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kita Sharma\Desktop\BDM\"/>
    </mc:Choice>
  </mc:AlternateContent>
  <bookViews>
    <workbookView xWindow="-105" yWindow="-105" windowWidth="19425" windowHeight="10425" firstSheet="5" activeTab="9"/>
  </bookViews>
  <sheets>
    <sheet name="October" sheetId="22" r:id="rId1"/>
    <sheet name="Quantity" sheetId="24" r:id="rId2"/>
    <sheet name="Suppliers" sheetId="29" r:id="rId3"/>
    <sheet name="Margin" sheetId="30" r:id="rId4"/>
    <sheet name="Mode of Payment" sheetId="31" r:id="rId5"/>
    <sheet name="Sale quantity" sheetId="26" r:id="rId6"/>
    <sheet name="Sales Revenue" sheetId="28" r:id="rId7"/>
    <sheet name="Oct Sales Trend" sheetId="23" r:id="rId8"/>
    <sheet name="Monthly sales trend" sheetId="21" r:id="rId9"/>
    <sheet name="Sales" sheetId="5" r:id="rId10"/>
    <sheet name="Purchases" sheetId="6" r:id="rId11"/>
  </sheets>
  <definedNames>
    <definedName name="_xlnm._FilterDatabase" localSheetId="10" hidden="1">Purchases!$A$4:$O$86</definedName>
    <definedName name="_xlnm._FilterDatabase" localSheetId="9" hidden="1">Sales!$A$3:$L$91</definedName>
  </definedNames>
  <calcPr calcId="152511"/>
  <pivotCaches>
    <pivotCache cacheId="0" r:id="rId12"/>
    <pivotCache cacheId="1" r:id="rId13"/>
    <pivotCache cacheId="2" r:id="rId14"/>
    <pivotCache cacheId="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6" l="1"/>
  <c r="F11" i="31"/>
  <c r="F4" i="31"/>
  <c r="F10" i="31"/>
  <c r="F9" i="31"/>
  <c r="F5" i="31"/>
  <c r="F6" i="31"/>
  <c r="F8" i="31"/>
  <c r="F7" i="31"/>
  <c r="F5" i="30" l="1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G18" i="30" s="1"/>
  <c r="E19" i="30"/>
  <c r="E20" i="30"/>
  <c r="G20" i="30" s="1"/>
  <c r="E21" i="30"/>
  <c r="E22" i="30"/>
  <c r="E23" i="30"/>
  <c r="E24" i="30"/>
  <c r="E25" i="30"/>
  <c r="E26" i="30"/>
  <c r="G26" i="30" s="1"/>
  <c r="E27" i="30"/>
  <c r="E28" i="30"/>
  <c r="G28" i="30" s="1"/>
  <c r="E29" i="30"/>
  <c r="E30" i="30"/>
  <c r="E31" i="30"/>
  <c r="E32" i="30"/>
  <c r="E33" i="30"/>
  <c r="E34" i="30"/>
  <c r="G34" i="30" s="1"/>
  <c r="E35" i="30"/>
  <c r="E36" i="30"/>
  <c r="E37" i="30"/>
  <c r="E38" i="30"/>
  <c r="E39" i="30"/>
  <c r="E40" i="30"/>
  <c r="E41" i="30"/>
  <c r="E42" i="30"/>
  <c r="G42" i="30" s="1"/>
  <c r="E43" i="30"/>
  <c r="E44" i="30"/>
  <c r="E45" i="30"/>
  <c r="E46" i="30"/>
  <c r="E47" i="30"/>
  <c r="E48" i="30"/>
  <c r="E49" i="30"/>
  <c r="E50" i="30"/>
  <c r="G50" i="30" s="1"/>
  <c r="E51" i="30"/>
  <c r="E52" i="30"/>
  <c r="G52" i="30" s="1"/>
  <c r="E53" i="30"/>
  <c r="E54" i="30"/>
  <c r="E55" i="30"/>
  <c r="E56" i="30"/>
  <c r="E57" i="30"/>
  <c r="E58" i="30"/>
  <c r="G58" i="30" s="1"/>
  <c r="E59" i="30"/>
  <c r="E60" i="30"/>
  <c r="G60" i="30" s="1"/>
  <c r="E61" i="30"/>
  <c r="E62" i="30"/>
  <c r="E63" i="30"/>
  <c r="E64" i="30"/>
  <c r="E65" i="30"/>
  <c r="E66" i="30"/>
  <c r="E67" i="30"/>
  <c r="E68" i="30"/>
  <c r="G68" i="30" s="1"/>
  <c r="E69" i="30"/>
  <c r="E70" i="30"/>
  <c r="E71" i="30"/>
  <c r="E72" i="30"/>
  <c r="E73" i="30"/>
  <c r="E74" i="30"/>
  <c r="G74" i="30" s="1"/>
  <c r="E75" i="30"/>
  <c r="E76" i="30"/>
  <c r="E77" i="30"/>
  <c r="E78" i="30"/>
  <c r="E79" i="30"/>
  <c r="E80" i="30"/>
  <c r="E81" i="30"/>
  <c r="E82" i="30"/>
  <c r="G82" i="30" s="1"/>
  <c r="E83" i="30"/>
  <c r="E84" i="30"/>
  <c r="G84" i="30" s="1"/>
  <c r="E85" i="30"/>
  <c r="E86" i="30"/>
  <c r="E87" i="30"/>
  <c r="E88" i="30"/>
  <c r="E89" i="30"/>
  <c r="E90" i="30"/>
  <c r="G90" i="30" s="1"/>
  <c r="E91" i="30"/>
  <c r="E92" i="30"/>
  <c r="G92" i="30" s="1"/>
  <c r="E93" i="30"/>
  <c r="E94" i="30"/>
  <c r="E95" i="30"/>
  <c r="E96" i="30"/>
  <c r="E97" i="30"/>
  <c r="E98" i="30"/>
  <c r="E99" i="30"/>
  <c r="E100" i="30"/>
  <c r="G100" i="30" s="1"/>
  <c r="E101" i="30"/>
  <c r="E102" i="30"/>
  <c r="E103" i="30"/>
  <c r="E104" i="30"/>
  <c r="E105" i="30"/>
  <c r="E106" i="30"/>
  <c r="G106" i="30" s="1"/>
  <c r="E107" i="30"/>
  <c r="E108" i="30"/>
  <c r="G108" i="30" s="1"/>
  <c r="E109" i="30"/>
  <c r="E110" i="30"/>
  <c r="E111" i="30"/>
  <c r="E112" i="30"/>
  <c r="E113" i="30"/>
  <c r="E114" i="30"/>
  <c r="G114" i="30" s="1"/>
  <c r="E115" i="30"/>
  <c r="E116" i="30"/>
  <c r="E117" i="30"/>
  <c r="E118" i="30"/>
  <c r="E119" i="30"/>
  <c r="E120" i="30"/>
  <c r="E121" i="30"/>
  <c r="E122" i="30"/>
  <c r="G122" i="30" s="1"/>
  <c r="E123" i="30"/>
  <c r="E124" i="30"/>
  <c r="G124" i="30" s="1"/>
  <c r="E125" i="30"/>
  <c r="E126" i="30"/>
  <c r="E127" i="30"/>
  <c r="E128" i="30"/>
  <c r="E129" i="30"/>
  <c r="E130" i="30"/>
  <c r="E131" i="30"/>
  <c r="E132" i="30"/>
  <c r="G132" i="30" s="1"/>
  <c r="E133" i="30"/>
  <c r="E134" i="30"/>
  <c r="E135" i="30"/>
  <c r="E136" i="30"/>
  <c r="E137" i="30"/>
  <c r="E138" i="30"/>
  <c r="G138" i="30" s="1"/>
  <c r="E139" i="30"/>
  <c r="E140" i="30"/>
  <c r="G140" i="30" s="1"/>
  <c r="E141" i="30"/>
  <c r="G141" i="30" s="1"/>
  <c r="E142" i="30"/>
  <c r="G142" i="30" s="1"/>
  <c r="E143" i="30"/>
  <c r="E144" i="30"/>
  <c r="E145" i="30"/>
  <c r="E146" i="30"/>
  <c r="G146" i="30" s="1"/>
  <c r="E147" i="30"/>
  <c r="E148" i="30"/>
  <c r="E149" i="30"/>
  <c r="E150" i="30"/>
  <c r="E151" i="30"/>
  <c r="E152" i="30"/>
  <c r="E153" i="30"/>
  <c r="E154" i="30"/>
  <c r="G154" i="30" s="1"/>
  <c r="E155" i="30"/>
  <c r="E156" i="30"/>
  <c r="G156" i="30" s="1"/>
  <c r="E157" i="30"/>
  <c r="E158" i="30"/>
  <c r="E159" i="30"/>
  <c r="E160" i="30"/>
  <c r="E161" i="30"/>
  <c r="E162" i="30"/>
  <c r="G162" i="30" s="1"/>
  <c r="E163" i="30"/>
  <c r="E164" i="30"/>
  <c r="G164" i="30" s="1"/>
  <c r="E165" i="30"/>
  <c r="G165" i="30" s="1"/>
  <c r="E166" i="30"/>
  <c r="E167" i="30"/>
  <c r="E168" i="30"/>
  <c r="E169" i="30"/>
  <c r="E170" i="30"/>
  <c r="G170" i="30" s="1"/>
  <c r="E171" i="30"/>
  <c r="E172" i="30"/>
  <c r="G172" i="30" s="1"/>
  <c r="E173" i="30"/>
  <c r="E174" i="30"/>
  <c r="E175" i="30"/>
  <c r="E176" i="30"/>
  <c r="E177" i="30"/>
  <c r="E178" i="30"/>
  <c r="G178" i="30" s="1"/>
  <c r="E179" i="30"/>
  <c r="E180" i="30"/>
  <c r="G180" i="30" s="1"/>
  <c r="E181" i="30"/>
  <c r="E182" i="30"/>
  <c r="E183" i="30"/>
  <c r="E184" i="30"/>
  <c r="E185" i="30"/>
  <c r="G185" i="30" s="1"/>
  <c r="E186" i="30"/>
  <c r="G186" i="30" s="1"/>
  <c r="E187" i="30"/>
  <c r="E188" i="30"/>
  <c r="G188" i="30" s="1"/>
  <c r="E189" i="30"/>
  <c r="G189" i="30" s="1"/>
  <c r="E190" i="30"/>
  <c r="E191" i="30"/>
  <c r="E192" i="30"/>
  <c r="E193" i="30"/>
  <c r="G193" i="30" s="1"/>
  <c r="E194" i="30"/>
  <c r="G194" i="30" s="1"/>
  <c r="E195" i="30"/>
  <c r="E196" i="30"/>
  <c r="G196" i="30" s="1"/>
  <c r="E197" i="30"/>
  <c r="G197" i="30" s="1"/>
  <c r="E198" i="30"/>
  <c r="E199" i="30"/>
  <c r="E200" i="30"/>
  <c r="G200" i="30" s="1"/>
  <c r="E201" i="30"/>
  <c r="G201" i="30" s="1"/>
  <c r="E202" i="30"/>
  <c r="G202" i="30" s="1"/>
  <c r="E203" i="30"/>
  <c r="E204" i="30"/>
  <c r="G204" i="30" s="1"/>
  <c r="E205" i="30"/>
  <c r="G205" i="30" s="1"/>
  <c r="E206" i="30"/>
  <c r="E207" i="30"/>
  <c r="G207" i="30" s="1"/>
  <c r="E208" i="30"/>
  <c r="E209" i="30"/>
  <c r="G209" i="30" s="1"/>
  <c r="E210" i="30"/>
  <c r="G210" i="30" s="1"/>
  <c r="E211" i="30"/>
  <c r="E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21" i="30"/>
  <c r="G22" i="30"/>
  <c r="G23" i="30"/>
  <c r="G24" i="30"/>
  <c r="G25" i="30"/>
  <c r="G29" i="30"/>
  <c r="G30" i="30"/>
  <c r="G31" i="30"/>
  <c r="G32" i="30"/>
  <c r="G33" i="30"/>
  <c r="G36" i="30"/>
  <c r="G37" i="30"/>
  <c r="G38" i="30"/>
  <c r="G39" i="30"/>
  <c r="G40" i="30"/>
  <c r="G41" i="30"/>
  <c r="G44" i="30"/>
  <c r="G45" i="30"/>
  <c r="G46" i="30"/>
  <c r="G47" i="30"/>
  <c r="G48" i="30"/>
  <c r="G49" i="30"/>
  <c r="G53" i="30"/>
  <c r="G54" i="30"/>
  <c r="G55" i="30"/>
  <c r="G56" i="30"/>
  <c r="G57" i="30"/>
  <c r="G61" i="30"/>
  <c r="G62" i="30"/>
  <c r="G63" i="30"/>
  <c r="G64" i="30"/>
  <c r="G65" i="30"/>
  <c r="G66" i="30"/>
  <c r="G69" i="30"/>
  <c r="G70" i="30"/>
  <c r="G71" i="30"/>
  <c r="G72" i="30"/>
  <c r="G73" i="30"/>
  <c r="G76" i="30"/>
  <c r="G77" i="30"/>
  <c r="G78" i="30"/>
  <c r="G79" i="30"/>
  <c r="G80" i="30"/>
  <c r="G81" i="30"/>
  <c r="G85" i="30"/>
  <c r="G86" i="30"/>
  <c r="G87" i="30"/>
  <c r="G88" i="30"/>
  <c r="G89" i="30"/>
  <c r="G93" i="30"/>
  <c r="G94" i="30"/>
  <c r="G95" i="30"/>
  <c r="G96" i="30"/>
  <c r="G97" i="30"/>
  <c r="G98" i="30"/>
  <c r="G99" i="30"/>
  <c r="G101" i="30"/>
  <c r="G102" i="30"/>
  <c r="G103" i="30"/>
  <c r="G104" i="30"/>
  <c r="G105" i="30"/>
  <c r="G109" i="30"/>
  <c r="G110" i="30"/>
  <c r="G111" i="30"/>
  <c r="G112" i="30"/>
  <c r="G113" i="30"/>
  <c r="G116" i="30"/>
  <c r="G117" i="30"/>
  <c r="G118" i="30"/>
  <c r="G119" i="30"/>
  <c r="G120" i="30"/>
  <c r="G121" i="30"/>
  <c r="G125" i="30"/>
  <c r="G126" i="30"/>
  <c r="G127" i="30"/>
  <c r="G128" i="30"/>
  <c r="G129" i="30"/>
  <c r="G130" i="30"/>
  <c r="G133" i="30"/>
  <c r="G134" i="30"/>
  <c r="G135" i="30"/>
  <c r="G136" i="30"/>
  <c r="G137" i="30"/>
  <c r="G143" i="30"/>
  <c r="G144" i="30"/>
  <c r="G145" i="30"/>
  <c r="G148" i="30"/>
  <c r="G149" i="30"/>
  <c r="G151" i="30"/>
  <c r="G152" i="30"/>
  <c r="G153" i="30"/>
  <c r="G159" i="30"/>
  <c r="G160" i="30"/>
  <c r="G161" i="30"/>
  <c r="G167" i="30"/>
  <c r="G168" i="30"/>
  <c r="G169" i="30"/>
  <c r="G175" i="30"/>
  <c r="G176" i="30"/>
  <c r="G183" i="30"/>
  <c r="G184" i="30"/>
  <c r="G191" i="30"/>
  <c r="G192" i="30"/>
  <c r="G199" i="30"/>
  <c r="G208" i="30"/>
  <c r="G131" i="30" l="1"/>
  <c r="G67" i="30"/>
  <c r="G177" i="30"/>
  <c r="G198" i="30"/>
  <c r="G190" i="30"/>
  <c r="G182" i="30"/>
  <c r="G166" i="30"/>
  <c r="G150" i="30"/>
  <c r="G181" i="30"/>
  <c r="G173" i="30"/>
  <c r="G157" i="30"/>
  <c r="G206" i="30"/>
  <c r="G174" i="30"/>
  <c r="G158" i="30"/>
  <c r="G211" i="30"/>
  <c r="G203" i="30"/>
  <c r="G195" i="30"/>
  <c r="G187" i="30"/>
  <c r="G179" i="30"/>
  <c r="G171" i="30"/>
  <c r="G163" i="30"/>
  <c r="G155" i="30"/>
  <c r="G147" i="30"/>
  <c r="G139" i="30"/>
  <c r="G123" i="30"/>
  <c r="G115" i="30"/>
  <c r="G107" i="30"/>
  <c r="G91" i="30"/>
  <c r="G83" i="30"/>
  <c r="G75" i="30"/>
  <c r="G59" i="30"/>
  <c r="G51" i="30"/>
  <c r="G43" i="30"/>
  <c r="G35" i="30"/>
  <c r="G27" i="30"/>
  <c r="G19" i="30"/>
  <c r="G4" i="30"/>
  <c r="F6" i="29" l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5" i="29"/>
  <c r="F4" i="29"/>
  <c r="G10" i="29" l="1"/>
  <c r="G5" i="28" l="1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4" i="28"/>
  <c r="E214" i="28"/>
  <c r="F6" i="28"/>
  <c r="F7" i="28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5" i="28"/>
  <c r="F4" i="28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4" i="26"/>
  <c r="E214" i="26"/>
  <c r="F4" i="26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H4" i="24" l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I134" i="22" l="1"/>
  <c r="J134" i="22" s="1"/>
  <c r="L134" i="22" s="1"/>
  <c r="H134" i="22"/>
  <c r="H133" i="22"/>
  <c r="H132" i="22"/>
  <c r="I132" i="22" s="1"/>
  <c r="J132" i="22" s="1"/>
  <c r="L132" i="22" s="1"/>
  <c r="H131" i="22"/>
  <c r="I130" i="22"/>
  <c r="J130" i="22" s="1"/>
  <c r="L130" i="22" s="1"/>
  <c r="H130" i="22"/>
  <c r="H129" i="22"/>
  <c r="H128" i="22"/>
  <c r="I128" i="22" s="1"/>
  <c r="J128" i="22" s="1"/>
  <c r="L128" i="22" s="1"/>
  <c r="H127" i="22"/>
  <c r="I126" i="22"/>
  <c r="J126" i="22" s="1"/>
  <c r="L126" i="22" s="1"/>
  <c r="H126" i="22"/>
  <c r="H125" i="22"/>
  <c r="I124" i="22"/>
  <c r="J124" i="22" s="1"/>
  <c r="L124" i="22" s="1"/>
  <c r="H124" i="22"/>
  <c r="H123" i="22"/>
  <c r="J122" i="22"/>
  <c r="L122" i="22" s="1"/>
  <c r="I122" i="22"/>
  <c r="H122" i="22"/>
  <c r="H121" i="22"/>
  <c r="H120" i="22"/>
  <c r="H119" i="22"/>
  <c r="J118" i="22"/>
  <c r="L118" i="22" s="1"/>
  <c r="I118" i="22"/>
  <c r="H118" i="22"/>
  <c r="H117" i="22"/>
  <c r="H116" i="22"/>
  <c r="I116" i="22" s="1"/>
  <c r="J116" i="22" s="1"/>
  <c r="L116" i="22" s="1"/>
  <c r="H115" i="22"/>
  <c r="F114" i="22"/>
  <c r="H114" i="22" s="1"/>
  <c r="H113" i="22"/>
  <c r="J112" i="22"/>
  <c r="I112" i="22"/>
  <c r="L112" i="22" s="1"/>
  <c r="H112" i="22"/>
  <c r="H111" i="22"/>
  <c r="H110" i="22"/>
  <c r="H109" i="22"/>
  <c r="L108" i="22"/>
  <c r="J108" i="22"/>
  <c r="I108" i="22"/>
  <c r="H108" i="22"/>
  <c r="H107" i="22"/>
  <c r="I106" i="22"/>
  <c r="J106" i="22" s="1"/>
  <c r="H106" i="22"/>
  <c r="L106" i="22" s="1"/>
  <c r="H105" i="22"/>
  <c r="I104" i="22"/>
  <c r="H104" i="22"/>
  <c r="H103" i="22"/>
  <c r="L102" i="22"/>
  <c r="J102" i="22"/>
  <c r="I102" i="22"/>
  <c r="H102" i="22"/>
  <c r="H101" i="22"/>
  <c r="H100" i="22"/>
  <c r="F100" i="22"/>
  <c r="H99" i="22"/>
  <c r="I98" i="22"/>
  <c r="H98" i="22"/>
  <c r="H97" i="22"/>
  <c r="I97" i="22" s="1"/>
  <c r="J97" i="22" s="1"/>
  <c r="L96" i="22"/>
  <c r="J96" i="22"/>
  <c r="I96" i="22"/>
  <c r="H96" i="22"/>
  <c r="H95" i="22"/>
  <c r="H94" i="22"/>
  <c r="H93" i="22"/>
  <c r="I93" i="22" s="1"/>
  <c r="J93" i="22" s="1"/>
  <c r="H92" i="22"/>
  <c r="H91" i="22"/>
  <c r="I91" i="22" s="1"/>
  <c r="J91" i="22" s="1"/>
  <c r="J90" i="22"/>
  <c r="I90" i="22"/>
  <c r="L90" i="22" s="1"/>
  <c r="H90" i="22"/>
  <c r="H89" i="22"/>
  <c r="H88" i="22"/>
  <c r="H87" i="22"/>
  <c r="L86" i="22"/>
  <c r="J86" i="22"/>
  <c r="I86" i="22"/>
  <c r="H86" i="22"/>
  <c r="H85" i="22"/>
  <c r="I84" i="22"/>
  <c r="J84" i="22" s="1"/>
  <c r="H84" i="22"/>
  <c r="L84" i="22" s="1"/>
  <c r="H83" i="22"/>
  <c r="I83" i="22" s="1"/>
  <c r="J83" i="22" s="1"/>
  <c r="I82" i="22"/>
  <c r="H82" i="22"/>
  <c r="H81" i="22"/>
  <c r="I81" i="22" s="1"/>
  <c r="J81" i="22" s="1"/>
  <c r="L80" i="22"/>
  <c r="J80" i="22"/>
  <c r="I80" i="22"/>
  <c r="H80" i="22"/>
  <c r="H79" i="22"/>
  <c r="I79" i="22" s="1"/>
  <c r="J79" i="22" s="1"/>
  <c r="H78" i="22"/>
  <c r="H77" i="22"/>
  <c r="H76" i="22"/>
  <c r="I76" i="22" s="1"/>
  <c r="H75" i="22"/>
  <c r="J74" i="22"/>
  <c r="I74" i="22"/>
  <c r="L74" i="22" s="1"/>
  <c r="H74" i="22"/>
  <c r="H73" i="22"/>
  <c r="I73" i="22" s="1"/>
  <c r="J73" i="22" s="1"/>
  <c r="H72" i="22"/>
  <c r="H71" i="22"/>
  <c r="L70" i="22"/>
  <c r="J70" i="22"/>
  <c r="I70" i="22"/>
  <c r="H70" i="22"/>
  <c r="H69" i="22"/>
  <c r="I69" i="22" s="1"/>
  <c r="J69" i="22" s="1"/>
  <c r="H68" i="22"/>
  <c r="I68" i="22" s="1"/>
  <c r="J68" i="22" s="1"/>
  <c r="L68" i="22" s="1"/>
  <c r="H67" i="22"/>
  <c r="I67" i="22" s="1"/>
  <c r="J67" i="22" s="1"/>
  <c r="L66" i="22"/>
  <c r="J66" i="22"/>
  <c r="I66" i="22"/>
  <c r="H66" i="22"/>
  <c r="H65" i="22"/>
  <c r="I64" i="22"/>
  <c r="J64" i="22" s="1"/>
  <c r="H64" i="22"/>
  <c r="L64" i="22" s="1"/>
  <c r="H63" i="22"/>
  <c r="I63" i="22" s="1"/>
  <c r="J63" i="22" s="1"/>
  <c r="I62" i="22"/>
  <c r="J62" i="22" s="1"/>
  <c r="L62" i="22" s="1"/>
  <c r="H62" i="22"/>
  <c r="H61" i="22"/>
  <c r="H60" i="22"/>
  <c r="I60" i="22" s="1"/>
  <c r="J60" i="22" s="1"/>
  <c r="L60" i="22" s="1"/>
  <c r="H59" i="22"/>
  <c r="I59" i="22" s="1"/>
  <c r="J59" i="22" s="1"/>
  <c r="I58" i="22"/>
  <c r="J58" i="22" s="1"/>
  <c r="L58" i="22" s="1"/>
  <c r="H58" i="22"/>
  <c r="H57" i="22"/>
  <c r="I57" i="22" s="1"/>
  <c r="J57" i="22" s="1"/>
  <c r="H56" i="22"/>
  <c r="I56" i="22" s="1"/>
  <c r="J56" i="22" s="1"/>
  <c r="L56" i="22" s="1"/>
  <c r="H55" i="22"/>
  <c r="H54" i="22"/>
  <c r="I54" i="22" s="1"/>
  <c r="J54" i="22" s="1"/>
  <c r="L54" i="22" s="1"/>
  <c r="H53" i="22"/>
  <c r="I52" i="22"/>
  <c r="J52" i="22" s="1"/>
  <c r="L52" i="22" s="1"/>
  <c r="H52" i="22"/>
  <c r="H51" i="22"/>
  <c r="I51" i="22" s="1"/>
  <c r="J51" i="22" s="1"/>
  <c r="I50" i="22"/>
  <c r="J50" i="22" s="1"/>
  <c r="L50" i="22" s="1"/>
  <c r="H50" i="22"/>
  <c r="H49" i="22"/>
  <c r="I49" i="22" s="1"/>
  <c r="J49" i="22" s="1"/>
  <c r="I48" i="22"/>
  <c r="J48" i="22" s="1"/>
  <c r="L48" i="22" s="1"/>
  <c r="H48" i="22"/>
  <c r="H47" i="22"/>
  <c r="I47" i="22" s="1"/>
  <c r="J47" i="22" s="1"/>
  <c r="I46" i="22"/>
  <c r="J46" i="22" s="1"/>
  <c r="L46" i="22" s="1"/>
  <c r="H46" i="22"/>
  <c r="H45" i="22"/>
  <c r="H44" i="22"/>
  <c r="I44" i="22" s="1"/>
  <c r="J44" i="22" s="1"/>
  <c r="L44" i="22" s="1"/>
  <c r="H43" i="22"/>
  <c r="I42" i="22"/>
  <c r="J42" i="22" s="1"/>
  <c r="L42" i="22" s="1"/>
  <c r="H42" i="22"/>
  <c r="H41" i="22"/>
  <c r="I41" i="22" s="1"/>
  <c r="J41" i="22" s="1"/>
  <c r="H40" i="22"/>
  <c r="I40" i="22" s="1"/>
  <c r="J40" i="22" s="1"/>
  <c r="L40" i="22" s="1"/>
  <c r="H39" i="22"/>
  <c r="I39" i="22" s="1"/>
  <c r="J39" i="22" s="1"/>
  <c r="H38" i="22"/>
  <c r="I38" i="22" s="1"/>
  <c r="J38" i="22" s="1"/>
  <c r="L38" i="22" s="1"/>
  <c r="H37" i="22"/>
  <c r="I36" i="22"/>
  <c r="J36" i="22" s="1"/>
  <c r="L36" i="22" s="1"/>
  <c r="H36" i="22"/>
  <c r="H35" i="22"/>
  <c r="I35" i="22" s="1"/>
  <c r="J35" i="22" s="1"/>
  <c r="I34" i="22"/>
  <c r="J34" i="22" s="1"/>
  <c r="L34" i="22" s="1"/>
  <c r="H34" i="22"/>
  <c r="H33" i="22"/>
  <c r="I33" i="22" s="1"/>
  <c r="J33" i="22" s="1"/>
  <c r="I32" i="22"/>
  <c r="J32" i="22" s="1"/>
  <c r="L32" i="22" s="1"/>
  <c r="H32" i="22"/>
  <c r="H31" i="22"/>
  <c r="I31" i="22" s="1"/>
  <c r="J31" i="22" s="1"/>
  <c r="I30" i="22"/>
  <c r="J30" i="22" s="1"/>
  <c r="L30" i="22" s="1"/>
  <c r="H30" i="22"/>
  <c r="H29" i="22"/>
  <c r="H28" i="22"/>
  <c r="I28" i="22" s="1"/>
  <c r="J28" i="22" s="1"/>
  <c r="L28" i="22" s="1"/>
  <c r="H27" i="22"/>
  <c r="H26" i="22"/>
  <c r="I26" i="22" s="1"/>
  <c r="J26" i="22" s="1"/>
  <c r="L26" i="22" s="1"/>
  <c r="H25" i="22"/>
  <c r="I25" i="22" s="1"/>
  <c r="J25" i="22" s="1"/>
  <c r="H24" i="22"/>
  <c r="I24" i="22" s="1"/>
  <c r="J24" i="22" s="1"/>
  <c r="L24" i="22" s="1"/>
  <c r="H23" i="22"/>
  <c r="I23" i="22" s="1"/>
  <c r="J23" i="22" s="1"/>
  <c r="H22" i="22"/>
  <c r="I22" i="22" s="1"/>
  <c r="J22" i="22" s="1"/>
  <c r="L22" i="22" s="1"/>
  <c r="H21" i="22"/>
  <c r="I21" i="22" s="1"/>
  <c r="J21" i="22" s="1"/>
  <c r="I20" i="22"/>
  <c r="J20" i="22" s="1"/>
  <c r="L20" i="22" s="1"/>
  <c r="H20" i="22"/>
  <c r="H19" i="22"/>
  <c r="I18" i="22"/>
  <c r="J18" i="22" s="1"/>
  <c r="L18" i="22" s="1"/>
  <c r="H18" i="22"/>
  <c r="H17" i="22"/>
  <c r="I16" i="22"/>
  <c r="J16" i="22" s="1"/>
  <c r="L16" i="22" s="1"/>
  <c r="H16" i="22"/>
  <c r="H15" i="22"/>
  <c r="I15" i="22" s="1"/>
  <c r="J15" i="22" s="1"/>
  <c r="I14" i="22"/>
  <c r="J14" i="22" s="1"/>
  <c r="L14" i="22" s="1"/>
  <c r="H14" i="22"/>
  <c r="H13" i="22"/>
  <c r="I13" i="22" s="1"/>
  <c r="J13" i="22" s="1"/>
  <c r="H12" i="22"/>
  <c r="I12" i="22" s="1"/>
  <c r="J12" i="22" s="1"/>
  <c r="L12" i="22" s="1"/>
  <c r="H11" i="22"/>
  <c r="I11" i="22" s="1"/>
  <c r="J11" i="22" s="1"/>
  <c r="H10" i="22"/>
  <c r="I10" i="22" s="1"/>
  <c r="J10" i="22" s="1"/>
  <c r="L10" i="22" s="1"/>
  <c r="H9" i="22"/>
  <c r="H8" i="22"/>
  <c r="I8" i="22" s="1"/>
  <c r="J8" i="22" s="1"/>
  <c r="L8" i="22" s="1"/>
  <c r="H7" i="22"/>
  <c r="H6" i="22"/>
  <c r="I6" i="22" s="1"/>
  <c r="J6" i="22" s="1"/>
  <c r="L6" i="22" s="1"/>
  <c r="H5" i="22"/>
  <c r="I5" i="22" s="1"/>
  <c r="J5" i="22" s="1"/>
  <c r="I4" i="22"/>
  <c r="J4" i="22" s="1"/>
  <c r="L4" i="22" s="1"/>
  <c r="H4" i="22"/>
  <c r="H3" i="22"/>
  <c r="I2" i="22"/>
  <c r="J2" i="22" s="1"/>
  <c r="L2" i="22" s="1"/>
  <c r="H2" i="22"/>
  <c r="L78" i="22" l="1"/>
  <c r="L82" i="22"/>
  <c r="L100" i="22"/>
  <c r="L104" i="22"/>
  <c r="L114" i="22"/>
  <c r="I114" i="22"/>
  <c r="J114" i="22" s="1"/>
  <c r="L76" i="22"/>
  <c r="J76" i="22"/>
  <c r="I78" i="22"/>
  <c r="J78" i="22" s="1"/>
  <c r="I94" i="22"/>
  <c r="J94" i="22" s="1"/>
  <c r="I100" i="22"/>
  <c r="J100" i="22" s="1"/>
  <c r="I72" i="22"/>
  <c r="J72" i="22" s="1"/>
  <c r="L72" i="22" s="1"/>
  <c r="I88" i="22"/>
  <c r="J88" i="22" s="1"/>
  <c r="I110" i="22"/>
  <c r="J110" i="22" s="1"/>
  <c r="I120" i="22"/>
  <c r="J120" i="22" s="1"/>
  <c r="J82" i="22"/>
  <c r="I92" i="22"/>
  <c r="J92" i="22" s="1"/>
  <c r="J98" i="22"/>
  <c r="L98" i="22" s="1"/>
  <c r="J104" i="22"/>
  <c r="L29" i="22"/>
  <c r="L117" i="22"/>
  <c r="L89" i="22"/>
  <c r="L99" i="22"/>
  <c r="I3" i="22"/>
  <c r="J3" i="22" s="1"/>
  <c r="I9" i="22"/>
  <c r="J9" i="22" s="1"/>
  <c r="I19" i="22"/>
  <c r="J19" i="22" s="1"/>
  <c r="I27" i="22"/>
  <c r="J27" i="22" s="1"/>
  <c r="I37" i="22"/>
  <c r="J37" i="22" s="1"/>
  <c r="I45" i="22"/>
  <c r="J45" i="22" s="1"/>
  <c r="I53" i="22"/>
  <c r="J53" i="22" s="1"/>
  <c r="I61" i="22"/>
  <c r="J61" i="22" s="1"/>
  <c r="I71" i="22"/>
  <c r="J71" i="22" s="1"/>
  <c r="I77" i="22"/>
  <c r="J77" i="22" s="1"/>
  <c r="I85" i="22"/>
  <c r="J85" i="22" s="1"/>
  <c r="I87" i="22"/>
  <c r="J87" i="22" s="1"/>
  <c r="I95" i="22"/>
  <c r="J95" i="22" s="1"/>
  <c r="I99" i="22"/>
  <c r="J99" i="22" s="1"/>
  <c r="I101" i="22"/>
  <c r="J101" i="22" s="1"/>
  <c r="I103" i="22"/>
  <c r="J103" i="22" s="1"/>
  <c r="I105" i="22"/>
  <c r="J105" i="22" s="1"/>
  <c r="I107" i="22"/>
  <c r="J107" i="22" s="1"/>
  <c r="I109" i="22"/>
  <c r="J109" i="22" s="1"/>
  <c r="I111" i="22"/>
  <c r="J111" i="22" s="1"/>
  <c r="I113" i="22"/>
  <c r="J113" i="22" s="1"/>
  <c r="I7" i="22"/>
  <c r="J7" i="22" s="1"/>
  <c r="I17" i="22"/>
  <c r="J17" i="22" s="1"/>
  <c r="I29" i="22"/>
  <c r="J29" i="22" s="1"/>
  <c r="I43" i="22"/>
  <c r="J43" i="22" s="1"/>
  <c r="I55" i="22"/>
  <c r="J55" i="22" s="1"/>
  <c r="I65" i="22"/>
  <c r="J65" i="22" s="1"/>
  <c r="I75" i="22"/>
  <c r="J75" i="22" s="1"/>
  <c r="I89" i="22"/>
  <c r="J89" i="22" s="1"/>
  <c r="L5" i="22"/>
  <c r="L11" i="22"/>
  <c r="L13" i="22"/>
  <c r="L15" i="22"/>
  <c r="L21" i="22"/>
  <c r="L23" i="22"/>
  <c r="L25" i="22"/>
  <c r="L31" i="22"/>
  <c r="L33" i="22"/>
  <c r="L35" i="22"/>
  <c r="L39" i="22"/>
  <c r="L41" i="22"/>
  <c r="L47" i="22"/>
  <c r="L49" i="22"/>
  <c r="L51" i="22"/>
  <c r="L57" i="22"/>
  <c r="L59" i="22"/>
  <c r="L63" i="22"/>
  <c r="L67" i="22"/>
  <c r="L69" i="22"/>
  <c r="L73" i="22"/>
  <c r="L79" i="22"/>
  <c r="L81" i="22"/>
  <c r="L83" i="22"/>
  <c r="L91" i="22"/>
  <c r="L93" i="22"/>
  <c r="L97" i="22"/>
  <c r="I115" i="22"/>
  <c r="J115" i="22" s="1"/>
  <c r="I117" i="22"/>
  <c r="J117" i="22" s="1"/>
  <c r="I119" i="22"/>
  <c r="J119" i="22" s="1"/>
  <c r="I121" i="22"/>
  <c r="J121" i="22" s="1"/>
  <c r="I123" i="22"/>
  <c r="J123" i="22" s="1"/>
  <c r="I125" i="22"/>
  <c r="J125" i="22" s="1"/>
  <c r="I127" i="22"/>
  <c r="J127" i="22" s="1"/>
  <c r="I129" i="22"/>
  <c r="J129" i="22" s="1"/>
  <c r="I131" i="22"/>
  <c r="J131" i="22" s="1"/>
  <c r="I133" i="22"/>
  <c r="J133" i="22" s="1"/>
  <c r="L127" i="22" l="1"/>
  <c r="L37" i="22"/>
  <c r="L113" i="22"/>
  <c r="L7" i="22"/>
  <c r="L101" i="22"/>
  <c r="L71" i="22"/>
  <c r="L95" i="22"/>
  <c r="L77" i="22"/>
  <c r="L110" i="22"/>
  <c r="L94" i="22"/>
  <c r="L119" i="22"/>
  <c r="L53" i="22"/>
  <c r="L120" i="22"/>
  <c r="L88" i="22"/>
  <c r="L129" i="22"/>
  <c r="L43" i="22"/>
  <c r="L92" i="22"/>
  <c r="L87" i="22"/>
  <c r="L111" i="22"/>
  <c r="L107" i="22"/>
  <c r="L75" i="22"/>
  <c r="L133" i="22"/>
  <c r="L9" i="22"/>
  <c r="L19" i="22"/>
  <c r="L85" i="22"/>
  <c r="L55" i="22"/>
  <c r="L121" i="22"/>
  <c r="L17" i="22"/>
  <c r="L3" i="22"/>
  <c r="L65" i="22"/>
  <c r="L125" i="22"/>
  <c r="L115" i="22"/>
  <c r="L131" i="22"/>
  <c r="L61" i="22"/>
  <c r="L103" i="22"/>
  <c r="L105" i="22"/>
  <c r="L27" i="22"/>
  <c r="L123" i="22"/>
  <c r="L45" i="22"/>
  <c r="L109" i="22"/>
  <c r="I111" i="6" l="1"/>
  <c r="K111" i="6" s="1"/>
  <c r="L111" i="6" s="1"/>
  <c r="M111" i="6" s="1"/>
  <c r="I43" i="6"/>
  <c r="K43" i="6" s="1"/>
  <c r="L43" i="6" s="1"/>
  <c r="I42" i="6"/>
  <c r="K42" i="6"/>
  <c r="L42" i="6"/>
  <c r="M42" i="6" s="1"/>
  <c r="I6" i="6"/>
  <c r="K6" i="6" s="1"/>
  <c r="L6" i="6" s="1"/>
  <c r="M6" i="6" s="1"/>
  <c r="H776" i="5"/>
  <c r="H676" i="5"/>
  <c r="I676" i="5" s="1"/>
  <c r="J676" i="5" s="1"/>
  <c r="H356" i="5"/>
  <c r="I356" i="5" s="1"/>
  <c r="H344" i="5"/>
  <c r="H301" i="5"/>
  <c r="I301" i="5" s="1"/>
  <c r="J301" i="5" s="1"/>
  <c r="H66" i="5"/>
  <c r="I66" i="5" s="1"/>
  <c r="H65" i="5"/>
  <c r="I65" i="5" s="1"/>
  <c r="H18" i="5"/>
  <c r="I18" i="5" s="1"/>
  <c r="H19" i="5"/>
  <c r="I19" i="5" s="1"/>
  <c r="H20" i="5"/>
  <c r="I20" i="5" s="1"/>
  <c r="H21" i="5"/>
  <c r="I21" i="5" s="1"/>
  <c r="I5" i="6"/>
  <c r="K5" i="6" s="1"/>
  <c r="L5" i="6" s="1"/>
  <c r="M5" i="6" s="1"/>
  <c r="O5" i="6" s="1"/>
  <c r="O111" i="6" l="1"/>
  <c r="M43" i="6"/>
  <c r="O43" i="6" s="1"/>
  <c r="O42" i="6"/>
  <c r="J20" i="5"/>
  <c r="L20" i="5" s="1"/>
  <c r="J18" i="5"/>
  <c r="L18" i="5"/>
  <c r="O6" i="6"/>
  <c r="I776" i="5"/>
  <c r="J776" i="5" s="1"/>
  <c r="L676" i="5"/>
  <c r="J356" i="5"/>
  <c r="L356" i="5" s="1"/>
  <c r="I344" i="5"/>
  <c r="J344" i="5" s="1"/>
  <c r="L301" i="5"/>
  <c r="J66" i="5"/>
  <c r="L66" i="5"/>
  <c r="J65" i="5"/>
  <c r="L65" i="5" s="1"/>
  <c r="J21" i="5"/>
  <c r="L21" i="5" s="1"/>
  <c r="J19" i="5"/>
  <c r="L19" i="5" s="1"/>
  <c r="H625" i="5"/>
  <c r="L776" i="5" l="1"/>
  <c r="L344" i="5"/>
  <c r="I625" i="5"/>
  <c r="J625" i="5" s="1"/>
  <c r="H780" i="5"/>
  <c r="I780" i="5" s="1"/>
  <c r="J780" i="5" s="1"/>
  <c r="H779" i="5"/>
  <c r="I779" i="5" s="1"/>
  <c r="H778" i="5"/>
  <c r="I778" i="5" s="1"/>
  <c r="H447" i="5"/>
  <c r="I447" i="5" s="1"/>
  <c r="J447" i="5" s="1"/>
  <c r="H445" i="5"/>
  <c r="I445" i="5" s="1"/>
  <c r="H446" i="5"/>
  <c r="I446" i="5" s="1"/>
  <c r="J446" i="5" s="1"/>
  <c r="H444" i="5"/>
  <c r="I444" i="5" s="1"/>
  <c r="F443" i="5"/>
  <c r="H443" i="5" s="1"/>
  <c r="H442" i="5"/>
  <c r="H441" i="5"/>
  <c r="I441" i="5" s="1"/>
  <c r="H440" i="5"/>
  <c r="H439" i="5"/>
  <c r="I439" i="5" s="1"/>
  <c r="H438" i="5"/>
  <c r="H777" i="5"/>
  <c r="I777" i="5" s="1"/>
  <c r="H775" i="5"/>
  <c r="I775" i="5" s="1"/>
  <c r="H774" i="5"/>
  <c r="H773" i="5"/>
  <c r="I773" i="5" s="1"/>
  <c r="H772" i="5"/>
  <c r="H771" i="5"/>
  <c r="I771" i="5" s="1"/>
  <c r="H770" i="5"/>
  <c r="H769" i="5"/>
  <c r="I769" i="5" s="1"/>
  <c r="H768" i="5"/>
  <c r="H767" i="5"/>
  <c r="I767" i="5" s="1"/>
  <c r="H766" i="5"/>
  <c r="H765" i="5"/>
  <c r="I765" i="5" s="1"/>
  <c r="H764" i="5"/>
  <c r="H763" i="5"/>
  <c r="I763" i="5" s="1"/>
  <c r="H762" i="5"/>
  <c r="F761" i="5"/>
  <c r="H761" i="5" s="1"/>
  <c r="H760" i="5"/>
  <c r="H759" i="5"/>
  <c r="I759" i="5" s="1"/>
  <c r="H758" i="5"/>
  <c r="H757" i="5"/>
  <c r="I757" i="5" s="1"/>
  <c r="H756" i="5"/>
  <c r="H755" i="5"/>
  <c r="I755" i="5" s="1"/>
  <c r="H754" i="5"/>
  <c r="H753" i="5"/>
  <c r="I753" i="5" s="1"/>
  <c r="H752" i="5"/>
  <c r="H751" i="5"/>
  <c r="I751" i="5" s="1"/>
  <c r="H750" i="5"/>
  <c r="H749" i="5"/>
  <c r="I749" i="5" s="1"/>
  <c r="H748" i="5"/>
  <c r="H747" i="5"/>
  <c r="I747" i="5" s="1"/>
  <c r="H746" i="5"/>
  <c r="H745" i="5"/>
  <c r="I745" i="5" s="1"/>
  <c r="H744" i="5"/>
  <c r="H743" i="5"/>
  <c r="I743" i="5" s="1"/>
  <c r="H742" i="5"/>
  <c r="H741" i="5"/>
  <c r="I741" i="5" s="1"/>
  <c r="F740" i="5"/>
  <c r="H740" i="5" s="1"/>
  <c r="H739" i="5"/>
  <c r="F457" i="5"/>
  <c r="H457" i="5" s="1"/>
  <c r="I457" i="5" s="1"/>
  <c r="J457" i="5" s="1"/>
  <c r="H437" i="5"/>
  <c r="H430" i="5"/>
  <c r="I430" i="5" s="1"/>
  <c r="J430" i="5" s="1"/>
  <c r="H418" i="5"/>
  <c r="I418" i="5" s="1"/>
  <c r="J418" i="5" s="1"/>
  <c r="H416" i="5"/>
  <c r="I416" i="5" s="1"/>
  <c r="J416" i="5" s="1"/>
  <c r="H410" i="5"/>
  <c r="H406" i="5"/>
  <c r="I406" i="5" s="1"/>
  <c r="J406" i="5" s="1"/>
  <c r="H738" i="5"/>
  <c r="I738" i="5" s="1"/>
  <c r="J738" i="5" s="1"/>
  <c r="H737" i="5"/>
  <c r="I737" i="5" s="1"/>
  <c r="J737" i="5" s="1"/>
  <c r="H736" i="5"/>
  <c r="H735" i="5"/>
  <c r="I735" i="5" s="1"/>
  <c r="J735" i="5" s="1"/>
  <c r="H734" i="5"/>
  <c r="I734" i="5" s="1"/>
  <c r="J734" i="5" s="1"/>
  <c r="H733" i="5"/>
  <c r="I733" i="5" s="1"/>
  <c r="J733" i="5" s="1"/>
  <c r="H732" i="5"/>
  <c r="H731" i="5"/>
  <c r="I731" i="5" s="1"/>
  <c r="J731" i="5" s="1"/>
  <c r="H730" i="5"/>
  <c r="I730" i="5" s="1"/>
  <c r="J730" i="5" s="1"/>
  <c r="H729" i="5"/>
  <c r="I729" i="5" s="1"/>
  <c r="J729" i="5" s="1"/>
  <c r="H728" i="5"/>
  <c r="H727" i="5"/>
  <c r="I727" i="5" s="1"/>
  <c r="J727" i="5" s="1"/>
  <c r="H726" i="5"/>
  <c r="I726" i="5" s="1"/>
  <c r="J726" i="5" s="1"/>
  <c r="H725" i="5"/>
  <c r="I725" i="5" s="1"/>
  <c r="J725" i="5" s="1"/>
  <c r="H724" i="5"/>
  <c r="H723" i="5"/>
  <c r="I723" i="5" s="1"/>
  <c r="J723" i="5" s="1"/>
  <c r="H722" i="5"/>
  <c r="I722" i="5" s="1"/>
  <c r="J722" i="5" s="1"/>
  <c r="H721" i="5"/>
  <c r="I721" i="5" s="1"/>
  <c r="J721" i="5" s="1"/>
  <c r="H720" i="5"/>
  <c r="H719" i="5"/>
  <c r="I719" i="5" s="1"/>
  <c r="J719" i="5" s="1"/>
  <c r="H718" i="5"/>
  <c r="I718" i="5" s="1"/>
  <c r="J718" i="5" s="1"/>
  <c r="H717" i="5"/>
  <c r="I717" i="5" s="1"/>
  <c r="J717" i="5" s="1"/>
  <c r="H716" i="5"/>
  <c r="H715" i="5"/>
  <c r="I715" i="5" s="1"/>
  <c r="J715" i="5" s="1"/>
  <c r="H714" i="5"/>
  <c r="I714" i="5" s="1"/>
  <c r="J714" i="5" s="1"/>
  <c r="H387" i="5"/>
  <c r="I387" i="5" s="1"/>
  <c r="J387" i="5" s="1"/>
  <c r="H382" i="5"/>
  <c r="H375" i="5"/>
  <c r="I375" i="5" s="1"/>
  <c r="J375" i="5" s="1"/>
  <c r="H369" i="5"/>
  <c r="I369" i="5" s="1"/>
  <c r="J369" i="5" s="1"/>
  <c r="H366" i="5"/>
  <c r="I366" i="5" s="1"/>
  <c r="J366" i="5" s="1"/>
  <c r="H713" i="5"/>
  <c r="I713" i="5" l="1"/>
  <c r="J713" i="5" s="1"/>
  <c r="I382" i="5"/>
  <c r="J382" i="5" s="1"/>
  <c r="I716" i="5"/>
  <c r="J716" i="5" s="1"/>
  <c r="I720" i="5"/>
  <c r="J720" i="5" s="1"/>
  <c r="I724" i="5"/>
  <c r="J724" i="5" s="1"/>
  <c r="I728" i="5"/>
  <c r="J728" i="5" s="1"/>
  <c r="I732" i="5"/>
  <c r="J732" i="5" s="1"/>
  <c r="I736" i="5"/>
  <c r="J736" i="5" s="1"/>
  <c r="I410" i="5"/>
  <c r="J410" i="5" s="1"/>
  <c r="I437" i="5"/>
  <c r="J437" i="5" s="1"/>
  <c r="L625" i="5"/>
  <c r="J778" i="5"/>
  <c r="L778" i="5" s="1"/>
  <c r="J743" i="5"/>
  <c r="L743" i="5" s="1"/>
  <c r="J767" i="5"/>
  <c r="L767" i="5" s="1"/>
  <c r="J753" i="5"/>
  <c r="L753" i="5" s="1"/>
  <c r="J769" i="5"/>
  <c r="L769" i="5" s="1"/>
  <c r="J777" i="5"/>
  <c r="L777" i="5" s="1"/>
  <c r="J759" i="5"/>
  <c r="L759" i="5" s="1"/>
  <c r="J775" i="5"/>
  <c r="L775" i="5" s="1"/>
  <c r="J745" i="5"/>
  <c r="L745" i="5" s="1"/>
  <c r="I761" i="5"/>
  <c r="J761" i="5" s="1"/>
  <c r="L369" i="5"/>
  <c r="L714" i="5"/>
  <c r="L718" i="5"/>
  <c r="L722" i="5"/>
  <c r="L726" i="5"/>
  <c r="L730" i="5"/>
  <c r="L734" i="5"/>
  <c r="L738" i="5"/>
  <c r="L418" i="5"/>
  <c r="J747" i="5"/>
  <c r="L747" i="5" s="1"/>
  <c r="J755" i="5"/>
  <c r="L755" i="5" s="1"/>
  <c r="J763" i="5"/>
  <c r="L763" i="5" s="1"/>
  <c r="J771" i="5"/>
  <c r="L771" i="5" s="1"/>
  <c r="J439" i="5"/>
  <c r="L439" i="5" s="1"/>
  <c r="J751" i="5"/>
  <c r="L751" i="5" s="1"/>
  <c r="I443" i="5"/>
  <c r="J443" i="5" s="1"/>
  <c r="I740" i="5"/>
  <c r="J740" i="5" s="1"/>
  <c r="J741" i="5"/>
  <c r="L741" i="5" s="1"/>
  <c r="J749" i="5"/>
  <c r="L749" i="5" s="1"/>
  <c r="J757" i="5"/>
  <c r="L757" i="5" s="1"/>
  <c r="J765" i="5"/>
  <c r="L765" i="5" s="1"/>
  <c r="J773" i="5"/>
  <c r="L773" i="5" s="1"/>
  <c r="J441" i="5"/>
  <c r="L441" i="5" s="1"/>
  <c r="L366" i="5"/>
  <c r="L375" i="5"/>
  <c r="L387" i="5"/>
  <c r="L715" i="5"/>
  <c r="L717" i="5"/>
  <c r="L719" i="5"/>
  <c r="L721" i="5"/>
  <c r="L723" i="5"/>
  <c r="L725" i="5"/>
  <c r="L727" i="5"/>
  <c r="L729" i="5"/>
  <c r="L731" i="5"/>
  <c r="L733" i="5"/>
  <c r="L735" i="5"/>
  <c r="L737" i="5"/>
  <c r="L406" i="5"/>
  <c r="L416" i="5"/>
  <c r="L430" i="5"/>
  <c r="I742" i="5"/>
  <c r="J742" i="5" s="1"/>
  <c r="I744" i="5"/>
  <c r="J744" i="5" s="1"/>
  <c r="I746" i="5"/>
  <c r="J746" i="5" s="1"/>
  <c r="I748" i="5"/>
  <c r="J748" i="5" s="1"/>
  <c r="I750" i="5"/>
  <c r="J750" i="5" s="1"/>
  <c r="I752" i="5"/>
  <c r="J752" i="5" s="1"/>
  <c r="I754" i="5"/>
  <c r="J754" i="5" s="1"/>
  <c r="I756" i="5"/>
  <c r="J756" i="5" s="1"/>
  <c r="I758" i="5"/>
  <c r="J758" i="5" s="1"/>
  <c r="I760" i="5"/>
  <c r="J760" i="5" s="1"/>
  <c r="L446" i="5"/>
  <c r="L780" i="5"/>
  <c r="L457" i="5"/>
  <c r="I762" i="5"/>
  <c r="J762" i="5" s="1"/>
  <c r="I764" i="5"/>
  <c r="J764" i="5" s="1"/>
  <c r="I766" i="5"/>
  <c r="I768" i="5"/>
  <c r="J768" i="5" s="1"/>
  <c r="I770" i="5"/>
  <c r="J770" i="5" s="1"/>
  <c r="I772" i="5"/>
  <c r="J772" i="5" s="1"/>
  <c r="I774" i="5"/>
  <c r="J774" i="5" s="1"/>
  <c r="I438" i="5"/>
  <c r="J438" i="5" s="1"/>
  <c r="I440" i="5"/>
  <c r="J440" i="5" s="1"/>
  <c r="I442" i="5"/>
  <c r="J442" i="5" s="1"/>
  <c r="J444" i="5"/>
  <c r="L444" i="5" s="1"/>
  <c r="J445" i="5"/>
  <c r="L445" i="5" s="1"/>
  <c r="J779" i="5"/>
  <c r="L779" i="5" s="1"/>
  <c r="L447" i="5"/>
  <c r="I739" i="5"/>
  <c r="J739" i="5" s="1"/>
  <c r="I710" i="5"/>
  <c r="J710" i="5" s="1"/>
  <c r="I711" i="5"/>
  <c r="J711" i="5" s="1"/>
  <c r="H709" i="5"/>
  <c r="I452" i="6"/>
  <c r="K452" i="6" s="1"/>
  <c r="I451" i="6"/>
  <c r="K451" i="6" s="1"/>
  <c r="L451" i="6" s="1"/>
  <c r="M451" i="6" s="1"/>
  <c r="I450" i="6"/>
  <c r="K450" i="6" s="1"/>
  <c r="I447" i="6"/>
  <c r="K447" i="6" s="1"/>
  <c r="I449" i="6"/>
  <c r="K449" i="6" s="1"/>
  <c r="I445" i="6"/>
  <c r="K445" i="6" s="1"/>
  <c r="I446" i="6"/>
  <c r="K446" i="6" s="1"/>
  <c r="L446" i="6" s="1"/>
  <c r="I448" i="6"/>
  <c r="K448" i="6" s="1"/>
  <c r="I444" i="6"/>
  <c r="K444" i="6" s="1"/>
  <c r="I443" i="6"/>
  <c r="K443" i="6" s="1"/>
  <c r="I442" i="6"/>
  <c r="K442" i="6" s="1"/>
  <c r="I441" i="6"/>
  <c r="K441" i="6" s="1"/>
  <c r="I437" i="6"/>
  <c r="K437" i="6" s="1"/>
  <c r="I436" i="6"/>
  <c r="K436" i="6" s="1"/>
  <c r="I438" i="6"/>
  <c r="K438" i="6" s="1"/>
  <c r="I440" i="6"/>
  <c r="K440" i="6" s="1"/>
  <c r="I439" i="6"/>
  <c r="K439" i="6" s="1"/>
  <c r="I430" i="6"/>
  <c r="K430" i="6" s="1"/>
  <c r="I435" i="6"/>
  <c r="K435" i="6" s="1"/>
  <c r="I434" i="6"/>
  <c r="K434" i="6" s="1"/>
  <c r="I433" i="6"/>
  <c r="K433" i="6" s="1"/>
  <c r="I432" i="6"/>
  <c r="K432" i="6" s="1"/>
  <c r="I431" i="6"/>
  <c r="K431" i="6" s="1"/>
  <c r="I421" i="6"/>
  <c r="K421" i="6" s="1"/>
  <c r="I423" i="6"/>
  <c r="K423" i="6" s="1"/>
  <c r="I426" i="6"/>
  <c r="K426" i="6" s="1"/>
  <c r="I428" i="6"/>
  <c r="K428" i="6" s="1"/>
  <c r="I429" i="6"/>
  <c r="K429" i="6" s="1"/>
  <c r="I425" i="6"/>
  <c r="K425" i="6" s="1"/>
  <c r="L425" i="6" s="1"/>
  <c r="I419" i="6"/>
  <c r="K419" i="6" s="1"/>
  <c r="I422" i="6"/>
  <c r="K422" i="6" s="1"/>
  <c r="I418" i="6"/>
  <c r="K418" i="6" s="1"/>
  <c r="L418" i="6" s="1"/>
  <c r="M418" i="6" s="1"/>
  <c r="I417" i="6"/>
  <c r="K417" i="6" s="1"/>
  <c r="I416" i="6"/>
  <c r="K416" i="6" s="1"/>
  <c r="I420" i="6"/>
  <c r="K420" i="6" s="1"/>
  <c r="I427" i="6"/>
  <c r="K427" i="6" s="1"/>
  <c r="I424" i="6"/>
  <c r="K424" i="6" s="1"/>
  <c r="L424" i="6" s="1"/>
  <c r="M424" i="6" s="1"/>
  <c r="I415" i="6"/>
  <c r="K415" i="6" s="1"/>
  <c r="I414" i="6"/>
  <c r="K414" i="6" s="1"/>
  <c r="I413" i="6"/>
  <c r="K413" i="6" s="1"/>
  <c r="L413" i="6" s="1"/>
  <c r="M413" i="6" s="1"/>
  <c r="I407" i="6"/>
  <c r="K407" i="6" s="1"/>
  <c r="I406" i="6"/>
  <c r="K406" i="6" s="1"/>
  <c r="I409" i="6"/>
  <c r="K409" i="6" s="1"/>
  <c r="I408" i="6"/>
  <c r="K408" i="6" s="1"/>
  <c r="I412" i="6"/>
  <c r="K412" i="6" s="1"/>
  <c r="L412" i="6" s="1"/>
  <c r="M412" i="6" s="1"/>
  <c r="I411" i="6"/>
  <c r="K411" i="6" s="1"/>
  <c r="I410" i="6"/>
  <c r="K410" i="6" s="1"/>
  <c r="I405" i="6"/>
  <c r="K405" i="6" s="1"/>
  <c r="L405" i="6" s="1"/>
  <c r="M405" i="6" s="1"/>
  <c r="I403" i="6"/>
  <c r="K403" i="6" s="1"/>
  <c r="I402" i="6"/>
  <c r="K402" i="6" s="1"/>
  <c r="I400" i="6"/>
  <c r="K400" i="6" s="1"/>
  <c r="I401" i="6"/>
  <c r="K401" i="6" s="1"/>
  <c r="I404" i="6"/>
  <c r="K404" i="6" s="1"/>
  <c r="L404" i="6" s="1"/>
  <c r="I358" i="6"/>
  <c r="K358" i="6" s="1"/>
  <c r="L358" i="6" s="1"/>
  <c r="I359" i="6"/>
  <c r="K359" i="6" s="1"/>
  <c r="I357" i="6"/>
  <c r="K357" i="6" s="1"/>
  <c r="I356" i="6"/>
  <c r="K356" i="6" s="1"/>
  <c r="L356" i="6" s="1"/>
  <c r="M356" i="6" s="1"/>
  <c r="L740" i="5" l="1"/>
  <c r="L760" i="5"/>
  <c r="L410" i="5"/>
  <c r="L764" i="5"/>
  <c r="L382" i="5"/>
  <c r="L437" i="5"/>
  <c r="L724" i="5"/>
  <c r="L746" i="5"/>
  <c r="L761" i="5"/>
  <c r="L716" i="5"/>
  <c r="L756" i="5"/>
  <c r="L728" i="5"/>
  <c r="L748" i="5"/>
  <c r="L732" i="5"/>
  <c r="L713" i="5"/>
  <c r="L720" i="5"/>
  <c r="L758" i="5"/>
  <c r="L736" i="5"/>
  <c r="L421" i="6"/>
  <c r="M421" i="6" s="1"/>
  <c r="M425" i="6"/>
  <c r="O425" i="6" s="1"/>
  <c r="M446" i="6"/>
  <c r="O446" i="6" s="1"/>
  <c r="L440" i="6"/>
  <c r="M440" i="6" s="1"/>
  <c r="L443" i="5"/>
  <c r="L440" i="5"/>
  <c r="J766" i="5"/>
  <c r="L766" i="5" s="1"/>
  <c r="L744" i="5"/>
  <c r="L742" i="5"/>
  <c r="L442" i="5"/>
  <c r="L768" i="5"/>
  <c r="L438" i="5"/>
  <c r="L772" i="5"/>
  <c r="L739" i="5"/>
  <c r="L752" i="5"/>
  <c r="L770" i="5"/>
  <c r="L762" i="5"/>
  <c r="L774" i="5"/>
  <c r="L754" i="5"/>
  <c r="L750" i="5"/>
  <c r="L711" i="5"/>
  <c r="L710" i="5"/>
  <c r="L417" i="6"/>
  <c r="M417" i="6" s="1"/>
  <c r="L409" i="6"/>
  <c r="M409" i="6" s="1"/>
  <c r="L431" i="6"/>
  <c r="M431" i="6" s="1"/>
  <c r="L439" i="6"/>
  <c r="M439" i="6" s="1"/>
  <c r="L415" i="6"/>
  <c r="M415" i="6" s="1"/>
  <c r="L430" i="6"/>
  <c r="M430" i="6" s="1"/>
  <c r="L452" i="6"/>
  <c r="M452" i="6" s="1"/>
  <c r="L357" i="6"/>
  <c r="M357" i="6" s="1"/>
  <c r="L410" i="6"/>
  <c r="M410" i="6" s="1"/>
  <c r="L406" i="6"/>
  <c r="M406" i="6" s="1"/>
  <c r="L422" i="6"/>
  <c r="M422" i="6" s="1"/>
  <c r="L432" i="6"/>
  <c r="M432" i="6" s="1"/>
  <c r="L448" i="6"/>
  <c r="M448" i="6" s="1"/>
  <c r="L437" i="6"/>
  <c r="M437" i="6" s="1"/>
  <c r="L359" i="6"/>
  <c r="M359" i="6" s="1"/>
  <c r="L411" i="6"/>
  <c r="M411" i="6" s="1"/>
  <c r="L419" i="6"/>
  <c r="M419" i="6" s="1"/>
  <c r="L447" i="6"/>
  <c r="M447" i="6" s="1"/>
  <c r="L420" i="6"/>
  <c r="M420" i="6" s="1"/>
  <c r="L423" i="6"/>
  <c r="M423" i="6" s="1"/>
  <c r="L438" i="6"/>
  <c r="M438" i="6" s="1"/>
  <c r="L444" i="6"/>
  <c r="M444" i="6" s="1"/>
  <c r="O444" i="6" s="1"/>
  <c r="L403" i="6"/>
  <c r="M403" i="6" s="1"/>
  <c r="L407" i="6"/>
  <c r="M407" i="6" s="1"/>
  <c r="L433" i="6"/>
  <c r="M433" i="6" s="1"/>
  <c r="L426" i="6"/>
  <c r="M426" i="6" s="1"/>
  <c r="L443" i="6"/>
  <c r="M443" i="6" s="1"/>
  <c r="L450" i="6"/>
  <c r="M450" i="6" s="1"/>
  <c r="L400" i="6"/>
  <c r="M400" i="6" s="1"/>
  <c r="L402" i="6"/>
  <c r="M402" i="6" s="1"/>
  <c r="L414" i="6"/>
  <c r="M414" i="6" s="1"/>
  <c r="L416" i="6"/>
  <c r="M416" i="6" s="1"/>
  <c r="L436" i="6"/>
  <c r="M436" i="6" s="1"/>
  <c r="O451" i="6"/>
  <c r="M404" i="6"/>
  <c r="O404" i="6" s="1"/>
  <c r="O412" i="6"/>
  <c r="O424" i="6"/>
  <c r="L428" i="6"/>
  <c r="M428" i="6" s="1"/>
  <c r="L435" i="6"/>
  <c r="M435" i="6" s="1"/>
  <c r="L442" i="6"/>
  <c r="M442" i="6" s="1"/>
  <c r="L449" i="6"/>
  <c r="M449" i="6" s="1"/>
  <c r="O356" i="6"/>
  <c r="O405" i="6"/>
  <c r="O413" i="6"/>
  <c r="O418" i="6"/>
  <c r="M358" i="6"/>
  <c r="O358" i="6" s="1"/>
  <c r="L401" i="6"/>
  <c r="M401" i="6" s="1"/>
  <c r="L408" i="6"/>
  <c r="M408" i="6" s="1"/>
  <c r="L427" i="6"/>
  <c r="M427" i="6" s="1"/>
  <c r="L429" i="6"/>
  <c r="M429" i="6" s="1"/>
  <c r="L434" i="6"/>
  <c r="M434" i="6" s="1"/>
  <c r="L441" i="6"/>
  <c r="M441" i="6" s="1"/>
  <c r="L445" i="6"/>
  <c r="M445" i="6" s="1"/>
  <c r="O437" i="6" l="1"/>
  <c r="O416" i="6"/>
  <c r="O443" i="6"/>
  <c r="O406" i="6"/>
  <c r="O427" i="6"/>
  <c r="O359" i="6"/>
  <c r="O421" i="6"/>
  <c r="O452" i="6"/>
  <c r="O414" i="6"/>
  <c r="O401" i="6"/>
  <c r="O442" i="6"/>
  <c r="O440" i="6"/>
  <c r="O433" i="6"/>
  <c r="O434" i="6"/>
  <c r="O411" i="6"/>
  <c r="O431" i="6"/>
  <c r="O422" i="6"/>
  <c r="O447" i="6"/>
  <c r="O410" i="6"/>
  <c r="O419" i="6"/>
  <c r="O357" i="6"/>
  <c r="O415" i="6"/>
  <c r="O429" i="6"/>
  <c r="O417" i="6"/>
  <c r="O400" i="6"/>
  <c r="O403" i="6"/>
  <c r="O423" i="6"/>
  <c r="O449" i="6"/>
  <c r="O409" i="6"/>
  <c r="O402" i="6"/>
  <c r="O450" i="6"/>
  <c r="O420" i="6"/>
  <c r="O448" i="6"/>
  <c r="O430" i="6"/>
  <c r="O441" i="6"/>
  <c r="O428" i="6"/>
  <c r="O432" i="6"/>
  <c r="O439" i="6"/>
  <c r="O445" i="6"/>
  <c r="O436" i="6"/>
  <c r="O426" i="6"/>
  <c r="O407" i="6"/>
  <c r="O438" i="6"/>
  <c r="O435" i="6"/>
  <c r="O408" i="6"/>
  <c r="I709" i="5" l="1"/>
  <c r="J709" i="5" s="1"/>
  <c r="H708" i="5"/>
  <c r="I708" i="5" s="1"/>
  <c r="J708" i="5" s="1"/>
  <c r="H707" i="5"/>
  <c r="H706" i="5"/>
  <c r="I706" i="5" s="1"/>
  <c r="J706" i="5" s="1"/>
  <c r="H705" i="5"/>
  <c r="H704" i="5"/>
  <c r="H703" i="5"/>
  <c r="H702" i="5"/>
  <c r="I702" i="5" s="1"/>
  <c r="J702" i="5" s="1"/>
  <c r="H701" i="5"/>
  <c r="H700" i="5"/>
  <c r="I700" i="5" s="1"/>
  <c r="J700" i="5" s="1"/>
  <c r="H699" i="5"/>
  <c r="H698" i="5"/>
  <c r="I698" i="5" s="1"/>
  <c r="J698" i="5" s="1"/>
  <c r="H697" i="5"/>
  <c r="H696" i="5"/>
  <c r="H695" i="5"/>
  <c r="H694" i="5"/>
  <c r="I694" i="5" s="1"/>
  <c r="J694" i="5" s="1"/>
  <c r="H693" i="5"/>
  <c r="H692" i="5"/>
  <c r="H691" i="5"/>
  <c r="H690" i="5"/>
  <c r="I690" i="5" s="1"/>
  <c r="J690" i="5" s="1"/>
  <c r="H689" i="5"/>
  <c r="H688" i="5"/>
  <c r="H687" i="5"/>
  <c r="H686" i="5"/>
  <c r="I686" i="5" s="1"/>
  <c r="J686" i="5" s="1"/>
  <c r="H685" i="5"/>
  <c r="H684" i="5"/>
  <c r="I684" i="5" s="1"/>
  <c r="J684" i="5" s="1"/>
  <c r="H683" i="5"/>
  <c r="H682" i="5"/>
  <c r="I682" i="5" s="1"/>
  <c r="J682" i="5" s="1"/>
  <c r="H681" i="5"/>
  <c r="H680" i="5"/>
  <c r="H679" i="5"/>
  <c r="H678" i="5"/>
  <c r="I678" i="5" s="1"/>
  <c r="J678" i="5" s="1"/>
  <c r="H677" i="5"/>
  <c r="H675" i="5"/>
  <c r="I675" i="5" s="1"/>
  <c r="J675" i="5" s="1"/>
  <c r="F674" i="5"/>
  <c r="H674" i="5" s="1"/>
  <c r="H673" i="5"/>
  <c r="I673" i="5" s="1"/>
  <c r="H672" i="5"/>
  <c r="H671" i="5"/>
  <c r="I671" i="5" s="1"/>
  <c r="H670" i="5"/>
  <c r="H669" i="5"/>
  <c r="I669" i="5" s="1"/>
  <c r="H668" i="5"/>
  <c r="H667" i="5"/>
  <c r="H666" i="5"/>
  <c r="I666" i="5" s="1"/>
  <c r="H665" i="5"/>
  <c r="H664" i="5"/>
  <c r="I664" i="5" s="1"/>
  <c r="H663" i="5"/>
  <c r="H662" i="5"/>
  <c r="I662" i="5" s="1"/>
  <c r="H661" i="5"/>
  <c r="H660" i="5"/>
  <c r="I660" i="5" s="1"/>
  <c r="H659" i="5"/>
  <c r="H658" i="5"/>
  <c r="I658" i="5" s="1"/>
  <c r="H657" i="5"/>
  <c r="H656" i="5"/>
  <c r="I656" i="5" s="1"/>
  <c r="H655" i="5"/>
  <c r="H654" i="5"/>
  <c r="I654" i="5" s="1"/>
  <c r="H653" i="5"/>
  <c r="H652" i="5"/>
  <c r="I652" i="5" s="1"/>
  <c r="F651" i="5"/>
  <c r="H651" i="5" s="1"/>
  <c r="H650" i="5"/>
  <c r="I650" i="5" s="1"/>
  <c r="J650" i="5" s="1"/>
  <c r="H649" i="5"/>
  <c r="H648" i="5"/>
  <c r="I648" i="5" s="1"/>
  <c r="J648" i="5" s="1"/>
  <c r="H647" i="5"/>
  <c r="H646" i="5"/>
  <c r="I646" i="5" s="1"/>
  <c r="J646" i="5" s="1"/>
  <c r="H645" i="5"/>
  <c r="H644" i="5"/>
  <c r="I644" i="5" s="1"/>
  <c r="J644" i="5" s="1"/>
  <c r="H643" i="5"/>
  <c r="H642" i="5"/>
  <c r="I642" i="5" s="1"/>
  <c r="J642" i="5" s="1"/>
  <c r="H641" i="5"/>
  <c r="H640" i="5"/>
  <c r="I640" i="5" s="1"/>
  <c r="J640" i="5" s="1"/>
  <c r="H639" i="5"/>
  <c r="H638" i="5"/>
  <c r="I638" i="5" s="1"/>
  <c r="J638" i="5" s="1"/>
  <c r="H637" i="5"/>
  <c r="H636" i="5"/>
  <c r="I636" i="5" s="1"/>
  <c r="J636" i="5" s="1"/>
  <c r="H635" i="5"/>
  <c r="F633" i="5"/>
  <c r="H633" i="5" s="1"/>
  <c r="H634" i="5"/>
  <c r="I634" i="5" s="1"/>
  <c r="J634" i="5" s="1"/>
  <c r="H632" i="5"/>
  <c r="I632" i="5" s="1"/>
  <c r="H631" i="5"/>
  <c r="H630" i="5"/>
  <c r="I630" i="5" s="1"/>
  <c r="H629" i="5"/>
  <c r="I629" i="5" s="1"/>
  <c r="J629" i="5" s="1"/>
  <c r="H628" i="5"/>
  <c r="I399" i="6"/>
  <c r="K399" i="6" s="1"/>
  <c r="I394" i="6"/>
  <c r="K394" i="6" s="1"/>
  <c r="L394" i="6" s="1"/>
  <c r="I393" i="6"/>
  <c r="K393" i="6" s="1"/>
  <c r="I396" i="6"/>
  <c r="K396" i="6" s="1"/>
  <c r="L396" i="6" s="1"/>
  <c r="I395" i="6"/>
  <c r="K395" i="6" s="1"/>
  <c r="I388" i="6"/>
  <c r="K388" i="6" s="1"/>
  <c r="I391" i="6"/>
  <c r="K391" i="6" s="1"/>
  <c r="I387" i="6"/>
  <c r="K387" i="6" s="1"/>
  <c r="I386" i="6"/>
  <c r="K386" i="6" s="1"/>
  <c r="I389" i="6"/>
  <c r="K389" i="6" s="1"/>
  <c r="L389" i="6" s="1"/>
  <c r="I390" i="6"/>
  <c r="K390" i="6" s="1"/>
  <c r="I398" i="6"/>
  <c r="K398" i="6" s="1"/>
  <c r="L398" i="6" s="1"/>
  <c r="I392" i="6"/>
  <c r="K392" i="6" s="1"/>
  <c r="I397" i="6"/>
  <c r="K397" i="6" s="1"/>
  <c r="I385" i="6"/>
  <c r="K385" i="6" s="1"/>
  <c r="I384" i="6"/>
  <c r="K384" i="6" s="1"/>
  <c r="I378" i="6"/>
  <c r="K378" i="6" s="1"/>
  <c r="I379" i="6"/>
  <c r="K379" i="6" s="1"/>
  <c r="I377" i="6"/>
  <c r="K377" i="6" s="1"/>
  <c r="I376" i="6"/>
  <c r="K376" i="6" s="1"/>
  <c r="L376" i="6" s="1"/>
  <c r="I373" i="6"/>
  <c r="K373" i="6" s="1"/>
  <c r="I375" i="6"/>
  <c r="K375" i="6" s="1"/>
  <c r="I374" i="6"/>
  <c r="K374" i="6" s="1"/>
  <c r="I382" i="6"/>
  <c r="K382" i="6" s="1"/>
  <c r="I381" i="6"/>
  <c r="K381" i="6" s="1"/>
  <c r="I380" i="6"/>
  <c r="K380" i="6" s="1"/>
  <c r="I383" i="6"/>
  <c r="K383" i="6" s="1"/>
  <c r="I372" i="6"/>
  <c r="K372" i="6" s="1"/>
  <c r="L372" i="6" s="1"/>
  <c r="I371" i="6"/>
  <c r="K371" i="6" s="1"/>
  <c r="I370" i="6"/>
  <c r="K370" i="6" s="1"/>
  <c r="I369" i="6"/>
  <c r="K369" i="6" s="1"/>
  <c r="I366" i="6"/>
  <c r="K366" i="6" s="1"/>
  <c r="I367" i="6"/>
  <c r="K367" i="6" s="1"/>
  <c r="I368" i="6"/>
  <c r="K368" i="6" s="1"/>
  <c r="I365" i="6"/>
  <c r="K365" i="6" s="1"/>
  <c r="I364" i="6"/>
  <c r="K364" i="6" s="1"/>
  <c r="L364" i="6" s="1"/>
  <c r="I363" i="6"/>
  <c r="K363" i="6" s="1"/>
  <c r="I361" i="6"/>
  <c r="K361" i="6" s="1"/>
  <c r="I362" i="6"/>
  <c r="K362" i="6" s="1"/>
  <c r="L362" i="6" s="1"/>
  <c r="M362" i="6" s="1"/>
  <c r="I360" i="6"/>
  <c r="K360" i="6" s="1"/>
  <c r="I355" i="6"/>
  <c r="K355" i="6" s="1"/>
  <c r="I628" i="5" l="1"/>
  <c r="J628" i="5" s="1"/>
  <c r="L709" i="5"/>
  <c r="L634" i="5"/>
  <c r="L636" i="5"/>
  <c r="L638" i="5"/>
  <c r="L640" i="5"/>
  <c r="L642" i="5"/>
  <c r="L644" i="5"/>
  <c r="L646" i="5"/>
  <c r="L648" i="5"/>
  <c r="L650" i="5"/>
  <c r="I680" i="5"/>
  <c r="J680" i="5" s="1"/>
  <c r="I688" i="5"/>
  <c r="J688" i="5" s="1"/>
  <c r="I696" i="5"/>
  <c r="J696" i="5" s="1"/>
  <c r="I704" i="5"/>
  <c r="J704" i="5" s="1"/>
  <c r="L629" i="5"/>
  <c r="I631" i="5"/>
  <c r="J631" i="5" s="1"/>
  <c r="L675" i="5"/>
  <c r="L682" i="5"/>
  <c r="L690" i="5"/>
  <c r="I692" i="5"/>
  <c r="J692" i="5" s="1"/>
  <c r="L698" i="5"/>
  <c r="L706" i="5"/>
  <c r="L678" i="5"/>
  <c r="L694" i="5"/>
  <c r="L708" i="5"/>
  <c r="J632" i="5"/>
  <c r="L632" i="5" s="1"/>
  <c r="L684" i="5"/>
  <c r="L700" i="5"/>
  <c r="I633" i="5"/>
  <c r="J633" i="5" s="1"/>
  <c r="I651" i="5"/>
  <c r="J651" i="5" s="1"/>
  <c r="J630" i="5"/>
  <c r="L630" i="5" s="1"/>
  <c r="L686" i="5"/>
  <c r="L702" i="5"/>
  <c r="J652" i="5"/>
  <c r="L652" i="5" s="1"/>
  <c r="J654" i="5"/>
  <c r="L654" i="5" s="1"/>
  <c r="J656" i="5"/>
  <c r="L656" i="5" s="1"/>
  <c r="J658" i="5"/>
  <c r="L658" i="5" s="1"/>
  <c r="J660" i="5"/>
  <c r="L660" i="5" s="1"/>
  <c r="J662" i="5"/>
  <c r="L662" i="5" s="1"/>
  <c r="J664" i="5"/>
  <c r="L664" i="5" s="1"/>
  <c r="J666" i="5"/>
  <c r="L666" i="5" s="1"/>
  <c r="J669" i="5"/>
  <c r="L669" i="5" s="1"/>
  <c r="J671" i="5"/>
  <c r="L671" i="5" s="1"/>
  <c r="J673" i="5"/>
  <c r="L673" i="5" s="1"/>
  <c r="I674" i="5"/>
  <c r="J674" i="5" s="1"/>
  <c r="I677" i="5"/>
  <c r="J677" i="5" s="1"/>
  <c r="I679" i="5"/>
  <c r="J679" i="5" s="1"/>
  <c r="I681" i="5"/>
  <c r="J681" i="5" s="1"/>
  <c r="I683" i="5"/>
  <c r="J683" i="5" s="1"/>
  <c r="I685" i="5"/>
  <c r="J685" i="5" s="1"/>
  <c r="I687" i="5"/>
  <c r="J687" i="5" s="1"/>
  <c r="I689" i="5"/>
  <c r="J689" i="5" s="1"/>
  <c r="I691" i="5"/>
  <c r="J691" i="5" s="1"/>
  <c r="I693" i="5"/>
  <c r="J693" i="5" s="1"/>
  <c r="I695" i="5"/>
  <c r="J695" i="5" s="1"/>
  <c r="I697" i="5"/>
  <c r="J697" i="5" s="1"/>
  <c r="I699" i="5"/>
  <c r="J699" i="5" s="1"/>
  <c r="I701" i="5"/>
  <c r="J701" i="5" s="1"/>
  <c r="I703" i="5"/>
  <c r="J703" i="5" s="1"/>
  <c r="I705" i="5"/>
  <c r="J705" i="5" s="1"/>
  <c r="I707" i="5"/>
  <c r="J707" i="5" s="1"/>
  <c r="I635" i="5"/>
  <c r="J635" i="5" s="1"/>
  <c r="I637" i="5"/>
  <c r="J637" i="5" s="1"/>
  <c r="I639" i="5"/>
  <c r="J639" i="5" s="1"/>
  <c r="I641" i="5"/>
  <c r="J641" i="5" s="1"/>
  <c r="I643" i="5"/>
  <c r="J643" i="5" s="1"/>
  <c r="I645" i="5"/>
  <c r="J645" i="5" s="1"/>
  <c r="I647" i="5"/>
  <c r="J647" i="5" s="1"/>
  <c r="I649" i="5"/>
  <c r="J649" i="5" s="1"/>
  <c r="I653" i="5"/>
  <c r="J653" i="5" s="1"/>
  <c r="I655" i="5"/>
  <c r="J655" i="5" s="1"/>
  <c r="I657" i="5"/>
  <c r="J657" i="5" s="1"/>
  <c r="I659" i="5"/>
  <c r="J659" i="5" s="1"/>
  <c r="I661" i="5"/>
  <c r="J661" i="5" s="1"/>
  <c r="I663" i="5"/>
  <c r="J663" i="5" s="1"/>
  <c r="I665" i="5"/>
  <c r="J665" i="5" s="1"/>
  <c r="I667" i="5"/>
  <c r="J667" i="5" s="1"/>
  <c r="I668" i="5"/>
  <c r="J668" i="5" s="1"/>
  <c r="I670" i="5"/>
  <c r="J670" i="5" s="1"/>
  <c r="I672" i="5"/>
  <c r="J672" i="5" s="1"/>
  <c r="L355" i="6"/>
  <c r="M355" i="6" s="1"/>
  <c r="L381" i="6"/>
  <c r="M381" i="6" s="1"/>
  <c r="L360" i="6"/>
  <c r="M360" i="6" s="1"/>
  <c r="L382" i="6"/>
  <c r="M382" i="6" s="1"/>
  <c r="L388" i="6"/>
  <c r="M388" i="6" s="1"/>
  <c r="L399" i="6"/>
  <c r="M399" i="6" s="1"/>
  <c r="L374" i="6"/>
  <c r="M374" i="6" s="1"/>
  <c r="L395" i="6"/>
  <c r="M395" i="6" s="1"/>
  <c r="O362" i="6"/>
  <c r="M372" i="6"/>
  <c r="O372" i="6" s="1"/>
  <c r="L375" i="6"/>
  <c r="M375" i="6" s="1"/>
  <c r="L378" i="6"/>
  <c r="M378" i="6" s="1"/>
  <c r="M364" i="6"/>
  <c r="O364" i="6" s="1"/>
  <c r="L391" i="6"/>
  <c r="M391" i="6" s="1"/>
  <c r="L384" i="6"/>
  <c r="M384" i="6" s="1"/>
  <c r="M396" i="6"/>
  <c r="O396" i="6" s="1"/>
  <c r="L370" i="6"/>
  <c r="M370" i="6" s="1"/>
  <c r="M394" i="6"/>
  <c r="O394" i="6" s="1"/>
  <c r="L371" i="6"/>
  <c r="M371" i="6" s="1"/>
  <c r="M398" i="6"/>
  <c r="O398" i="6" s="1"/>
  <c r="L373" i="6"/>
  <c r="M373" i="6" s="1"/>
  <c r="L361" i="6"/>
  <c r="M361" i="6" s="1"/>
  <c r="L367" i="6"/>
  <c r="M367" i="6" s="1"/>
  <c r="L385" i="6"/>
  <c r="M385" i="6" s="1"/>
  <c r="M389" i="6"/>
  <c r="O389" i="6" s="1"/>
  <c r="L363" i="6"/>
  <c r="M363" i="6" s="1"/>
  <c r="L366" i="6"/>
  <c r="M366" i="6" s="1"/>
  <c r="M376" i="6"/>
  <c r="O376" i="6" s="1"/>
  <c r="L397" i="6"/>
  <c r="M397" i="6" s="1"/>
  <c r="L386" i="6"/>
  <c r="M386" i="6" s="1"/>
  <c r="L369" i="6"/>
  <c r="M369" i="6" s="1"/>
  <c r="L392" i="6"/>
  <c r="M392" i="6" s="1"/>
  <c r="L387" i="6"/>
  <c r="M387" i="6" s="1"/>
  <c r="L368" i="6"/>
  <c r="M368" i="6" s="1"/>
  <c r="L380" i="6"/>
  <c r="M380" i="6" s="1"/>
  <c r="L379" i="6"/>
  <c r="M379" i="6" s="1"/>
  <c r="L365" i="6"/>
  <c r="M365" i="6" s="1"/>
  <c r="L383" i="6"/>
  <c r="M383" i="6" s="1"/>
  <c r="L377" i="6"/>
  <c r="M377" i="6" s="1"/>
  <c r="L390" i="6"/>
  <c r="M390" i="6" s="1"/>
  <c r="L393" i="6"/>
  <c r="M393" i="6" s="1"/>
  <c r="O379" i="6" l="1"/>
  <c r="L674" i="5"/>
  <c r="O355" i="6"/>
  <c r="O370" i="6"/>
  <c r="L628" i="5"/>
  <c r="L647" i="5"/>
  <c r="O399" i="6"/>
  <c r="O369" i="6"/>
  <c r="O384" i="6"/>
  <c r="L645" i="5"/>
  <c r="L687" i="5"/>
  <c r="L704" i="5"/>
  <c r="L696" i="5"/>
  <c r="O366" i="6"/>
  <c r="L699" i="5"/>
  <c r="O393" i="6"/>
  <c r="O385" i="6"/>
  <c r="O388" i="6"/>
  <c r="O360" i="6"/>
  <c r="L635" i="5"/>
  <c r="L668" i="5"/>
  <c r="L688" i="5"/>
  <c r="L693" i="5"/>
  <c r="O397" i="6"/>
  <c r="L659" i="5"/>
  <c r="L631" i="5"/>
  <c r="O392" i="6"/>
  <c r="O365" i="6"/>
  <c r="L657" i="5"/>
  <c r="O380" i="6"/>
  <c r="O367" i="6"/>
  <c r="O395" i="6"/>
  <c r="O382" i="6"/>
  <c r="O381" i="6"/>
  <c r="L633" i="5"/>
  <c r="L689" i="5"/>
  <c r="L683" i="5"/>
  <c r="L692" i="5"/>
  <c r="L680" i="5"/>
  <c r="L691" i="5"/>
  <c r="L701" i="5"/>
  <c r="L643" i="5"/>
  <c r="L670" i="5"/>
  <c r="L685" i="5"/>
  <c r="L639" i="5"/>
  <c r="L697" i="5"/>
  <c r="L641" i="5"/>
  <c r="L653" i="5"/>
  <c r="L672" i="5"/>
  <c r="L667" i="5"/>
  <c r="L695" i="5"/>
  <c r="L705" i="5"/>
  <c r="L681" i="5"/>
  <c r="L637" i="5"/>
  <c r="L655" i="5"/>
  <c r="L665" i="5"/>
  <c r="L679" i="5"/>
  <c r="L703" i="5"/>
  <c r="L663" i="5"/>
  <c r="L707" i="5"/>
  <c r="L651" i="5"/>
  <c r="L661" i="5"/>
  <c r="L677" i="5"/>
  <c r="L649" i="5"/>
  <c r="O387" i="6"/>
  <c r="O386" i="6"/>
  <c r="O363" i="6"/>
  <c r="O371" i="6"/>
  <c r="O361" i="6"/>
  <c r="O391" i="6"/>
  <c r="O375" i="6"/>
  <c r="O374" i="6"/>
  <c r="O373" i="6"/>
  <c r="O377" i="6"/>
  <c r="O368" i="6"/>
  <c r="O383" i="6"/>
  <c r="O390" i="6"/>
  <c r="O378" i="6"/>
  <c r="H627" i="5"/>
  <c r="I627" i="5" s="1"/>
  <c r="J627" i="5" s="1"/>
  <c r="H626" i="5"/>
  <c r="I626" i="5" s="1"/>
  <c r="J626" i="5" s="1"/>
  <c r="H624" i="5"/>
  <c r="I624" i="5" s="1"/>
  <c r="J624" i="5" s="1"/>
  <c r="H623" i="5"/>
  <c r="I623" i="5" s="1"/>
  <c r="J623" i="5" s="1"/>
  <c r="H622" i="5"/>
  <c r="I622" i="5" s="1"/>
  <c r="J622" i="5" s="1"/>
  <c r="H621" i="5"/>
  <c r="I621" i="5" s="1"/>
  <c r="J621" i="5" s="1"/>
  <c r="H620" i="5"/>
  <c r="I620" i="5" s="1"/>
  <c r="J620" i="5" s="1"/>
  <c r="H619" i="5"/>
  <c r="I619" i="5" s="1"/>
  <c r="J619" i="5" s="1"/>
  <c r="H618" i="5"/>
  <c r="I618" i="5" s="1"/>
  <c r="J618" i="5" s="1"/>
  <c r="H617" i="5"/>
  <c r="I617" i="5" s="1"/>
  <c r="J617" i="5" s="1"/>
  <c r="H616" i="5"/>
  <c r="I616" i="5" s="1"/>
  <c r="J616" i="5" s="1"/>
  <c r="H615" i="5"/>
  <c r="I615" i="5" s="1"/>
  <c r="J615" i="5" s="1"/>
  <c r="H614" i="5"/>
  <c r="I614" i="5" s="1"/>
  <c r="J614" i="5" s="1"/>
  <c r="H613" i="5"/>
  <c r="I613" i="5" s="1"/>
  <c r="J613" i="5" s="1"/>
  <c r="H612" i="5"/>
  <c r="I612" i="5" s="1"/>
  <c r="J612" i="5" s="1"/>
  <c r="H611" i="5"/>
  <c r="I611" i="5" s="1"/>
  <c r="J611" i="5" s="1"/>
  <c r="H610" i="5"/>
  <c r="I610" i="5" s="1"/>
  <c r="J610" i="5" s="1"/>
  <c r="H609" i="5"/>
  <c r="I609" i="5" s="1"/>
  <c r="J609" i="5" s="1"/>
  <c r="H608" i="5"/>
  <c r="I608" i="5" s="1"/>
  <c r="J608" i="5" s="1"/>
  <c r="H607" i="5"/>
  <c r="I607" i="5" s="1"/>
  <c r="J607" i="5" s="1"/>
  <c r="H606" i="5"/>
  <c r="I606" i="5" s="1"/>
  <c r="J606" i="5" s="1"/>
  <c r="H605" i="5"/>
  <c r="I605" i="5" s="1"/>
  <c r="J605" i="5" s="1"/>
  <c r="H604" i="5"/>
  <c r="I604" i="5" s="1"/>
  <c r="J604" i="5" s="1"/>
  <c r="H603" i="5"/>
  <c r="I603" i="5" s="1"/>
  <c r="J603" i="5" s="1"/>
  <c r="H602" i="5"/>
  <c r="I602" i="5" s="1"/>
  <c r="J602" i="5" s="1"/>
  <c r="H601" i="5"/>
  <c r="I601" i="5" s="1"/>
  <c r="J601" i="5" s="1"/>
  <c r="H600" i="5"/>
  <c r="I600" i="5" s="1"/>
  <c r="J600" i="5" s="1"/>
  <c r="H599" i="5"/>
  <c r="I599" i="5" s="1"/>
  <c r="J599" i="5" s="1"/>
  <c r="H598" i="5"/>
  <c r="I598" i="5" s="1"/>
  <c r="J598" i="5" s="1"/>
  <c r="H597" i="5"/>
  <c r="I597" i="5" s="1"/>
  <c r="J597" i="5" s="1"/>
  <c r="H596" i="5"/>
  <c r="I596" i="5" s="1"/>
  <c r="J596" i="5" s="1"/>
  <c r="H595" i="5"/>
  <c r="I595" i="5" s="1"/>
  <c r="J595" i="5" s="1"/>
  <c r="H594" i="5"/>
  <c r="I594" i="5" s="1"/>
  <c r="J594" i="5" s="1"/>
  <c r="H593" i="5"/>
  <c r="I593" i="5" s="1"/>
  <c r="J593" i="5" s="1"/>
  <c r="H592" i="5"/>
  <c r="I592" i="5" s="1"/>
  <c r="J592" i="5" s="1"/>
  <c r="H591" i="5"/>
  <c r="I591" i="5" s="1"/>
  <c r="J591" i="5" s="1"/>
  <c r="H590" i="5"/>
  <c r="I590" i="5" s="1"/>
  <c r="J590" i="5" s="1"/>
  <c r="H589" i="5"/>
  <c r="I589" i="5" s="1"/>
  <c r="J589" i="5" s="1"/>
  <c r="H588" i="5"/>
  <c r="I588" i="5" s="1"/>
  <c r="J588" i="5" s="1"/>
  <c r="H587" i="5"/>
  <c r="I587" i="5" s="1"/>
  <c r="J587" i="5" s="1"/>
  <c r="H586" i="5"/>
  <c r="I586" i="5" s="1"/>
  <c r="J586" i="5" s="1"/>
  <c r="H585" i="5"/>
  <c r="I585" i="5" s="1"/>
  <c r="J585" i="5" s="1"/>
  <c r="H584" i="5"/>
  <c r="I584" i="5" s="1"/>
  <c r="J584" i="5" s="1"/>
  <c r="H583" i="5"/>
  <c r="I583" i="5" s="1"/>
  <c r="J583" i="5" s="1"/>
  <c r="H582" i="5"/>
  <c r="I582" i="5" s="1"/>
  <c r="J582" i="5" s="1"/>
  <c r="H581" i="5"/>
  <c r="I581" i="5" s="1"/>
  <c r="J581" i="5" s="1"/>
  <c r="H580" i="5"/>
  <c r="I580" i="5" s="1"/>
  <c r="J580" i="5" s="1"/>
  <c r="H579" i="5"/>
  <c r="I579" i="5" s="1"/>
  <c r="J579" i="5" s="1"/>
  <c r="H578" i="5"/>
  <c r="I578" i="5" s="1"/>
  <c r="J578" i="5" s="1"/>
  <c r="H577" i="5"/>
  <c r="I577" i="5" s="1"/>
  <c r="J577" i="5" s="1"/>
  <c r="H576" i="5"/>
  <c r="I576" i="5" s="1"/>
  <c r="J576" i="5" s="1"/>
  <c r="H575" i="5"/>
  <c r="I575" i="5" s="1"/>
  <c r="J575" i="5" s="1"/>
  <c r="H574" i="5"/>
  <c r="I574" i="5" s="1"/>
  <c r="J574" i="5" s="1"/>
  <c r="H573" i="5"/>
  <c r="I573" i="5" s="1"/>
  <c r="J573" i="5" s="1"/>
  <c r="H572" i="5"/>
  <c r="I572" i="5" s="1"/>
  <c r="J572" i="5" s="1"/>
  <c r="H571" i="5"/>
  <c r="I571" i="5" s="1"/>
  <c r="J571" i="5" s="1"/>
  <c r="H570" i="5"/>
  <c r="I570" i="5" s="1"/>
  <c r="J570" i="5" s="1"/>
  <c r="H569" i="5"/>
  <c r="I569" i="5" s="1"/>
  <c r="J569" i="5" s="1"/>
  <c r="H568" i="5"/>
  <c r="I568" i="5" s="1"/>
  <c r="J568" i="5" s="1"/>
  <c r="H567" i="5"/>
  <c r="I567" i="5" s="1"/>
  <c r="J567" i="5" s="1"/>
  <c r="H566" i="5"/>
  <c r="I566" i="5" s="1"/>
  <c r="J566" i="5" s="1"/>
  <c r="H565" i="5"/>
  <c r="I565" i="5" s="1"/>
  <c r="J565" i="5" s="1"/>
  <c r="H564" i="5"/>
  <c r="I564" i="5" s="1"/>
  <c r="J564" i="5" s="1"/>
  <c r="H563" i="5"/>
  <c r="I563" i="5" s="1"/>
  <c r="J563" i="5" s="1"/>
  <c r="H562" i="5"/>
  <c r="I562" i="5" s="1"/>
  <c r="J562" i="5" s="1"/>
  <c r="H561" i="5"/>
  <c r="I561" i="5" s="1"/>
  <c r="J561" i="5" s="1"/>
  <c r="H560" i="5"/>
  <c r="I560" i="5" s="1"/>
  <c r="J560" i="5" s="1"/>
  <c r="H559" i="5"/>
  <c r="I559" i="5" s="1"/>
  <c r="J559" i="5" s="1"/>
  <c r="H558" i="5"/>
  <c r="I558" i="5" s="1"/>
  <c r="J558" i="5" s="1"/>
  <c r="H557" i="5"/>
  <c r="I557" i="5" s="1"/>
  <c r="J557" i="5" s="1"/>
  <c r="H556" i="5"/>
  <c r="I556" i="5" s="1"/>
  <c r="J556" i="5" s="1"/>
  <c r="H555" i="5"/>
  <c r="I555" i="5" s="1"/>
  <c r="J555" i="5" s="1"/>
  <c r="H554" i="5"/>
  <c r="I554" i="5" s="1"/>
  <c r="J554" i="5" s="1"/>
  <c r="H553" i="5"/>
  <c r="I553" i="5" s="1"/>
  <c r="J553" i="5" s="1"/>
  <c r="H552" i="5"/>
  <c r="I552" i="5" s="1"/>
  <c r="J552" i="5" s="1"/>
  <c r="F551" i="5"/>
  <c r="H551" i="5" s="1"/>
  <c r="F550" i="5"/>
  <c r="H550" i="5" s="1"/>
  <c r="I550" i="5" s="1"/>
  <c r="J550" i="5" s="1"/>
  <c r="H549" i="5"/>
  <c r="I549" i="5" s="1"/>
  <c r="J549" i="5" s="1"/>
  <c r="L549" i="5" s="1"/>
  <c r="H548" i="5"/>
  <c r="I548" i="5" s="1"/>
  <c r="J548" i="5" s="1"/>
  <c r="L548" i="5" s="1"/>
  <c r="H547" i="5"/>
  <c r="I547" i="5" s="1"/>
  <c r="J547" i="5" s="1"/>
  <c r="L547" i="5" s="1"/>
  <c r="H546" i="5"/>
  <c r="I546" i="5" s="1"/>
  <c r="J546" i="5" s="1"/>
  <c r="L546" i="5" s="1"/>
  <c r="H545" i="5"/>
  <c r="I545" i="5" s="1"/>
  <c r="J545" i="5" s="1"/>
  <c r="L545" i="5" s="1"/>
  <c r="I551" i="5" l="1"/>
  <c r="J551" i="5" s="1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6" i="5"/>
  <c r="L627" i="5"/>
  <c r="L550" i="5"/>
  <c r="L551" i="5" l="1"/>
  <c r="I350" i="6"/>
  <c r="K350" i="6" s="1"/>
  <c r="I352" i="6"/>
  <c r="K352" i="6" s="1"/>
  <c r="I351" i="6"/>
  <c r="K351" i="6" s="1"/>
  <c r="I354" i="6"/>
  <c r="K354" i="6" s="1"/>
  <c r="I353" i="6"/>
  <c r="K353" i="6" s="1"/>
  <c r="I346" i="6"/>
  <c r="K346" i="6" s="1"/>
  <c r="I347" i="6"/>
  <c r="K347" i="6" s="1"/>
  <c r="L347" i="6" s="1"/>
  <c r="M347" i="6" s="1"/>
  <c r="I348" i="6"/>
  <c r="K348" i="6" s="1"/>
  <c r="L348" i="6" s="1"/>
  <c r="I349" i="6"/>
  <c r="K349" i="6" s="1"/>
  <c r="L349" i="6" s="1"/>
  <c r="M349" i="6" s="1"/>
  <c r="I345" i="6"/>
  <c r="K345" i="6" s="1"/>
  <c r="I344" i="6"/>
  <c r="K344" i="6" s="1"/>
  <c r="I341" i="6"/>
  <c r="K341" i="6" s="1"/>
  <c r="I343" i="6"/>
  <c r="K343" i="6" s="1"/>
  <c r="I342" i="6"/>
  <c r="K342" i="6" s="1"/>
  <c r="I339" i="6"/>
  <c r="K339" i="6" s="1"/>
  <c r="I340" i="6"/>
  <c r="K340" i="6" s="1"/>
  <c r="L340" i="6" s="1"/>
  <c r="I338" i="6"/>
  <c r="K338" i="6" s="1"/>
  <c r="I336" i="6"/>
  <c r="K336" i="6" s="1"/>
  <c r="I337" i="6"/>
  <c r="K337" i="6" s="1"/>
  <c r="I335" i="6"/>
  <c r="K335" i="6" s="1"/>
  <c r="I334" i="6"/>
  <c r="K334" i="6" s="1"/>
  <c r="L342" i="6" l="1"/>
  <c r="M342" i="6" s="1"/>
  <c r="L336" i="6"/>
  <c r="M336" i="6" s="1"/>
  <c r="L343" i="6"/>
  <c r="M343" i="6" s="1"/>
  <c r="L341" i="6"/>
  <c r="M341" i="6" s="1"/>
  <c r="L337" i="6"/>
  <c r="M337" i="6" s="1"/>
  <c r="L345" i="6"/>
  <c r="M345" i="6" s="1"/>
  <c r="L353" i="6"/>
  <c r="M353" i="6" s="1"/>
  <c r="L335" i="6"/>
  <c r="M335" i="6" s="1"/>
  <c r="L352" i="6"/>
  <c r="M352" i="6" s="1"/>
  <c r="M348" i="6"/>
  <c r="O348" i="6" s="1"/>
  <c r="L344" i="6"/>
  <c r="M344" i="6" s="1"/>
  <c r="L346" i="6"/>
  <c r="M346" i="6" s="1"/>
  <c r="M340" i="6"/>
  <c r="O340" i="6" s="1"/>
  <c r="L354" i="6"/>
  <c r="M354" i="6" s="1"/>
  <c r="L334" i="6"/>
  <c r="M334" i="6" s="1"/>
  <c r="L351" i="6"/>
  <c r="M351" i="6" s="1"/>
  <c r="L339" i="6"/>
  <c r="M339" i="6" s="1"/>
  <c r="O349" i="6"/>
  <c r="O347" i="6"/>
  <c r="L338" i="6"/>
  <c r="M338" i="6" s="1"/>
  <c r="L350" i="6"/>
  <c r="M350" i="6" s="1"/>
  <c r="O342" i="6" l="1"/>
  <c r="O351" i="6"/>
  <c r="O339" i="6"/>
  <c r="O354" i="6"/>
  <c r="O335" i="6"/>
  <c r="O345" i="6"/>
  <c r="O334" i="6"/>
  <c r="O338" i="6"/>
  <c r="O353" i="6"/>
  <c r="O341" i="6"/>
  <c r="O344" i="6"/>
  <c r="O350" i="6"/>
  <c r="O343" i="6"/>
  <c r="O336" i="6"/>
  <c r="O346" i="6"/>
  <c r="O352" i="6"/>
  <c r="O337" i="6"/>
  <c r="H497" i="5"/>
  <c r="I497" i="5" s="1"/>
  <c r="H496" i="5"/>
  <c r="I496" i="5" s="1"/>
  <c r="J497" i="5" l="1"/>
  <c r="L497" i="5" s="1"/>
  <c r="J496" i="5"/>
  <c r="L496" i="5" s="1"/>
  <c r="H544" i="5"/>
  <c r="I544" i="5" s="1"/>
  <c r="J544" i="5" s="1"/>
  <c r="L544" i="5" s="1"/>
  <c r="H543" i="5"/>
  <c r="H542" i="5"/>
  <c r="I542" i="5" s="1"/>
  <c r="J542" i="5" s="1"/>
  <c r="L542" i="5" s="1"/>
  <c r="H541" i="5"/>
  <c r="H540" i="5"/>
  <c r="I540" i="5" s="1"/>
  <c r="J540" i="5" s="1"/>
  <c r="L540" i="5" s="1"/>
  <c r="H539" i="5"/>
  <c r="H538" i="5"/>
  <c r="I538" i="5" s="1"/>
  <c r="J538" i="5" s="1"/>
  <c r="L538" i="5" s="1"/>
  <c r="H537" i="5"/>
  <c r="H536" i="5"/>
  <c r="I536" i="5" s="1"/>
  <c r="J536" i="5" s="1"/>
  <c r="L536" i="5" s="1"/>
  <c r="H535" i="5"/>
  <c r="H534" i="5"/>
  <c r="I534" i="5" s="1"/>
  <c r="J534" i="5" s="1"/>
  <c r="L534" i="5" s="1"/>
  <c r="H533" i="5"/>
  <c r="H532" i="5"/>
  <c r="I532" i="5" s="1"/>
  <c r="J532" i="5" s="1"/>
  <c r="L532" i="5" s="1"/>
  <c r="H531" i="5"/>
  <c r="H530" i="5"/>
  <c r="I530" i="5" s="1"/>
  <c r="J530" i="5" s="1"/>
  <c r="L530" i="5" s="1"/>
  <c r="H529" i="5"/>
  <c r="H528" i="5"/>
  <c r="I528" i="5" s="1"/>
  <c r="J528" i="5" s="1"/>
  <c r="L528" i="5" s="1"/>
  <c r="H527" i="5"/>
  <c r="H526" i="5"/>
  <c r="I526" i="5" s="1"/>
  <c r="J526" i="5" s="1"/>
  <c r="L526" i="5" s="1"/>
  <c r="H525" i="5"/>
  <c r="H524" i="5"/>
  <c r="I524" i="5" s="1"/>
  <c r="J524" i="5" s="1"/>
  <c r="L524" i="5" s="1"/>
  <c r="H523" i="5"/>
  <c r="H522" i="5"/>
  <c r="I522" i="5" s="1"/>
  <c r="J522" i="5" s="1"/>
  <c r="L522" i="5" s="1"/>
  <c r="H521" i="5"/>
  <c r="H520" i="5"/>
  <c r="I520" i="5" s="1"/>
  <c r="J520" i="5" s="1"/>
  <c r="L520" i="5" s="1"/>
  <c r="H519" i="5"/>
  <c r="H518" i="5"/>
  <c r="I518" i="5" s="1"/>
  <c r="J518" i="5" s="1"/>
  <c r="L518" i="5" s="1"/>
  <c r="H517" i="5"/>
  <c r="H516" i="5"/>
  <c r="I516" i="5" s="1"/>
  <c r="J516" i="5" s="1"/>
  <c r="L516" i="5" s="1"/>
  <c r="H515" i="5"/>
  <c r="H514" i="5"/>
  <c r="I514" i="5" s="1"/>
  <c r="J514" i="5" s="1"/>
  <c r="L514" i="5" s="1"/>
  <c r="H513" i="5"/>
  <c r="H512" i="5"/>
  <c r="I512" i="5" s="1"/>
  <c r="J512" i="5" s="1"/>
  <c r="L512" i="5" s="1"/>
  <c r="H511" i="5"/>
  <c r="H510" i="5"/>
  <c r="I510" i="5" s="1"/>
  <c r="J510" i="5" s="1"/>
  <c r="L510" i="5" s="1"/>
  <c r="H509" i="5"/>
  <c r="H508" i="5"/>
  <c r="I508" i="5" s="1"/>
  <c r="J508" i="5" s="1"/>
  <c r="L508" i="5" s="1"/>
  <c r="H507" i="5"/>
  <c r="H506" i="5"/>
  <c r="I506" i="5" s="1"/>
  <c r="J506" i="5" s="1"/>
  <c r="L506" i="5" s="1"/>
  <c r="H505" i="5"/>
  <c r="H504" i="5"/>
  <c r="I504" i="5" s="1"/>
  <c r="J504" i="5" s="1"/>
  <c r="L504" i="5" s="1"/>
  <c r="H503" i="5"/>
  <c r="H502" i="5"/>
  <c r="I502" i="5" s="1"/>
  <c r="J502" i="5" s="1"/>
  <c r="L502" i="5" s="1"/>
  <c r="H501" i="5"/>
  <c r="H500" i="5"/>
  <c r="I500" i="5" s="1"/>
  <c r="J500" i="5" s="1"/>
  <c r="L500" i="5" s="1"/>
  <c r="H499" i="5"/>
  <c r="H498" i="5"/>
  <c r="I498" i="5" s="1"/>
  <c r="J498" i="5" s="1"/>
  <c r="L498" i="5" s="1"/>
  <c r="H495" i="5"/>
  <c r="H494" i="5"/>
  <c r="I494" i="5" s="1"/>
  <c r="J494" i="5" s="1"/>
  <c r="L494" i="5" s="1"/>
  <c r="H493" i="5"/>
  <c r="H492" i="5"/>
  <c r="I492" i="5" s="1"/>
  <c r="J492" i="5" s="1"/>
  <c r="L492" i="5" s="1"/>
  <c r="H491" i="5"/>
  <c r="I491" i="5" s="1"/>
  <c r="J491" i="5" s="1"/>
  <c r="L491" i="5" s="1"/>
  <c r="H490" i="5"/>
  <c r="H489" i="5"/>
  <c r="I489" i="5" s="1"/>
  <c r="J489" i="5" s="1"/>
  <c r="L489" i="5" s="1"/>
  <c r="H488" i="5"/>
  <c r="I488" i="5" s="1"/>
  <c r="H487" i="5"/>
  <c r="I487" i="5" s="1"/>
  <c r="J487" i="5" s="1"/>
  <c r="H486" i="5"/>
  <c r="H485" i="5"/>
  <c r="I485" i="5" s="1"/>
  <c r="J485" i="5" s="1"/>
  <c r="H484" i="5"/>
  <c r="H483" i="5"/>
  <c r="I483" i="5" s="1"/>
  <c r="J483" i="5" s="1"/>
  <c r="H482" i="5"/>
  <c r="H481" i="5"/>
  <c r="I481" i="5" s="1"/>
  <c r="J481" i="5" s="1"/>
  <c r="H480" i="5"/>
  <c r="H479" i="5"/>
  <c r="I479" i="5" s="1"/>
  <c r="J479" i="5" s="1"/>
  <c r="H478" i="5"/>
  <c r="I478" i="5" s="1"/>
  <c r="J478" i="5" s="1"/>
  <c r="J488" i="5" l="1"/>
  <c r="L488" i="5" s="1"/>
  <c r="L479" i="5"/>
  <c r="L483" i="5"/>
  <c r="I490" i="5"/>
  <c r="J490" i="5" s="1"/>
  <c r="I507" i="5"/>
  <c r="J507" i="5" s="1"/>
  <c r="L481" i="5"/>
  <c r="L485" i="5"/>
  <c r="I493" i="5"/>
  <c r="J493" i="5" s="1"/>
  <c r="I495" i="5"/>
  <c r="J495" i="5" s="1"/>
  <c r="I499" i="5"/>
  <c r="J499" i="5" s="1"/>
  <c r="I501" i="5"/>
  <c r="J501" i="5" s="1"/>
  <c r="I503" i="5"/>
  <c r="J503" i="5" s="1"/>
  <c r="I505" i="5"/>
  <c r="J505" i="5" s="1"/>
  <c r="I509" i="5"/>
  <c r="J509" i="5" s="1"/>
  <c r="I511" i="5"/>
  <c r="J511" i="5" s="1"/>
  <c r="I513" i="5"/>
  <c r="J513" i="5" s="1"/>
  <c r="I515" i="5"/>
  <c r="J515" i="5" s="1"/>
  <c r="I517" i="5"/>
  <c r="J517" i="5" s="1"/>
  <c r="I519" i="5"/>
  <c r="J519" i="5" s="1"/>
  <c r="I521" i="5"/>
  <c r="J521" i="5" s="1"/>
  <c r="I523" i="5"/>
  <c r="J523" i="5" s="1"/>
  <c r="I525" i="5"/>
  <c r="J525" i="5" s="1"/>
  <c r="I527" i="5"/>
  <c r="J527" i="5" s="1"/>
  <c r="I529" i="5"/>
  <c r="J529" i="5" s="1"/>
  <c r="I531" i="5"/>
  <c r="J531" i="5" s="1"/>
  <c r="I533" i="5"/>
  <c r="J533" i="5" s="1"/>
  <c r="I535" i="5"/>
  <c r="J535" i="5" s="1"/>
  <c r="I537" i="5"/>
  <c r="J537" i="5" s="1"/>
  <c r="I539" i="5"/>
  <c r="J539" i="5" s="1"/>
  <c r="I541" i="5"/>
  <c r="J541" i="5" s="1"/>
  <c r="I543" i="5"/>
  <c r="J543" i="5" s="1"/>
  <c r="I480" i="5"/>
  <c r="J480" i="5" s="1"/>
  <c r="I482" i="5"/>
  <c r="J482" i="5" s="1"/>
  <c r="I484" i="5"/>
  <c r="J484" i="5" s="1"/>
  <c r="I486" i="5"/>
  <c r="J486" i="5" s="1"/>
  <c r="I333" i="6"/>
  <c r="K333" i="6" s="1"/>
  <c r="I332" i="6"/>
  <c r="K332" i="6" s="1"/>
  <c r="I331" i="6"/>
  <c r="K331" i="6" s="1"/>
  <c r="I327" i="6"/>
  <c r="K327" i="6" s="1"/>
  <c r="I324" i="6"/>
  <c r="I325" i="6"/>
  <c r="K325" i="6" s="1"/>
  <c r="I326" i="6"/>
  <c r="K326" i="6" s="1"/>
  <c r="I329" i="6"/>
  <c r="K329" i="6" s="1"/>
  <c r="I328" i="6"/>
  <c r="K328" i="6" s="1"/>
  <c r="I330" i="6"/>
  <c r="K330" i="6" s="1"/>
  <c r="I323" i="6"/>
  <c r="K323" i="6" s="1"/>
  <c r="I322" i="6"/>
  <c r="K322" i="6" s="1"/>
  <c r="I320" i="6"/>
  <c r="K320" i="6" s="1"/>
  <c r="I319" i="6"/>
  <c r="K319" i="6" s="1"/>
  <c r="I321" i="6"/>
  <c r="K321" i="6" s="1"/>
  <c r="I318" i="6"/>
  <c r="K318" i="6" s="1"/>
  <c r="L318" i="6" s="1"/>
  <c r="M318" i="6" s="1"/>
  <c r="I212" i="6"/>
  <c r="K212" i="6" s="1"/>
  <c r="L212" i="6" s="1"/>
  <c r="H477" i="5"/>
  <c r="I477" i="5" s="1"/>
  <c r="J477" i="5" s="1"/>
  <c r="H476" i="5"/>
  <c r="I476" i="5" s="1"/>
  <c r="J476" i="5" s="1"/>
  <c r="H475" i="5"/>
  <c r="I475" i="5" s="1"/>
  <c r="J475" i="5" s="1"/>
  <c r="H474" i="5"/>
  <c r="I474" i="5" s="1"/>
  <c r="J474" i="5" s="1"/>
  <c r="H473" i="5"/>
  <c r="I473" i="5" s="1"/>
  <c r="J473" i="5" s="1"/>
  <c r="H472" i="5"/>
  <c r="I472" i="5" s="1"/>
  <c r="J472" i="5" s="1"/>
  <c r="H471" i="5"/>
  <c r="I471" i="5" s="1"/>
  <c r="J471" i="5" s="1"/>
  <c r="H470" i="5"/>
  <c r="I470" i="5" s="1"/>
  <c r="J470" i="5" s="1"/>
  <c r="H469" i="5"/>
  <c r="I469" i="5" s="1"/>
  <c r="J469" i="5" s="1"/>
  <c r="H468" i="5"/>
  <c r="I468" i="5" s="1"/>
  <c r="J468" i="5" s="1"/>
  <c r="H467" i="5"/>
  <c r="I467" i="5" s="1"/>
  <c r="J467" i="5" s="1"/>
  <c r="H466" i="5"/>
  <c r="I466" i="5" s="1"/>
  <c r="J466" i="5" s="1"/>
  <c r="H465" i="5"/>
  <c r="I465" i="5" s="1"/>
  <c r="J465" i="5" s="1"/>
  <c r="H464" i="5"/>
  <c r="I464" i="5" s="1"/>
  <c r="J464" i="5" s="1"/>
  <c r="H463" i="5"/>
  <c r="I463" i="5" s="1"/>
  <c r="J463" i="5" s="1"/>
  <c r="H462" i="5"/>
  <c r="I462" i="5" s="1"/>
  <c r="J462" i="5" s="1"/>
  <c r="H461" i="5"/>
  <c r="I461" i="5" s="1"/>
  <c r="J461" i="5" s="1"/>
  <c r="H460" i="5"/>
  <c r="I460" i="5" s="1"/>
  <c r="J460" i="5" s="1"/>
  <c r="H459" i="5"/>
  <c r="I459" i="5" s="1"/>
  <c r="J459" i="5" s="1"/>
  <c r="H458" i="5"/>
  <c r="I458" i="5" s="1"/>
  <c r="J458" i="5" s="1"/>
  <c r="H456" i="5"/>
  <c r="I456" i="5" s="1"/>
  <c r="J456" i="5" s="1"/>
  <c r="H455" i="5"/>
  <c r="I455" i="5" s="1"/>
  <c r="J455" i="5" s="1"/>
  <c r="H454" i="5"/>
  <c r="I454" i="5" s="1"/>
  <c r="J454" i="5" s="1"/>
  <c r="H453" i="5"/>
  <c r="I453" i="5" s="1"/>
  <c r="J453" i="5" s="1"/>
  <c r="H452" i="5"/>
  <c r="I452" i="5" s="1"/>
  <c r="J452" i="5" s="1"/>
  <c r="H451" i="5"/>
  <c r="I451" i="5" s="1"/>
  <c r="J451" i="5" s="1"/>
  <c r="H450" i="5"/>
  <c r="I450" i="5" s="1"/>
  <c r="J450" i="5" s="1"/>
  <c r="H449" i="5"/>
  <c r="I449" i="5" s="1"/>
  <c r="J449" i="5" s="1"/>
  <c r="H448" i="5"/>
  <c r="I448" i="5" s="1"/>
  <c r="J448" i="5" s="1"/>
  <c r="H436" i="5"/>
  <c r="I436" i="5" s="1"/>
  <c r="J436" i="5" s="1"/>
  <c r="H435" i="5"/>
  <c r="I435" i="5" s="1"/>
  <c r="J435" i="5" s="1"/>
  <c r="H434" i="5"/>
  <c r="I434" i="5" s="1"/>
  <c r="J434" i="5" s="1"/>
  <c r="H433" i="5"/>
  <c r="I433" i="5" s="1"/>
  <c r="J433" i="5" s="1"/>
  <c r="H432" i="5"/>
  <c r="I432" i="5" s="1"/>
  <c r="J432" i="5" s="1"/>
  <c r="H431" i="5"/>
  <c r="I431" i="5" s="1"/>
  <c r="J431" i="5" s="1"/>
  <c r="H429" i="5"/>
  <c r="I429" i="5" s="1"/>
  <c r="J429" i="5" s="1"/>
  <c r="H428" i="5"/>
  <c r="I428" i="5" s="1"/>
  <c r="J428" i="5" s="1"/>
  <c r="H427" i="5"/>
  <c r="I427" i="5" s="1"/>
  <c r="J427" i="5" s="1"/>
  <c r="H426" i="5"/>
  <c r="I426" i="5" s="1"/>
  <c r="J426" i="5" s="1"/>
  <c r="H425" i="5"/>
  <c r="I425" i="5" s="1"/>
  <c r="J425" i="5" s="1"/>
  <c r="H424" i="5"/>
  <c r="I424" i="5" s="1"/>
  <c r="J424" i="5" s="1"/>
  <c r="H423" i="5"/>
  <c r="I423" i="5" s="1"/>
  <c r="J423" i="5" s="1"/>
  <c r="H422" i="5"/>
  <c r="I422" i="5" s="1"/>
  <c r="J422" i="5" s="1"/>
  <c r="H421" i="5"/>
  <c r="I421" i="5" s="1"/>
  <c r="J421" i="5" s="1"/>
  <c r="H420" i="5"/>
  <c r="I420" i="5" s="1"/>
  <c r="J420" i="5" s="1"/>
  <c r="H419" i="5"/>
  <c r="I419" i="5" s="1"/>
  <c r="J419" i="5" s="1"/>
  <c r="H417" i="5"/>
  <c r="I417" i="5" s="1"/>
  <c r="J417" i="5" s="1"/>
  <c r="H415" i="5"/>
  <c r="I415" i="5" s="1"/>
  <c r="J415" i="5" s="1"/>
  <c r="H414" i="5"/>
  <c r="I414" i="5" s="1"/>
  <c r="J414" i="5" s="1"/>
  <c r="H413" i="5"/>
  <c r="I413" i="5" s="1"/>
  <c r="J413" i="5" s="1"/>
  <c r="H412" i="5"/>
  <c r="I412" i="5" s="1"/>
  <c r="J412" i="5" s="1"/>
  <c r="H411" i="5"/>
  <c r="I411" i="5" s="1"/>
  <c r="J411" i="5" s="1"/>
  <c r="H409" i="5"/>
  <c r="I409" i="5" s="1"/>
  <c r="J409" i="5" s="1"/>
  <c r="H408" i="5"/>
  <c r="I408" i="5" s="1"/>
  <c r="J408" i="5" s="1"/>
  <c r="H407" i="5"/>
  <c r="I407" i="5" s="1"/>
  <c r="J407" i="5" s="1"/>
  <c r="H405" i="5"/>
  <c r="I405" i="5" s="1"/>
  <c r="J405" i="5" s="1"/>
  <c r="H404" i="5"/>
  <c r="I404" i="5" s="1"/>
  <c r="J404" i="5" s="1"/>
  <c r="H403" i="5"/>
  <c r="I403" i="5" s="1"/>
  <c r="J403" i="5" s="1"/>
  <c r="H402" i="5"/>
  <c r="I402" i="5" s="1"/>
  <c r="J402" i="5" s="1"/>
  <c r="H401" i="5"/>
  <c r="I401" i="5" s="1"/>
  <c r="J401" i="5" s="1"/>
  <c r="H400" i="5"/>
  <c r="I400" i="5" s="1"/>
  <c r="J400" i="5" s="1"/>
  <c r="H399" i="5"/>
  <c r="I399" i="5" s="1"/>
  <c r="J399" i="5" s="1"/>
  <c r="H398" i="5"/>
  <c r="I398" i="5" s="1"/>
  <c r="J398" i="5" s="1"/>
  <c r="H397" i="5"/>
  <c r="I397" i="5" s="1"/>
  <c r="J397" i="5" s="1"/>
  <c r="H396" i="5"/>
  <c r="I396" i="5" s="1"/>
  <c r="J396" i="5" s="1"/>
  <c r="H395" i="5"/>
  <c r="I395" i="5" s="1"/>
  <c r="J395" i="5" s="1"/>
  <c r="H394" i="5"/>
  <c r="I394" i="5" s="1"/>
  <c r="J394" i="5" s="1"/>
  <c r="H393" i="5"/>
  <c r="I393" i="5" s="1"/>
  <c r="J393" i="5" s="1"/>
  <c r="H392" i="5"/>
  <c r="I392" i="5" s="1"/>
  <c r="J392" i="5" s="1"/>
  <c r="H391" i="5"/>
  <c r="I391" i="5" s="1"/>
  <c r="J391" i="5" s="1"/>
  <c r="H390" i="5"/>
  <c r="I390" i="5" s="1"/>
  <c r="J390" i="5" s="1"/>
  <c r="H389" i="5"/>
  <c r="I389" i="5" s="1"/>
  <c r="J389" i="5" s="1"/>
  <c r="H388" i="5"/>
  <c r="I388" i="5" s="1"/>
  <c r="J388" i="5" s="1"/>
  <c r="H386" i="5"/>
  <c r="I386" i="5" s="1"/>
  <c r="J386" i="5" s="1"/>
  <c r="H385" i="5"/>
  <c r="I385" i="5" s="1"/>
  <c r="J385" i="5" s="1"/>
  <c r="H384" i="5"/>
  <c r="I384" i="5" s="1"/>
  <c r="J384" i="5" s="1"/>
  <c r="H383" i="5"/>
  <c r="I383" i="5" s="1"/>
  <c r="J383" i="5" s="1"/>
  <c r="H381" i="5"/>
  <c r="I381" i="5" s="1"/>
  <c r="J381" i="5" s="1"/>
  <c r="H380" i="5"/>
  <c r="I380" i="5" s="1"/>
  <c r="J380" i="5" s="1"/>
  <c r="H379" i="5"/>
  <c r="I379" i="5" s="1"/>
  <c r="J379" i="5" s="1"/>
  <c r="H378" i="5"/>
  <c r="I378" i="5" s="1"/>
  <c r="J378" i="5" s="1"/>
  <c r="H377" i="5"/>
  <c r="I377" i="5" s="1"/>
  <c r="J377" i="5" s="1"/>
  <c r="H376" i="5"/>
  <c r="I376" i="5" s="1"/>
  <c r="J376" i="5" s="1"/>
  <c r="H374" i="5"/>
  <c r="I374" i="5" s="1"/>
  <c r="J374" i="5" s="1"/>
  <c r="H373" i="5"/>
  <c r="I373" i="5" s="1"/>
  <c r="J373" i="5" s="1"/>
  <c r="H372" i="5"/>
  <c r="I372" i="5" s="1"/>
  <c r="J372" i="5" s="1"/>
  <c r="H371" i="5"/>
  <c r="I371" i="5" s="1"/>
  <c r="J371" i="5" s="1"/>
  <c r="H370" i="5"/>
  <c r="I370" i="5" s="1"/>
  <c r="J370" i="5" s="1"/>
  <c r="H368" i="5"/>
  <c r="I368" i="5" s="1"/>
  <c r="J368" i="5" s="1"/>
  <c r="H367" i="5"/>
  <c r="I367" i="5" s="1"/>
  <c r="J367" i="5" s="1"/>
  <c r="H365" i="5"/>
  <c r="I365" i="5" s="1"/>
  <c r="J365" i="5" s="1"/>
  <c r="H364" i="5"/>
  <c r="I364" i="5" s="1"/>
  <c r="J364" i="5" s="1"/>
  <c r="H363" i="5"/>
  <c r="I363" i="5" s="1"/>
  <c r="J363" i="5" s="1"/>
  <c r="H362" i="5"/>
  <c r="I362" i="5" s="1"/>
  <c r="J362" i="5" s="1"/>
  <c r="H361" i="5"/>
  <c r="I361" i="5" s="1"/>
  <c r="J361" i="5" s="1"/>
  <c r="H360" i="5"/>
  <c r="I360" i="5" s="1"/>
  <c r="J360" i="5" s="1"/>
  <c r="H359" i="5"/>
  <c r="I359" i="5" s="1"/>
  <c r="J359" i="5" s="1"/>
  <c r="H358" i="5"/>
  <c r="I358" i="5" s="1"/>
  <c r="J358" i="5" s="1"/>
  <c r="H357" i="5"/>
  <c r="I357" i="5" s="1"/>
  <c r="J357" i="5" s="1"/>
  <c r="H355" i="5"/>
  <c r="I355" i="5" s="1"/>
  <c r="J355" i="5" s="1"/>
  <c r="H354" i="5"/>
  <c r="I354" i="5" s="1"/>
  <c r="J354" i="5" s="1"/>
  <c r="H353" i="5"/>
  <c r="I353" i="5" s="1"/>
  <c r="J353" i="5" s="1"/>
  <c r="H352" i="5"/>
  <c r="I352" i="5" s="1"/>
  <c r="J352" i="5" s="1"/>
  <c r="H351" i="5"/>
  <c r="I351" i="5" s="1"/>
  <c r="J351" i="5" s="1"/>
  <c r="H350" i="5"/>
  <c r="I350" i="5" s="1"/>
  <c r="J350" i="5" s="1"/>
  <c r="H349" i="5"/>
  <c r="I349" i="5" s="1"/>
  <c r="J349" i="5" s="1"/>
  <c r="H348" i="5"/>
  <c r="I348" i="5" s="1"/>
  <c r="J348" i="5" s="1"/>
  <c r="H347" i="5"/>
  <c r="I347" i="5" s="1"/>
  <c r="J347" i="5" s="1"/>
  <c r="H346" i="5"/>
  <c r="I346" i="5" s="1"/>
  <c r="J346" i="5" s="1"/>
  <c r="H345" i="5"/>
  <c r="L490" i="5" l="1"/>
  <c r="L511" i="5"/>
  <c r="K324" i="6"/>
  <c r="L324" i="6" s="1"/>
  <c r="I345" i="5"/>
  <c r="L493" i="5"/>
  <c r="L537" i="5"/>
  <c r="L495" i="5"/>
  <c r="L484" i="5"/>
  <c r="L531" i="5"/>
  <c r="L523" i="5"/>
  <c r="L480" i="5"/>
  <c r="L521" i="5"/>
  <c r="L515" i="5"/>
  <c r="L529" i="5"/>
  <c r="L539" i="5"/>
  <c r="L505" i="5"/>
  <c r="L499" i="5"/>
  <c r="L501" i="5"/>
  <c r="L513" i="5"/>
  <c r="L541" i="5"/>
  <c r="L482" i="5"/>
  <c r="L535" i="5"/>
  <c r="L543" i="5"/>
  <c r="L533" i="5"/>
  <c r="L525" i="5"/>
  <c r="L519" i="5"/>
  <c r="L507" i="5"/>
  <c r="L527" i="5"/>
  <c r="L517" i="5"/>
  <c r="L509" i="5"/>
  <c r="L503" i="5"/>
  <c r="L486" i="5"/>
  <c r="L333" i="6"/>
  <c r="M333" i="6" s="1"/>
  <c r="L320" i="6"/>
  <c r="M320" i="6" s="1"/>
  <c r="L326" i="6"/>
  <c r="M326" i="6" s="1"/>
  <c r="L322" i="6"/>
  <c r="M322" i="6" s="1"/>
  <c r="L325" i="6"/>
  <c r="M325" i="6" s="1"/>
  <c r="L319" i="6"/>
  <c r="M319" i="6" s="1"/>
  <c r="L331" i="6"/>
  <c r="M331" i="6" s="1"/>
  <c r="L321" i="6"/>
  <c r="M321" i="6" s="1"/>
  <c r="L323" i="6"/>
  <c r="M323" i="6" s="1"/>
  <c r="M212" i="6"/>
  <c r="O212" i="6" s="1"/>
  <c r="L327" i="6"/>
  <c r="M327" i="6" s="1"/>
  <c r="L328" i="6"/>
  <c r="M328" i="6" s="1"/>
  <c r="L330" i="6"/>
  <c r="M330" i="6" s="1"/>
  <c r="L332" i="6"/>
  <c r="M332" i="6" s="1"/>
  <c r="L329" i="6"/>
  <c r="M329" i="6" s="1"/>
  <c r="O318" i="6"/>
  <c r="L346" i="5"/>
  <c r="L347" i="5"/>
  <c r="L348" i="5"/>
  <c r="L349" i="5"/>
  <c r="L350" i="5"/>
  <c r="L351" i="5"/>
  <c r="L352" i="5"/>
  <c r="L353" i="5"/>
  <c r="L354" i="5"/>
  <c r="L355" i="5"/>
  <c r="L357" i="5"/>
  <c r="L358" i="5"/>
  <c r="L359" i="5"/>
  <c r="L360" i="5"/>
  <c r="L361" i="5"/>
  <c r="L362" i="5"/>
  <c r="L363" i="5"/>
  <c r="L364" i="5"/>
  <c r="L365" i="5"/>
  <c r="L367" i="5"/>
  <c r="L368" i="5"/>
  <c r="L370" i="5"/>
  <c r="L371" i="5"/>
  <c r="L372" i="5"/>
  <c r="L373" i="5"/>
  <c r="L374" i="5"/>
  <c r="L376" i="5"/>
  <c r="L377" i="5"/>
  <c r="L378" i="5"/>
  <c r="L379" i="5"/>
  <c r="L380" i="5"/>
  <c r="L381" i="5"/>
  <c r="L383" i="5"/>
  <c r="L384" i="5"/>
  <c r="L385" i="5"/>
  <c r="L386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7" i="5"/>
  <c r="L408" i="5"/>
  <c r="L409" i="5"/>
  <c r="L411" i="5"/>
  <c r="L412" i="5"/>
  <c r="L413" i="5"/>
  <c r="L414" i="5"/>
  <c r="L415" i="5"/>
  <c r="L417" i="5"/>
  <c r="L419" i="5"/>
  <c r="L420" i="5"/>
  <c r="L421" i="5"/>
  <c r="L422" i="5"/>
  <c r="L423" i="5"/>
  <c r="L424" i="5"/>
  <c r="L425" i="5"/>
  <c r="L426" i="5"/>
  <c r="L427" i="5"/>
  <c r="L428" i="5"/>
  <c r="L429" i="5"/>
  <c r="L431" i="5"/>
  <c r="L432" i="5"/>
  <c r="L433" i="5"/>
  <c r="L434" i="5"/>
  <c r="L435" i="5"/>
  <c r="L436" i="5"/>
  <c r="L448" i="5"/>
  <c r="L449" i="5"/>
  <c r="L450" i="5"/>
  <c r="L451" i="5"/>
  <c r="L452" i="5"/>
  <c r="L453" i="5"/>
  <c r="L454" i="5"/>
  <c r="L455" i="5"/>
  <c r="L456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O321" i="6" l="1"/>
  <c r="O327" i="6"/>
  <c r="O333" i="6"/>
  <c r="O319" i="6"/>
  <c r="O332" i="6"/>
  <c r="O322" i="6"/>
  <c r="M324" i="6"/>
  <c r="O330" i="6"/>
  <c r="J345" i="5"/>
  <c r="O323" i="6"/>
  <c r="O329" i="6"/>
  <c r="O326" i="6"/>
  <c r="O328" i="6"/>
  <c r="O320" i="6"/>
  <c r="O331" i="6"/>
  <c r="O325" i="6"/>
  <c r="O324" i="6" l="1"/>
  <c r="L345" i="5"/>
  <c r="I276" i="6" l="1"/>
  <c r="K276" i="6" s="1"/>
  <c r="I317" i="6"/>
  <c r="K317" i="6" s="1"/>
  <c r="I316" i="6"/>
  <c r="K316" i="6" s="1"/>
  <c r="I312" i="6"/>
  <c r="K312" i="6" s="1"/>
  <c r="I315" i="6"/>
  <c r="K315" i="6" s="1"/>
  <c r="I313" i="6"/>
  <c r="K313" i="6" s="1"/>
  <c r="L313" i="6" s="1"/>
  <c r="I314" i="6"/>
  <c r="K314" i="6" s="1"/>
  <c r="I310" i="6"/>
  <c r="K310" i="6" s="1"/>
  <c r="L310" i="6" s="1"/>
  <c r="I309" i="6"/>
  <c r="K309" i="6" s="1"/>
  <c r="I308" i="6"/>
  <c r="K308" i="6" s="1"/>
  <c r="I311" i="6"/>
  <c r="K311" i="6" s="1"/>
  <c r="I307" i="6"/>
  <c r="K307" i="6" s="1"/>
  <c r="I306" i="6"/>
  <c r="K306" i="6" s="1"/>
  <c r="I305" i="6"/>
  <c r="K305" i="6" s="1"/>
  <c r="L305" i="6" s="1"/>
  <c r="I303" i="6"/>
  <c r="K303" i="6" s="1"/>
  <c r="I302" i="6"/>
  <c r="K302" i="6" s="1"/>
  <c r="L302" i="6" s="1"/>
  <c r="I304" i="6"/>
  <c r="K304" i="6" s="1"/>
  <c r="I297" i="6"/>
  <c r="K297" i="6" s="1"/>
  <c r="I296" i="6"/>
  <c r="K296" i="6" s="1"/>
  <c r="I299" i="6"/>
  <c r="K299" i="6" s="1"/>
  <c r="I298" i="6"/>
  <c r="K298" i="6" s="1"/>
  <c r="I301" i="6"/>
  <c r="K301" i="6" s="1"/>
  <c r="L301" i="6" s="1"/>
  <c r="I300" i="6"/>
  <c r="K300" i="6" s="1"/>
  <c r="I295" i="6"/>
  <c r="K295" i="6" s="1"/>
  <c r="L295" i="6" s="1"/>
  <c r="I294" i="6"/>
  <c r="K294" i="6" s="1"/>
  <c r="I292" i="6"/>
  <c r="K292" i="6" s="1"/>
  <c r="I293" i="6"/>
  <c r="K293" i="6" s="1"/>
  <c r="I291" i="6"/>
  <c r="K291" i="6" s="1"/>
  <c r="I290" i="6"/>
  <c r="K290" i="6" s="1"/>
  <c r="I289" i="6"/>
  <c r="K289" i="6" s="1"/>
  <c r="L289" i="6" s="1"/>
  <c r="I282" i="6"/>
  <c r="K282" i="6" s="1"/>
  <c r="I283" i="6"/>
  <c r="K283" i="6" s="1"/>
  <c r="L283" i="6" s="1"/>
  <c r="I284" i="6"/>
  <c r="K284" i="6" s="1"/>
  <c r="I287" i="6"/>
  <c r="K287" i="6" s="1"/>
  <c r="I286" i="6"/>
  <c r="K286" i="6" s="1"/>
  <c r="I285" i="6"/>
  <c r="K285" i="6" s="1"/>
  <c r="I288" i="6"/>
  <c r="K288" i="6" s="1"/>
  <c r="I279" i="6"/>
  <c r="K279" i="6" s="1"/>
  <c r="I278" i="6"/>
  <c r="K278" i="6" s="1"/>
  <c r="I275" i="6"/>
  <c r="K275" i="6" s="1"/>
  <c r="L275" i="6" s="1"/>
  <c r="I280" i="6"/>
  <c r="K280" i="6" s="1"/>
  <c r="I281" i="6"/>
  <c r="K281" i="6" s="1"/>
  <c r="I277" i="6"/>
  <c r="K277" i="6" s="1"/>
  <c r="L276" i="6" l="1"/>
  <c r="M276" i="6" s="1"/>
  <c r="L291" i="6"/>
  <c r="M291" i="6" s="1"/>
  <c r="L277" i="6"/>
  <c r="L307" i="6"/>
  <c r="M307" i="6" s="1"/>
  <c r="L281" i="6"/>
  <c r="M281" i="6" s="1"/>
  <c r="L288" i="6"/>
  <c r="M288" i="6" s="1"/>
  <c r="L292" i="6"/>
  <c r="M292" i="6" s="1"/>
  <c r="L311" i="6"/>
  <c r="M311" i="6" s="1"/>
  <c r="M283" i="6"/>
  <c r="O283" i="6" s="1"/>
  <c r="L293" i="6"/>
  <c r="M293" i="6" s="1"/>
  <c r="L303" i="6"/>
  <c r="M303" i="6" s="1"/>
  <c r="L308" i="6"/>
  <c r="M308" i="6" s="1"/>
  <c r="L298" i="6"/>
  <c r="M298" i="6" s="1"/>
  <c r="L287" i="6"/>
  <c r="M287" i="6" s="1"/>
  <c r="L299" i="6"/>
  <c r="M299" i="6" s="1"/>
  <c r="L312" i="6"/>
  <c r="M312" i="6" s="1"/>
  <c r="O312" i="6" s="1"/>
  <c r="L314" i="6"/>
  <c r="M314" i="6" s="1"/>
  <c r="L285" i="6"/>
  <c r="M285" i="6" s="1"/>
  <c r="M295" i="6"/>
  <c r="O295" i="6" s="1"/>
  <c r="L316" i="6"/>
  <c r="M316" i="6" s="1"/>
  <c r="L306" i="6"/>
  <c r="M306" i="6" s="1"/>
  <c r="L279" i="6"/>
  <c r="M279" i="6" s="1"/>
  <c r="M302" i="6"/>
  <c r="O302" i="6" s="1"/>
  <c r="L286" i="6"/>
  <c r="M286" i="6" s="1"/>
  <c r="L315" i="6"/>
  <c r="M315" i="6" s="1"/>
  <c r="M275" i="6"/>
  <c r="O275" i="6" s="1"/>
  <c r="L296" i="6"/>
  <c r="M296" i="6" s="1"/>
  <c r="L290" i="6"/>
  <c r="M290" i="6" s="1"/>
  <c r="L297" i="6"/>
  <c r="M297" i="6" s="1"/>
  <c r="M310" i="6"/>
  <c r="O310" i="6" s="1"/>
  <c r="L317" i="6"/>
  <c r="M317" i="6" s="1"/>
  <c r="L280" i="6"/>
  <c r="M280" i="6" s="1"/>
  <c r="L284" i="6"/>
  <c r="M284" i="6" s="1"/>
  <c r="M289" i="6"/>
  <c r="O289" i="6" s="1"/>
  <c r="L294" i="6"/>
  <c r="M294" i="6" s="1"/>
  <c r="M301" i="6"/>
  <c r="O301" i="6" s="1"/>
  <c r="L304" i="6"/>
  <c r="M304" i="6" s="1"/>
  <c r="M305" i="6"/>
  <c r="O305" i="6" s="1"/>
  <c r="L309" i="6"/>
  <c r="M309" i="6" s="1"/>
  <c r="M313" i="6"/>
  <c r="O313" i="6" s="1"/>
  <c r="L278" i="6"/>
  <c r="M278" i="6" s="1"/>
  <c r="L282" i="6"/>
  <c r="M282" i="6" s="1"/>
  <c r="L300" i="6"/>
  <c r="M300" i="6" s="1"/>
  <c r="H343" i="5"/>
  <c r="H342" i="5"/>
  <c r="I342" i="5" s="1"/>
  <c r="H341" i="5"/>
  <c r="I341" i="5" s="1"/>
  <c r="H340" i="5"/>
  <c r="I340" i="5" s="1"/>
  <c r="J340" i="5" s="1"/>
  <c r="H339" i="5"/>
  <c r="I339" i="5" s="1"/>
  <c r="J339" i="5" s="1"/>
  <c r="L339" i="5" s="1"/>
  <c r="H338" i="5"/>
  <c r="I338" i="5" s="1"/>
  <c r="J338" i="5" s="1"/>
  <c r="H337" i="5"/>
  <c r="I337" i="5" s="1"/>
  <c r="J337" i="5" s="1"/>
  <c r="L337" i="5" s="1"/>
  <c r="H336" i="5"/>
  <c r="I336" i="5" s="1"/>
  <c r="J336" i="5" s="1"/>
  <c r="H335" i="5"/>
  <c r="I335" i="5" s="1"/>
  <c r="J335" i="5" s="1"/>
  <c r="L335" i="5" s="1"/>
  <c r="H334" i="5"/>
  <c r="I334" i="5" s="1"/>
  <c r="J334" i="5" s="1"/>
  <c r="H333" i="5"/>
  <c r="I333" i="5" s="1"/>
  <c r="J333" i="5" s="1"/>
  <c r="L333" i="5" s="1"/>
  <c r="H332" i="5"/>
  <c r="I332" i="5" s="1"/>
  <c r="J332" i="5" s="1"/>
  <c r="H331" i="5"/>
  <c r="I331" i="5" s="1"/>
  <c r="J331" i="5" s="1"/>
  <c r="L331" i="5" s="1"/>
  <c r="H330" i="5"/>
  <c r="I330" i="5" s="1"/>
  <c r="J330" i="5" s="1"/>
  <c r="H329" i="5"/>
  <c r="I329" i="5" s="1"/>
  <c r="J329" i="5" s="1"/>
  <c r="L329" i="5" s="1"/>
  <c r="H328" i="5"/>
  <c r="I328" i="5" s="1"/>
  <c r="J328" i="5" s="1"/>
  <c r="H326" i="5"/>
  <c r="I326" i="5" s="1"/>
  <c r="J326" i="5" s="1"/>
  <c r="L326" i="5" s="1"/>
  <c r="H327" i="5"/>
  <c r="I327" i="5" s="1"/>
  <c r="J327" i="5" s="1"/>
  <c r="H325" i="5"/>
  <c r="I325" i="5" s="1"/>
  <c r="J325" i="5" s="1"/>
  <c r="L325" i="5" s="1"/>
  <c r="H324" i="5"/>
  <c r="I324" i="5" s="1"/>
  <c r="J324" i="5" s="1"/>
  <c r="H323" i="5"/>
  <c r="I323" i="5" s="1"/>
  <c r="J323" i="5" s="1"/>
  <c r="L323" i="5" s="1"/>
  <c r="H322" i="5"/>
  <c r="I322" i="5" s="1"/>
  <c r="J322" i="5" s="1"/>
  <c r="L322" i="5" s="1"/>
  <c r="H321" i="5"/>
  <c r="I321" i="5" s="1"/>
  <c r="H320" i="5"/>
  <c r="I320" i="5" s="1"/>
  <c r="J320" i="5" s="1"/>
  <c r="L320" i="5" s="1"/>
  <c r="H319" i="5"/>
  <c r="I319" i="5" s="1"/>
  <c r="H318" i="5"/>
  <c r="I318" i="5" s="1"/>
  <c r="J318" i="5" s="1"/>
  <c r="L318" i="5" s="1"/>
  <c r="H317" i="5"/>
  <c r="I317" i="5" s="1"/>
  <c r="H316" i="5"/>
  <c r="I316" i="5" s="1"/>
  <c r="J316" i="5" s="1"/>
  <c r="L316" i="5" s="1"/>
  <c r="H315" i="5"/>
  <c r="I315" i="5" s="1"/>
  <c r="H314" i="5"/>
  <c r="I314" i="5" s="1"/>
  <c r="J314" i="5" s="1"/>
  <c r="L314" i="5" s="1"/>
  <c r="H313" i="5"/>
  <c r="I313" i="5" s="1"/>
  <c r="H312" i="5"/>
  <c r="I312" i="5" s="1"/>
  <c r="J312" i="5" s="1"/>
  <c r="L312" i="5" s="1"/>
  <c r="H311" i="5"/>
  <c r="I311" i="5" s="1"/>
  <c r="H310" i="5"/>
  <c r="I310" i="5" s="1"/>
  <c r="J310" i="5" s="1"/>
  <c r="L310" i="5" s="1"/>
  <c r="H309" i="5"/>
  <c r="I309" i="5" s="1"/>
  <c r="H308" i="5"/>
  <c r="I308" i="5" s="1"/>
  <c r="J308" i="5" s="1"/>
  <c r="L308" i="5" s="1"/>
  <c r="H307" i="5"/>
  <c r="I307" i="5" s="1"/>
  <c r="H306" i="5"/>
  <c r="I306" i="5" s="1"/>
  <c r="J306" i="5" s="1"/>
  <c r="H305" i="5"/>
  <c r="I305" i="5" s="1"/>
  <c r="H304" i="5"/>
  <c r="I304" i="5" s="1"/>
  <c r="J304" i="5" s="1"/>
  <c r="H303" i="5"/>
  <c r="I303" i="5" s="1"/>
  <c r="H302" i="5"/>
  <c r="I302" i="5" s="1"/>
  <c r="J302" i="5" s="1"/>
  <c r="H300" i="5"/>
  <c r="I300" i="5" s="1"/>
  <c r="J300" i="5" s="1"/>
  <c r="H299" i="5"/>
  <c r="I299" i="5" s="1"/>
  <c r="H298" i="5"/>
  <c r="I298" i="5" s="1"/>
  <c r="J298" i="5" s="1"/>
  <c r="H297" i="5"/>
  <c r="I297" i="5" s="1"/>
  <c r="H296" i="5"/>
  <c r="I296" i="5" s="1"/>
  <c r="J296" i="5" s="1"/>
  <c r="H295" i="5"/>
  <c r="I295" i="5" s="1"/>
  <c r="H294" i="5"/>
  <c r="I294" i="5" s="1"/>
  <c r="J294" i="5" s="1"/>
  <c r="H293" i="5"/>
  <c r="I293" i="5" s="1"/>
  <c r="H292" i="5"/>
  <c r="I292" i="5" s="1"/>
  <c r="J292" i="5" s="1"/>
  <c r="H291" i="5"/>
  <c r="I291" i="5" s="1"/>
  <c r="H290" i="5"/>
  <c r="I290" i="5" s="1"/>
  <c r="J290" i="5" s="1"/>
  <c r="H289" i="5"/>
  <c r="I289" i="5" s="1"/>
  <c r="H288" i="5"/>
  <c r="I288" i="5" s="1"/>
  <c r="J288" i="5" s="1"/>
  <c r="H287" i="5"/>
  <c r="I287" i="5" s="1"/>
  <c r="H286" i="5"/>
  <c r="I286" i="5" s="1"/>
  <c r="J286" i="5" s="1"/>
  <c r="H285" i="5"/>
  <c r="I285" i="5" s="1"/>
  <c r="H284" i="5"/>
  <c r="I284" i="5" s="1"/>
  <c r="J284" i="5" s="1"/>
  <c r="H283" i="5"/>
  <c r="I283" i="5" s="1"/>
  <c r="H282" i="5"/>
  <c r="I282" i="5" s="1"/>
  <c r="J282" i="5" s="1"/>
  <c r="O282" i="6" l="1"/>
  <c r="O279" i="6"/>
  <c r="O286" i="6"/>
  <c r="O311" i="6"/>
  <c r="O297" i="6"/>
  <c r="O314" i="6"/>
  <c r="O287" i="6"/>
  <c r="O300" i="6"/>
  <c r="O315" i="6"/>
  <c r="O303" i="6"/>
  <c r="O317" i="6"/>
  <c r="O290" i="6"/>
  <c r="O294" i="6"/>
  <c r="O298" i="6"/>
  <c r="O307" i="6"/>
  <c r="O276" i="6"/>
  <c r="O284" i="6"/>
  <c r="O296" i="6"/>
  <c r="O280" i="6"/>
  <c r="O316" i="6"/>
  <c r="O293" i="6"/>
  <c r="O304" i="6"/>
  <c r="O278" i="6"/>
  <c r="O292" i="6"/>
  <c r="M277" i="6"/>
  <c r="O309" i="6"/>
  <c r="O308" i="6"/>
  <c r="O288" i="6"/>
  <c r="O299" i="6"/>
  <c r="O306" i="6"/>
  <c r="O285" i="6"/>
  <c r="O281" i="6"/>
  <c r="O291" i="6"/>
  <c r="L324" i="5"/>
  <c r="L328" i="5"/>
  <c r="L332" i="5"/>
  <c r="L336" i="5"/>
  <c r="J341" i="5"/>
  <c r="L341" i="5" s="1"/>
  <c r="L327" i="5"/>
  <c r="L330" i="5"/>
  <c r="L334" i="5"/>
  <c r="L338" i="5"/>
  <c r="J342" i="5"/>
  <c r="L342" i="5" s="1"/>
  <c r="L286" i="5"/>
  <c r="L290" i="5"/>
  <c r="L296" i="5"/>
  <c r="L304" i="5"/>
  <c r="L306" i="5"/>
  <c r="I343" i="5"/>
  <c r="J343" i="5" s="1"/>
  <c r="L282" i="5"/>
  <c r="L292" i="5"/>
  <c r="L302" i="5"/>
  <c r="J283" i="5"/>
  <c r="L283" i="5" s="1"/>
  <c r="J285" i="5"/>
  <c r="L285" i="5" s="1"/>
  <c r="J287" i="5"/>
  <c r="L287" i="5" s="1"/>
  <c r="J289" i="5"/>
  <c r="L289" i="5" s="1"/>
  <c r="J291" i="5"/>
  <c r="L291" i="5" s="1"/>
  <c r="J293" i="5"/>
  <c r="L293" i="5" s="1"/>
  <c r="J295" i="5"/>
  <c r="L295" i="5" s="1"/>
  <c r="J297" i="5"/>
  <c r="L297" i="5" s="1"/>
  <c r="J299" i="5"/>
  <c r="L299" i="5" s="1"/>
  <c r="J303" i="5"/>
  <c r="L303" i="5" s="1"/>
  <c r="J305" i="5"/>
  <c r="L305" i="5" s="1"/>
  <c r="J307" i="5"/>
  <c r="L307" i="5" s="1"/>
  <c r="J309" i="5"/>
  <c r="L309" i="5" s="1"/>
  <c r="J311" i="5"/>
  <c r="L311" i="5" s="1"/>
  <c r="J313" i="5"/>
  <c r="L313" i="5" s="1"/>
  <c r="J315" i="5"/>
  <c r="L315" i="5" s="1"/>
  <c r="J317" i="5"/>
  <c r="L317" i="5" s="1"/>
  <c r="J319" i="5"/>
  <c r="L319" i="5" s="1"/>
  <c r="J321" i="5"/>
  <c r="L321" i="5" s="1"/>
  <c r="L288" i="5"/>
  <c r="L298" i="5"/>
  <c r="L284" i="5"/>
  <c r="L294" i="5"/>
  <c r="L300" i="5"/>
  <c r="I266" i="6"/>
  <c r="K266" i="6" s="1"/>
  <c r="I271" i="6"/>
  <c r="K271" i="6" s="1"/>
  <c r="L271" i="6" s="1"/>
  <c r="M271" i="6" s="1"/>
  <c r="I270" i="6"/>
  <c r="K270" i="6" s="1"/>
  <c r="I269" i="6"/>
  <c r="K269" i="6" s="1"/>
  <c r="I267" i="6"/>
  <c r="K267" i="6" s="1"/>
  <c r="I268" i="6"/>
  <c r="K268" i="6" s="1"/>
  <c r="L268" i="6" s="1"/>
  <c r="M268" i="6" s="1"/>
  <c r="I261" i="6"/>
  <c r="K261" i="6" s="1"/>
  <c r="I262" i="6"/>
  <c r="K262" i="6" s="1"/>
  <c r="I260" i="6"/>
  <c r="K260" i="6" s="1"/>
  <c r="I259" i="6"/>
  <c r="K259" i="6" s="1"/>
  <c r="L259" i="6" s="1"/>
  <c r="M259" i="6" s="1"/>
  <c r="I265" i="6"/>
  <c r="K265" i="6" s="1"/>
  <c r="I264" i="6"/>
  <c r="K264" i="6" s="1"/>
  <c r="I263" i="6"/>
  <c r="K263" i="6" s="1"/>
  <c r="I273" i="6"/>
  <c r="K273" i="6" s="1"/>
  <c r="L273" i="6" s="1"/>
  <c r="M273" i="6" s="1"/>
  <c r="I272" i="6"/>
  <c r="K272" i="6" s="1"/>
  <c r="I274" i="6"/>
  <c r="K274" i="6" s="1"/>
  <c r="I255" i="6"/>
  <c r="K255" i="6" s="1"/>
  <c r="I249" i="6"/>
  <c r="K249" i="6" s="1"/>
  <c r="L249" i="6" s="1"/>
  <c r="M249" i="6" s="1"/>
  <c r="I258" i="6"/>
  <c r="K258" i="6" s="1"/>
  <c r="I243" i="6"/>
  <c r="K243" i="6" s="1"/>
  <c r="I254" i="6"/>
  <c r="K254" i="6" s="1"/>
  <c r="I241" i="6"/>
  <c r="K241" i="6" s="1"/>
  <c r="L241" i="6" s="1"/>
  <c r="M241" i="6" s="1"/>
  <c r="I245" i="6"/>
  <c r="K245" i="6" s="1"/>
  <c r="I242" i="6"/>
  <c r="K242" i="6" s="1"/>
  <c r="I244" i="6"/>
  <c r="K244" i="6" s="1"/>
  <c r="I248" i="6"/>
  <c r="K248" i="6" s="1"/>
  <c r="L248" i="6" s="1"/>
  <c r="M248" i="6" s="1"/>
  <c r="I251" i="6"/>
  <c r="K251" i="6" s="1"/>
  <c r="I247" i="6"/>
  <c r="K247" i="6" s="1"/>
  <c r="I250" i="6"/>
  <c r="K250" i="6" s="1"/>
  <c r="I246" i="6"/>
  <c r="K246" i="6" s="1"/>
  <c r="L246" i="6" s="1"/>
  <c r="M246" i="6" s="1"/>
  <c r="I252" i="6"/>
  <c r="K252" i="6" s="1"/>
  <c r="I253" i="6"/>
  <c r="K253" i="6" s="1"/>
  <c r="I257" i="6"/>
  <c r="K257" i="6" s="1"/>
  <c r="I256" i="6"/>
  <c r="K256" i="6" s="1"/>
  <c r="L256" i="6" s="1"/>
  <c r="M256" i="6" s="1"/>
  <c r="I240" i="6"/>
  <c r="K240" i="6" s="1"/>
  <c r="I238" i="6"/>
  <c r="K238" i="6" s="1"/>
  <c r="I239" i="6"/>
  <c r="K239" i="6" s="1"/>
  <c r="I237" i="6"/>
  <c r="K237" i="6" s="1"/>
  <c r="L237" i="6" s="1"/>
  <c r="M237" i="6" s="1"/>
  <c r="I236" i="6"/>
  <c r="K236" i="6" s="1"/>
  <c r="I233" i="6"/>
  <c r="I234" i="6"/>
  <c r="K234" i="6" s="1"/>
  <c r="I235" i="6"/>
  <c r="K235" i="6" s="1"/>
  <c r="L235" i="6" s="1"/>
  <c r="M235" i="6" s="1"/>
  <c r="I232" i="6"/>
  <c r="K232" i="6" s="1"/>
  <c r="I225" i="6"/>
  <c r="K225" i="6" s="1"/>
  <c r="I224" i="6"/>
  <c r="K224" i="6" s="1"/>
  <c r="I223" i="6"/>
  <c r="K223" i="6" s="1"/>
  <c r="L223" i="6" s="1"/>
  <c r="M223" i="6" s="1"/>
  <c r="I226" i="6"/>
  <c r="K226" i="6" s="1"/>
  <c r="I231" i="6"/>
  <c r="K231" i="6" s="1"/>
  <c r="I230" i="6"/>
  <c r="K230" i="6" s="1"/>
  <c r="I229" i="6"/>
  <c r="K229" i="6" s="1"/>
  <c r="L229" i="6" s="1"/>
  <c r="M229" i="6" s="1"/>
  <c r="I228" i="6"/>
  <c r="K228" i="6" s="1"/>
  <c r="I227" i="6"/>
  <c r="K227" i="6" s="1"/>
  <c r="I220" i="6"/>
  <c r="K220" i="6" s="1"/>
  <c r="I222" i="6"/>
  <c r="K222" i="6" s="1"/>
  <c r="L222" i="6" s="1"/>
  <c r="M222" i="6" s="1"/>
  <c r="I221" i="6"/>
  <c r="K221" i="6" s="1"/>
  <c r="I214" i="6"/>
  <c r="K214" i="6" s="1"/>
  <c r="I213" i="6"/>
  <c r="K213" i="6" s="1"/>
  <c r="I215" i="6"/>
  <c r="K215" i="6" s="1"/>
  <c r="L215" i="6" s="1"/>
  <c r="M215" i="6" s="1"/>
  <c r="I219" i="6"/>
  <c r="K219" i="6" s="1"/>
  <c r="I218" i="6"/>
  <c r="K218" i="6" s="1"/>
  <c r="I216" i="6"/>
  <c r="K216" i="6" s="1"/>
  <c r="I217" i="6"/>
  <c r="K217" i="6" s="1"/>
  <c r="L217" i="6" s="1"/>
  <c r="M217" i="6" s="1"/>
  <c r="K233" i="6" l="1"/>
  <c r="L233" i="6" s="1"/>
  <c r="O277" i="6"/>
  <c r="L343" i="5"/>
  <c r="L213" i="6"/>
  <c r="M213" i="6" s="1"/>
  <c r="L230" i="6"/>
  <c r="M230" i="6" s="1"/>
  <c r="L234" i="6"/>
  <c r="M234" i="6" s="1"/>
  <c r="L257" i="6"/>
  <c r="M257" i="6" s="1"/>
  <c r="L244" i="6"/>
  <c r="M244" i="6" s="1"/>
  <c r="L255" i="6"/>
  <c r="M255" i="6" s="1"/>
  <c r="L260" i="6"/>
  <c r="M260" i="6" s="1"/>
  <c r="L266" i="6"/>
  <c r="M266" i="6" s="1"/>
  <c r="L221" i="6"/>
  <c r="M221" i="6" s="1"/>
  <c r="L226" i="6"/>
  <c r="M226" i="6" s="1"/>
  <c r="L236" i="6"/>
  <c r="M236" i="6" s="1"/>
  <c r="L252" i="6"/>
  <c r="M252" i="6" s="1"/>
  <c r="L245" i="6"/>
  <c r="M245" i="6" s="1"/>
  <c r="L272" i="6"/>
  <c r="M272" i="6" s="1"/>
  <c r="L261" i="6"/>
  <c r="M261" i="6" s="1"/>
  <c r="L216" i="6"/>
  <c r="M216" i="6" s="1"/>
  <c r="L220" i="6"/>
  <c r="M220" i="6" s="1"/>
  <c r="L224" i="6"/>
  <c r="M224" i="6" s="1"/>
  <c r="L239" i="6"/>
  <c r="M239" i="6" s="1"/>
  <c r="L250" i="6"/>
  <c r="M250" i="6" s="1"/>
  <c r="L254" i="6"/>
  <c r="M254" i="6" s="1"/>
  <c r="L263" i="6"/>
  <c r="M263" i="6" s="1"/>
  <c r="L267" i="6"/>
  <c r="M267" i="6" s="1"/>
  <c r="L219" i="6"/>
  <c r="M219" i="6" s="1"/>
  <c r="L228" i="6"/>
  <c r="M228" i="6" s="1"/>
  <c r="L232" i="6"/>
  <c r="M232" i="6" s="1"/>
  <c r="L240" i="6"/>
  <c r="M240" i="6" s="1"/>
  <c r="L251" i="6"/>
  <c r="M251" i="6" s="1"/>
  <c r="L258" i="6"/>
  <c r="M258" i="6" s="1"/>
  <c r="L265" i="6"/>
  <c r="M265" i="6" s="1"/>
  <c r="L270" i="6"/>
  <c r="M270" i="6" s="1"/>
  <c r="O217" i="6"/>
  <c r="L218" i="6"/>
  <c r="M218" i="6" s="1"/>
  <c r="O215" i="6"/>
  <c r="L214" i="6"/>
  <c r="M214" i="6" s="1"/>
  <c r="O222" i="6"/>
  <c r="L227" i="6"/>
  <c r="M227" i="6" s="1"/>
  <c r="O229" i="6"/>
  <c r="L231" i="6"/>
  <c r="M231" i="6" s="1"/>
  <c r="O223" i="6"/>
  <c r="L225" i="6"/>
  <c r="M225" i="6" s="1"/>
  <c r="O235" i="6"/>
  <c r="O237" i="6"/>
  <c r="L238" i="6"/>
  <c r="M238" i="6" s="1"/>
  <c r="O256" i="6"/>
  <c r="L253" i="6"/>
  <c r="M253" i="6" s="1"/>
  <c r="O246" i="6"/>
  <c r="L247" i="6"/>
  <c r="M247" i="6" s="1"/>
  <c r="O248" i="6"/>
  <c r="L242" i="6"/>
  <c r="M242" i="6" s="1"/>
  <c r="O241" i="6"/>
  <c r="L243" i="6"/>
  <c r="M243" i="6" s="1"/>
  <c r="O249" i="6"/>
  <c r="L274" i="6"/>
  <c r="M274" i="6" s="1"/>
  <c r="O273" i="6"/>
  <c r="L264" i="6"/>
  <c r="M264" i="6" s="1"/>
  <c r="O259" i="6"/>
  <c r="L262" i="6"/>
  <c r="M262" i="6" s="1"/>
  <c r="O268" i="6"/>
  <c r="L269" i="6"/>
  <c r="M269" i="6" s="1"/>
  <c r="O271" i="6"/>
  <c r="H281" i="5"/>
  <c r="I281" i="5" s="1"/>
  <c r="H280" i="5"/>
  <c r="H279" i="5"/>
  <c r="I279" i="5" s="1"/>
  <c r="H278" i="5"/>
  <c r="H277" i="5"/>
  <c r="I277" i="5" s="1"/>
  <c r="H276" i="5"/>
  <c r="H275" i="5"/>
  <c r="I275" i="5" s="1"/>
  <c r="H274" i="5"/>
  <c r="H273" i="5"/>
  <c r="I273" i="5" s="1"/>
  <c r="H272" i="5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M233" i="6" l="1"/>
  <c r="I216" i="5"/>
  <c r="O258" i="6"/>
  <c r="O245" i="6"/>
  <c r="O221" i="6"/>
  <c r="O228" i="6"/>
  <c r="O270" i="6"/>
  <c r="O240" i="6"/>
  <c r="O261" i="6"/>
  <c r="O236" i="6"/>
  <c r="O265" i="6"/>
  <c r="O232" i="6"/>
  <c r="O272" i="6"/>
  <c r="O226" i="6"/>
  <c r="O251" i="6"/>
  <c r="O216" i="6"/>
  <c r="O252" i="6"/>
  <c r="O262" i="6"/>
  <c r="O264" i="6"/>
  <c r="O225" i="6"/>
  <c r="O253" i="6"/>
  <c r="O267" i="6"/>
  <c r="O254" i="6"/>
  <c r="O239" i="6"/>
  <c r="O220" i="6"/>
  <c r="O269" i="6"/>
  <c r="O238" i="6"/>
  <c r="O260" i="6"/>
  <c r="O244" i="6"/>
  <c r="O234" i="6"/>
  <c r="O213" i="6"/>
  <c r="O242" i="6"/>
  <c r="O214" i="6"/>
  <c r="O247" i="6"/>
  <c r="O218" i="6"/>
  <c r="O274" i="6"/>
  <c r="O231" i="6"/>
  <c r="O219" i="6"/>
  <c r="O263" i="6"/>
  <c r="O250" i="6"/>
  <c r="O224" i="6"/>
  <c r="O243" i="6"/>
  <c r="O227" i="6"/>
  <c r="O266" i="6"/>
  <c r="O255" i="6"/>
  <c r="O257" i="6"/>
  <c r="O230" i="6"/>
  <c r="J223" i="5"/>
  <c r="L223" i="5" s="1"/>
  <c r="J247" i="5"/>
  <c r="L247" i="5" s="1"/>
  <c r="J279" i="5"/>
  <c r="L279" i="5" s="1"/>
  <c r="J240" i="5"/>
  <c r="L240" i="5" s="1"/>
  <c r="J256" i="5"/>
  <c r="L256" i="5" s="1"/>
  <c r="J225" i="5"/>
  <c r="L225" i="5" s="1"/>
  <c r="J249" i="5"/>
  <c r="L249" i="5" s="1"/>
  <c r="J281" i="5"/>
  <c r="L281" i="5" s="1"/>
  <c r="J226" i="5"/>
  <c r="L226" i="5" s="1"/>
  <c r="J242" i="5"/>
  <c r="L242" i="5" s="1"/>
  <c r="J219" i="5"/>
  <c r="L219" i="5" s="1"/>
  <c r="J227" i="5"/>
  <c r="L227" i="5" s="1"/>
  <c r="J235" i="5"/>
  <c r="L235" i="5" s="1"/>
  <c r="J243" i="5"/>
  <c r="L243" i="5" s="1"/>
  <c r="J251" i="5"/>
  <c r="L251" i="5" s="1"/>
  <c r="J259" i="5"/>
  <c r="L259" i="5" s="1"/>
  <c r="J267" i="5"/>
  <c r="L267" i="5" s="1"/>
  <c r="J275" i="5"/>
  <c r="L275" i="5" s="1"/>
  <c r="J231" i="5"/>
  <c r="L231" i="5" s="1"/>
  <c r="J255" i="5"/>
  <c r="L255" i="5" s="1"/>
  <c r="J271" i="5"/>
  <c r="L271" i="5" s="1"/>
  <c r="J232" i="5"/>
  <c r="L232" i="5" s="1"/>
  <c r="J248" i="5"/>
  <c r="L248" i="5" s="1"/>
  <c r="J233" i="5"/>
  <c r="L233" i="5" s="1"/>
  <c r="J257" i="5"/>
  <c r="L257" i="5" s="1"/>
  <c r="J273" i="5"/>
  <c r="L273" i="5" s="1"/>
  <c r="J218" i="5"/>
  <c r="L218" i="5" s="1"/>
  <c r="J234" i="5"/>
  <c r="L234" i="5" s="1"/>
  <c r="J250" i="5"/>
  <c r="L250" i="5" s="1"/>
  <c r="J258" i="5"/>
  <c r="L258" i="5" s="1"/>
  <c r="J266" i="5"/>
  <c r="L266" i="5" s="1"/>
  <c r="J220" i="5"/>
  <c r="L220" i="5" s="1"/>
  <c r="J228" i="5"/>
  <c r="L228" i="5" s="1"/>
  <c r="J236" i="5"/>
  <c r="L236" i="5" s="1"/>
  <c r="J244" i="5"/>
  <c r="L244" i="5" s="1"/>
  <c r="J252" i="5"/>
  <c r="L252" i="5" s="1"/>
  <c r="J260" i="5"/>
  <c r="L260" i="5" s="1"/>
  <c r="J268" i="5"/>
  <c r="L268" i="5" s="1"/>
  <c r="J239" i="5"/>
  <c r="L239" i="5" s="1"/>
  <c r="J263" i="5"/>
  <c r="L263" i="5" s="1"/>
  <c r="J224" i="5"/>
  <c r="L224" i="5" s="1"/>
  <c r="J264" i="5"/>
  <c r="L264" i="5" s="1"/>
  <c r="J217" i="5"/>
  <c r="L217" i="5" s="1"/>
  <c r="J241" i="5"/>
  <c r="L241" i="5" s="1"/>
  <c r="J265" i="5"/>
  <c r="L265" i="5" s="1"/>
  <c r="J221" i="5"/>
  <c r="L221" i="5" s="1"/>
  <c r="J229" i="5"/>
  <c r="L229" i="5" s="1"/>
  <c r="J237" i="5"/>
  <c r="L237" i="5" s="1"/>
  <c r="J245" i="5"/>
  <c r="L245" i="5" s="1"/>
  <c r="J253" i="5"/>
  <c r="L253" i="5" s="1"/>
  <c r="J261" i="5"/>
  <c r="L261" i="5" s="1"/>
  <c r="J269" i="5"/>
  <c r="L269" i="5" s="1"/>
  <c r="J277" i="5"/>
  <c r="L277" i="5" s="1"/>
  <c r="J222" i="5"/>
  <c r="L222" i="5" s="1"/>
  <c r="J230" i="5"/>
  <c r="L230" i="5" s="1"/>
  <c r="J238" i="5"/>
  <c r="L238" i="5" s="1"/>
  <c r="J246" i="5"/>
  <c r="L246" i="5" s="1"/>
  <c r="J254" i="5"/>
  <c r="L254" i="5" s="1"/>
  <c r="J262" i="5"/>
  <c r="L262" i="5" s="1"/>
  <c r="J270" i="5"/>
  <c r="L270" i="5" s="1"/>
  <c r="I272" i="5"/>
  <c r="J272" i="5" s="1"/>
  <c r="I274" i="5"/>
  <c r="J274" i="5" s="1"/>
  <c r="I276" i="5"/>
  <c r="J276" i="5" s="1"/>
  <c r="I278" i="5"/>
  <c r="J278" i="5" s="1"/>
  <c r="I280" i="5"/>
  <c r="J280" i="5" s="1"/>
  <c r="I209" i="6"/>
  <c r="K209" i="6" s="1"/>
  <c r="L209" i="6" s="1"/>
  <c r="I211" i="6"/>
  <c r="K211" i="6" s="1"/>
  <c r="L211" i="6" s="1"/>
  <c r="M211" i="6" s="1"/>
  <c r="I210" i="6"/>
  <c r="K210" i="6" s="1"/>
  <c r="I202" i="6"/>
  <c r="K202" i="6" s="1"/>
  <c r="I204" i="6"/>
  <c r="K204" i="6" s="1"/>
  <c r="I200" i="6"/>
  <c r="K200" i="6" s="1"/>
  <c r="L200" i="6" s="1"/>
  <c r="M200" i="6" s="1"/>
  <c r="I190" i="6"/>
  <c r="K190" i="6" s="1"/>
  <c r="L190" i="6" s="1"/>
  <c r="I187" i="6"/>
  <c r="K187" i="6" s="1"/>
  <c r="I186" i="6"/>
  <c r="K186" i="6" s="1"/>
  <c r="L186" i="6" s="1"/>
  <c r="I193" i="6"/>
  <c r="K193" i="6" s="1"/>
  <c r="L193" i="6" s="1"/>
  <c r="M193" i="6" s="1"/>
  <c r="I197" i="6"/>
  <c r="K197" i="6" s="1"/>
  <c r="I194" i="6"/>
  <c r="K194" i="6" s="1"/>
  <c r="I189" i="6"/>
  <c r="K189" i="6" s="1"/>
  <c r="I195" i="6"/>
  <c r="K195" i="6" s="1"/>
  <c r="I188" i="6"/>
  <c r="K188" i="6" s="1"/>
  <c r="L188" i="6" s="1"/>
  <c r="I184" i="6"/>
  <c r="K184" i="6" s="1"/>
  <c r="I182" i="6"/>
  <c r="K182" i="6" s="1"/>
  <c r="L182" i="6" s="1"/>
  <c r="I201" i="6"/>
  <c r="K201" i="6" s="1"/>
  <c r="L201" i="6" s="1"/>
  <c r="M201" i="6" s="1"/>
  <c r="I181" i="6"/>
  <c r="I183" i="6"/>
  <c r="K183" i="6" s="1"/>
  <c r="I207" i="6"/>
  <c r="K207" i="6" s="1"/>
  <c r="I206" i="6"/>
  <c r="K206" i="6" s="1"/>
  <c r="L206" i="6" s="1"/>
  <c r="M206" i="6" s="1"/>
  <c r="I205" i="6"/>
  <c r="K205" i="6" s="1"/>
  <c r="L205" i="6" s="1"/>
  <c r="I199" i="6"/>
  <c r="K199" i="6" s="1"/>
  <c r="I198" i="6"/>
  <c r="K198" i="6" s="1"/>
  <c r="L198" i="6" s="1"/>
  <c r="I185" i="6"/>
  <c r="K185" i="6" s="1"/>
  <c r="I192" i="6"/>
  <c r="K192" i="6" s="1"/>
  <c r="I191" i="6"/>
  <c r="K191" i="6" s="1"/>
  <c r="I203" i="6"/>
  <c r="K203" i="6" s="1"/>
  <c r="I208" i="6"/>
  <c r="K208" i="6" s="1"/>
  <c r="L208" i="6" s="1"/>
  <c r="M208" i="6" s="1"/>
  <c r="I196" i="6"/>
  <c r="K196" i="6" s="1"/>
  <c r="L196" i="6" s="1"/>
  <c r="I174" i="6"/>
  <c r="K174" i="6" s="1"/>
  <c r="I176" i="6"/>
  <c r="K176" i="6" s="1"/>
  <c r="L176" i="6" s="1"/>
  <c r="I180" i="6"/>
  <c r="K180" i="6" s="1"/>
  <c r="L180" i="6" s="1"/>
  <c r="M180" i="6" s="1"/>
  <c r="I179" i="6"/>
  <c r="K179" i="6" s="1"/>
  <c r="I178" i="6"/>
  <c r="K178" i="6" s="1"/>
  <c r="I177" i="6"/>
  <c r="K177" i="6" s="1"/>
  <c r="I169" i="6"/>
  <c r="K169" i="6" s="1"/>
  <c r="I175" i="6"/>
  <c r="K175" i="6" s="1"/>
  <c r="L175" i="6" s="1"/>
  <c r="I173" i="6"/>
  <c r="K173" i="6" s="1"/>
  <c r="I172" i="6"/>
  <c r="K172" i="6" s="1"/>
  <c r="L172" i="6" s="1"/>
  <c r="I171" i="6"/>
  <c r="K171" i="6" s="1"/>
  <c r="L171" i="6" s="1"/>
  <c r="M171" i="6" s="1"/>
  <c r="I170" i="6"/>
  <c r="K170" i="6" s="1"/>
  <c r="I166" i="6"/>
  <c r="K166" i="6" s="1"/>
  <c r="I162" i="6"/>
  <c r="K162" i="6" s="1"/>
  <c r="I168" i="6"/>
  <c r="K168" i="6" s="1"/>
  <c r="L168" i="6" s="1"/>
  <c r="M168" i="6" s="1"/>
  <c r="I167" i="6"/>
  <c r="K167" i="6" s="1"/>
  <c r="L167" i="6" s="1"/>
  <c r="I165" i="6"/>
  <c r="K165" i="6" s="1"/>
  <c r="I161" i="6"/>
  <c r="K161" i="6" s="1"/>
  <c r="L161" i="6" s="1"/>
  <c r="I160" i="6"/>
  <c r="K160" i="6" s="1"/>
  <c r="L160" i="6" s="1"/>
  <c r="M160" i="6" s="1"/>
  <c r="I159" i="6"/>
  <c r="K159" i="6" s="1"/>
  <c r="I164" i="6"/>
  <c r="K164" i="6" s="1"/>
  <c r="I163" i="6"/>
  <c r="K163" i="6" s="1"/>
  <c r="I158" i="6"/>
  <c r="K158" i="6" s="1"/>
  <c r="L158" i="6" s="1"/>
  <c r="M158" i="6" s="1"/>
  <c r="I150" i="6"/>
  <c r="K150" i="6" s="1"/>
  <c r="L150" i="6" s="1"/>
  <c r="I147" i="6"/>
  <c r="K147" i="6" s="1"/>
  <c r="I146" i="6"/>
  <c r="K146" i="6" s="1"/>
  <c r="L146" i="6" s="1"/>
  <c r="I145" i="6"/>
  <c r="K145" i="6" s="1"/>
  <c r="L145" i="6" s="1"/>
  <c r="M145" i="6" s="1"/>
  <c r="I149" i="6"/>
  <c r="K149" i="6" s="1"/>
  <c r="I144" i="6"/>
  <c r="K144" i="6" s="1"/>
  <c r="I148" i="6"/>
  <c r="K148" i="6" s="1"/>
  <c r="I155" i="6"/>
  <c r="K155" i="6" s="1"/>
  <c r="I153" i="6"/>
  <c r="K153" i="6" s="1"/>
  <c r="L153" i="6" s="1"/>
  <c r="I152" i="6"/>
  <c r="K152" i="6" s="1"/>
  <c r="I156" i="6"/>
  <c r="K156" i="6" s="1"/>
  <c r="L156" i="6" s="1"/>
  <c r="I154" i="6"/>
  <c r="K154" i="6" s="1"/>
  <c r="L154" i="6" s="1"/>
  <c r="M154" i="6" s="1"/>
  <c r="I157" i="6"/>
  <c r="K157" i="6" s="1"/>
  <c r="I141" i="6"/>
  <c r="K141" i="6" s="1"/>
  <c r="I140" i="6"/>
  <c r="K140" i="6" s="1"/>
  <c r="I139" i="6"/>
  <c r="K139" i="6" s="1"/>
  <c r="L139" i="6" s="1"/>
  <c r="M139" i="6" s="1"/>
  <c r="I138" i="6"/>
  <c r="K138" i="6" s="1"/>
  <c r="L138" i="6" s="1"/>
  <c r="M138" i="6" s="1"/>
  <c r="I137" i="6"/>
  <c r="K137" i="6" s="1"/>
  <c r="I136" i="6"/>
  <c r="K136" i="6" s="1"/>
  <c r="L136" i="6" s="1"/>
  <c r="I135" i="6"/>
  <c r="K135" i="6" s="1"/>
  <c r="L135" i="6" s="1"/>
  <c r="M135" i="6" s="1"/>
  <c r="I133" i="6"/>
  <c r="K133" i="6" s="1"/>
  <c r="I151" i="6"/>
  <c r="K151" i="6" s="1"/>
  <c r="I134" i="6"/>
  <c r="K134" i="6" s="1"/>
  <c r="I142" i="6"/>
  <c r="K142" i="6" s="1"/>
  <c r="L142" i="6" s="1"/>
  <c r="M142" i="6" s="1"/>
  <c r="I131" i="6"/>
  <c r="K131" i="6" s="1"/>
  <c r="L131" i="6" s="1"/>
  <c r="I143" i="6"/>
  <c r="K143" i="6" s="1"/>
  <c r="I132" i="6"/>
  <c r="K132" i="6" s="1"/>
  <c r="L132" i="6" s="1"/>
  <c r="J456" i="6"/>
  <c r="N456" i="6"/>
  <c r="O233" i="6" l="1"/>
  <c r="K181" i="6"/>
  <c r="J216" i="5"/>
  <c r="M196" i="6"/>
  <c r="O196" i="6" s="1"/>
  <c r="M188" i="6"/>
  <c r="O188" i="6" s="1"/>
  <c r="L195" i="6"/>
  <c r="M195" i="6" s="1"/>
  <c r="M190" i="6"/>
  <c r="O190" i="6" s="1"/>
  <c r="L185" i="6"/>
  <c r="M185" i="6" s="1"/>
  <c r="L169" i="6"/>
  <c r="M169" i="6" s="1"/>
  <c r="M205" i="6"/>
  <c r="O205" i="6" s="1"/>
  <c r="L155" i="6"/>
  <c r="M155" i="6" s="1"/>
  <c r="M175" i="6"/>
  <c r="O175" i="6" s="1"/>
  <c r="O158" i="6"/>
  <c r="O211" i="6"/>
  <c r="O171" i="6"/>
  <c r="L272" i="5"/>
  <c r="M167" i="6"/>
  <c r="O167" i="6" s="1"/>
  <c r="L274" i="5"/>
  <c r="L278" i="5"/>
  <c r="L276" i="5"/>
  <c r="L280" i="5"/>
  <c r="L192" i="6"/>
  <c r="M192" i="6" s="1"/>
  <c r="L187" i="6"/>
  <c r="M187" i="6" s="1"/>
  <c r="M209" i="6"/>
  <c r="O209" i="6" s="1"/>
  <c r="L143" i="6"/>
  <c r="M143" i="6" s="1"/>
  <c r="L151" i="6"/>
  <c r="M151" i="6" s="1"/>
  <c r="O168" i="6"/>
  <c r="O180" i="6"/>
  <c r="L194" i="6"/>
  <c r="M194" i="6" s="1"/>
  <c r="M132" i="6"/>
  <c r="O132" i="6" s="1"/>
  <c r="L157" i="6"/>
  <c r="M157" i="6" s="1"/>
  <c r="L133" i="6"/>
  <c r="M133" i="6" s="1"/>
  <c r="M146" i="6"/>
  <c r="O146" i="6" s="1"/>
  <c r="L197" i="6"/>
  <c r="M197" i="6" s="1"/>
  <c r="L202" i="6"/>
  <c r="M202" i="6" s="1"/>
  <c r="L147" i="6"/>
  <c r="M147" i="6" s="1"/>
  <c r="L165" i="6"/>
  <c r="M165" i="6" s="1"/>
  <c r="M172" i="6"/>
  <c r="O172" i="6" s="1"/>
  <c r="O208" i="6"/>
  <c r="O201" i="6"/>
  <c r="L210" i="6"/>
  <c r="M210" i="6" s="1"/>
  <c r="L183" i="6"/>
  <c r="M183" i="6" s="1"/>
  <c r="M161" i="6"/>
  <c r="O161" i="6" s="1"/>
  <c r="O139" i="6"/>
  <c r="M156" i="6"/>
  <c r="O156" i="6" s="1"/>
  <c r="L148" i="6"/>
  <c r="M148" i="6" s="1"/>
  <c r="L164" i="6"/>
  <c r="M164" i="6" s="1"/>
  <c r="L173" i="6"/>
  <c r="M173" i="6" s="1"/>
  <c r="M176" i="6"/>
  <c r="O176" i="6" s="1"/>
  <c r="O206" i="6"/>
  <c r="O193" i="6"/>
  <c r="L134" i="6"/>
  <c r="M134" i="6" s="1"/>
  <c r="L144" i="6"/>
  <c r="M144" i="6" s="1"/>
  <c r="L159" i="6"/>
  <c r="M159" i="6" s="1"/>
  <c r="L166" i="6"/>
  <c r="M166" i="6" s="1"/>
  <c r="L174" i="6"/>
  <c r="M174" i="6" s="1"/>
  <c r="M198" i="6"/>
  <c r="O198" i="6" s="1"/>
  <c r="O142" i="6"/>
  <c r="M136" i="6"/>
  <c r="O136" i="6" s="1"/>
  <c r="L140" i="6"/>
  <c r="M140" i="6" s="1"/>
  <c r="L149" i="6"/>
  <c r="M149" i="6" s="1"/>
  <c r="L170" i="6"/>
  <c r="M170" i="6" s="1"/>
  <c r="L178" i="6"/>
  <c r="M178" i="6" s="1"/>
  <c r="L199" i="6"/>
  <c r="M199" i="6" s="1"/>
  <c r="M182" i="6"/>
  <c r="O182" i="6" s="1"/>
  <c r="O200" i="6"/>
  <c r="L152" i="6"/>
  <c r="M152" i="6" s="1"/>
  <c r="L137" i="6"/>
  <c r="M137" i="6" s="1"/>
  <c r="L141" i="6"/>
  <c r="M141" i="6" s="1"/>
  <c r="O160" i="6"/>
  <c r="L179" i="6"/>
  <c r="M179" i="6" s="1"/>
  <c r="L191" i="6"/>
  <c r="M191" i="6" s="1"/>
  <c r="L184" i="6"/>
  <c r="M184" i="6" s="1"/>
  <c r="M186" i="6"/>
  <c r="O186" i="6" s="1"/>
  <c r="M153" i="6"/>
  <c r="O153" i="6" s="1"/>
  <c r="M150" i="6"/>
  <c r="O150" i="6" s="1"/>
  <c r="O138" i="6"/>
  <c r="L163" i="6"/>
  <c r="M163" i="6" s="1"/>
  <c r="L162" i="6"/>
  <c r="M162" i="6" s="1"/>
  <c r="L177" i="6"/>
  <c r="M177" i="6" s="1"/>
  <c r="L203" i="6"/>
  <c r="M203" i="6" s="1"/>
  <c r="L207" i="6"/>
  <c r="M207" i="6" s="1"/>
  <c r="L189" i="6"/>
  <c r="M189" i="6" s="1"/>
  <c r="L204" i="6"/>
  <c r="M204" i="6" s="1"/>
  <c r="O204" i="6" s="1"/>
  <c r="O135" i="6"/>
  <c r="O154" i="6"/>
  <c r="O145" i="6"/>
  <c r="M131" i="6"/>
  <c r="O131" i="6" s="1"/>
  <c r="L181" i="6" l="1"/>
  <c r="L216" i="5"/>
  <c r="O164" i="6"/>
  <c r="O210" i="6"/>
  <c r="O143" i="6"/>
  <c r="O184" i="6"/>
  <c r="O191" i="6"/>
  <c r="O169" i="6"/>
  <c r="O166" i="6"/>
  <c r="O137" i="6"/>
  <c r="O199" i="6"/>
  <c r="O159" i="6"/>
  <c r="O155" i="6"/>
  <c r="O195" i="6"/>
  <c r="O192" i="6"/>
  <c r="O203" i="6"/>
  <c r="O179" i="6"/>
  <c r="O157" i="6"/>
  <c r="O148" i="6"/>
  <c r="O149" i="6"/>
  <c r="O165" i="6"/>
  <c r="O185" i="6"/>
  <c r="O207" i="6"/>
  <c r="O144" i="6"/>
  <c r="O163" i="6"/>
  <c r="O194" i="6"/>
  <c r="O174" i="6"/>
  <c r="O189" i="6"/>
  <c r="O173" i="6"/>
  <c r="O147" i="6"/>
  <c r="O133" i="6"/>
  <c r="O152" i="6"/>
  <c r="O178" i="6"/>
  <c r="O140" i="6"/>
  <c r="O177" i="6"/>
  <c r="O134" i="6"/>
  <c r="O162" i="6"/>
  <c r="O202" i="6"/>
  <c r="O187" i="6"/>
  <c r="O141" i="6"/>
  <c r="O170" i="6"/>
  <c r="O183" i="6"/>
  <c r="O197" i="6"/>
  <c r="O151" i="6"/>
  <c r="I129" i="6"/>
  <c r="K129" i="6" s="1"/>
  <c r="I130" i="6"/>
  <c r="K130" i="6" s="1"/>
  <c r="I128" i="6"/>
  <c r="K128" i="6" s="1"/>
  <c r="I126" i="6"/>
  <c r="K126" i="6" s="1"/>
  <c r="I127" i="6"/>
  <c r="K127" i="6" s="1"/>
  <c r="I125" i="6"/>
  <c r="K125" i="6" s="1"/>
  <c r="I122" i="6"/>
  <c r="K122" i="6" s="1"/>
  <c r="L122" i="6" s="1"/>
  <c r="I119" i="6"/>
  <c r="K119" i="6" s="1"/>
  <c r="I117" i="6"/>
  <c r="K117" i="6" s="1"/>
  <c r="I116" i="6"/>
  <c r="K116" i="6" s="1"/>
  <c r="I115" i="6"/>
  <c r="K115" i="6" s="1"/>
  <c r="I118" i="6"/>
  <c r="K118" i="6" s="1"/>
  <c r="I121" i="6"/>
  <c r="K121" i="6" s="1"/>
  <c r="I120" i="6"/>
  <c r="K120" i="6" s="1"/>
  <c r="I123" i="6"/>
  <c r="K123" i="6" s="1"/>
  <c r="L123" i="6" s="1"/>
  <c r="I114" i="6"/>
  <c r="K114" i="6" s="1"/>
  <c r="I124" i="6"/>
  <c r="I113" i="6"/>
  <c r="K113" i="6" s="1"/>
  <c r="H215" i="5"/>
  <c r="I215" i="5" s="1"/>
  <c r="H214" i="5"/>
  <c r="I214" i="5" s="1"/>
  <c r="J214" i="5" s="1"/>
  <c r="H213" i="5"/>
  <c r="I213" i="5" s="1"/>
  <c r="H212" i="5"/>
  <c r="I212" i="5" s="1"/>
  <c r="J212" i="5" s="1"/>
  <c r="H211" i="5"/>
  <c r="I211" i="5" s="1"/>
  <c r="H210" i="5"/>
  <c r="I210" i="5" s="1"/>
  <c r="J210" i="5" s="1"/>
  <c r="H209" i="5"/>
  <c r="I209" i="5" s="1"/>
  <c r="H208" i="5"/>
  <c r="H207" i="5"/>
  <c r="I207" i="5" s="1"/>
  <c r="H206" i="5"/>
  <c r="I206" i="5" s="1"/>
  <c r="J206" i="5" s="1"/>
  <c r="H204" i="5"/>
  <c r="I204" i="5" s="1"/>
  <c r="H205" i="5"/>
  <c r="I205" i="5" s="1"/>
  <c r="J205" i="5" s="1"/>
  <c r="H203" i="5"/>
  <c r="I203" i="5" s="1"/>
  <c r="H202" i="5"/>
  <c r="H201" i="5"/>
  <c r="I201" i="5" s="1"/>
  <c r="H200" i="5"/>
  <c r="I200" i="5" s="1"/>
  <c r="J200" i="5" s="1"/>
  <c r="H199" i="5"/>
  <c r="I199" i="5" s="1"/>
  <c r="H198" i="5"/>
  <c r="I198" i="5" s="1"/>
  <c r="J198" i="5" s="1"/>
  <c r="H197" i="5"/>
  <c r="I197" i="5" s="1"/>
  <c r="H196" i="5"/>
  <c r="I196" i="5" s="1"/>
  <c r="J196" i="5" s="1"/>
  <c r="H195" i="5"/>
  <c r="I195" i="5" s="1"/>
  <c r="H194" i="5"/>
  <c r="I194" i="5" s="1"/>
  <c r="J194" i="5" s="1"/>
  <c r="H193" i="5"/>
  <c r="I193" i="5" s="1"/>
  <c r="H192" i="5"/>
  <c r="H191" i="5"/>
  <c r="I191" i="5" s="1"/>
  <c r="H190" i="5"/>
  <c r="I190" i="5" s="1"/>
  <c r="J190" i="5" s="1"/>
  <c r="H189" i="5"/>
  <c r="I189" i="5" s="1"/>
  <c r="H188" i="5"/>
  <c r="I188" i="5" s="1"/>
  <c r="H187" i="5"/>
  <c r="H186" i="5"/>
  <c r="I186" i="5" s="1"/>
  <c r="H184" i="5"/>
  <c r="I184" i="5" s="1"/>
  <c r="J184" i="5" s="1"/>
  <c r="H185" i="5"/>
  <c r="I185" i="5" s="1"/>
  <c r="H183" i="5"/>
  <c r="I183" i="5" s="1"/>
  <c r="J183" i="5" s="1"/>
  <c r="H182" i="5"/>
  <c r="I182" i="5" s="1"/>
  <c r="J182" i="5" s="1"/>
  <c r="H181" i="5"/>
  <c r="I181" i="5" s="1"/>
  <c r="H180" i="5"/>
  <c r="H179" i="5"/>
  <c r="I179" i="5" s="1"/>
  <c r="H178" i="5"/>
  <c r="I178" i="5" s="1"/>
  <c r="J178" i="5" s="1"/>
  <c r="H177" i="5"/>
  <c r="I177" i="5" s="1"/>
  <c r="H176" i="5"/>
  <c r="I176" i="5" s="1"/>
  <c r="J176" i="5" s="1"/>
  <c r="H175" i="5"/>
  <c r="I175" i="5" s="1"/>
  <c r="H174" i="5"/>
  <c r="H173" i="5"/>
  <c r="I173" i="5" s="1"/>
  <c r="H172" i="5"/>
  <c r="H171" i="5"/>
  <c r="I171" i="5" s="1"/>
  <c r="H170" i="5"/>
  <c r="I170" i="5" s="1"/>
  <c r="J170" i="5" s="1"/>
  <c r="H169" i="5"/>
  <c r="I169" i="5" s="1"/>
  <c r="H168" i="5"/>
  <c r="I168" i="5" s="1"/>
  <c r="J168" i="5" s="1"/>
  <c r="H167" i="5"/>
  <c r="I167" i="5" s="1"/>
  <c r="H165" i="5"/>
  <c r="I165" i="5" s="1"/>
  <c r="J165" i="5" s="1"/>
  <c r="H166" i="5"/>
  <c r="I166" i="5" s="1"/>
  <c r="H164" i="5"/>
  <c r="H163" i="5"/>
  <c r="I163" i="5" s="1"/>
  <c r="H162" i="5"/>
  <c r="I162" i="5" s="1"/>
  <c r="J162" i="5" s="1"/>
  <c r="H161" i="5"/>
  <c r="I161" i="5" s="1"/>
  <c r="H160" i="5"/>
  <c r="I160" i="5" s="1"/>
  <c r="J160" i="5" s="1"/>
  <c r="H159" i="5"/>
  <c r="I159" i="5" s="1"/>
  <c r="H158" i="5"/>
  <c r="H157" i="5"/>
  <c r="I157" i="5" s="1"/>
  <c r="H156" i="5"/>
  <c r="I156" i="5" s="1"/>
  <c r="J156" i="5" s="1"/>
  <c r="H155" i="5"/>
  <c r="I155" i="5" s="1"/>
  <c r="H154" i="5"/>
  <c r="I154" i="5" s="1"/>
  <c r="J154" i="5" s="1"/>
  <c r="H153" i="5"/>
  <c r="I153" i="5" s="1"/>
  <c r="H152" i="5"/>
  <c r="I152" i="5" s="1"/>
  <c r="J152" i="5" s="1"/>
  <c r="H151" i="5"/>
  <c r="I151" i="5" s="1"/>
  <c r="K124" i="6" l="1"/>
  <c r="L124" i="6" s="1"/>
  <c r="M124" i="6" s="1"/>
  <c r="M181" i="6"/>
  <c r="L162" i="5"/>
  <c r="I172" i="5"/>
  <c r="J172" i="5" s="1"/>
  <c r="L178" i="5"/>
  <c r="L190" i="5"/>
  <c r="L206" i="5"/>
  <c r="L200" i="5"/>
  <c r="I158" i="5"/>
  <c r="J158" i="5" s="1"/>
  <c r="I174" i="5"/>
  <c r="J174" i="5" s="1"/>
  <c r="I187" i="5"/>
  <c r="J187" i="5" s="1"/>
  <c r="I202" i="5"/>
  <c r="J202" i="5" s="1"/>
  <c r="L156" i="5"/>
  <c r="L154" i="5"/>
  <c r="I164" i="5"/>
  <c r="J164" i="5" s="1"/>
  <c r="L170" i="5"/>
  <c r="I180" i="5"/>
  <c r="J180" i="5" s="1"/>
  <c r="L184" i="5"/>
  <c r="I192" i="5"/>
  <c r="J192" i="5" s="1"/>
  <c r="L198" i="5"/>
  <c r="I208" i="5"/>
  <c r="J208" i="5" s="1"/>
  <c r="L214" i="5"/>
  <c r="L113" i="6"/>
  <c r="M113" i="6" s="1"/>
  <c r="L114" i="6"/>
  <c r="M114" i="6" s="1"/>
  <c r="L115" i="6"/>
  <c r="M115" i="6" s="1"/>
  <c r="L116" i="6"/>
  <c r="M116" i="6" s="1"/>
  <c r="L118" i="6"/>
  <c r="M118" i="6" s="1"/>
  <c r="M123" i="6"/>
  <c r="O123" i="6" s="1"/>
  <c r="L117" i="6"/>
  <c r="M117" i="6" s="1"/>
  <c r="L126" i="6"/>
  <c r="M126" i="6" s="1"/>
  <c r="L119" i="6"/>
  <c r="M119" i="6" s="1"/>
  <c r="L128" i="6"/>
  <c r="M128" i="6" s="1"/>
  <c r="L130" i="6"/>
  <c r="M130" i="6" s="1"/>
  <c r="M122" i="6"/>
  <c r="O122" i="6" s="1"/>
  <c r="L129" i="6"/>
  <c r="M129" i="6" s="1"/>
  <c r="L121" i="6"/>
  <c r="M121" i="6" s="1"/>
  <c r="L127" i="6"/>
  <c r="M127" i="6" s="1"/>
  <c r="L120" i="6"/>
  <c r="M120" i="6" s="1"/>
  <c r="L125" i="6"/>
  <c r="M125" i="6" s="1"/>
  <c r="J163" i="5"/>
  <c r="L163" i="5" s="1"/>
  <c r="J161" i="5"/>
  <c r="L161" i="5" s="1"/>
  <c r="J177" i="5"/>
  <c r="L177" i="5" s="1"/>
  <c r="J204" i="5"/>
  <c r="L204" i="5" s="1"/>
  <c r="J167" i="5"/>
  <c r="L167" i="5" s="1"/>
  <c r="J195" i="5"/>
  <c r="L195" i="5" s="1"/>
  <c r="J211" i="5"/>
  <c r="L211" i="5" s="1"/>
  <c r="J189" i="5"/>
  <c r="L189" i="5" s="1"/>
  <c r="J151" i="5"/>
  <c r="L151" i="5" s="1"/>
  <c r="L152" i="5"/>
  <c r="J157" i="5"/>
  <c r="L157" i="5" s="1"/>
  <c r="L168" i="5"/>
  <c r="J173" i="5"/>
  <c r="L173" i="5" s="1"/>
  <c r="L183" i="5"/>
  <c r="J186" i="5"/>
  <c r="L186" i="5" s="1"/>
  <c r="L196" i="5"/>
  <c r="J201" i="5"/>
  <c r="L201" i="5" s="1"/>
  <c r="L212" i="5"/>
  <c r="J207" i="5"/>
  <c r="L207" i="5" s="1"/>
  <c r="J153" i="5"/>
  <c r="L153" i="5" s="1"/>
  <c r="J169" i="5"/>
  <c r="L169" i="5" s="1"/>
  <c r="J185" i="5"/>
  <c r="L185" i="5" s="1"/>
  <c r="J197" i="5"/>
  <c r="L197" i="5" s="1"/>
  <c r="J159" i="5"/>
  <c r="L159" i="5" s="1"/>
  <c r="J175" i="5"/>
  <c r="L175" i="5" s="1"/>
  <c r="J188" i="5"/>
  <c r="L188" i="5" s="1"/>
  <c r="L160" i="5"/>
  <c r="J166" i="5"/>
  <c r="L166" i="5" s="1"/>
  <c r="L176" i="5"/>
  <c r="J181" i="5"/>
  <c r="L181" i="5" s="1"/>
  <c r="J193" i="5"/>
  <c r="L193" i="5" s="1"/>
  <c r="L205" i="5"/>
  <c r="J209" i="5"/>
  <c r="L209" i="5" s="1"/>
  <c r="J179" i="5"/>
  <c r="L179" i="5" s="1"/>
  <c r="J191" i="5"/>
  <c r="L191" i="5" s="1"/>
  <c r="J213" i="5"/>
  <c r="L213" i="5" s="1"/>
  <c r="J203" i="5"/>
  <c r="L203" i="5" s="1"/>
  <c r="J155" i="5"/>
  <c r="L155" i="5" s="1"/>
  <c r="L165" i="5"/>
  <c r="J171" i="5"/>
  <c r="L171" i="5" s="1"/>
  <c r="L182" i="5"/>
  <c r="L194" i="5"/>
  <c r="J199" i="5"/>
  <c r="L199" i="5" s="1"/>
  <c r="L210" i="5"/>
  <c r="J215" i="5"/>
  <c r="L215" i="5" s="1"/>
  <c r="O181" i="6" l="1"/>
  <c r="L187" i="5"/>
  <c r="L158" i="5"/>
  <c r="L180" i="5"/>
  <c r="L164" i="5"/>
  <c r="L208" i="5"/>
  <c r="L202" i="5"/>
  <c r="O130" i="6"/>
  <c r="L192" i="5"/>
  <c r="L174" i="5"/>
  <c r="L172" i="5"/>
  <c r="O119" i="6"/>
  <c r="O127" i="6"/>
  <c r="O126" i="6"/>
  <c r="O116" i="6"/>
  <c r="O117" i="6"/>
  <c r="O124" i="6"/>
  <c r="O120" i="6"/>
  <c r="O129" i="6"/>
  <c r="O118" i="6"/>
  <c r="O115" i="6"/>
  <c r="O125" i="6"/>
  <c r="O128" i="6"/>
  <c r="O114" i="6"/>
  <c r="O121" i="6"/>
  <c r="O113" i="6"/>
  <c r="I57" i="6" l="1"/>
  <c r="K57" i="6" s="1"/>
  <c r="I58" i="6"/>
  <c r="K58" i="6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H149" i="5"/>
  <c r="I149" i="5" s="1"/>
  <c r="H150" i="5"/>
  <c r="I150" i="5" s="1"/>
  <c r="I110" i="6"/>
  <c r="K110" i="6" s="1"/>
  <c r="I112" i="6"/>
  <c r="K112" i="6" s="1"/>
  <c r="I105" i="6"/>
  <c r="K105" i="6" s="1"/>
  <c r="L105" i="6" s="1"/>
  <c r="M105" i="6" s="1"/>
  <c r="I108" i="6"/>
  <c r="K108" i="6" s="1"/>
  <c r="L108" i="6" s="1"/>
  <c r="M108" i="6" s="1"/>
  <c r="I107" i="6"/>
  <c r="K107" i="6" s="1"/>
  <c r="I106" i="6"/>
  <c r="K106" i="6" s="1"/>
  <c r="L106" i="6" s="1"/>
  <c r="M106" i="6" s="1"/>
  <c r="I109" i="6"/>
  <c r="K109" i="6" s="1"/>
  <c r="L109" i="6" s="1"/>
  <c r="M109" i="6" s="1"/>
  <c r="I104" i="6"/>
  <c r="K104" i="6" s="1"/>
  <c r="I100" i="6"/>
  <c r="K100" i="6" s="1"/>
  <c r="I99" i="6"/>
  <c r="K99" i="6" s="1"/>
  <c r="L99" i="6" s="1"/>
  <c r="M99" i="6" s="1"/>
  <c r="I103" i="6"/>
  <c r="K103" i="6" s="1"/>
  <c r="L103" i="6" s="1"/>
  <c r="M103" i="6" s="1"/>
  <c r="I102" i="6"/>
  <c r="K102" i="6" s="1"/>
  <c r="I101" i="6"/>
  <c r="K101" i="6" s="1"/>
  <c r="I98" i="6"/>
  <c r="K98" i="6" s="1"/>
  <c r="L98" i="6" s="1"/>
  <c r="M98" i="6" s="1"/>
  <c r="I96" i="6"/>
  <c r="K96" i="6" s="1"/>
  <c r="L96" i="6" s="1"/>
  <c r="M96" i="6" s="1"/>
  <c r="I97" i="6"/>
  <c r="K97" i="6" s="1"/>
  <c r="L97" i="6" s="1"/>
  <c r="M97" i="6" s="1"/>
  <c r="I94" i="6"/>
  <c r="K94" i="6" s="1"/>
  <c r="I93" i="6"/>
  <c r="K93" i="6" s="1"/>
  <c r="L93" i="6" s="1"/>
  <c r="M93" i="6" s="1"/>
  <c r="I92" i="6"/>
  <c r="K92" i="6" s="1"/>
  <c r="L92" i="6" s="1"/>
  <c r="M92" i="6" s="1"/>
  <c r="I95" i="6"/>
  <c r="K95" i="6" s="1"/>
  <c r="I88" i="6"/>
  <c r="K88" i="6" s="1"/>
  <c r="I87" i="6"/>
  <c r="K87" i="6" s="1"/>
  <c r="L87" i="6" s="1"/>
  <c r="M87" i="6" s="1"/>
  <c r="I91" i="6"/>
  <c r="K91" i="6" s="1"/>
  <c r="L91" i="6" s="1"/>
  <c r="M91" i="6" s="1"/>
  <c r="I90" i="6"/>
  <c r="K90" i="6" s="1"/>
  <c r="I89" i="6"/>
  <c r="K89" i="6" s="1"/>
  <c r="I148" i="5" l="1"/>
  <c r="J148" i="5" s="1"/>
  <c r="L89" i="6"/>
  <c r="M89" i="6" s="1"/>
  <c r="L94" i="6"/>
  <c r="M94" i="6" s="1"/>
  <c r="L110" i="6"/>
  <c r="M110" i="6" s="1"/>
  <c r="L100" i="6"/>
  <c r="M100" i="6" s="1"/>
  <c r="L101" i="6"/>
  <c r="M101" i="6" s="1"/>
  <c r="L88" i="6"/>
  <c r="M88" i="6" s="1"/>
  <c r="L107" i="6"/>
  <c r="M107" i="6" s="1"/>
  <c r="O91" i="6"/>
  <c r="O92" i="6"/>
  <c r="O96" i="6"/>
  <c r="O103" i="6"/>
  <c r="O109" i="6"/>
  <c r="O105" i="6"/>
  <c r="L58" i="6"/>
  <c r="M58" i="6" s="1"/>
  <c r="L57" i="6"/>
  <c r="J146" i="5"/>
  <c r="L146" i="5" s="1"/>
  <c r="J144" i="5"/>
  <c r="L144" i="5" s="1"/>
  <c r="J142" i="5"/>
  <c r="L142" i="5" s="1"/>
  <c r="J140" i="5"/>
  <c r="L140" i="5" s="1"/>
  <c r="J138" i="5"/>
  <c r="L138" i="5" s="1"/>
  <c r="J136" i="5"/>
  <c r="L136" i="5" s="1"/>
  <c r="J134" i="5"/>
  <c r="L134" i="5" s="1"/>
  <c r="J133" i="5"/>
  <c r="L133" i="5" s="1"/>
  <c r="J131" i="5"/>
  <c r="L131" i="5" s="1"/>
  <c r="J129" i="5"/>
  <c r="L129" i="5" s="1"/>
  <c r="J127" i="5"/>
  <c r="L127" i="5" s="1"/>
  <c r="J125" i="5"/>
  <c r="L125" i="5" s="1"/>
  <c r="J123" i="5"/>
  <c r="L123" i="5" s="1"/>
  <c r="J121" i="5"/>
  <c r="L121" i="5" s="1"/>
  <c r="J119" i="5"/>
  <c r="L119" i="5" s="1"/>
  <c r="J117" i="5"/>
  <c r="L117" i="5" s="1"/>
  <c r="J115" i="5"/>
  <c r="L115" i="5" s="1"/>
  <c r="J113" i="5"/>
  <c r="L113" i="5" s="1"/>
  <c r="J111" i="5"/>
  <c r="L111" i="5" s="1"/>
  <c r="J109" i="5"/>
  <c r="L109" i="5" s="1"/>
  <c r="J107" i="5"/>
  <c r="L107" i="5" s="1"/>
  <c r="J105" i="5"/>
  <c r="L105" i="5" s="1"/>
  <c r="J104" i="5"/>
  <c r="L104" i="5" s="1"/>
  <c r="J102" i="5"/>
  <c r="L102" i="5" s="1"/>
  <c r="J101" i="5"/>
  <c r="L101" i="5" s="1"/>
  <c r="J100" i="5"/>
  <c r="L100" i="5" s="1"/>
  <c r="J98" i="5"/>
  <c r="L98" i="5" s="1"/>
  <c r="J97" i="5"/>
  <c r="L97" i="5" s="1"/>
  <c r="J96" i="5"/>
  <c r="L96" i="5" s="1"/>
  <c r="J95" i="5"/>
  <c r="L95" i="5" s="1"/>
  <c r="J94" i="5"/>
  <c r="L94" i="5" s="1"/>
  <c r="J92" i="5"/>
  <c r="J150" i="5"/>
  <c r="L150" i="5" s="1"/>
  <c r="J149" i="5"/>
  <c r="L149" i="5" s="1"/>
  <c r="J147" i="5"/>
  <c r="L147" i="5" s="1"/>
  <c r="J145" i="5"/>
  <c r="L145" i="5" s="1"/>
  <c r="J143" i="5"/>
  <c r="L143" i="5" s="1"/>
  <c r="J141" i="5"/>
  <c r="L141" i="5" s="1"/>
  <c r="J139" i="5"/>
  <c r="L139" i="5" s="1"/>
  <c r="J137" i="5"/>
  <c r="L137" i="5" s="1"/>
  <c r="J135" i="5"/>
  <c r="L135" i="5" s="1"/>
  <c r="J132" i="5"/>
  <c r="L132" i="5" s="1"/>
  <c r="J130" i="5"/>
  <c r="L130" i="5" s="1"/>
  <c r="J128" i="5"/>
  <c r="L128" i="5" s="1"/>
  <c r="J126" i="5"/>
  <c r="L126" i="5" s="1"/>
  <c r="J124" i="5"/>
  <c r="L124" i="5" s="1"/>
  <c r="J122" i="5"/>
  <c r="L122" i="5" s="1"/>
  <c r="J120" i="5"/>
  <c r="L120" i="5" s="1"/>
  <c r="J118" i="5"/>
  <c r="L118" i="5" s="1"/>
  <c r="J116" i="5"/>
  <c r="L116" i="5" s="1"/>
  <c r="J114" i="5"/>
  <c r="L114" i="5" s="1"/>
  <c r="J112" i="5"/>
  <c r="L112" i="5" s="1"/>
  <c r="J110" i="5"/>
  <c r="L110" i="5" s="1"/>
  <c r="J108" i="5"/>
  <c r="L108" i="5" s="1"/>
  <c r="J106" i="5"/>
  <c r="L106" i="5" s="1"/>
  <c r="J103" i="5"/>
  <c r="L103" i="5" s="1"/>
  <c r="J99" i="5"/>
  <c r="L99" i="5" s="1"/>
  <c r="J93" i="5"/>
  <c r="L93" i="5" s="1"/>
  <c r="O87" i="6"/>
  <c r="O93" i="6"/>
  <c r="O97" i="6"/>
  <c r="O98" i="6"/>
  <c r="O99" i="6"/>
  <c r="O106" i="6"/>
  <c r="O108" i="6"/>
  <c r="L90" i="6"/>
  <c r="L95" i="6"/>
  <c r="M95" i="6" s="1"/>
  <c r="L102" i="6"/>
  <c r="M102" i="6" s="1"/>
  <c r="L104" i="6"/>
  <c r="M104" i="6" s="1"/>
  <c r="L112" i="6"/>
  <c r="M112" i="6" s="1"/>
  <c r="H89" i="5"/>
  <c r="H87" i="5"/>
  <c r="H91" i="5"/>
  <c r="H90" i="5"/>
  <c r="H88" i="5"/>
  <c r="H86" i="5"/>
  <c r="H85" i="5"/>
  <c r="H84" i="5"/>
  <c r="H82" i="5"/>
  <c r="H83" i="5"/>
  <c r="H81" i="5"/>
  <c r="H80" i="5"/>
  <c r="H79" i="5"/>
  <c r="H76" i="5"/>
  <c r="H78" i="5"/>
  <c r="H77" i="5"/>
  <c r="H75" i="5"/>
  <c r="H74" i="5"/>
  <c r="H73" i="5"/>
  <c r="H72" i="5"/>
  <c r="H71" i="5"/>
  <c r="H70" i="5"/>
  <c r="H69" i="5"/>
  <c r="H68" i="5"/>
  <c r="H67" i="5"/>
  <c r="H63" i="5"/>
  <c r="H64" i="5"/>
  <c r="H62" i="5"/>
  <c r="H61" i="5"/>
  <c r="H60" i="5"/>
  <c r="H56" i="5"/>
  <c r="H59" i="5"/>
  <c r="H58" i="5"/>
  <c r="H57" i="5"/>
  <c r="H55" i="5"/>
  <c r="H52" i="5"/>
  <c r="H54" i="5"/>
  <c r="H53" i="5"/>
  <c r="H51" i="5"/>
  <c r="H49" i="5"/>
  <c r="H50" i="5"/>
  <c r="H48" i="5"/>
  <c r="H47" i="5"/>
  <c r="H46" i="5"/>
  <c r="H45" i="5"/>
  <c r="H44" i="5"/>
  <c r="H43" i="5"/>
  <c r="H42" i="5"/>
  <c r="H41" i="5"/>
  <c r="K41" i="5" s="1"/>
  <c r="K783" i="5" s="1"/>
  <c r="H30" i="5"/>
  <c r="I30" i="5" s="1"/>
  <c r="J30" i="5" s="1"/>
  <c r="L30" i="5" s="1"/>
  <c r="H31" i="5"/>
  <c r="I31" i="5" s="1"/>
  <c r="J31" i="5" s="1"/>
  <c r="L31" i="5" s="1"/>
  <c r="H35" i="5"/>
  <c r="I35" i="5" s="1"/>
  <c r="J35" i="5" s="1"/>
  <c r="L35" i="5" s="1"/>
  <c r="H32" i="5"/>
  <c r="I32" i="5" s="1"/>
  <c r="J32" i="5" s="1"/>
  <c r="L32" i="5" s="1"/>
  <c r="H33" i="5"/>
  <c r="I33" i="5" s="1"/>
  <c r="J33" i="5" s="1"/>
  <c r="L33" i="5" s="1"/>
  <c r="H34" i="5"/>
  <c r="I34" i="5" s="1"/>
  <c r="J34" i="5" s="1"/>
  <c r="L34" i="5" s="1"/>
  <c r="H36" i="5"/>
  <c r="I36" i="5" s="1"/>
  <c r="J36" i="5" s="1"/>
  <c r="L36" i="5" s="1"/>
  <c r="H37" i="5"/>
  <c r="I37" i="5" s="1"/>
  <c r="J37" i="5" s="1"/>
  <c r="L37" i="5" s="1"/>
  <c r="H39" i="5"/>
  <c r="H40" i="5"/>
  <c r="I40" i="5" s="1"/>
  <c r="J40" i="5" s="1"/>
  <c r="L40" i="5" s="1"/>
  <c r="H38" i="5"/>
  <c r="I38" i="5" s="1"/>
  <c r="J38" i="5" s="1"/>
  <c r="L38" i="5" s="1"/>
  <c r="I86" i="6"/>
  <c r="K86" i="6" s="1"/>
  <c r="I85" i="6"/>
  <c r="K85" i="6" s="1"/>
  <c r="I76" i="6"/>
  <c r="K76" i="6" s="1"/>
  <c r="I77" i="6"/>
  <c r="K77" i="6" s="1"/>
  <c r="I80" i="6"/>
  <c r="K80" i="6" s="1"/>
  <c r="I84" i="6"/>
  <c r="K84" i="6" s="1"/>
  <c r="I79" i="6"/>
  <c r="K79" i="6" s="1"/>
  <c r="I78" i="6"/>
  <c r="K78" i="6" s="1"/>
  <c r="I81" i="6"/>
  <c r="K81" i="6" s="1"/>
  <c r="I83" i="6"/>
  <c r="K83" i="6" s="1"/>
  <c r="I82" i="6"/>
  <c r="K82" i="6" s="1"/>
  <c r="I72" i="6"/>
  <c r="K72" i="6" s="1"/>
  <c r="I73" i="6"/>
  <c r="K73" i="6" s="1"/>
  <c r="I75" i="6"/>
  <c r="K75" i="6" s="1"/>
  <c r="I74" i="6"/>
  <c r="K74" i="6" s="1"/>
  <c r="I71" i="6"/>
  <c r="K71" i="6" s="1"/>
  <c r="I69" i="6"/>
  <c r="K69" i="6" s="1"/>
  <c r="I68" i="6"/>
  <c r="K68" i="6" s="1"/>
  <c r="I70" i="6"/>
  <c r="K70" i="6" s="1"/>
  <c r="I67" i="6"/>
  <c r="K67" i="6" s="1"/>
  <c r="I66" i="6"/>
  <c r="K66" i="6" s="1"/>
  <c r="I65" i="6"/>
  <c r="K65" i="6" s="1"/>
  <c r="I63" i="6"/>
  <c r="K63" i="6" s="1"/>
  <c r="I61" i="6"/>
  <c r="K61" i="6" s="1"/>
  <c r="I59" i="6"/>
  <c r="K59" i="6" s="1"/>
  <c r="I62" i="6"/>
  <c r="K62" i="6" s="1"/>
  <c r="I60" i="6"/>
  <c r="K60" i="6" s="1"/>
  <c r="I64" i="6"/>
  <c r="K64" i="6" s="1"/>
  <c r="I32" i="6"/>
  <c r="K32" i="6" s="1"/>
  <c r="I33" i="6"/>
  <c r="K33" i="6" s="1"/>
  <c r="I31" i="6"/>
  <c r="K31" i="6" s="1"/>
  <c r="I34" i="6"/>
  <c r="K34" i="6" s="1"/>
  <c r="I25" i="6"/>
  <c r="K25" i="6" s="1"/>
  <c r="I30" i="6"/>
  <c r="K30" i="6" s="1"/>
  <c r="I27" i="6"/>
  <c r="K27" i="6" s="1"/>
  <c r="I29" i="6"/>
  <c r="K29" i="6" s="1"/>
  <c r="I26" i="6"/>
  <c r="K26" i="6" s="1"/>
  <c r="I28" i="6"/>
  <c r="K28" i="6" s="1"/>
  <c r="I16" i="6"/>
  <c r="K16" i="6" s="1"/>
  <c r="I10" i="6"/>
  <c r="K10" i="6" s="1"/>
  <c r="I11" i="6"/>
  <c r="K11" i="6" s="1"/>
  <c r="I9" i="6"/>
  <c r="I17" i="6"/>
  <c r="K17" i="6" s="1"/>
  <c r="I18" i="6"/>
  <c r="K18" i="6" s="1"/>
  <c r="I15" i="6"/>
  <c r="K15" i="6" s="1"/>
  <c r="K9" i="6" l="1"/>
  <c r="I39" i="5"/>
  <c r="L148" i="5"/>
  <c r="L41" i="5"/>
  <c r="O58" i="6"/>
  <c r="O88" i="6"/>
  <c r="O94" i="6"/>
  <c r="O112" i="6"/>
  <c r="O100" i="6"/>
  <c r="O107" i="6"/>
  <c r="O101" i="6"/>
  <c r="O110" i="6"/>
  <c r="O89" i="6"/>
  <c r="M57" i="6"/>
  <c r="L92" i="5"/>
  <c r="M90" i="6"/>
  <c r="O102" i="6"/>
  <c r="O104" i="6"/>
  <c r="O95" i="6"/>
  <c r="I73" i="5"/>
  <c r="J73" i="5" s="1"/>
  <c r="I44" i="5"/>
  <c r="J44" i="5" s="1"/>
  <c r="I48" i="5"/>
  <c r="J48" i="5" s="1"/>
  <c r="I53" i="5"/>
  <c r="J53" i="5" s="1"/>
  <c r="I57" i="5"/>
  <c r="J57" i="5" s="1"/>
  <c r="I60" i="5"/>
  <c r="J60" i="5" s="1"/>
  <c r="I63" i="5"/>
  <c r="J63" i="5" s="1"/>
  <c r="I68" i="5"/>
  <c r="J68" i="5" s="1"/>
  <c r="I72" i="5"/>
  <c r="J72" i="5" s="1"/>
  <c r="I77" i="5"/>
  <c r="J77" i="5" s="1"/>
  <c r="I80" i="5"/>
  <c r="J80" i="5" s="1"/>
  <c r="I84" i="5"/>
  <c r="J84" i="5" s="1"/>
  <c r="I90" i="5"/>
  <c r="J90" i="5" s="1"/>
  <c r="I42" i="5"/>
  <c r="J42" i="5" s="1"/>
  <c r="I45" i="5"/>
  <c r="J45" i="5" s="1"/>
  <c r="I50" i="5"/>
  <c r="J50" i="5" s="1"/>
  <c r="I54" i="5"/>
  <c r="J54" i="5" s="1"/>
  <c r="I58" i="5"/>
  <c r="J58" i="5" s="1"/>
  <c r="I61" i="5"/>
  <c r="J61" i="5" s="1"/>
  <c r="I69" i="5"/>
  <c r="J69" i="5" s="1"/>
  <c r="I78" i="5"/>
  <c r="J78" i="5" s="1"/>
  <c r="I81" i="5"/>
  <c r="J81" i="5" s="1"/>
  <c r="I85" i="5"/>
  <c r="J85" i="5" s="1"/>
  <c r="I91" i="5"/>
  <c r="J91" i="5" s="1"/>
  <c r="I43" i="5"/>
  <c r="J43" i="5" s="1"/>
  <c r="I46" i="5"/>
  <c r="J46" i="5" s="1"/>
  <c r="I49" i="5"/>
  <c r="J49" i="5" s="1"/>
  <c r="I52" i="5"/>
  <c r="J52" i="5" s="1"/>
  <c r="I59" i="5"/>
  <c r="J59" i="5" s="1"/>
  <c r="I62" i="5"/>
  <c r="J62" i="5" s="1"/>
  <c r="I70" i="5"/>
  <c r="J70" i="5" s="1"/>
  <c r="I74" i="5"/>
  <c r="J74" i="5" s="1"/>
  <c r="I76" i="5"/>
  <c r="J76" i="5" s="1"/>
  <c r="I83" i="5"/>
  <c r="J83" i="5" s="1"/>
  <c r="I86" i="5"/>
  <c r="J86" i="5" s="1"/>
  <c r="I87" i="5"/>
  <c r="J87" i="5" s="1"/>
  <c r="I47" i="5"/>
  <c r="J47" i="5" s="1"/>
  <c r="I51" i="5"/>
  <c r="J51" i="5" s="1"/>
  <c r="I55" i="5"/>
  <c r="J55" i="5" s="1"/>
  <c r="I56" i="5"/>
  <c r="J56" i="5" s="1"/>
  <c r="I64" i="5"/>
  <c r="J64" i="5" s="1"/>
  <c r="I67" i="5"/>
  <c r="J67" i="5" s="1"/>
  <c r="I71" i="5"/>
  <c r="J71" i="5" s="1"/>
  <c r="I75" i="5"/>
  <c r="J75" i="5" s="1"/>
  <c r="I79" i="5"/>
  <c r="J79" i="5" s="1"/>
  <c r="I82" i="5"/>
  <c r="J82" i="5" s="1"/>
  <c r="I88" i="5"/>
  <c r="J88" i="5" s="1"/>
  <c r="I89" i="5"/>
  <c r="J89" i="5" s="1"/>
  <c r="L18" i="6"/>
  <c r="M18" i="6" s="1"/>
  <c r="O18" i="6" s="1"/>
  <c r="L83" i="6"/>
  <c r="M83" i="6" s="1"/>
  <c r="L84" i="6"/>
  <c r="M84" i="6" s="1"/>
  <c r="O84" i="6" s="1"/>
  <c r="L85" i="6"/>
  <c r="M85" i="6" s="1"/>
  <c r="L10" i="6"/>
  <c r="M10" i="6" s="1"/>
  <c r="O10" i="6" s="1"/>
  <c r="L60" i="6"/>
  <c r="M60" i="6" s="1"/>
  <c r="L82" i="6"/>
  <c r="M82" i="6" s="1"/>
  <c r="L26" i="6"/>
  <c r="M26" i="6" s="1"/>
  <c r="L62" i="6"/>
  <c r="M62" i="6" s="1"/>
  <c r="O62" i="6" s="1"/>
  <c r="L67" i="6"/>
  <c r="M67" i="6" s="1"/>
  <c r="L77" i="6"/>
  <c r="M77" i="6" s="1"/>
  <c r="L11" i="6"/>
  <c r="M11" i="6" s="1"/>
  <c r="L29" i="6"/>
  <c r="M29" i="6" s="1"/>
  <c r="L25" i="6"/>
  <c r="M25" i="6" s="1"/>
  <c r="L33" i="6"/>
  <c r="M33" i="6" s="1"/>
  <c r="L65" i="6"/>
  <c r="M65" i="6" s="1"/>
  <c r="L70" i="6"/>
  <c r="M70" i="6" s="1"/>
  <c r="L71" i="6"/>
  <c r="M71" i="6" s="1"/>
  <c r="L78" i="6"/>
  <c r="M78" i="6" s="1"/>
  <c r="L76" i="6"/>
  <c r="M76" i="6" s="1"/>
  <c r="L28" i="6"/>
  <c r="M28" i="6" s="1"/>
  <c r="L61" i="6"/>
  <c r="M61" i="6" s="1"/>
  <c r="L75" i="6"/>
  <c r="M75" i="6" s="1"/>
  <c r="L30" i="6"/>
  <c r="M30" i="6" s="1"/>
  <c r="L63" i="6"/>
  <c r="M63" i="6" s="1"/>
  <c r="L15" i="6"/>
  <c r="M15" i="6" s="1"/>
  <c r="L34" i="6"/>
  <c r="M34" i="6" s="1"/>
  <c r="L32" i="6"/>
  <c r="M32" i="6" s="1"/>
  <c r="L64" i="6"/>
  <c r="M64" i="6" s="1"/>
  <c r="L68" i="6"/>
  <c r="M68" i="6" s="1"/>
  <c r="L74" i="6"/>
  <c r="M74" i="6" s="1"/>
  <c r="L72" i="6"/>
  <c r="M72" i="6" s="1"/>
  <c r="L79" i="6"/>
  <c r="M79" i="6" s="1"/>
  <c r="L17" i="6"/>
  <c r="M17" i="6" s="1"/>
  <c r="L16" i="6"/>
  <c r="M16" i="6" s="1"/>
  <c r="L27" i="6"/>
  <c r="M27" i="6" s="1"/>
  <c r="L31" i="6"/>
  <c r="M31" i="6" s="1"/>
  <c r="L59" i="6"/>
  <c r="M59" i="6" s="1"/>
  <c r="L66" i="6"/>
  <c r="M66" i="6" s="1"/>
  <c r="L69" i="6"/>
  <c r="M69" i="6" s="1"/>
  <c r="L73" i="6"/>
  <c r="M73" i="6" s="1"/>
  <c r="L81" i="6"/>
  <c r="M81" i="6" s="1"/>
  <c r="L80" i="6"/>
  <c r="M80" i="6" s="1"/>
  <c r="L86" i="6"/>
  <c r="M86" i="6" s="1"/>
  <c r="I54" i="6"/>
  <c r="K54" i="6" s="1"/>
  <c r="I53" i="6"/>
  <c r="K53" i="6" s="1"/>
  <c r="L53" i="6" s="1"/>
  <c r="M53" i="6" s="1"/>
  <c r="I56" i="6"/>
  <c r="K56" i="6" s="1"/>
  <c r="L56" i="6" s="1"/>
  <c r="M56" i="6" s="1"/>
  <c r="I55" i="6"/>
  <c r="K55" i="6" s="1"/>
  <c r="I52" i="6"/>
  <c r="K52" i="6" s="1"/>
  <c r="L52" i="6" s="1"/>
  <c r="M52" i="6" s="1"/>
  <c r="I51" i="6"/>
  <c r="K51" i="6" s="1"/>
  <c r="I50" i="6"/>
  <c r="K50" i="6" s="1"/>
  <c r="L50" i="6" s="1"/>
  <c r="M50" i="6" s="1"/>
  <c r="I49" i="6"/>
  <c r="K49" i="6" s="1"/>
  <c r="L49" i="6" s="1"/>
  <c r="M49" i="6" s="1"/>
  <c r="I46" i="6"/>
  <c r="K46" i="6" s="1"/>
  <c r="I48" i="6"/>
  <c r="K48" i="6" s="1"/>
  <c r="L48" i="6" s="1"/>
  <c r="M48" i="6" s="1"/>
  <c r="I47" i="6"/>
  <c r="K47" i="6" s="1"/>
  <c r="L47" i="6" s="1"/>
  <c r="M47" i="6" s="1"/>
  <c r="I45" i="6"/>
  <c r="K45" i="6" s="1"/>
  <c r="L45" i="6" s="1"/>
  <c r="M45" i="6" s="1"/>
  <c r="I44" i="6"/>
  <c r="K44" i="6" s="1"/>
  <c r="L44" i="6" s="1"/>
  <c r="M44" i="6" s="1"/>
  <c r="I41" i="6"/>
  <c r="K41" i="6" s="1"/>
  <c r="L41" i="6" s="1"/>
  <c r="M41" i="6" s="1"/>
  <c r="I40" i="6"/>
  <c r="K40" i="6" s="1"/>
  <c r="L40" i="6" s="1"/>
  <c r="M40" i="6" s="1"/>
  <c r="I36" i="6"/>
  <c r="K36" i="6" s="1"/>
  <c r="I35" i="6"/>
  <c r="K35" i="6" s="1"/>
  <c r="L35" i="6" s="1"/>
  <c r="M35" i="6" s="1"/>
  <c r="I38" i="6"/>
  <c r="K38" i="6" s="1"/>
  <c r="I37" i="6"/>
  <c r="K37" i="6" s="1"/>
  <c r="L37" i="6" s="1"/>
  <c r="M37" i="6" s="1"/>
  <c r="I39" i="6"/>
  <c r="K39" i="6" s="1"/>
  <c r="I24" i="6"/>
  <c r="K24" i="6" s="1"/>
  <c r="L24" i="6" s="1"/>
  <c r="M24" i="6" s="1"/>
  <c r="I23" i="6"/>
  <c r="K23" i="6" s="1"/>
  <c r="I22" i="6"/>
  <c r="K22" i="6" s="1"/>
  <c r="L22" i="6" s="1"/>
  <c r="M22" i="6" s="1"/>
  <c r="I21" i="6"/>
  <c r="K21" i="6" s="1"/>
  <c r="I20" i="6"/>
  <c r="K20" i="6" s="1"/>
  <c r="L20" i="6" s="1"/>
  <c r="I19" i="6"/>
  <c r="I12" i="6"/>
  <c r="K12" i="6" s="1"/>
  <c r="L12" i="6" s="1"/>
  <c r="M12" i="6" s="1"/>
  <c r="I13" i="6"/>
  <c r="K13" i="6" s="1"/>
  <c r="I14" i="6"/>
  <c r="K14" i="6" s="1"/>
  <c r="L14" i="6" s="1"/>
  <c r="M14" i="6" s="1"/>
  <c r="I7" i="6"/>
  <c r="I8" i="6"/>
  <c r="K8" i="6" s="1"/>
  <c r="L8" i="6" s="1"/>
  <c r="H29" i="5"/>
  <c r="H28" i="5"/>
  <c r="I28" i="5" s="1"/>
  <c r="J28" i="5" s="1"/>
  <c r="H27" i="5"/>
  <c r="H26" i="5"/>
  <c r="I26" i="5" s="1"/>
  <c r="J26" i="5" s="1"/>
  <c r="H25" i="5"/>
  <c r="I25" i="5" s="1"/>
  <c r="J25" i="5" s="1"/>
  <c r="H24" i="5"/>
  <c r="H23" i="5"/>
  <c r="I23" i="5" s="1"/>
  <c r="J23" i="5" s="1"/>
  <c r="H22" i="5"/>
  <c r="H17" i="5"/>
  <c r="I17" i="5" s="1"/>
  <c r="J17" i="5" s="1"/>
  <c r="H16" i="5"/>
  <c r="H15" i="5"/>
  <c r="I15" i="5" s="1"/>
  <c r="J15" i="5" s="1"/>
  <c r="H14" i="5"/>
  <c r="H13" i="5"/>
  <c r="H12" i="5"/>
  <c r="H11" i="5"/>
  <c r="H10" i="5"/>
  <c r="I10" i="5" s="1"/>
  <c r="H9" i="5"/>
  <c r="H8" i="5"/>
  <c r="H7" i="5"/>
  <c r="I7" i="5" s="1"/>
  <c r="H6" i="5"/>
  <c r="I6" i="5" s="1"/>
  <c r="J6" i="5" s="1"/>
  <c r="H5" i="5"/>
  <c r="H4" i="5"/>
  <c r="H783" i="5" l="1"/>
  <c r="L9" i="6"/>
  <c r="M9" i="6" s="1"/>
  <c r="I456" i="6"/>
  <c r="K7" i="6"/>
  <c r="L7" i="6" s="1"/>
  <c r="O11" i="6"/>
  <c r="J39" i="5"/>
  <c r="O70" i="6"/>
  <c r="O74" i="6"/>
  <c r="O29" i="6"/>
  <c r="O60" i="6"/>
  <c r="O68" i="6"/>
  <c r="O25" i="6"/>
  <c r="L63" i="5"/>
  <c r="L51" i="5"/>
  <c r="L75" i="5"/>
  <c r="L70" i="5"/>
  <c r="L82" i="5"/>
  <c r="L91" i="5"/>
  <c r="L45" i="5"/>
  <c r="K19" i="6"/>
  <c r="O59" i="6"/>
  <c r="L89" i="5"/>
  <c r="L56" i="5"/>
  <c r="L76" i="5"/>
  <c r="L54" i="5"/>
  <c r="L72" i="5"/>
  <c r="L73" i="5"/>
  <c r="O79" i="6"/>
  <c r="O63" i="6"/>
  <c r="L67" i="5"/>
  <c r="L86" i="5"/>
  <c r="L52" i="5"/>
  <c r="L69" i="5"/>
  <c r="L61" i="5"/>
  <c r="L80" i="5"/>
  <c r="L48" i="5"/>
  <c r="L46" i="5"/>
  <c r="O81" i="6"/>
  <c r="O80" i="6"/>
  <c r="L62" i="5"/>
  <c r="L81" i="5"/>
  <c r="L90" i="5"/>
  <c r="L57" i="5"/>
  <c r="O57" i="6"/>
  <c r="O90" i="6"/>
  <c r="L88" i="5"/>
  <c r="L79" i="5"/>
  <c r="L71" i="5"/>
  <c r="L64" i="5"/>
  <c r="L55" i="5"/>
  <c r="L47" i="5"/>
  <c r="L87" i="5"/>
  <c r="L83" i="5"/>
  <c r="L74" i="5"/>
  <c r="L59" i="5"/>
  <c r="L49" i="5"/>
  <c r="L43" i="5"/>
  <c r="L85" i="5"/>
  <c r="L78" i="5"/>
  <c r="L58" i="5"/>
  <c r="L50" i="5"/>
  <c r="L84" i="5"/>
  <c r="L68" i="5"/>
  <c r="L44" i="5"/>
  <c r="L42" i="5"/>
  <c r="L77" i="5"/>
  <c r="L60" i="5"/>
  <c r="L53" i="5"/>
  <c r="J7" i="5"/>
  <c r="L7" i="5" s="1"/>
  <c r="J10" i="5"/>
  <c r="L10" i="5" s="1"/>
  <c r="I5" i="5"/>
  <c r="J5" i="5" s="1"/>
  <c r="I8" i="5"/>
  <c r="J8" i="5" s="1"/>
  <c r="I11" i="5"/>
  <c r="J11" i="5" s="1"/>
  <c r="O34" i="6"/>
  <c r="O83" i="6"/>
  <c r="O32" i="6"/>
  <c r="O16" i="6"/>
  <c r="O75" i="6"/>
  <c r="O82" i="6"/>
  <c r="O85" i="6"/>
  <c r="O15" i="6"/>
  <c r="O61" i="6"/>
  <c r="O28" i="6"/>
  <c r="O86" i="6"/>
  <c r="O31" i="6"/>
  <c r="O64" i="6"/>
  <c r="O30" i="6"/>
  <c r="O76" i="6"/>
  <c r="O73" i="6"/>
  <c r="O33" i="6"/>
  <c r="O77" i="6"/>
  <c r="O67" i="6"/>
  <c r="O26" i="6"/>
  <c r="O27" i="6"/>
  <c r="O78" i="6"/>
  <c r="O72" i="6"/>
  <c r="O69" i="6"/>
  <c r="O71" i="6"/>
  <c r="O65" i="6"/>
  <c r="O66" i="6"/>
  <c r="O17" i="6"/>
  <c r="O44" i="6"/>
  <c r="O52" i="6"/>
  <c r="L55" i="6"/>
  <c r="M55" i="6" s="1"/>
  <c r="L51" i="6"/>
  <c r="M51" i="6" s="1"/>
  <c r="O45" i="6"/>
  <c r="O49" i="6"/>
  <c r="I4" i="5"/>
  <c r="I14" i="5"/>
  <c r="J14" i="5" s="1"/>
  <c r="I22" i="5"/>
  <c r="J22" i="5" s="1"/>
  <c r="I27" i="5"/>
  <c r="J27" i="5" s="1"/>
  <c r="L13" i="6"/>
  <c r="M13" i="6" s="1"/>
  <c r="L21" i="6"/>
  <c r="M21" i="6" s="1"/>
  <c r="L39" i="6"/>
  <c r="M39" i="6" s="1"/>
  <c r="L36" i="6"/>
  <c r="M36" i="6" s="1"/>
  <c r="O56" i="6"/>
  <c r="L54" i="6"/>
  <c r="M54" i="6" s="1"/>
  <c r="I12" i="5"/>
  <c r="J12" i="5" s="1"/>
  <c r="I16" i="5"/>
  <c r="J16" i="5" s="1"/>
  <c r="I24" i="5"/>
  <c r="J24" i="5" s="1"/>
  <c r="I29" i="5"/>
  <c r="J29" i="5" s="1"/>
  <c r="I13" i="5"/>
  <c r="J13" i="5" s="1"/>
  <c r="L6" i="5"/>
  <c r="I9" i="5"/>
  <c r="J9" i="5" s="1"/>
  <c r="L23" i="6"/>
  <c r="M23" i="6" s="1"/>
  <c r="L38" i="6"/>
  <c r="M38" i="6" s="1"/>
  <c r="O40" i="6"/>
  <c r="O47" i="6"/>
  <c r="L46" i="6"/>
  <c r="M46" i="6" s="1"/>
  <c r="O14" i="6"/>
  <c r="O12" i="6"/>
  <c r="O20" i="6"/>
  <c r="O22" i="6"/>
  <c r="O24" i="6"/>
  <c r="O37" i="6"/>
  <c r="O35" i="6"/>
  <c r="L15" i="5"/>
  <c r="L17" i="5"/>
  <c r="L23" i="5"/>
  <c r="L25" i="5"/>
  <c r="L26" i="5"/>
  <c r="L28" i="5"/>
  <c r="M8" i="6"/>
  <c r="O41" i="6"/>
  <c r="O48" i="6"/>
  <c r="O50" i="6"/>
  <c r="O53" i="6"/>
  <c r="K456" i="6" l="1"/>
  <c r="I783" i="5"/>
  <c r="O9" i="6"/>
  <c r="M7" i="6"/>
  <c r="O7" i="6" s="1"/>
  <c r="L39" i="5"/>
  <c r="L19" i="6"/>
  <c r="M19" i="6" s="1"/>
  <c r="M456" i="6" s="1"/>
  <c r="L11" i="5"/>
  <c r="L8" i="5"/>
  <c r="L12" i="5"/>
  <c r="L22" i="5"/>
  <c r="L5" i="5"/>
  <c r="O23" i="6"/>
  <c r="O36" i="6"/>
  <c r="O55" i="6"/>
  <c r="O21" i="6"/>
  <c r="O51" i="6"/>
  <c r="J4" i="5"/>
  <c r="J783" i="5" s="1"/>
  <c r="L9" i="5"/>
  <c r="L29" i="5"/>
  <c r="L16" i="5"/>
  <c r="O46" i="6"/>
  <c r="O38" i="6"/>
  <c r="O54" i="6"/>
  <c r="L27" i="5"/>
  <c r="L14" i="5"/>
  <c r="O8" i="6"/>
  <c r="L24" i="5"/>
  <c r="O39" i="6"/>
  <c r="O13" i="6"/>
  <c r="L13" i="5"/>
  <c r="L456" i="6" l="1"/>
  <c r="O19" i="6"/>
  <c r="O456" i="6" s="1"/>
  <c r="L4" i="5"/>
  <c r="L783" i="5" s="1"/>
  <c r="G16" i="29" l="1"/>
  <c r="G6" i="29"/>
  <c r="G7" i="29"/>
  <c r="G24" i="29"/>
  <c r="G4" i="29"/>
  <c r="G23" i="29"/>
  <c r="G20" i="29"/>
  <c r="G26" i="29"/>
  <c r="G17" i="29"/>
  <c r="G25" i="29"/>
  <c r="G13" i="29"/>
  <c r="G11" i="29"/>
  <c r="G14" i="29"/>
  <c r="G12" i="29"/>
  <c r="G21" i="29"/>
  <c r="G19" i="29"/>
  <c r="G22" i="29"/>
  <c r="G18" i="29"/>
  <c r="G15" i="29"/>
  <c r="G5" i="29"/>
  <c r="G9" i="29" l="1"/>
  <c r="G8" i="29"/>
</calcChain>
</file>

<file path=xl/sharedStrings.xml><?xml version="1.0" encoding="utf-8"?>
<sst xmlns="http://schemas.openxmlformats.org/spreadsheetml/2006/main" count="5787" uniqueCount="498">
  <si>
    <t>HSN Code</t>
  </si>
  <si>
    <t>Amount (in INR)</t>
  </si>
  <si>
    <t>CGST</t>
  </si>
  <si>
    <t>SGST</t>
  </si>
  <si>
    <t>IGST</t>
  </si>
  <si>
    <t>Total</t>
  </si>
  <si>
    <t>Description</t>
  </si>
  <si>
    <t>Name of Supplier</t>
  </si>
  <si>
    <t>Invoice Date</t>
  </si>
  <si>
    <t>Gross Amount</t>
  </si>
  <si>
    <t>Discount</t>
  </si>
  <si>
    <t>Rate of tax</t>
  </si>
  <si>
    <t>S.No.</t>
  </si>
  <si>
    <t>DATE</t>
  </si>
  <si>
    <t>HSN CODE</t>
  </si>
  <si>
    <t>RATES OF GST</t>
  </si>
  <si>
    <t>TAXABLE AMOUNT</t>
  </si>
  <si>
    <t>TOTAL AMOUNT</t>
  </si>
  <si>
    <t>Sales Data- FY 2019-20</t>
  </si>
  <si>
    <t>Purchase Data- FY 2019-20</t>
  </si>
  <si>
    <t>DESCRIPTION</t>
  </si>
  <si>
    <t>QUANTITY</t>
  </si>
  <si>
    <t>RATE PER UNIT</t>
  </si>
  <si>
    <t>VG400</t>
  </si>
  <si>
    <t>Frendz Ceiling Fan CF-086</t>
  </si>
  <si>
    <t xml:space="preserve">Frendz Gas Stove 2B(Glass ) GS-047 </t>
  </si>
  <si>
    <t>Cello Puro KIDS 400ML</t>
  </si>
  <si>
    <t>Cello Puro KIDS 600ML</t>
  </si>
  <si>
    <t>Cello Puro KIDS 900ML</t>
  </si>
  <si>
    <t>Kenstar Cooler Slimline Super</t>
  </si>
  <si>
    <t>Rover Water Jug -7</t>
  </si>
  <si>
    <t>Rover Water Jug -12</t>
  </si>
  <si>
    <t>Rover Water Jug -18</t>
  </si>
  <si>
    <t>Torch LED Radium Lite</t>
  </si>
  <si>
    <t xml:space="preserve">New Popular 750 Dry Iron </t>
  </si>
  <si>
    <t>Quantity</t>
  </si>
  <si>
    <t>Rate per unit</t>
  </si>
  <si>
    <t>Edge 1200 mm White CF</t>
  </si>
  <si>
    <t>Edge 1200 mm Brown CF</t>
  </si>
  <si>
    <t>Kenstar Cooler Wondercool RC</t>
  </si>
  <si>
    <t>Kenstar Cooler Icecool RC</t>
  </si>
  <si>
    <t>Cello Puro Jr. 400</t>
  </si>
  <si>
    <t>Cello Puro Jr. 600</t>
  </si>
  <si>
    <t>Cello Puro Sports 600</t>
  </si>
  <si>
    <t>a DU AA</t>
  </si>
  <si>
    <t>a DU AAA</t>
  </si>
  <si>
    <t>T-Series Cooler TST-550 55 Ltr HC</t>
  </si>
  <si>
    <t>T-Series Cooler TST-707 70 Ltr HC</t>
  </si>
  <si>
    <t xml:space="preserve">LED Adore 7W B22 CDL </t>
  </si>
  <si>
    <t>Kool Compact 450</t>
  </si>
  <si>
    <t>Kool Compact 650</t>
  </si>
  <si>
    <t>Kool Compact 1000</t>
  </si>
  <si>
    <t>LEDZ Bulb 5W CDL B22</t>
  </si>
  <si>
    <t>LEDZ PING PONG RED 0.5W B22</t>
  </si>
  <si>
    <t>Bajaj Glory 500W Mixer Grinder</t>
  </si>
  <si>
    <t>MS Strainer</t>
  </si>
  <si>
    <t>VIVA TUGG JUG 500</t>
  </si>
  <si>
    <t>VIVA TUGG JUG 750</t>
  </si>
  <si>
    <t>VIVA TUGG JUG 1000</t>
  </si>
  <si>
    <t>VIVA TUGG JUG 1500</t>
  </si>
  <si>
    <t>HC2000</t>
  </si>
  <si>
    <t>Sujata JMG Powermatic Plus New</t>
  </si>
  <si>
    <t xml:space="preserve">Frendz Gas Stove 3B(Glass ) GS-048 </t>
  </si>
  <si>
    <t>Dry Iron- Inspira</t>
  </si>
  <si>
    <t>Frendz Juicer JC-040</t>
  </si>
  <si>
    <t>EDGE 1200 mm White CF</t>
  </si>
  <si>
    <t>EDGE 1200 mm Brown CF</t>
  </si>
  <si>
    <t>Date</t>
  </si>
  <si>
    <t>DHX 9 Dry Iron</t>
  </si>
  <si>
    <t>Popular Eco</t>
  </si>
  <si>
    <t>Fresh Sip JMG</t>
  </si>
  <si>
    <t>Bajaj JX4 Neo JMG</t>
  </si>
  <si>
    <t>PSII-5i Inox Pressure Cooker 5LTR I/B</t>
  </si>
  <si>
    <t>CP-12 Cola Bottle(1000ML)</t>
  </si>
  <si>
    <t>GSS-2 Steelo 2  Burner Gas Stove</t>
  </si>
  <si>
    <t>ANJ Appa Super 7 With Lid</t>
  </si>
  <si>
    <t>JMG Dynomo DX</t>
  </si>
  <si>
    <t>LTSPathfinder Recharge LED Torch 0.5W Re</t>
  </si>
  <si>
    <t>LTSPathfinder Recharge LED Torch 1W Yellow</t>
  </si>
  <si>
    <t>LTS Ranger 30 Recharge Led Torch 3W</t>
  </si>
  <si>
    <t>LED Adore 0.5W Green Lamp</t>
  </si>
  <si>
    <t>LED Adore 7W B22 CDL 3 Star Lamp</t>
  </si>
  <si>
    <t xml:space="preserve">NU Bulb Plus 12 W </t>
  </si>
  <si>
    <t>Iron Utensil Karahi</t>
  </si>
  <si>
    <t>Lifter M.S.</t>
  </si>
  <si>
    <t>Magic Peeling Knife</t>
  </si>
  <si>
    <t>Rover Water Jug - 7</t>
  </si>
  <si>
    <t>Rover Water Jug - 12</t>
  </si>
  <si>
    <t>Rover Water Jug - 18</t>
  </si>
  <si>
    <t>Puri Press No. 3</t>
  </si>
  <si>
    <t>Puri Press No. 4</t>
  </si>
  <si>
    <t>Pro Juicer</t>
  </si>
  <si>
    <t>Potato Chipser</t>
  </si>
  <si>
    <t>S S Utensils</t>
  </si>
  <si>
    <t>Khomcha Beading PNB</t>
  </si>
  <si>
    <t>PNB Top Flat Bottom (10X18)</t>
  </si>
  <si>
    <t>PNB Top Cover</t>
  </si>
  <si>
    <t>5 in One Square Plate PNB</t>
  </si>
  <si>
    <t>Glass Royal PNB</t>
  </si>
  <si>
    <t>Glass Damroo</t>
  </si>
  <si>
    <t>Parat PNB 22G</t>
  </si>
  <si>
    <t>PNB Pawali Set</t>
  </si>
  <si>
    <t>PNB Deep Dibba</t>
  </si>
  <si>
    <t>PNB Sospan Plain</t>
  </si>
  <si>
    <t>PNB Glass Amrapali</t>
  </si>
  <si>
    <t>Sospan PNB C.B</t>
  </si>
  <si>
    <t>Masala Dibba</t>
  </si>
  <si>
    <t>Prestige Pressure Cooker 5Lt White Handi</t>
  </si>
  <si>
    <t>Prestige Pressure Cooker 3Lt Black HA</t>
  </si>
  <si>
    <t>Prestige Pressure Cooker 5Lt Black HA</t>
  </si>
  <si>
    <t xml:space="preserve">Prestige Pressure Cooker 3Lt White </t>
  </si>
  <si>
    <t>S.S Utensils</t>
  </si>
  <si>
    <t>Kool Stallion 10</t>
  </si>
  <si>
    <t>Kool Stallion 22 Water Jug</t>
  </si>
  <si>
    <t>Kool Stallion 5</t>
  </si>
  <si>
    <t>Rover Water Jug - 22</t>
  </si>
  <si>
    <t>Milton Bottle Set</t>
  </si>
  <si>
    <t>Thermosteel 500ML</t>
  </si>
  <si>
    <t>LED Adore 3W B22 CDL Ball Lamp</t>
  </si>
  <si>
    <t>LED Adore 5W B22 CDL 3 Star Lamp</t>
  </si>
  <si>
    <t>LED Adore 10W B22 CDL 3 Star Lamp</t>
  </si>
  <si>
    <t xml:space="preserve">Link Pad Lock Round 65MM </t>
  </si>
  <si>
    <t xml:space="preserve">Link Pad Lock Round 50MM </t>
  </si>
  <si>
    <t>Link Round 65MM Brass</t>
  </si>
  <si>
    <t>Nooliy Eco Dosa Tawa 260 IB</t>
  </si>
  <si>
    <t>Nooliy Eco Dosa Tawa 280 IB</t>
  </si>
  <si>
    <t>Nooliy Mini Pan 14CM</t>
  </si>
  <si>
    <t>Masala Box With Knob 12"</t>
  </si>
  <si>
    <t>Masala Box With Knob 13"</t>
  </si>
  <si>
    <t>Bajaj Majesty Sandwich Toaster New SMX 3</t>
  </si>
  <si>
    <t>Bajaj Majesty Grill Toaster New SMX 4</t>
  </si>
  <si>
    <t>Eveready LED Panel 2X2 36 Watt</t>
  </si>
  <si>
    <t>GSS-2 Steelo 2 Burner Gas Stove</t>
  </si>
  <si>
    <t>Baltra Mixer Grinder Stylo 2Jar</t>
  </si>
  <si>
    <t>Baltra Induction Cooker Clark</t>
  </si>
  <si>
    <t>Frendz Gas Stove 2B(Glass)</t>
  </si>
  <si>
    <t>Paytm</t>
  </si>
  <si>
    <t>SS Utensils</t>
  </si>
  <si>
    <t>Rover Water Jug -22</t>
  </si>
  <si>
    <t xml:space="preserve">Water Filter Carterges </t>
  </si>
  <si>
    <t>Prestige Tea Strainer No. 1</t>
  </si>
  <si>
    <t>Virgo Mul Purpose Iron Wall</t>
  </si>
  <si>
    <t>S.S Puri Press Large</t>
  </si>
  <si>
    <t>S.S Puri Press Small</t>
  </si>
  <si>
    <t xml:space="preserve">S.S Onion Cutter </t>
  </si>
  <si>
    <t>Frendz Griller St-308</t>
  </si>
  <si>
    <t>Frendz Sandwich Toaster St-038</t>
  </si>
  <si>
    <t>Frendz Emergency Light EL-012</t>
  </si>
  <si>
    <t>MG Moler Dx White</t>
  </si>
  <si>
    <t>Veggie Bowl 6"</t>
  </si>
  <si>
    <t>Pudding Plate 5.5"</t>
  </si>
  <si>
    <t>Khomcha 12"</t>
  </si>
  <si>
    <t>Khomcha 13"</t>
  </si>
  <si>
    <t>Deep Dabba 10X14</t>
  </si>
  <si>
    <t>Oil Dispenser 1000ML</t>
  </si>
  <si>
    <t>Oil Dispenser 750ML</t>
  </si>
  <si>
    <t>Turner 4 No Sigma sltd</t>
  </si>
  <si>
    <t>Turner 5 No Sigma sltd</t>
  </si>
  <si>
    <t>Turner 6 No Sigma sltd</t>
  </si>
  <si>
    <t>4 No. Oval Server</t>
  </si>
  <si>
    <t>2 No. Oval Server</t>
  </si>
  <si>
    <t>Pan Sigma 2 No Sltd</t>
  </si>
  <si>
    <t xml:space="preserve">3 No. Oval Server </t>
  </si>
  <si>
    <t>Chimta 11</t>
  </si>
  <si>
    <t>Dt-3 Knife</t>
  </si>
  <si>
    <t>Lighter Bright</t>
  </si>
  <si>
    <t>Fire Gas Lighter With Knif</t>
  </si>
  <si>
    <t>Knife 2 Pcs</t>
  </si>
  <si>
    <t xml:space="preserve">Nano Knife Edge </t>
  </si>
  <si>
    <t>Knife (24)</t>
  </si>
  <si>
    <t>Dt- 2 Knife</t>
  </si>
  <si>
    <t>Dt- 4 Knife</t>
  </si>
  <si>
    <t xml:space="preserve">Gas Trolly Round </t>
  </si>
  <si>
    <t>Omni Bottle Cum Tin Opener</t>
  </si>
  <si>
    <t>S.s Lid</t>
  </si>
  <si>
    <t>Peeling Knife Large</t>
  </si>
  <si>
    <t xml:space="preserve">Majesty One Dry Iron </t>
  </si>
  <si>
    <t>Kool Stallion 27</t>
  </si>
  <si>
    <t>Marvel 1500</t>
  </si>
  <si>
    <t>Imperial 1500</t>
  </si>
  <si>
    <t>Odyssey Deluxe 3</t>
  </si>
  <si>
    <t>Odyssey Deluxe 4</t>
  </si>
  <si>
    <t xml:space="preserve">Paring Knives </t>
  </si>
  <si>
    <t>Piller Set 1*4</t>
  </si>
  <si>
    <t>Nova Kitchen Lighter Janta</t>
  </si>
  <si>
    <t>Aspro White- Light Blue MG 500W</t>
  </si>
  <si>
    <t>Dry Iron Jio Heritage Blue 1000W</t>
  </si>
  <si>
    <t>Dry Iron Jio Heritage Purple 1000W</t>
  </si>
  <si>
    <t>Dry Iron Era Grey And White 1000W</t>
  </si>
  <si>
    <t>Dry Iron Insta Aqua Blue 750 W</t>
  </si>
  <si>
    <t>Dry Iron Insta Cranberry 750W</t>
  </si>
  <si>
    <t xml:space="preserve">LED Adore 15W B22 CDL </t>
  </si>
  <si>
    <t xml:space="preserve">LED Adore 9W B22 CDL </t>
  </si>
  <si>
    <t>Deep Laddle No 1</t>
  </si>
  <si>
    <t>Deep Laddle No 2</t>
  </si>
  <si>
    <t>Deep Laddle No 3</t>
  </si>
  <si>
    <t>Deep Laddle No 4</t>
  </si>
  <si>
    <t>Deep Laddle No 5</t>
  </si>
  <si>
    <t>Deep Laddle No 6</t>
  </si>
  <si>
    <t>Deep Laddle No 7</t>
  </si>
  <si>
    <t>Skimmer No 4</t>
  </si>
  <si>
    <t>Skimmer 5 No</t>
  </si>
  <si>
    <t>Skimmer 6 No</t>
  </si>
  <si>
    <t>Skimmer 3 No Plain</t>
  </si>
  <si>
    <t>Skimmer 4 No Plain</t>
  </si>
  <si>
    <t>Skimmer 5 No Plain</t>
  </si>
  <si>
    <t>Pan Sigma Slot 1 No</t>
  </si>
  <si>
    <t>Pan Sigma 4 No</t>
  </si>
  <si>
    <t>Pan Sigma 6 No</t>
  </si>
  <si>
    <t>Pan Sigma Sltd 3 No</t>
  </si>
  <si>
    <t>Bajaj Kettle 1.2L</t>
  </si>
  <si>
    <t>Bajaj DX4 Neo Dry Iron</t>
  </si>
  <si>
    <t>Cooktop 3 Burner</t>
  </si>
  <si>
    <t>Popular Mixer Grinder</t>
  </si>
  <si>
    <t>Bajaj Majesty Ruby 500 Watts 3 Jars</t>
  </si>
  <si>
    <t>Viva Tuff Jug 1000</t>
  </si>
  <si>
    <t>Viva Tuff Jug 1500</t>
  </si>
  <si>
    <t>Thermosteel 500 ML</t>
  </si>
  <si>
    <t>Thermosteel 1000 ML</t>
  </si>
  <si>
    <t>Romano Stewpan 23.5 Cm</t>
  </si>
  <si>
    <t>Romano Sauce Pan 17.5 Cm</t>
  </si>
  <si>
    <t>Romano SAuce Pan 19.5 Cm</t>
  </si>
  <si>
    <t>Chef Pressure Cooker 3 Ltr IB</t>
  </si>
  <si>
    <t>Chef Pressure Cooker 5 Ltr IB</t>
  </si>
  <si>
    <t>Coppera Water Jug 6 Ltr</t>
  </si>
  <si>
    <t>Amaze Water Jug 5.5 Ltr</t>
  </si>
  <si>
    <t>Amaze Water Jug 7.5 Ltr</t>
  </si>
  <si>
    <t>BS-12 Classic Flask</t>
  </si>
  <si>
    <t>Bs-10 Classic Flask</t>
  </si>
  <si>
    <t>Mystique Kettle</t>
  </si>
  <si>
    <t>Masala Box Deluxe 12"</t>
  </si>
  <si>
    <t>Plate China 11"</t>
  </si>
  <si>
    <t>Plate China 12"</t>
  </si>
  <si>
    <t>Plate Rajbhog 9"</t>
  </si>
  <si>
    <t>Ice Glass 7"</t>
  </si>
  <si>
    <t>Oil Dispenser</t>
  </si>
  <si>
    <t>SS Dinner Set Apex</t>
  </si>
  <si>
    <t>S.s China Plate 12 Inche</t>
  </si>
  <si>
    <t>Tawa ha</t>
  </si>
  <si>
    <t>S.s. Lid</t>
  </si>
  <si>
    <t>DT-10 Peeling Knife Small</t>
  </si>
  <si>
    <t>Nano Knife Edge</t>
  </si>
  <si>
    <t>Dazlee Cup Stand</t>
  </si>
  <si>
    <t>Dt-13 Peeling Knife Large</t>
  </si>
  <si>
    <t>Water Jaug Chiller 25L</t>
  </si>
  <si>
    <t>Shallow Kadhai 1-4 Mf</t>
  </si>
  <si>
    <t>Tray Imperial Small</t>
  </si>
  <si>
    <t>Sapp. H/A Concave Tawa 220 Mm</t>
  </si>
  <si>
    <t>Kenstar Sandwich Maker kty02kss-Dbh</t>
  </si>
  <si>
    <t>Kenstar Jmg. Youa/dx</t>
  </si>
  <si>
    <t>Agni 2B-SS Gas Stove 2 Burner S.S</t>
  </si>
  <si>
    <t>2 Jar Mixer Grinder</t>
  </si>
  <si>
    <t>1500 W Immersion Rod</t>
  </si>
  <si>
    <t>Hand Blender Plastic (200W)</t>
  </si>
  <si>
    <t>Juicer 400 W</t>
  </si>
  <si>
    <t>Eveready LED 20W Batten 6500K</t>
  </si>
  <si>
    <t>Eveready LED Panel 2X2 36 Watt 6500K</t>
  </si>
  <si>
    <t>Gas GS CS2B Black</t>
  </si>
  <si>
    <t>Ice Glass 7.5"</t>
  </si>
  <si>
    <t>Lassi Glass</t>
  </si>
  <si>
    <t>Veggie Bowl 5.5"</t>
  </si>
  <si>
    <t>Glass Amarpali 7"</t>
  </si>
  <si>
    <t>Smartglow Chamak DB Led Torch Wb</t>
  </si>
  <si>
    <t>Smartglow Chamak Radium DB Led Torch Wb</t>
  </si>
  <si>
    <t>Ledz Ping Pong Red 0.5W B22</t>
  </si>
  <si>
    <t xml:space="preserve">Pureit Herm kill kit  Classic 1500 Lt </t>
  </si>
  <si>
    <t xml:space="preserve">Pureit Herm kill kit  Classic 1250 Lt </t>
  </si>
  <si>
    <t>Sunflame 3  Burner Gas Stove</t>
  </si>
  <si>
    <t>Sunflame Pride Gas Stove</t>
  </si>
  <si>
    <t>Prestige Marvel Plus</t>
  </si>
  <si>
    <t>Prestige Magic 2BR Gas Stove</t>
  </si>
  <si>
    <t>Prestige Magic 3BR Gas Stove</t>
  </si>
  <si>
    <t>BharatPe</t>
  </si>
  <si>
    <t>PhonePe</t>
  </si>
  <si>
    <t>GooglePay</t>
  </si>
  <si>
    <t>Jewel Mixer Grinder 3Jar 600W</t>
  </si>
  <si>
    <t>Hand Blender Plastic(200 W)</t>
  </si>
  <si>
    <t>Ha Fry Kadhai 11 to 13</t>
  </si>
  <si>
    <t>New Popular 750 Dry Iron</t>
  </si>
  <si>
    <t>DX 2 Black</t>
  </si>
  <si>
    <t>Frendz Sandwich Toaster ST-038</t>
  </si>
  <si>
    <t>Frendz Dry Iron DI-029</t>
  </si>
  <si>
    <t>Frendz JMG 089</t>
  </si>
  <si>
    <t>Frendz Mixer Blender MB-062</t>
  </si>
  <si>
    <t>Maharani Joy L.Box 3</t>
  </si>
  <si>
    <t>Maharani Joy L.Box 4</t>
  </si>
  <si>
    <t>Maharani Pudding Set</t>
  </si>
  <si>
    <t>Dazzale Queen 6Pcs Cup Set Cello</t>
  </si>
  <si>
    <t>Dazzale Stella 6Pcs Mug Set Cello</t>
  </si>
  <si>
    <t>GS CS3B Black</t>
  </si>
  <si>
    <t>Pureit M05 GK BRY-BCDMH</t>
  </si>
  <si>
    <t>Pureit Compact GKK-1250</t>
  </si>
  <si>
    <t>Esteela</t>
  </si>
  <si>
    <t>New Shakti Glasslined 15L V SWH</t>
  </si>
  <si>
    <t>Jawala 3B-SS Gas Stove 3 Burner S.S.</t>
  </si>
  <si>
    <t>Imperial Fridge Bottle</t>
  </si>
  <si>
    <t>Royal Fridge Bottle</t>
  </si>
  <si>
    <t>Romana Stewpan 21.5cm</t>
  </si>
  <si>
    <t>16A 3 Pin Plug-Havells</t>
  </si>
  <si>
    <t>Led Adore 20W B22 CDL 3 Star Led Lamp</t>
  </si>
  <si>
    <t>Majesty One Dry Iron</t>
  </si>
  <si>
    <t>Bajaj Majesty Grill Toasted New SMX 4</t>
  </si>
  <si>
    <t>Dazzale Soup Set</t>
  </si>
  <si>
    <t>Dazzale Pudding Set 7 Pcs</t>
  </si>
  <si>
    <t>Dazzale Dry Fruits Set</t>
  </si>
  <si>
    <t>Dazzale Cup Laheur</t>
  </si>
  <si>
    <t>Zarah Plating Cup Saucer 12 pcs Set</t>
  </si>
  <si>
    <t>Borosil Lunch Box Glassware 3 container</t>
  </si>
  <si>
    <t>Borosil Lunch Box 2 container Round</t>
  </si>
  <si>
    <t>Borosil Lunch Box 2 container Square</t>
  </si>
  <si>
    <t>Milton Treo Glass Lunch Box 3</t>
  </si>
  <si>
    <t>Milton Treo Glass Lunch Box 2</t>
  </si>
  <si>
    <t>Phonepe</t>
  </si>
  <si>
    <t>Cash</t>
  </si>
  <si>
    <t>Terraware Dinner Set 40 Pcs</t>
  </si>
  <si>
    <t>1500W Immersion Rod</t>
  </si>
  <si>
    <t>1.8 Ltr Kettle Steel Inside (Plastic Container)</t>
  </si>
  <si>
    <t>1.7 L SS E. Kettle with Auto Warm Feature</t>
  </si>
  <si>
    <t>Electric Kettle 2 Ltr Glass With LED</t>
  </si>
  <si>
    <t>Immersion Heater 1.5KW 25</t>
  </si>
  <si>
    <t>RH QH800 Black</t>
  </si>
  <si>
    <t>Kettles Ket503 Black</t>
  </si>
  <si>
    <t>Inox Pressure Cooker 3.5Ltr I/B</t>
  </si>
  <si>
    <t>Nooily Eco Dosa Tawa 240 IB</t>
  </si>
  <si>
    <t>Nooily Eco Dosa Tawa 260 IB</t>
  </si>
  <si>
    <t>Onyx H.A. Pre. Cooker 3.5 Ltr IB</t>
  </si>
  <si>
    <t>Baltra Induction Cooker Acosta Pro BIC-120</t>
  </si>
  <si>
    <t>Card</t>
  </si>
  <si>
    <t>ST. Steel Utensils(HD)</t>
  </si>
  <si>
    <t>SS Utensils(KH)</t>
  </si>
  <si>
    <t>Potato Chipser Apex</t>
  </si>
  <si>
    <t>KHR Dynor Utility Box Small</t>
  </si>
  <si>
    <t>Kenstar Press Allura</t>
  </si>
  <si>
    <t>Baltra Heating Cup Electric Kettle 13CM BHC-103</t>
  </si>
  <si>
    <t>BS-10 Classic Flask</t>
  </si>
  <si>
    <t>BS-9 Classic Flask</t>
  </si>
  <si>
    <t>Edge HS 1200mm Dark Brown CF</t>
  </si>
  <si>
    <t>Edge HS 1200mm Opal White CF</t>
  </si>
  <si>
    <t>Edge 1200mm Brown CF</t>
  </si>
  <si>
    <t>Pur.GKK-3000 Ltr</t>
  </si>
  <si>
    <t>Pureit M05 PoliCapAbly Blue</t>
  </si>
  <si>
    <t>Balta Gas Stove 2 BR Glory BGS-142</t>
  </si>
  <si>
    <t>Baltra Heating Cup Electric Kettle 11CM BHC-101</t>
  </si>
  <si>
    <t>Baltra Hair Dryer Hexa</t>
  </si>
  <si>
    <t>Cista Room Heater White 2000W</t>
  </si>
  <si>
    <t>Quartz Heater With Flap(800W)</t>
  </si>
  <si>
    <t>LED Adore 13W B22 CDL 4 Star Ball Lamp</t>
  </si>
  <si>
    <t>LED Adore 15W B22 CDL 3 Star Lamp</t>
  </si>
  <si>
    <t>Dry Iron-Inspira</t>
  </si>
  <si>
    <t>Online</t>
  </si>
  <si>
    <t>20W T5 60K Batten</t>
  </si>
  <si>
    <t>Link Pad Lock Round 65MM BCP</t>
  </si>
  <si>
    <t>Link Pad Lock Round 50MM BCP</t>
  </si>
  <si>
    <t>Baltra Trimmer Sharp BPC-826</t>
  </si>
  <si>
    <t>Baltra Hair Dryer Riser BPC-808</t>
  </si>
  <si>
    <t>Baltra Hair Dryer Hexa BPC-806</t>
  </si>
  <si>
    <t>Baltra Trimmer Cluster BPC-825</t>
  </si>
  <si>
    <t>Baltra Hair Dryer Veana BPC-807</t>
  </si>
  <si>
    <t>Havells Beard Trimmer BT5100C Black</t>
  </si>
  <si>
    <t>Apex S.S Lemon Squeeser(2 in 1)</t>
  </si>
  <si>
    <t>SS Jug(D)</t>
  </si>
  <si>
    <t>Baltra Induction Cooker Impressive BIC-112</t>
  </si>
  <si>
    <t>Ultra Glide Steam Iron 1600 Watts</t>
  </si>
  <si>
    <t>PCX 33 Inner Lid Pressure Cooker 3 Litres</t>
  </si>
  <si>
    <t>PCX 35 Inner Lid Pressure Cooker 5 Litres</t>
  </si>
  <si>
    <t>Bajaj Majesty Canvas Green</t>
  </si>
  <si>
    <t>Bajaj Majesty Canvas Pink</t>
  </si>
  <si>
    <t>Bajaj Majesty Canvas Brown</t>
  </si>
  <si>
    <t>Bajaj Majesty Sandwich Toaster SMX 3</t>
  </si>
  <si>
    <t>Dry Iron-Desira</t>
  </si>
  <si>
    <t>LED Adore 7W B22 CDL 4 Star Lamp</t>
  </si>
  <si>
    <t>Eilfel SS Vaccum Flask 500 ML</t>
  </si>
  <si>
    <t>Eilfel SS Vaccum Flask 1000 ML</t>
  </si>
  <si>
    <t>Aluminium Pressure Cooker 5 LTR</t>
  </si>
  <si>
    <t>Plano 2X2 Panel 36W 6K</t>
  </si>
  <si>
    <t>200MM Fan Ventil Air Dx White</t>
  </si>
  <si>
    <t>Jawala 3B-GT Gas Stove 3 Burner Glass Top</t>
  </si>
  <si>
    <t>GX3 500 Mixer Grinder</t>
  </si>
  <si>
    <t>New Bahar 900 mm Brown Cf</t>
  </si>
  <si>
    <t>New Bahar 900 mm White Cf</t>
  </si>
  <si>
    <t>Maxima 600 mm Brown CF</t>
  </si>
  <si>
    <t>Maxima 600 mm White CF</t>
  </si>
  <si>
    <t>Nu Age Mr  Cook P Cooker 3L</t>
  </si>
  <si>
    <t>Nu Age Mr  Cook P Cooker 5L</t>
  </si>
  <si>
    <t>Elite Cooker 3L</t>
  </si>
  <si>
    <t>Fire Gas Lighter With Knife</t>
  </si>
  <si>
    <t>DT-13 Peeling Knife Larger</t>
  </si>
  <si>
    <t>SS Utensils(Spoon)</t>
  </si>
  <si>
    <t>Pro Juicer Apex</t>
  </si>
  <si>
    <t xml:space="preserve">Hawkins Contura 3L Black </t>
  </si>
  <si>
    <t>200 mm Fan Ventil AIR DX White</t>
  </si>
  <si>
    <t>Jug Copper Steel</t>
  </si>
  <si>
    <t>Romano Karahi 25CM</t>
  </si>
  <si>
    <t>Dinner Set Unique 51 Pcs</t>
  </si>
  <si>
    <t>Bucket Super DX-3</t>
  </si>
  <si>
    <t>Bucket Super DX-4</t>
  </si>
  <si>
    <t>Bucket Super DX-5</t>
  </si>
  <si>
    <t>Deep Dibba 7X9</t>
  </si>
  <si>
    <t>LED Spotlight 2W RD Red</t>
  </si>
  <si>
    <t>LED Spotlight 2W RD Blue</t>
  </si>
  <si>
    <t>LEDZ Bulb 9W CDL B22 HPF</t>
  </si>
  <si>
    <t>LEDZ Ping Pong White 0.5 W B22</t>
  </si>
  <si>
    <t>Sunflame 2-Burner Shakti</t>
  </si>
  <si>
    <t>USHA GALAXY GBD 1200MM B.GOL</t>
  </si>
  <si>
    <t>USHA GALAXY GBD 1200MM CORN SILK SUB</t>
  </si>
  <si>
    <t>USHA GALAXY GBD 1200MM S.SAGE SUB</t>
  </si>
  <si>
    <t>USHA GALAXY GBD 1200MM P.WHITE SUB</t>
  </si>
  <si>
    <t>Baltra Hand Blender Harmony BHB-120</t>
  </si>
  <si>
    <t>Baltra Hand Blender Leader BHB-112</t>
  </si>
  <si>
    <t>Baltra Hand Blender Qantaum BHB-119</t>
  </si>
  <si>
    <t>Milk Mug CJP</t>
  </si>
  <si>
    <t>Fans FAB 600 Brown</t>
  </si>
  <si>
    <t>Fans FAB 600 White</t>
  </si>
  <si>
    <t>Fans Rhombus 1200 AD Desert Sand</t>
  </si>
  <si>
    <t>Fans Rhombus 1200 AD Maroon</t>
  </si>
  <si>
    <t>Fan Somete 2.5 1200 Brown</t>
  </si>
  <si>
    <t xml:space="preserve">Table Fan TF01 High Speed </t>
  </si>
  <si>
    <t>Table Fan TF01 Normal Speed</t>
  </si>
  <si>
    <t>Irons DI230 Black</t>
  </si>
  <si>
    <t>GS CS2B Black</t>
  </si>
  <si>
    <t>Tornedo Dx 60 Ltr Air Cooler</t>
  </si>
  <si>
    <t>Avalanche 75 Ltr Air Cooler</t>
  </si>
  <si>
    <t>100 Icy Chill 100 Ltr Air Cooler</t>
  </si>
  <si>
    <t>Winter 90 Ltr Air Cooler</t>
  </si>
  <si>
    <t>Siachen 75 Ltr. Blower Cooler</t>
  </si>
  <si>
    <t>Hurricane 81 Ltr Room Cooler</t>
  </si>
  <si>
    <t xml:space="preserve">Bajaj Glory 500W Mixer Grinder </t>
  </si>
  <si>
    <t>Kool stallion 5</t>
  </si>
  <si>
    <t>Row Labels</t>
  </si>
  <si>
    <t>Grand Total</t>
  </si>
  <si>
    <t>Purchase Price</t>
  </si>
  <si>
    <t>Margin</t>
  </si>
  <si>
    <t>Product Name</t>
  </si>
  <si>
    <t>Sale Price</t>
  </si>
  <si>
    <t>Cheque</t>
  </si>
  <si>
    <t>MODE OF PAYMENT</t>
  </si>
  <si>
    <t>Sum of TOTAL AMOUNT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</si>
  <si>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</si>
  <si>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</si>
  <si>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</si>
  <si>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</si>
  <si>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</si>
  <si>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</si>
  <si>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</si>
  <si>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</si>
  <si>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</si>
  <si>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</si>
  <si>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</si>
  <si>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</si>
  <si>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2020</t>
  </si>
  <si>
    <t>D</t>
  </si>
  <si>
    <t xml:space="preserve">G </t>
  </si>
  <si>
    <t>O</t>
  </si>
  <si>
    <t>H</t>
  </si>
  <si>
    <t>L</t>
  </si>
  <si>
    <t>I</t>
  </si>
  <si>
    <t>B</t>
  </si>
  <si>
    <t>F</t>
  </si>
  <si>
    <t>Q</t>
  </si>
  <si>
    <t>R</t>
  </si>
  <si>
    <t xml:space="preserve">N </t>
  </si>
  <si>
    <t>E</t>
  </si>
  <si>
    <t>C</t>
  </si>
  <si>
    <t>J</t>
  </si>
  <si>
    <t>T</t>
  </si>
  <si>
    <t>A</t>
  </si>
  <si>
    <t>P</t>
  </si>
  <si>
    <t>W</t>
  </si>
  <si>
    <t>M</t>
  </si>
  <si>
    <t>S</t>
  </si>
  <si>
    <t>U</t>
  </si>
  <si>
    <t>V</t>
  </si>
  <si>
    <t>K</t>
  </si>
  <si>
    <t>Month</t>
  </si>
  <si>
    <t>Revenue</t>
  </si>
  <si>
    <t>Sum of QUANTITY</t>
  </si>
  <si>
    <t>Sum of Quantity</t>
  </si>
  <si>
    <t>Product</t>
  </si>
  <si>
    <t>Purchased Quantity</t>
  </si>
  <si>
    <t>Products which were not sold in the whole year</t>
  </si>
  <si>
    <t>No of quantity sold</t>
  </si>
  <si>
    <t>Cumulative quantity</t>
  </si>
  <si>
    <t>% of cumulative</t>
  </si>
  <si>
    <t>Count of Name of Supplier</t>
  </si>
  <si>
    <t>Products</t>
  </si>
  <si>
    <t>cumulative</t>
  </si>
  <si>
    <t>Grand total</t>
  </si>
  <si>
    <t>Supplier</t>
  </si>
  <si>
    <t>No of purchases</t>
  </si>
  <si>
    <t>Cumulative purchases</t>
  </si>
  <si>
    <t>Cumulative purchase %</t>
  </si>
  <si>
    <t>Average of RATE PER UNIT</t>
  </si>
  <si>
    <t>Count of MODE OF PAYMENT</t>
  </si>
  <si>
    <t>Mode of Payment</t>
  </si>
  <si>
    <t>Count</t>
  </si>
  <si>
    <t>Contribution %</t>
  </si>
  <si>
    <t>SALE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</si>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</sst>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&quot;₹&quot;\ #,##0.00"/>
  </numFmts>
  <fonts count="12">
    <font>
      <sz val="11"/>
      <name val="Calibri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6" fillId="0" borderId="0">
      <protection locked="0"/>
    </xf>
    <xf numFmtId="0" fontId="1" fillId="0" borderId="0">
      <protection locked="0"/>
    </xf>
    <xf numFmtId="164" fontId="6" fillId="0" borderId="0">
      <alignment vertical="top"/>
      <protection locked="0"/>
    </xf>
    <xf numFmtId="164" fontId="6" fillId="0" borderId="0">
      <alignment vertical="top"/>
      <protection locked="0"/>
    </xf>
  </cellStyleXfs>
  <cellXfs count="1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left" vertical="top"/>
    </xf>
    <xf numFmtId="165" fontId="2" fillId="0" borderId="1" xfId="4" applyNumberFormat="1" applyFont="1" applyBorder="1" applyAlignment="1" applyProtection="1">
      <alignment horizontal="left" vertical="top"/>
    </xf>
    <xf numFmtId="0" fontId="5" fillId="0" borderId="1" xfId="0" applyNumberFormat="1" applyFon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165" fontId="5" fillId="0" borderId="0" xfId="4" applyNumberFormat="1" applyFont="1" applyAlignment="1" applyProtection="1">
      <alignment horizontal="righ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5" fontId="4" fillId="0" borderId="1" xfId="4" applyNumberFormat="1" applyFont="1" applyBorder="1" applyAlignment="1" applyProtection="1">
      <alignment horizontal="left" vertical="top" wrapText="1"/>
    </xf>
    <xf numFmtId="0" fontId="5" fillId="0" borderId="1" xfId="0" applyFont="1" applyBorder="1" applyAlignment="1">
      <alignment horizontal="right" vertical="top"/>
    </xf>
    <xf numFmtId="9" fontId="5" fillId="0" borderId="1" xfId="0" applyNumberFormat="1" applyFont="1" applyBorder="1" applyAlignment="1">
      <alignment horizontal="right" vertical="top"/>
    </xf>
    <xf numFmtId="2" fontId="5" fillId="0" borderId="1" xfId="0" applyNumberFormat="1" applyFont="1" applyBorder="1" applyAlignment="1">
      <alignment horizontal="right" vertical="top"/>
    </xf>
    <xf numFmtId="165" fontId="5" fillId="0" borderId="1" xfId="4" applyNumberFormat="1" applyFont="1" applyBorder="1" applyAlignment="1" applyProtection="1">
      <alignment horizontal="right" vertical="top"/>
    </xf>
    <xf numFmtId="165" fontId="5" fillId="0" borderId="1" xfId="4" applyNumberFormat="1" applyFont="1" applyBorder="1" applyAlignment="1" applyProtection="1">
      <alignment horizontal="right" vertical="top" wrapText="1"/>
    </xf>
    <xf numFmtId="0" fontId="5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right" vertical="top"/>
    </xf>
    <xf numFmtId="165" fontId="4" fillId="0" borderId="2" xfId="4" applyNumberFormat="1" applyFont="1" applyBorder="1" applyAlignment="1" applyProtection="1">
      <alignment horizontal="right" vertical="top"/>
    </xf>
    <xf numFmtId="9" fontId="5" fillId="2" borderId="1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5" fillId="0" borderId="1" xfId="0" applyNumberFormat="1" applyFont="1" applyBorder="1" applyAlignment="1">
      <alignment vertical="top"/>
    </xf>
    <xf numFmtId="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vertical="top"/>
    </xf>
    <xf numFmtId="165" fontId="5" fillId="0" borderId="1" xfId="4" applyNumberFormat="1" applyFont="1" applyFill="1" applyBorder="1" applyAlignment="1" applyProtection="1">
      <alignment horizontal="righ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66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right" vertical="top"/>
    </xf>
    <xf numFmtId="9" fontId="5" fillId="0" borderId="1" xfId="0" applyNumberFormat="1" applyFont="1" applyFill="1" applyBorder="1" applyAlignment="1">
      <alignment horizontal="right" vertical="top"/>
    </xf>
    <xf numFmtId="9" fontId="5" fillId="0" borderId="1" xfId="0" applyNumberFormat="1" applyFont="1" applyFill="1" applyBorder="1" applyAlignment="1">
      <alignment horizontal="left" vertical="top"/>
    </xf>
    <xf numFmtId="2" fontId="5" fillId="0" borderId="1" xfId="0" applyNumberFormat="1" applyFont="1" applyFill="1" applyBorder="1" applyAlignment="1">
      <alignment horizontal="right" vertical="top"/>
    </xf>
    <xf numFmtId="165" fontId="5" fillId="0" borderId="1" xfId="4" applyNumberFormat="1" applyFont="1" applyFill="1" applyBorder="1" applyAlignment="1" applyProtection="1">
      <alignment horizontal="right" vertical="top"/>
    </xf>
    <xf numFmtId="0" fontId="5" fillId="0" borderId="1" xfId="0" applyNumberFormat="1" applyFont="1" applyFill="1" applyBorder="1" applyAlignment="1">
      <alignment horizontal="left" vertical="top"/>
    </xf>
    <xf numFmtId="9" fontId="7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166" fontId="5" fillId="2" borderId="1" xfId="0" applyNumberFormat="1" applyFont="1" applyFill="1" applyBorder="1" applyAlignment="1">
      <alignment horizontal="left" vertical="top"/>
    </xf>
    <xf numFmtId="2" fontId="5" fillId="0" borderId="1" xfId="4" applyNumberFormat="1" applyFont="1" applyBorder="1" applyAlignment="1" applyProtection="1">
      <alignment horizontal="right" vertical="top"/>
    </xf>
    <xf numFmtId="9" fontId="5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right" vertical="top"/>
    </xf>
    <xf numFmtId="2" fontId="3" fillId="0" borderId="2" xfId="0" applyNumberFormat="1" applyFont="1" applyBorder="1" applyAlignment="1">
      <alignment horizontal="left" vertical="top"/>
    </xf>
    <xf numFmtId="2" fontId="5" fillId="0" borderId="1" xfId="4" applyNumberFormat="1" applyFont="1" applyFill="1" applyBorder="1" applyAlignment="1" applyProtection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/>
    </xf>
    <xf numFmtId="0" fontId="9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right" vertical="top"/>
    </xf>
    <xf numFmtId="9" fontId="5" fillId="3" borderId="1" xfId="0" applyNumberFormat="1" applyFont="1" applyFill="1" applyBorder="1" applyAlignment="1">
      <alignment horizontal="right" vertical="top"/>
    </xf>
    <xf numFmtId="0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5" fontId="5" fillId="2" borderId="1" xfId="0" applyNumberFormat="1" applyFont="1" applyFill="1" applyBorder="1" applyAlignment="1">
      <alignment horizontal="left" vertical="top"/>
    </xf>
    <xf numFmtId="9" fontId="5" fillId="2" borderId="1" xfId="0" applyNumberFormat="1" applyFont="1" applyFill="1" applyBorder="1" applyAlignment="1">
      <alignment vertical="top"/>
    </xf>
    <xf numFmtId="165" fontId="5" fillId="0" borderId="1" xfId="4" applyNumberFormat="1" applyFont="1" applyBorder="1" applyAlignment="1" applyProtection="1">
      <alignment horizontal="left" vertical="top"/>
    </xf>
    <xf numFmtId="0" fontId="5" fillId="2" borderId="1" xfId="0" applyFont="1" applyFill="1" applyBorder="1" applyAlignment="1">
      <alignment horizontal="right" vertical="top"/>
    </xf>
    <xf numFmtId="165" fontId="6" fillId="0" borderId="1" xfId="4" applyNumberFormat="1" applyBorder="1" applyAlignment="1">
      <alignment vertical="top"/>
      <protection locked="0"/>
    </xf>
    <xf numFmtId="9" fontId="5" fillId="2" borderId="1" xfId="0" applyNumberFormat="1" applyFont="1" applyFill="1" applyBorder="1" applyAlignment="1">
      <alignment horizontal="right" vertical="top"/>
    </xf>
    <xf numFmtId="165" fontId="5" fillId="0" borderId="1" xfId="4" applyNumberFormat="1" applyFont="1" applyBorder="1" applyAlignment="1">
      <alignment vertical="top"/>
      <protection locked="0"/>
    </xf>
    <xf numFmtId="2" fontId="5" fillId="0" borderId="1" xfId="4" applyNumberFormat="1" applyFont="1" applyBorder="1" applyAlignment="1">
      <alignment vertical="top"/>
      <protection locked="0"/>
    </xf>
    <xf numFmtId="9" fontId="5" fillId="0" borderId="3" xfId="0" applyNumberFormat="1" applyFont="1" applyFill="1" applyBorder="1" applyAlignment="1">
      <alignment horizontal="right" vertical="top"/>
    </xf>
    <xf numFmtId="166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2" fontId="5" fillId="3" borderId="1" xfId="4" applyNumberFormat="1" applyFont="1" applyFill="1" applyBorder="1" applyAlignment="1" applyProtection="1">
      <alignment horizontal="right" vertical="top"/>
    </xf>
    <xf numFmtId="2" fontId="5" fillId="3" borderId="1" xfId="4" applyNumberFormat="1" applyFont="1" applyFill="1" applyBorder="1" applyAlignment="1">
      <alignment vertical="top"/>
      <protection locked="0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right" vertical="top"/>
    </xf>
    <xf numFmtId="0" fontId="8" fillId="0" borderId="0" xfId="0" applyFont="1" applyBorder="1" applyAlignment="1">
      <alignment horizontal="right" vertical="center"/>
    </xf>
    <xf numFmtId="167" fontId="0" fillId="0" borderId="0" xfId="0" applyNumberFormat="1">
      <alignment vertical="center"/>
    </xf>
    <xf numFmtId="0" fontId="5" fillId="2" borderId="4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66" fontId="0" fillId="0" borderId="0" xfId="0" applyNumberFormat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8" fillId="0" borderId="1" xfId="0" applyFont="1" applyFill="1" applyBorder="1">
      <alignment vertical="center"/>
    </xf>
    <xf numFmtId="17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0" applyFont="1">
      <alignment vertical="center"/>
    </xf>
    <xf numFmtId="2" fontId="10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67" fontId="11" fillId="0" borderId="0" xfId="0" applyNumberFormat="1" applyFont="1">
      <alignment vertical="center"/>
    </xf>
    <xf numFmtId="164" fontId="6" fillId="0" borderId="0" xfId="4">
      <alignment vertical="top"/>
      <protection locked="0"/>
    </xf>
    <xf numFmtId="164" fontId="5" fillId="0" borderId="0" xfId="4" applyFont="1">
      <alignment vertical="top"/>
      <protection locked="0"/>
    </xf>
    <xf numFmtId="0" fontId="8" fillId="0" borderId="0" xfId="0" applyFont="1" applyAlignment="1">
      <alignment vertical="top" wrapText="1"/>
    </xf>
    <xf numFmtId="167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5">
    <cellStyle name="Comma" xfId="4" builtinId="3"/>
    <cellStyle name="Comma 2" xfId="3"/>
    <cellStyle name="Normal" xfId="0" builtinId="0"/>
    <cellStyle name="Normal 2 2" xfId="2"/>
    <cellStyle name="Normal 3" xfId="1"/>
  </cellStyles>
  <dxfs count="25">
    <dxf>
      <numFmt numFmtId="14" formatCode="0.00%"/>
    </dxf>
    <dxf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</dxf>
    <dxf>
      <numFmt numFmtId="14" formatCode="0.00%"/>
    </dxf>
    <dxf>
      <numFmt numFmtId="167" formatCode="&quot;₹&quot;\ #,##0.00"/>
    </dxf>
    <dxf>
      <numFmt numFmtId="167" formatCode="&quot;₹&quot;\ #,##0.00"/>
    </dxf>
    <dxf>
      <alignment horizontal="left" vertical="center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4" formatCode="0.00%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7" formatCode="&quot;₹&quot;\ #,##0.00"/>
    </dxf>
    <dxf>
      <numFmt numFmtId="166" formatCode="[$-409]d\-mmm\-yy;@"/>
      <alignment horizontal="left" vertical="center" textRotation="0" wrapText="0" indent="0" justifyLastLine="0" shrinkToFit="0" readingOrder="0"/>
    </dxf>
    <dxf>
      <numFmt numFmtId="167" formatCode="&quot;₹&quot;\ #,##0.00"/>
    </dxf>
    <dxf>
      <numFmt numFmtId="22" formatCode="mmm/yy"/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₹&quot;\ #,##0.00"/>
    </dxf>
    <dxf>
      <numFmt numFmtId="167" formatCode="&quot;₹&quot;\ #,##0.00"/>
    </dxf>
    <dxf>
      <numFmt numFmtId="167" formatCode="&quot;₹&quot;\ #,##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Margin</a:t>
            </a:r>
            <a:r>
              <a:rPr lang="en-IN" baseline="0"/>
              <a:t> of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Margin!$D$4:$D$22</c:f>
              <c:strCache>
                <c:ptCount val="19"/>
                <c:pt idx="0">
                  <c:v>Kenstar Cooler Slimline Super</c:v>
                </c:pt>
                <c:pt idx="1">
                  <c:v>GS CS3B Black</c:v>
                </c:pt>
                <c:pt idx="2">
                  <c:v>T-Series Cooler TST-707 70 Ltr HC</c:v>
                </c:pt>
                <c:pt idx="3">
                  <c:v>T-Series Cooler TST-550 55 Ltr HC</c:v>
                </c:pt>
                <c:pt idx="4">
                  <c:v>GSS-2 Steelo 2  Burner Gas Stove</c:v>
                </c:pt>
                <c:pt idx="5">
                  <c:v>HC2000</c:v>
                </c:pt>
                <c:pt idx="6">
                  <c:v>Sujata JMG Powermatic Plus New</c:v>
                </c:pt>
                <c:pt idx="7">
                  <c:v>Baltra Induction Cooker Acosta Pro BIC-120</c:v>
                </c:pt>
                <c:pt idx="8">
                  <c:v>Popular Eco</c:v>
                </c:pt>
                <c:pt idx="9">
                  <c:v>Bajaj Glory 500W Mixer Grinder</c:v>
                </c:pt>
                <c:pt idx="10">
                  <c:v>Prestige Pressure Cooker 5Lt Black HA</c:v>
                </c:pt>
                <c:pt idx="11">
                  <c:v>Frendz Ceiling Fan CF-086</c:v>
                </c:pt>
                <c:pt idx="12">
                  <c:v>2 Jar Mixer Grinder</c:v>
                </c:pt>
                <c:pt idx="13">
                  <c:v>Inox Pressure Cooker 3.5Ltr I/B</c:v>
                </c:pt>
                <c:pt idx="14">
                  <c:v>Bajaj JX4 Neo JMG</c:v>
                </c:pt>
                <c:pt idx="15">
                  <c:v>JMG Dynomo DX</c:v>
                </c:pt>
                <c:pt idx="16">
                  <c:v>Prestige Pressure Cooker 5Lt White Handi</c:v>
                </c:pt>
                <c:pt idx="17">
                  <c:v>RH QH800 Black</c:v>
                </c:pt>
                <c:pt idx="18">
                  <c:v>Frendz Gas Stove 2B(Glass ) GS-047 </c:v>
                </c:pt>
              </c:strCache>
            </c:strRef>
          </c:cat>
          <c:val>
            <c:numRef>
              <c:f>Margin!$G$4:$G$22</c:f>
              <c:numCache>
                <c:formatCode>"₹"\ #,##0.00</c:formatCode>
                <c:ptCount val="19"/>
                <c:pt idx="0">
                  <c:v>1864.3900000000003</c:v>
                </c:pt>
                <c:pt idx="1">
                  <c:v>1279.6546999999998</c:v>
                </c:pt>
                <c:pt idx="2">
                  <c:v>1016.0999999999995</c:v>
                </c:pt>
                <c:pt idx="3">
                  <c:v>1007.6299999999992</c:v>
                </c:pt>
                <c:pt idx="4">
                  <c:v>719.90000000000009</c:v>
                </c:pt>
                <c:pt idx="5">
                  <c:v>594.92000000000007</c:v>
                </c:pt>
                <c:pt idx="6">
                  <c:v>593.21809999999959</c:v>
                </c:pt>
                <c:pt idx="7">
                  <c:v>505.73159999999984</c:v>
                </c:pt>
                <c:pt idx="8">
                  <c:v>497.40239999999994</c:v>
                </c:pt>
                <c:pt idx="9">
                  <c:v>494.03</c:v>
                </c:pt>
                <c:pt idx="10">
                  <c:v>396.07000000000016</c:v>
                </c:pt>
                <c:pt idx="11">
                  <c:v>385.58999999999992</c:v>
                </c:pt>
                <c:pt idx="12">
                  <c:v>367.65570000000014</c:v>
                </c:pt>
                <c:pt idx="13">
                  <c:v>348</c:v>
                </c:pt>
                <c:pt idx="14">
                  <c:v>346.51000000000022</c:v>
                </c:pt>
                <c:pt idx="15">
                  <c:v>338.99</c:v>
                </c:pt>
                <c:pt idx="16">
                  <c:v>330.71000000000004</c:v>
                </c:pt>
                <c:pt idx="17">
                  <c:v>317.79560000000004</c:v>
                </c:pt>
                <c:pt idx="18">
                  <c:v>300.84999999999991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6608"/>
        <c:axId val="129097344"/>
      </c:barChart>
      <c:catAx>
        <c:axId val="224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7344"/>
        <c:crosses val="autoZero"/>
        <c:auto val="1"/>
        <c:lblAlgn val="ctr"/>
        <c:lblOffset val="100"/>
        <c:noMultiLvlLbl val="0"/>
      </c:catAx>
      <c:valAx>
        <c:axId val="129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of</a:t>
            </a:r>
            <a:r>
              <a:rPr lang="en-US" baseline="0"/>
              <a:t> Payment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'Mode of Payment'!$F$3</c:f>
              <c:strCache>
                <c:ptCount val="1"/>
                <c:pt idx="0">
                  <c:v>Contribution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7475075178444224"/>
                  <c:y val="-7.91928457396433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3959573359341"/>
                  <c:y val="-1.1837270341207412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9.3575242985337204E-2"/>
                      <c:h val="6.074843737316340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0207267807371069"/>
                  <c:y val="6.92534567199718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3552295034159023E-2"/>
                  <c:y val="6.80452958844061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1016634866034236E-3"/>
                  <c:y val="-2.830426567293566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059753937007874"/>
                  <c:y val="4.79702537182852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3351049868766394E-2"/>
                  <c:y val="0.109831583552055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9695031290487596E-2"/>
                  <c:y val="2.509132234759330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'Mode of Payment'!$D$4:$D$12</c:f>
              <c:strCache>
                <c:ptCount val="9"/>
                <c:pt idx="0">
                  <c:v>Cash</c:v>
                </c:pt>
                <c:pt idx="1">
                  <c:v>Online</c:v>
                </c:pt>
                <c:pt idx="2">
                  <c:v>Paytm</c:v>
                </c:pt>
                <c:pt idx="3">
                  <c:v>Card</c:v>
                </c:pt>
                <c:pt idx="4">
                  <c:v>PhonePe</c:v>
                </c:pt>
                <c:pt idx="5">
                  <c:v>GooglePay</c:v>
                </c:pt>
                <c:pt idx="6">
                  <c:v>Cheque</c:v>
                </c:pt>
                <c:pt idx="7">
                  <c:v>BharatPe</c:v>
                </c:pt>
                <c:pt idx="8">
                  <c:v>Grand Total</c:v>
                </c:pt>
              </c:strCache>
            </c:strRef>
          </c:cat>
          <c:val>
            <c:numRef>
              <c:f>'Mode of Payment'!$F$4:$F$12</c:f>
              <c:numCache>
                <c:formatCode>0.00%</c:formatCode>
                <c:ptCount val="9"/>
                <c:pt idx="0">
                  <c:v>0.67052767052767048</c:v>
                </c:pt>
                <c:pt idx="1">
                  <c:v>0.11583011583011583</c:v>
                </c:pt>
                <c:pt idx="2">
                  <c:v>0.10296010296010295</c:v>
                </c:pt>
                <c:pt idx="3">
                  <c:v>4.633204633204633E-2</c:v>
                </c:pt>
                <c:pt idx="4">
                  <c:v>3.2175032175032175E-2</c:v>
                </c:pt>
                <c:pt idx="5">
                  <c:v>2.1879021879021878E-2</c:v>
                </c:pt>
                <c:pt idx="6">
                  <c:v>7.7220077220077222E-3</c:v>
                </c:pt>
                <c:pt idx="7">
                  <c:v>2.5740025740025739E-3</c:v>
                </c:pt>
              </c:numCache>
            </c:numRef>
          </c:val>
        </c:ser>
        <c:ser>
          <c:idx val="1"/>
          <c:order val="1"/>
          <c:tx>
            <c:strRef>
              <c:f>'Mode of Payment'!$F$3</c:f>
              <c:strCache>
                <c:ptCount val="1"/>
                <c:pt idx="0">
                  <c:v>Contribution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'Mode of Payment'!$D$4:$D$12</c:f>
              <c:strCache>
                <c:ptCount val="9"/>
                <c:pt idx="0">
                  <c:v>Cash</c:v>
                </c:pt>
                <c:pt idx="1">
                  <c:v>Online</c:v>
                </c:pt>
                <c:pt idx="2">
                  <c:v>Paytm</c:v>
                </c:pt>
                <c:pt idx="3">
                  <c:v>Card</c:v>
                </c:pt>
                <c:pt idx="4">
                  <c:v>PhonePe</c:v>
                </c:pt>
                <c:pt idx="5">
                  <c:v>GooglePay</c:v>
                </c:pt>
                <c:pt idx="6">
                  <c:v>Cheque</c:v>
                </c:pt>
                <c:pt idx="7">
                  <c:v>BharatPe</c:v>
                </c:pt>
                <c:pt idx="8">
                  <c:v>Grand Total</c:v>
                </c:pt>
              </c:strCache>
            </c:strRef>
          </c:cat>
          <c:val>
            <c:numRef>
              <c:f>'Mode of Payment'!$F$4:$F$12</c:f>
              <c:numCache>
                <c:formatCode>0.00%</c:formatCode>
                <c:ptCount val="9"/>
                <c:pt idx="0">
                  <c:v>0.67052767052767048</c:v>
                </c:pt>
                <c:pt idx="1">
                  <c:v>0.11583011583011583</c:v>
                </c:pt>
                <c:pt idx="2">
                  <c:v>0.10296010296010295</c:v>
                </c:pt>
                <c:pt idx="3">
                  <c:v>4.633204633204633E-2</c:v>
                </c:pt>
                <c:pt idx="4">
                  <c:v>3.2175032175032175E-2</c:v>
                </c:pt>
                <c:pt idx="5">
                  <c:v>2.1879021879021878E-2</c:v>
                </c:pt>
                <c:pt idx="6">
                  <c:v>7.7220077220077222E-3</c:v>
                </c:pt>
                <c:pt idx="7">
                  <c:v>2.5740025740025739E-3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 quantity'!$E$3</c:f>
              <c:strCache>
                <c:ptCount val="1"/>
                <c:pt idx="0">
                  <c:v>No of quantity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'Sale quantity'!$D$4:$D$31</c:f>
              <c:strCache>
                <c:ptCount val="28"/>
                <c:pt idx="0">
                  <c:v>MS Strainer</c:v>
                </c:pt>
                <c:pt idx="1">
                  <c:v>S.S Utensils</c:v>
                </c:pt>
                <c:pt idx="2">
                  <c:v>LED Adore 7W B22 CDL 3 Star Lamp</c:v>
                </c:pt>
                <c:pt idx="3">
                  <c:v>S S Utensils</c:v>
                </c:pt>
                <c:pt idx="4">
                  <c:v>SS Utensils</c:v>
                </c:pt>
                <c:pt idx="5">
                  <c:v>Tray Imperial Small</c:v>
                </c:pt>
                <c:pt idx="6">
                  <c:v>Nova Kitchen Lighter Janta</c:v>
                </c:pt>
                <c:pt idx="7">
                  <c:v>Iron Utensil Karahi</c:v>
                </c:pt>
                <c:pt idx="8">
                  <c:v>EDGE 1200 mm Brown CF</c:v>
                </c:pt>
                <c:pt idx="9">
                  <c:v>Magic Peeling Knife</c:v>
                </c:pt>
                <c:pt idx="10">
                  <c:v>Lighter Bright</c:v>
                </c:pt>
                <c:pt idx="11">
                  <c:v>LED Adore 7W B22 CDL </c:v>
                </c:pt>
                <c:pt idx="12">
                  <c:v>Milton Bottle Set</c:v>
                </c:pt>
                <c:pt idx="13">
                  <c:v>Torch LED Radium Lite</c:v>
                </c:pt>
                <c:pt idx="14">
                  <c:v>Royal Fridge Bottle</c:v>
                </c:pt>
                <c:pt idx="15">
                  <c:v>Marvel 1500</c:v>
                </c:pt>
                <c:pt idx="16">
                  <c:v>Thermosteel 1000 ML</c:v>
                </c:pt>
                <c:pt idx="17">
                  <c:v>Viva Tuff Jug 1500</c:v>
                </c:pt>
                <c:pt idx="18">
                  <c:v>S.S Puri Press Large</c:v>
                </c:pt>
                <c:pt idx="19">
                  <c:v>Link Pad Lock Round 50MM </c:v>
                </c:pt>
                <c:pt idx="20">
                  <c:v>EDGE 1200 mm White CF</c:v>
                </c:pt>
                <c:pt idx="21">
                  <c:v>Viva Tuff Jug 1000</c:v>
                </c:pt>
                <c:pt idx="22">
                  <c:v>Link Pad Lock Round 65MM </c:v>
                </c:pt>
                <c:pt idx="23">
                  <c:v>Kool Stallion 10</c:v>
                </c:pt>
                <c:pt idx="24">
                  <c:v>Imperial Fridge Bottle</c:v>
                </c:pt>
                <c:pt idx="25">
                  <c:v>Kool Compact 650</c:v>
                </c:pt>
                <c:pt idx="26">
                  <c:v>Kool Compact 450</c:v>
                </c:pt>
                <c:pt idx="27">
                  <c:v>Cello Puro KIDS 600ML</c:v>
                </c:pt>
              </c:strCache>
            </c:strRef>
          </c:cat>
          <c:val>
            <c:numRef>
              <c:f>'Sale quantity'!$E$4:$E$31</c:f>
              <c:numCache>
                <c:formatCode>0.00</c:formatCode>
                <c:ptCount val="28"/>
                <c:pt idx="0">
                  <c:v>880</c:v>
                </c:pt>
                <c:pt idx="1">
                  <c:v>637.45819299999994</c:v>
                </c:pt>
                <c:pt idx="2">
                  <c:v>136</c:v>
                </c:pt>
                <c:pt idx="3">
                  <c:v>135.49180849100003</c:v>
                </c:pt>
                <c:pt idx="4">
                  <c:v>95.561499999999995</c:v>
                </c:pt>
                <c:pt idx="5">
                  <c:v>84</c:v>
                </c:pt>
                <c:pt idx="6">
                  <c:v>57</c:v>
                </c:pt>
                <c:pt idx="7">
                  <c:v>52.9373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42</c:v>
                </c:pt>
                <c:pt idx="16">
                  <c:v>39</c:v>
                </c:pt>
                <c:pt idx="17">
                  <c:v>36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22</c:v>
                </c:pt>
                <c:pt idx="24">
                  <c:v>22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77441928"/>
        <c:axId val="225726992"/>
      </c:barChart>
      <c:lineChart>
        <c:grouping val="standard"/>
        <c:varyColors val="0"/>
        <c:ser>
          <c:idx val="2"/>
          <c:order val="1"/>
          <c:tx>
            <c:strRef>
              <c:f>'Sale quantity'!$G$3</c:f>
              <c:strCache>
                <c:ptCount val="1"/>
                <c:pt idx="0">
                  <c:v>% of cumulative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'Sale quantity'!$D$4:$D$31</c:f>
              <c:strCache>
                <c:ptCount val="28"/>
                <c:pt idx="0">
                  <c:v>MS Strainer</c:v>
                </c:pt>
                <c:pt idx="1">
                  <c:v>S.S Utensils</c:v>
                </c:pt>
                <c:pt idx="2">
                  <c:v>LED Adore 7W B22 CDL 3 Star Lamp</c:v>
                </c:pt>
                <c:pt idx="3">
                  <c:v>S S Utensils</c:v>
                </c:pt>
                <c:pt idx="4">
                  <c:v>SS Utensils</c:v>
                </c:pt>
                <c:pt idx="5">
                  <c:v>Tray Imperial Small</c:v>
                </c:pt>
                <c:pt idx="6">
                  <c:v>Nova Kitchen Lighter Janta</c:v>
                </c:pt>
                <c:pt idx="7">
                  <c:v>Iron Utensil Karahi</c:v>
                </c:pt>
                <c:pt idx="8">
                  <c:v>EDGE 1200 mm Brown CF</c:v>
                </c:pt>
                <c:pt idx="9">
                  <c:v>Magic Peeling Knife</c:v>
                </c:pt>
                <c:pt idx="10">
                  <c:v>Lighter Bright</c:v>
                </c:pt>
                <c:pt idx="11">
                  <c:v>LED Adore 7W B22 CDL </c:v>
                </c:pt>
                <c:pt idx="12">
                  <c:v>Milton Bottle Set</c:v>
                </c:pt>
                <c:pt idx="13">
                  <c:v>Torch LED Radium Lite</c:v>
                </c:pt>
                <c:pt idx="14">
                  <c:v>Royal Fridge Bottle</c:v>
                </c:pt>
                <c:pt idx="15">
                  <c:v>Marvel 1500</c:v>
                </c:pt>
                <c:pt idx="16">
                  <c:v>Thermosteel 1000 ML</c:v>
                </c:pt>
                <c:pt idx="17">
                  <c:v>Viva Tuff Jug 1500</c:v>
                </c:pt>
                <c:pt idx="18">
                  <c:v>S.S Puri Press Large</c:v>
                </c:pt>
                <c:pt idx="19">
                  <c:v>Link Pad Lock Round 50MM </c:v>
                </c:pt>
                <c:pt idx="20">
                  <c:v>EDGE 1200 mm White CF</c:v>
                </c:pt>
                <c:pt idx="21">
                  <c:v>Viva Tuff Jug 1000</c:v>
                </c:pt>
                <c:pt idx="22">
                  <c:v>Link Pad Lock Round 65MM </c:v>
                </c:pt>
                <c:pt idx="23">
                  <c:v>Kool Stallion 10</c:v>
                </c:pt>
                <c:pt idx="24">
                  <c:v>Imperial Fridge Bottle</c:v>
                </c:pt>
                <c:pt idx="25">
                  <c:v>Kool Compact 650</c:v>
                </c:pt>
                <c:pt idx="26">
                  <c:v>Kool Compact 450</c:v>
                </c:pt>
                <c:pt idx="27">
                  <c:v>Cello Puro KIDS 600ML</c:v>
                </c:pt>
              </c:strCache>
            </c:strRef>
          </c:cat>
          <c:val>
            <c:numRef>
              <c:f>'Sale quantity'!$G$4:$G$31</c:f>
              <c:numCache>
                <c:formatCode>0.00%</c:formatCode>
                <c:ptCount val="28"/>
                <c:pt idx="0">
                  <c:v>0.22208921595102532</c:v>
                </c:pt>
                <c:pt idx="1">
                  <c:v>0.38296715945662457</c:v>
                </c:pt>
                <c:pt idx="2">
                  <c:v>0.41729003828541938</c:v>
                </c:pt>
                <c:pt idx="3">
                  <c:v>0.45148466273491106</c:v>
                </c:pt>
                <c:pt idx="4">
                  <c:v>0.47560191115548367</c:v>
                </c:pt>
                <c:pt idx="5">
                  <c:v>0.49680133631444517</c:v>
                </c:pt>
                <c:pt idx="6">
                  <c:v>0.51118666052945483</c:v>
                </c:pt>
                <c:pt idx="7">
                  <c:v>0.52454666445168685</c:v>
                </c:pt>
                <c:pt idx="8">
                  <c:v>0.5376701181215201</c:v>
                </c:pt>
                <c:pt idx="9">
                  <c:v>0.5502888235732829</c:v>
                </c:pt>
                <c:pt idx="10">
                  <c:v>0.56290752902504571</c:v>
                </c:pt>
                <c:pt idx="11">
                  <c:v>0.57502148625873806</c:v>
                </c:pt>
                <c:pt idx="12">
                  <c:v>0.5871354434924303</c:v>
                </c:pt>
                <c:pt idx="13">
                  <c:v>0.59899702661708731</c:v>
                </c:pt>
                <c:pt idx="14">
                  <c:v>0.6106062356327091</c:v>
                </c:pt>
                <c:pt idx="15">
                  <c:v>0.62120594821218988</c:v>
                </c:pt>
                <c:pt idx="16">
                  <c:v>0.63104853846456488</c:v>
                </c:pt>
                <c:pt idx="17">
                  <c:v>0.64013400638983409</c:v>
                </c:pt>
                <c:pt idx="18">
                  <c:v>0.6474528555518565</c:v>
                </c:pt>
                <c:pt idx="19">
                  <c:v>0.65451933060484369</c:v>
                </c:pt>
                <c:pt idx="20">
                  <c:v>0.66133343154879554</c:v>
                </c:pt>
                <c:pt idx="21">
                  <c:v>0.66764278427467694</c:v>
                </c:pt>
                <c:pt idx="22">
                  <c:v>0.67395213700055834</c:v>
                </c:pt>
                <c:pt idx="23">
                  <c:v>0.67950436739933406</c:v>
                </c:pt>
                <c:pt idx="24">
                  <c:v>0.68505659779810968</c:v>
                </c:pt>
                <c:pt idx="25">
                  <c:v>0.69010407997881473</c:v>
                </c:pt>
                <c:pt idx="26">
                  <c:v>0.6951515621595199</c:v>
                </c:pt>
                <c:pt idx="27">
                  <c:v>0.70019904434022495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5816"/>
        <c:axId val="225725424"/>
      </c:lineChart>
      <c:catAx>
        <c:axId val="27744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layout>
            <c:manualLayout>
              <c:xMode val="edge"/>
              <c:yMode val="edge"/>
              <c:x val="0.47110411198600166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6992"/>
        <c:crosses val="autoZero"/>
        <c:auto val="1"/>
        <c:lblAlgn val="ctr"/>
        <c:lblOffset val="100"/>
        <c:noMultiLvlLbl val="0"/>
      </c:catAx>
      <c:valAx>
        <c:axId val="225726992"/>
        <c:scaling>
          <c:orientation val="minMax"/>
          <c:max val="8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sold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94907407407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1928"/>
        <c:crosses val="autoZero"/>
        <c:crossBetween val="between"/>
      </c:valAx>
      <c:valAx>
        <c:axId val="22572542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cumulative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5816"/>
        <c:crosses val="max"/>
        <c:crossBetween val="between"/>
      </c:valAx>
      <c:catAx>
        <c:axId val="225725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72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70%</a:t>
            </a:r>
            <a:r>
              <a:rPr lang="en-IN" baseline="0"/>
              <a:t> of the total revenue</a:t>
            </a:r>
            <a:endParaRPr lang="en-IN"/>
          </a:p>
        </c:rich>
      </c:tx>
      <c:layout>
        <c:manualLayout>
          <c:xMode val="edge"/>
          <c:yMode val="edge"/>
          <c:x val="0.3273263342082239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58114610673667"/>
          <c:y val="0.12541666666666668"/>
          <c:w val="0.61264326334208219"/>
          <c:h val="0.39949584426946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Revenue'!$D$4:$D$57</c:f>
              <c:strCache>
                <c:ptCount val="54"/>
                <c:pt idx="0">
                  <c:v>S.S Utensils</c:v>
                </c:pt>
                <c:pt idx="1">
                  <c:v>EDGE 1200 mm Brown CF</c:v>
                </c:pt>
                <c:pt idx="2">
                  <c:v>EDGE 1200 mm White CF</c:v>
                </c:pt>
                <c:pt idx="3">
                  <c:v>S S Utensils</c:v>
                </c:pt>
                <c:pt idx="4">
                  <c:v>Thermosteel 1000 ML</c:v>
                </c:pt>
                <c:pt idx="5">
                  <c:v>Kool Stallion 10</c:v>
                </c:pt>
                <c:pt idx="6">
                  <c:v>T-Series Cooler TST-550 55 Ltr HC</c:v>
                </c:pt>
                <c:pt idx="7">
                  <c:v>SS Utensils</c:v>
                </c:pt>
                <c:pt idx="8">
                  <c:v>MS Strainer</c:v>
                </c:pt>
                <c:pt idx="9">
                  <c:v>VG400</c:v>
                </c:pt>
                <c:pt idx="10">
                  <c:v>Frendz Ceiling Fan CF-086</c:v>
                </c:pt>
                <c:pt idx="11">
                  <c:v>Eveready LED Panel 2X2 36 Watt</c:v>
                </c:pt>
                <c:pt idx="12">
                  <c:v>Rover Water Jug - 22</c:v>
                </c:pt>
                <c:pt idx="13">
                  <c:v>LED Adore 7W B22 CDL 3 Star Lamp</c:v>
                </c:pt>
                <c:pt idx="14">
                  <c:v>PNB Deep Dibba</c:v>
                </c:pt>
                <c:pt idx="15">
                  <c:v>GS CS3B Black</c:v>
                </c:pt>
                <c:pt idx="16">
                  <c:v>Rover Water Jug -12</c:v>
                </c:pt>
                <c:pt idx="17">
                  <c:v>HC2000</c:v>
                </c:pt>
                <c:pt idx="18">
                  <c:v>Rover Water Jug - 18</c:v>
                </c:pt>
                <c:pt idx="19">
                  <c:v>Royal Fridge Bottle</c:v>
                </c:pt>
                <c:pt idx="20">
                  <c:v>New Shakti Glasslined 15L V SWH</c:v>
                </c:pt>
                <c:pt idx="21">
                  <c:v>Marvel 1500</c:v>
                </c:pt>
                <c:pt idx="22">
                  <c:v>Rover Water Jug -18</c:v>
                </c:pt>
                <c:pt idx="23">
                  <c:v>Viva Tuff Jug 1500</c:v>
                </c:pt>
                <c:pt idx="24">
                  <c:v>Rover Water Jug - 12</c:v>
                </c:pt>
                <c:pt idx="25">
                  <c:v>Kenstar Cooler Slimline Super</c:v>
                </c:pt>
                <c:pt idx="26">
                  <c:v>T-Series Cooler TST-707 70 Ltr HC</c:v>
                </c:pt>
                <c:pt idx="27">
                  <c:v>S.S Puri Press Large</c:v>
                </c:pt>
                <c:pt idx="28">
                  <c:v>Thermosteel 500ML</c:v>
                </c:pt>
                <c:pt idx="29">
                  <c:v>RH QH800 Black</c:v>
                </c:pt>
                <c:pt idx="30">
                  <c:v>Tray Imperial Small</c:v>
                </c:pt>
                <c:pt idx="31">
                  <c:v>Inox Pressure Cooker 3.5Ltr I/B</c:v>
                </c:pt>
                <c:pt idx="32">
                  <c:v>Glass Royal PNB</c:v>
                </c:pt>
                <c:pt idx="33">
                  <c:v>Prestige Pressure Cooker 5Lt White Handi</c:v>
                </c:pt>
                <c:pt idx="34">
                  <c:v>Thermosteel 500 ML</c:v>
                </c:pt>
                <c:pt idx="35">
                  <c:v>Glass Damroo</c:v>
                </c:pt>
                <c:pt idx="36">
                  <c:v>Baltra Induction Cooker Acosta Pro BIC-120</c:v>
                </c:pt>
                <c:pt idx="37">
                  <c:v>Cista Room Heater White 2000W</c:v>
                </c:pt>
                <c:pt idx="38">
                  <c:v>Sospan PNB C.B</c:v>
                </c:pt>
                <c:pt idx="39">
                  <c:v>Kool Stallion 22 Water Jug</c:v>
                </c:pt>
                <c:pt idx="40">
                  <c:v>Viva Tuff Jug 1000</c:v>
                </c:pt>
                <c:pt idx="41">
                  <c:v>Iron Utensil Karahi</c:v>
                </c:pt>
                <c:pt idx="42">
                  <c:v>PNB Sospan Plain</c:v>
                </c:pt>
                <c:pt idx="43">
                  <c:v>Imperial Fridge Bottle</c:v>
                </c:pt>
                <c:pt idx="44">
                  <c:v>Pro Juicer</c:v>
                </c:pt>
                <c:pt idx="45">
                  <c:v>Rover Water Jug - 7</c:v>
                </c:pt>
                <c:pt idx="46">
                  <c:v>Deep Dabba 10X14</c:v>
                </c:pt>
                <c:pt idx="47">
                  <c:v>Milton Bottle Set</c:v>
                </c:pt>
                <c:pt idx="48">
                  <c:v>MG Moler Dx White</c:v>
                </c:pt>
                <c:pt idx="49">
                  <c:v>5 in One Square Plate PNB</c:v>
                </c:pt>
                <c:pt idx="50">
                  <c:v>Fresh Sip JMG</c:v>
                </c:pt>
                <c:pt idx="51">
                  <c:v>Prestige Pressure Cooker 5Lt Black HA</c:v>
                </c:pt>
                <c:pt idx="52">
                  <c:v>GSS-2 Steelo 2 Burner Gas Stove</c:v>
                </c:pt>
                <c:pt idx="53">
                  <c:v>Sapp. H/A Concave Tawa 220 Mm</c:v>
                </c:pt>
              </c:strCache>
            </c:strRef>
          </c:cat>
          <c:val>
            <c:numRef>
              <c:f>'Sales Revenue'!$E$4:$E$57</c:f>
              <c:numCache>
                <c:formatCode>"₹"\ #,##0.00</c:formatCode>
                <c:ptCount val="54"/>
                <c:pt idx="0">
                  <c:v>154136.42051360002</c:v>
                </c:pt>
                <c:pt idx="1">
                  <c:v>64999.875199999988</c:v>
                </c:pt>
                <c:pt idx="2">
                  <c:v>33400.017999999996</c:v>
                </c:pt>
                <c:pt idx="3">
                  <c:v>32978.7920001288</c:v>
                </c:pt>
                <c:pt idx="4">
                  <c:v>28796.559755999999</c:v>
                </c:pt>
                <c:pt idx="5">
                  <c:v>28605.200335999994</c:v>
                </c:pt>
                <c:pt idx="6">
                  <c:v>24599.990999999998</c:v>
                </c:pt>
                <c:pt idx="7">
                  <c:v>22855.683200000003</c:v>
                </c:pt>
                <c:pt idx="8">
                  <c:v>21701.446783999996</c:v>
                </c:pt>
                <c:pt idx="9">
                  <c:v>19300.610999999997</c:v>
                </c:pt>
                <c:pt idx="10">
                  <c:v>19133.2752</c:v>
                </c:pt>
                <c:pt idx="11">
                  <c:v>14999.999615999999</c:v>
                </c:pt>
                <c:pt idx="12">
                  <c:v>13875.001798000001</c:v>
                </c:pt>
                <c:pt idx="13">
                  <c:v>13575.270016000002</c:v>
                </c:pt>
                <c:pt idx="14">
                  <c:v>12829.600000000002</c:v>
                </c:pt>
                <c:pt idx="15">
                  <c:v>12400.000027999999</c:v>
                </c:pt>
                <c:pt idx="16">
                  <c:v>12385.489214000001</c:v>
                </c:pt>
                <c:pt idx="17">
                  <c:v>12250.007159999999</c:v>
                </c:pt>
                <c:pt idx="18">
                  <c:v>11975.008278000001</c:v>
                </c:pt>
                <c:pt idx="19">
                  <c:v>11890.00008</c:v>
                </c:pt>
                <c:pt idx="20">
                  <c:v>11599.994956000002</c:v>
                </c:pt>
                <c:pt idx="21">
                  <c:v>11494.500241999998</c:v>
                </c:pt>
                <c:pt idx="22">
                  <c:v>11100.001816</c:v>
                </c:pt>
                <c:pt idx="23">
                  <c:v>11066.399664</c:v>
                </c:pt>
                <c:pt idx="24">
                  <c:v>10885.011479999999</c:v>
                </c:pt>
                <c:pt idx="25">
                  <c:v>10000.0044</c:v>
                </c:pt>
                <c:pt idx="26">
                  <c:v>9199.9997999999996</c:v>
                </c:pt>
                <c:pt idx="27">
                  <c:v>9175.6</c:v>
                </c:pt>
                <c:pt idx="28">
                  <c:v>9086</c:v>
                </c:pt>
                <c:pt idx="29">
                  <c:v>8850</c:v>
                </c:pt>
                <c:pt idx="30">
                  <c:v>8609.9973219999993</c:v>
                </c:pt>
                <c:pt idx="31">
                  <c:v>8599.9999680000001</c:v>
                </c:pt>
                <c:pt idx="32">
                  <c:v>8525.7200000000012</c:v>
                </c:pt>
                <c:pt idx="33">
                  <c:v>8199.9903999999988</c:v>
                </c:pt>
                <c:pt idx="34">
                  <c:v>8053.0869999999995</c:v>
                </c:pt>
                <c:pt idx="35">
                  <c:v>7496.384</c:v>
                </c:pt>
                <c:pt idx="36">
                  <c:v>7399.9999519999992</c:v>
                </c:pt>
                <c:pt idx="37">
                  <c:v>7049.9999160000007</c:v>
                </c:pt>
                <c:pt idx="38">
                  <c:v>6971.9439999999995</c:v>
                </c:pt>
                <c:pt idx="39">
                  <c:v>6900.004688</c:v>
                </c:pt>
                <c:pt idx="40">
                  <c:v>6849.9</c:v>
                </c:pt>
                <c:pt idx="41">
                  <c:v>6542.5135999999993</c:v>
                </c:pt>
                <c:pt idx="42">
                  <c:v>6532.1340000000009</c:v>
                </c:pt>
                <c:pt idx="43">
                  <c:v>6344.9996960000008</c:v>
                </c:pt>
                <c:pt idx="44">
                  <c:v>6260.018</c:v>
                </c:pt>
                <c:pt idx="45">
                  <c:v>6149.9925579999999</c:v>
                </c:pt>
                <c:pt idx="46">
                  <c:v>6092.072000000001</c:v>
                </c:pt>
                <c:pt idx="47">
                  <c:v>5947.2000000000007</c:v>
                </c:pt>
                <c:pt idx="48">
                  <c:v>5549.9999639999996</c:v>
                </c:pt>
                <c:pt idx="49">
                  <c:v>5485.1999999999989</c:v>
                </c:pt>
                <c:pt idx="50">
                  <c:v>5299.9999719999996</c:v>
                </c:pt>
                <c:pt idx="51">
                  <c:v>5299.9967999999999</c:v>
                </c:pt>
                <c:pt idx="52">
                  <c:v>5199.9980400000004</c:v>
                </c:pt>
                <c:pt idx="53">
                  <c:v>5149.9999040000002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26600"/>
        <c:axId val="225723464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Revenue'!$D$4:$D$57</c:f>
              <c:strCache>
                <c:ptCount val="54"/>
                <c:pt idx="0">
                  <c:v>S.S Utensils</c:v>
                </c:pt>
                <c:pt idx="1">
                  <c:v>EDGE 1200 mm Brown CF</c:v>
                </c:pt>
                <c:pt idx="2">
                  <c:v>EDGE 1200 mm White CF</c:v>
                </c:pt>
                <c:pt idx="3">
                  <c:v>S S Utensils</c:v>
                </c:pt>
                <c:pt idx="4">
                  <c:v>Thermosteel 1000 ML</c:v>
                </c:pt>
                <c:pt idx="5">
                  <c:v>Kool Stallion 10</c:v>
                </c:pt>
                <c:pt idx="6">
                  <c:v>T-Series Cooler TST-550 55 Ltr HC</c:v>
                </c:pt>
                <c:pt idx="7">
                  <c:v>SS Utensils</c:v>
                </c:pt>
                <c:pt idx="8">
                  <c:v>MS Strainer</c:v>
                </c:pt>
                <c:pt idx="9">
                  <c:v>VG400</c:v>
                </c:pt>
                <c:pt idx="10">
                  <c:v>Frendz Ceiling Fan CF-086</c:v>
                </c:pt>
                <c:pt idx="11">
                  <c:v>Eveready LED Panel 2X2 36 Watt</c:v>
                </c:pt>
                <c:pt idx="12">
                  <c:v>Rover Water Jug - 22</c:v>
                </c:pt>
                <c:pt idx="13">
                  <c:v>LED Adore 7W B22 CDL 3 Star Lamp</c:v>
                </c:pt>
                <c:pt idx="14">
                  <c:v>PNB Deep Dibba</c:v>
                </c:pt>
                <c:pt idx="15">
                  <c:v>GS CS3B Black</c:v>
                </c:pt>
                <c:pt idx="16">
                  <c:v>Rover Water Jug -12</c:v>
                </c:pt>
                <c:pt idx="17">
                  <c:v>HC2000</c:v>
                </c:pt>
                <c:pt idx="18">
                  <c:v>Rover Water Jug - 18</c:v>
                </c:pt>
                <c:pt idx="19">
                  <c:v>Royal Fridge Bottle</c:v>
                </c:pt>
                <c:pt idx="20">
                  <c:v>New Shakti Glasslined 15L V SWH</c:v>
                </c:pt>
                <c:pt idx="21">
                  <c:v>Marvel 1500</c:v>
                </c:pt>
                <c:pt idx="22">
                  <c:v>Rover Water Jug -18</c:v>
                </c:pt>
                <c:pt idx="23">
                  <c:v>Viva Tuff Jug 1500</c:v>
                </c:pt>
                <c:pt idx="24">
                  <c:v>Rover Water Jug - 12</c:v>
                </c:pt>
                <c:pt idx="25">
                  <c:v>Kenstar Cooler Slimline Super</c:v>
                </c:pt>
                <c:pt idx="26">
                  <c:v>T-Series Cooler TST-707 70 Ltr HC</c:v>
                </c:pt>
                <c:pt idx="27">
                  <c:v>S.S Puri Press Large</c:v>
                </c:pt>
                <c:pt idx="28">
                  <c:v>Thermosteel 500ML</c:v>
                </c:pt>
                <c:pt idx="29">
                  <c:v>RH QH800 Black</c:v>
                </c:pt>
                <c:pt idx="30">
                  <c:v>Tray Imperial Small</c:v>
                </c:pt>
                <c:pt idx="31">
                  <c:v>Inox Pressure Cooker 3.5Ltr I/B</c:v>
                </c:pt>
                <c:pt idx="32">
                  <c:v>Glass Royal PNB</c:v>
                </c:pt>
                <c:pt idx="33">
                  <c:v>Prestige Pressure Cooker 5Lt White Handi</c:v>
                </c:pt>
                <c:pt idx="34">
                  <c:v>Thermosteel 500 ML</c:v>
                </c:pt>
                <c:pt idx="35">
                  <c:v>Glass Damroo</c:v>
                </c:pt>
                <c:pt idx="36">
                  <c:v>Baltra Induction Cooker Acosta Pro BIC-120</c:v>
                </c:pt>
                <c:pt idx="37">
                  <c:v>Cista Room Heater White 2000W</c:v>
                </c:pt>
                <c:pt idx="38">
                  <c:v>Sospan PNB C.B</c:v>
                </c:pt>
                <c:pt idx="39">
                  <c:v>Kool Stallion 22 Water Jug</c:v>
                </c:pt>
                <c:pt idx="40">
                  <c:v>Viva Tuff Jug 1000</c:v>
                </c:pt>
                <c:pt idx="41">
                  <c:v>Iron Utensil Karahi</c:v>
                </c:pt>
                <c:pt idx="42">
                  <c:v>PNB Sospan Plain</c:v>
                </c:pt>
                <c:pt idx="43">
                  <c:v>Imperial Fridge Bottle</c:v>
                </c:pt>
                <c:pt idx="44">
                  <c:v>Pro Juicer</c:v>
                </c:pt>
                <c:pt idx="45">
                  <c:v>Rover Water Jug - 7</c:v>
                </c:pt>
                <c:pt idx="46">
                  <c:v>Deep Dabba 10X14</c:v>
                </c:pt>
                <c:pt idx="47">
                  <c:v>Milton Bottle Set</c:v>
                </c:pt>
                <c:pt idx="48">
                  <c:v>MG Moler Dx White</c:v>
                </c:pt>
                <c:pt idx="49">
                  <c:v>5 in One Square Plate PNB</c:v>
                </c:pt>
                <c:pt idx="50">
                  <c:v>Fresh Sip JMG</c:v>
                </c:pt>
                <c:pt idx="51">
                  <c:v>Prestige Pressure Cooker 5Lt Black HA</c:v>
                </c:pt>
                <c:pt idx="52">
                  <c:v>GSS-2 Steelo 2 Burner Gas Stove</c:v>
                </c:pt>
                <c:pt idx="53">
                  <c:v>Sapp. H/A Concave Tawa 220 Mm</c:v>
                </c:pt>
              </c:strCache>
            </c:strRef>
          </c:cat>
          <c:val>
            <c:numRef>
              <c:f>'Sales Revenue'!$G$4:$G$57</c:f>
              <c:numCache>
                <c:formatCode>0.00%</c:formatCode>
                <c:ptCount val="54"/>
                <c:pt idx="0">
                  <c:v>0.13027511680397139</c:v>
                </c:pt>
                <c:pt idx="1">
                  <c:v>0.1852125956016992</c:v>
                </c:pt>
                <c:pt idx="2">
                  <c:v>0.21344207719797659</c:v>
                </c:pt>
                <c:pt idx="3">
                  <c:v>0.24131554127320845</c:v>
                </c:pt>
                <c:pt idx="4">
                  <c:v>0.265654209404109</c:v>
                </c:pt>
                <c:pt idx="5">
                  <c:v>0.28983114177710773</c:v>
                </c:pt>
                <c:pt idx="6">
                  <c:v>0.31062289683553579</c:v>
                </c:pt>
                <c:pt idx="7">
                  <c:v>0.32994037409751653</c:v>
                </c:pt>
                <c:pt idx="8">
                  <c:v>0.34828229812287248</c:v>
                </c:pt>
                <c:pt idx="9">
                  <c:v>0.36459505109867651</c:v>
                </c:pt>
                <c:pt idx="10">
                  <c:v>0.3807663729265543</c:v>
                </c:pt>
                <c:pt idx="11">
                  <c:v>0.3934442766661283</c:v>
                </c:pt>
                <c:pt idx="12">
                  <c:v>0.40517133944510514</c:v>
                </c:pt>
                <c:pt idx="13">
                  <c:v>0.41664507083893765</c:v>
                </c:pt>
                <c:pt idx="14">
                  <c:v>0.42748856670434704</c:v>
                </c:pt>
                <c:pt idx="15">
                  <c:v>0.43796896742102526</c:v>
                </c:pt>
                <c:pt idx="16">
                  <c:v>0.44843710369051776</c:v>
                </c:pt>
                <c:pt idx="17">
                  <c:v>0.45879073139447551</c:v>
                </c:pt>
                <c:pt idx="18">
                  <c:v>0.46891193180218405</c:v>
                </c:pt>
                <c:pt idx="19">
                  <c:v>0.47896128382463199</c:v>
                </c:pt>
                <c:pt idx="20">
                  <c:v>0.48876552537106804</c:v>
                </c:pt>
                <c:pt idx="21">
                  <c:v>0.49848060345994649</c:v>
                </c:pt>
                <c:pt idx="22">
                  <c:v>0.50786225400227303</c:v>
                </c:pt>
                <c:pt idx="23">
                  <c:v>0.51721550422063933</c:v>
                </c:pt>
                <c:pt idx="24">
                  <c:v>0.52641544630599779</c:v>
                </c:pt>
                <c:pt idx="25">
                  <c:v>0.53486738606760187</c:v>
                </c:pt>
                <c:pt idx="26">
                  <c:v>0.54264316705789517</c:v>
                </c:pt>
                <c:pt idx="27">
                  <c:v>0.55039832549328294</c:v>
                </c:pt>
                <c:pt idx="28">
                  <c:v>0.55807775458172759</c:v>
                </c:pt>
                <c:pt idx="29">
                  <c:v>0.56555771797956333</c:v>
                </c:pt>
                <c:pt idx="30">
                  <c:v>0.57283483264894453</c:v>
                </c:pt>
                <c:pt idx="31">
                  <c:v>0.58010349761866531</c:v>
                </c:pt>
                <c:pt idx="32">
                  <c:v>0.58730938163450663</c:v>
                </c:pt>
                <c:pt idx="33">
                  <c:v>0.59423996107570487</c:v>
                </c:pt>
                <c:pt idx="34">
                  <c:v>0.60104637870277688</c:v>
                </c:pt>
                <c:pt idx="35">
                  <c:v>0.60738227451476801</c:v>
                </c:pt>
                <c:pt idx="36">
                  <c:v>0.6136367071458354</c:v>
                </c:pt>
                <c:pt idx="37">
                  <c:v>0.61959532198497946</c:v>
                </c:pt>
                <c:pt idx="38">
                  <c:v>0.62548796446314459</c:v>
                </c:pt>
                <c:pt idx="39">
                  <c:v>0.63131980429491119</c:v>
                </c:pt>
                <c:pt idx="40">
                  <c:v>0.63710929596483612</c:v>
                </c:pt>
                <c:pt idx="41">
                  <c:v>0.64263898661543972</c:v>
                </c:pt>
                <c:pt idx="42">
                  <c:v>0.64815990449450844</c:v>
                </c:pt>
                <c:pt idx="43">
                  <c:v>0.65352265765669593</c:v>
                </c:pt>
                <c:pt idx="44">
                  <c:v>0.65881358483294372</c:v>
                </c:pt>
                <c:pt idx="45">
                  <c:v>0.66401151920930557</c:v>
                </c:pt>
                <c:pt idx="46">
                  <c:v>0.66916049950048984</c:v>
                </c:pt>
                <c:pt idx="47">
                  <c:v>0.67418703490383536</c:v>
                </c:pt>
                <c:pt idx="48">
                  <c:v>0.67887785937713585</c:v>
                </c:pt>
                <c:pt idx="49">
                  <c:v>0.68351391533530625</c:v>
                </c:pt>
                <c:pt idx="50">
                  <c:v>0.68799344141429952</c:v>
                </c:pt>
                <c:pt idx="51">
                  <c:v>0.69247296481233866</c:v>
                </c:pt>
                <c:pt idx="52">
                  <c:v>0.69686796989799038</c:v>
                </c:pt>
                <c:pt idx="53">
                  <c:v>0.70122071687886922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3856"/>
        <c:axId val="225724640"/>
      </c:lineChart>
      <c:catAx>
        <c:axId val="22572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3464"/>
        <c:crosses val="autoZero"/>
        <c:auto val="1"/>
        <c:lblAlgn val="ctr"/>
        <c:lblOffset val="100"/>
        <c:noMultiLvlLbl val="0"/>
      </c:catAx>
      <c:valAx>
        <c:axId val="225723464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6600"/>
        <c:crosses val="autoZero"/>
        <c:crossBetween val="between"/>
      </c:valAx>
      <c:valAx>
        <c:axId val="22572464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Revenue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3856"/>
        <c:crosses val="max"/>
        <c:crossBetween val="between"/>
      </c:valAx>
      <c:catAx>
        <c:axId val="22572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7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Sales</a:t>
            </a:r>
            <a:r>
              <a:rPr lang="en-US" baseline="0"/>
              <a:t>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'Oct Sales Trend'!$E$3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'Oct Sales Trend'!$D$4:$D$34</c:f>
              <c:numCache>
                <c:formatCode>[$-409]d\-mmm\-yy;@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cat>
          <c:val>
            <c:numRef>
              <c:f>'Oct Sales Trend'!$E$4:$E$34</c:f>
              <c:numCache>
                <c:formatCode>"₹"\ #,##0.00</c:formatCode>
                <c:ptCount val="31"/>
                <c:pt idx="0">
                  <c:v>1646.6238000000001</c:v>
                </c:pt>
                <c:pt idx="1">
                  <c:v>2200.0000239999999</c:v>
                </c:pt>
                <c:pt idx="2">
                  <c:v>259.60000000000002</c:v>
                </c:pt>
                <c:pt idx="3">
                  <c:v>4399.999468</c:v>
                </c:pt>
                <c:pt idx="4">
                  <c:v>1000.0000860000001</c:v>
                </c:pt>
                <c:pt idx="5">
                  <c:v>4150.0320019999999</c:v>
                </c:pt>
                <c:pt idx="6">
                  <c:v>2327.6000679999997</c:v>
                </c:pt>
                <c:pt idx="7">
                  <c:v>2684.6000639999997</c:v>
                </c:pt>
                <c:pt idx="8">
                  <c:v>2073.6108339999996</c:v>
                </c:pt>
                <c:pt idx="9">
                  <c:v>2042.7200640000001</c:v>
                </c:pt>
                <c:pt idx="10">
                  <c:v>2199.999836</c:v>
                </c:pt>
                <c:pt idx="11">
                  <c:v>7708.6004379999995</c:v>
                </c:pt>
                <c:pt idx="12">
                  <c:v>3693.0090740000001</c:v>
                </c:pt>
                <c:pt idx="13">
                  <c:v>6049.5997919999991</c:v>
                </c:pt>
                <c:pt idx="14">
                  <c:v>1685.9958000000001</c:v>
                </c:pt>
                <c:pt idx="15">
                  <c:v>2124.2400479999997</c:v>
                </c:pt>
                <c:pt idx="16">
                  <c:v>1353.999992</c:v>
                </c:pt>
                <c:pt idx="17">
                  <c:v>924.99980600000004</c:v>
                </c:pt>
                <c:pt idx="18">
                  <c:v>2500.0000479999999</c:v>
                </c:pt>
                <c:pt idx="19">
                  <c:v>7630.9309380000013</c:v>
                </c:pt>
                <c:pt idx="20">
                  <c:v>5762.0171000000009</c:v>
                </c:pt>
                <c:pt idx="21">
                  <c:v>8393.3554400000012</c:v>
                </c:pt>
                <c:pt idx="22">
                  <c:v>3369.9995479999998</c:v>
                </c:pt>
                <c:pt idx="23">
                  <c:v>16301.339796</c:v>
                </c:pt>
                <c:pt idx="24">
                  <c:v>28054.491948000006</c:v>
                </c:pt>
                <c:pt idx="25">
                  <c:v>20521.140147999999</c:v>
                </c:pt>
                <c:pt idx="26">
                  <c:v>4427.2102960000011</c:v>
                </c:pt>
                <c:pt idx="27">
                  <c:v>3226.2000040000003</c:v>
                </c:pt>
                <c:pt idx="28">
                  <c:v>6157.8198339999999</c:v>
                </c:pt>
                <c:pt idx="29">
                  <c:v>855.0000500000001</c:v>
                </c:pt>
                <c:pt idx="30">
                  <c:v>699.99980000000005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93872"/>
        <c:axId val="226394256"/>
      </c:lineChart>
      <c:dateAx>
        <c:axId val="2263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Date</a:t>
                </a:r>
              </a:p>
            </c:rich>
          </c:tx>
          <c:layout>
            <c:manualLayout>
              <c:xMode val="edge"/>
              <c:yMode val="edge"/>
              <c:x val="0.56214457567804021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4256"/>
        <c:crosses val="autoZero"/>
        <c:auto val="1"/>
        <c:lblOffset val="100"/>
        <c:baseTimeUnit val="days"/>
      </c:dateAx>
      <c:valAx>
        <c:axId val="2263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62766112569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trend'!$E$4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'Monthly sales trend'!$D$5:$D$15</c:f>
              <c:numCache>
                <c:formatCode>mmm\-yy</c:formatCode>
                <c:ptCount val="1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</c:numCache>
            </c:numRef>
          </c:cat>
          <c:val>
            <c:numRef>
              <c:f>'Monthly sales trend'!$E$5:$E$15</c:f>
              <c:numCache>
                <c:formatCode>"₹"\ #,##0.00</c:formatCode>
                <c:ptCount val="11"/>
                <c:pt idx="0">
                  <c:v>69714.723999999987</c:v>
                </c:pt>
                <c:pt idx="1">
                  <c:v>125826.06860000001</c:v>
                </c:pt>
                <c:pt idx="2">
                  <c:v>124006.94319999998</c:v>
                </c:pt>
                <c:pt idx="3">
                  <c:v>82300.401999999987</c:v>
                </c:pt>
                <c:pt idx="4">
                  <c:v>95111.188659999956</c:v>
                </c:pt>
                <c:pt idx="5">
                  <c:v>81468.051120117612</c:v>
                </c:pt>
                <c:pt idx="6">
                  <c:v>156424.73614599998</c:v>
                </c:pt>
                <c:pt idx="7">
                  <c:v>70964.527323599992</c:v>
                </c:pt>
                <c:pt idx="8">
                  <c:v>127392.99883600009</c:v>
                </c:pt>
                <c:pt idx="9">
                  <c:v>139300.522184</c:v>
                </c:pt>
                <c:pt idx="10">
                  <c:v>110650.70774960001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6624"/>
        <c:axId val="226591936"/>
      </c:lineChart>
      <c:dateAx>
        <c:axId val="129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91936"/>
        <c:crosses val="autoZero"/>
        <c:auto val="1"/>
        <c:lblOffset val="100"/>
        <c:baseTimeUnit val="months"/>
      </c:dateAx>
      <c:valAx>
        <c:axId val="2265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 Generated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180976</xdr:rowOff>
    </xdr:from>
    <xdr:to>
      <xdr:col>15</xdr:col>
      <xdr:colOff>76199</xdr:colOff>
      <xdr:row>19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114300</xdr:rowOff>
    </xdr:from>
    <xdr:to>
      <xdr:col>14</xdr:col>
      <xdr:colOff>571500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95250</xdr:rowOff>
    </xdr:from>
    <xdr:to>
      <xdr:col>15</xdr:col>
      <xdr:colOff>66675</xdr:colOff>
      <xdr:row>15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109537</xdr:rowOff>
    </xdr:from>
    <xdr:to>
      <xdr:col>14</xdr:col>
      <xdr:colOff>533400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3</xdr:row>
      <xdr:rowOff>147637</xdr:rowOff>
    </xdr:from>
    <xdr:to>
      <xdr:col>15</xdr:col>
      <xdr:colOff>392205</xdr:colOff>
      <xdr:row>21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138112</xdr:rowOff>
    </xdr:from>
    <xdr:to>
      <xdr:col>13</xdr:col>
      <xdr:colOff>304800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kita%20Sharma/Downloads/Feb_2020__Shiv_Trader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 Sharma" refreshedDate="44531.01449814815" createdVersion="5" refreshedVersion="5" minRefreshableVersion="3" recordCount="777">
  <cacheSource type="worksheet">
    <worksheetSource ref="A3:L780" sheet="Sales"/>
  </cacheSource>
  <cacheFields count="14">
    <cacheField name="DATE" numFmtId="0">
      <sharedItems containsSemiMixedTypes="0" containsNonDate="0" containsDate="1" containsString="0" minDate="2019-04-01T00:00:00" maxDate="2020-03-01T00:00:00" count="311">
        <d v="2019-04-01T00:00:00"/>
        <d v="2019-04-03T00:00:00"/>
        <d v="2019-04-05T00:00:00"/>
        <d v="2019-04-06T00:00:00"/>
        <d v="2019-04-07T00:00:00"/>
        <d v="2019-04-08T00:00:00"/>
        <d v="2019-04-09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4T00:00:00"/>
        <d v="2019-06-05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</sharedItems>
      <fieldGroup par="13" base="0">
        <rangePr groupBy="months" startDate="2019-04-01T00:00:00" endDate="2020-03-01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3-2020"/>
        </groupItems>
      </fieldGroup>
    </cacheField>
    <cacheField name="MODE OF PAYMENT" numFmtId="0">
      <sharedItems count="8">
        <s v="Cash"/>
        <s v="Paytm"/>
        <s v="PhonePe"/>
        <s v="Cheque"/>
        <s v="GooglePay"/>
        <s v="Card"/>
        <s v="BharatPe"/>
        <s v="Online"/>
      </sharedItems>
    </cacheField>
    <cacheField name="GSTIN OF CUSTOMER" numFmtId="0">
      <sharedItems/>
    </cacheField>
    <cacheField name="HSN CODE" numFmtId="0">
      <sharedItems containsString="0" containsBlank="1" containsNumber="1" containsInteger="1" minValue="3923" maxValue="9617"/>
    </cacheField>
    <cacheField name="RATES OF GST" numFmtId="9">
      <sharedItems containsSemiMixedTypes="0" containsString="0" containsNumber="1" minValue="0.12" maxValue="0.18"/>
    </cacheField>
    <cacheField name="DESCRIPTION" numFmtId="0">
      <sharedItems count="209">
        <s v="VG400"/>
        <s v="Frendz Ceiling Fan CF-086"/>
        <s v="Frendz Gas Stove 2B(Glass ) GS-047 "/>
        <s v="Cello Puro KIDS 400ML"/>
        <s v="Cello Puro KIDS 600ML"/>
        <s v="Cello Puro KIDS 900ML"/>
        <s v="Kenstar Cooler Slimline Super"/>
        <s v="Rover Water Jug -7"/>
        <s v="Rover Water Jug -12"/>
        <s v="Rover Water Jug -18"/>
        <s v="Torch LED Radium Lite"/>
        <s v="EDGE 1200 mm Brown CF"/>
        <s v="EDGE 1200 mm White CF"/>
        <s v="New Popular 750 Dry Iron "/>
        <s v="LED Adore 15W B22 CDL 3 Star Lamp"/>
        <s v="Magic Peeling Knife"/>
        <s v="MS Strainer"/>
        <s v="HC2000"/>
        <s v="T-Series Cooler TST-707 70 Ltr HC"/>
        <s v="a DU AA"/>
        <s v="a DU AAA"/>
        <s v="T-Series Cooler TST-550 55 Ltr HC"/>
        <s v="LED Adore 7W B22 CDL "/>
        <s v="Kool Compact 1000"/>
        <s v="Kool Compact 650"/>
        <s v="Iron Utensil Karahi"/>
        <s v="Kool Compact 450"/>
        <s v="PNB Deep Dibba"/>
        <s v="Sospan PNB C.B"/>
        <s v="LEDZ Bulb 5W CDL B22"/>
        <s v="Frendz Juicer JC-040"/>
        <s v="S S Utensils"/>
        <s v="VIVA TUGG JUG 1500"/>
        <s v="Rover Water Jug - 12"/>
        <s v="Bajaj Majesty Sandwich Toaster New SMX 3"/>
        <s v="DHX 9 Dry Iron"/>
        <s v="LED Adore 7W B22 CDL 3 Star Lamp"/>
        <s v="Rover Water Jug - 18"/>
        <s v="Cello Puro Sports 600"/>
        <s v="NU Bulb Plus 12 W "/>
        <s v="Khomcha Beading PNB"/>
        <s v="Glass Damroo"/>
        <s v="Rover Water Jug - 7"/>
        <s v="PNB Glass Amrapali"/>
        <s v="S.S Utensils"/>
        <s v="Milton Bottle Set"/>
        <s v="Thermosteel 500ML"/>
        <s v="GSS-2 Steelo 2  Burner Gas Stove"/>
        <s v="Bajaj Glory 500W Mixer Grinder"/>
        <s v="SS Utensils"/>
        <s v="Dry Iron- Inspira"/>
        <s v="Glass Royal PNB"/>
        <s v="Cello Puro Jr. 400"/>
        <s v="Masala Dibba"/>
        <s v="Prestige Pressure Cooker 3Lt Black HA"/>
        <s v="Link Pad Lock Round 50MM "/>
        <s v="Link Pad Lock Round 65MM "/>
        <s v="Rover Water Jug -22"/>
        <s v="PNB Top Flat Bottom (10X18)"/>
        <s v="Link Round 65MM Brass"/>
        <s v="Cello Puro Jr. 600"/>
        <s v="Prestige Pressure Cooker 3Lt White "/>
        <s v="PNB Sospan Plain"/>
        <s v="Parat PNB 22G"/>
        <s v="Prestige Pressure Cooker 5Lt Black HA"/>
        <s v="5 in One Square Plate PNB"/>
        <s v="VIVA TUGG JUG 1000"/>
        <s v="Prestige Pressure Cooker 5Lt White Handi"/>
        <s v="Kool Stallion 22 Water Jug"/>
        <s v="LED Adore 10W B22 CDL 3 Star Lamp"/>
        <s v="PNB Pawali Set"/>
        <s v="VIVA TUGG JUG 750"/>
        <s v="ANJ Appa Super 7 With Lid"/>
        <s v="Virgo Mul Purpose Iron Wall"/>
        <s v="Masala Box With Knob 12&quot;"/>
        <s v="JMG Dynomo DX"/>
        <s v="Rover Water Jug - 22"/>
        <s v="VIVA TUGG JUG 500"/>
        <s v="S.S Onion Cutter "/>
        <s v="Chimta 11"/>
        <s v="Dazlee Cup Stand"/>
        <s v="Khomcha 12&quot;"/>
        <s v="Pureit Herm kill kit  Classic 1500 Lt "/>
        <s v="Majesty One Dry Iron "/>
        <s v="GSS-2 Steelo 2 Burner Gas Stove"/>
        <s v="CP-12 Cola Bottle(1000ML)"/>
        <s v="Deep Laddle No 1"/>
        <s v="Bajaj DX4 Neo Dry Iron"/>
        <s v="Pro Juicer"/>
        <s v="Marvel 1500"/>
        <s v="Baltra Mixer Grinder Stylo 2Jar"/>
        <s v="Bajaj Majesty Grill Toaster New SMX 4"/>
        <s v="Lighter Bright"/>
        <s v="Cooktop 3 Burner"/>
        <s v="Dry Iron Era Grey And White 1000W"/>
        <s v="Pureit Herm kill kit  Classic 1250 Lt "/>
        <s v="Bajaj JX4 Neo JMG"/>
        <s v="Thermosteel 1000 ML"/>
        <s v="Thermosteel 500 ML"/>
        <s v="Puri Press No. 4"/>
        <s v="Frendz Sandwich Toaster St-038"/>
        <s v="Deep Laddle No 2"/>
        <s v="LED Adore 5W B22 CDL 3 Star Lamp"/>
        <s v="1500 W Immersion Rod"/>
        <s v="Pan Sigma Sltd 3 No"/>
        <s v="Potato Chipser"/>
        <s v="Viva Tuff Jug 1500"/>
        <s v="Hand Blender Plastic (200W)"/>
        <s v="Royal Fridge Bottle"/>
        <s v="Eveready LED 20W Batten 6500K"/>
        <s v="Agni 2B-SS Gas Stove 2 Burner S.S"/>
        <s v="Dt-13 Peeling Knife Large"/>
        <s v="Dazzale Stella 6Pcs Mug Set Cello"/>
        <s v="Dt-3 Knife"/>
        <s v="Frendz Dry Iron DI-029"/>
        <s v="Kool Stallion 27"/>
        <s v="Imperial Fridge Bottle"/>
        <s v="Fire Gas Lighter With Knif"/>
        <s v="S.s China Plate 12 Inche"/>
        <s v="1.8 Ltr Kettle Steel Inside (Plastic Container)"/>
        <s v="GS CS3B Black"/>
        <s v="Esteela"/>
        <s v="Baltra Induction Cooker Clark"/>
        <s v="Deep Laddle No 5"/>
        <s v="Piller Set 1*4"/>
        <s v="Veggie Bowl 6&quot;"/>
        <s v="Nova Kitchen Lighter Janta"/>
        <s v="Led Adore 20W B22 CDL 3 Star Led Lamp"/>
        <s v="Frendz Emergency Light EL-012"/>
        <s v="Tawa ha"/>
        <s v="New Popular 750 Dry Iron"/>
        <s v="Romano Stewpan 23.5 Cm"/>
        <s v="Prestige Tea Strainer No. 1"/>
        <s v="S.S Puri Press Large"/>
        <s v="Deep Dabba 10X14"/>
        <s v="Gas GS CS2B Black"/>
        <s v="1.7 L SS E. Kettle with Auto Warm Feature"/>
        <s v="Imperial 1500"/>
        <s v="Water Filter Carterges "/>
        <s v="Ice Glass 7&quot;"/>
        <s v="Turner 5 No Sigma sltd"/>
        <s v="Kool Stallion 5"/>
        <s v="Tray Imperial Small"/>
        <s v="Sujata JMG Powermatic Plus New"/>
        <s v="Knife 2 Pcs"/>
        <s v="Popular Eco"/>
        <s v="DX 2 Black"/>
        <s v="PNB Top Cover"/>
        <s v="Bajaj Kettle 1.2L"/>
        <s v="Viva Tuff Jug 1000"/>
        <s v="Pureit M05 GK BRY-BCDMH"/>
        <s v="Nooliy Eco Dosa Tawa 280 IB"/>
        <s v="LTS Ranger 30 Recharge Led Torch 3W"/>
        <s v="Inox Pressure Cooker 3.5Ltr I/B"/>
        <s v="1500W Immersion Rod"/>
        <s v="PSII-5i Inox Pressure Cooker 5LTR I/B"/>
        <s v="Immersion Heater 1.5KW 25"/>
        <s v="Frendz Griller St-308"/>
        <s v="Fresh Sip JMG"/>
        <s v="Turner 6 No Sigma sltd"/>
        <s v="New Shakti Glasslined 15L V SWH"/>
        <s v="Chef Pressure Cooker 3 Ltr IB"/>
        <s v="RH QH800 Black"/>
        <s v="BS-12 Classic Flask"/>
        <s v="Glass Amarpali 7&quot;"/>
        <s v="Dazzale Queen 6Pcs Cup Set Cello"/>
        <s v="Quartz Heater With Flap(800W)"/>
        <s v="Baltra Induction Cooker Acosta Pro BIC-120"/>
        <s v="Sapp. H/A Concave Tawa 220 Mm"/>
        <s v="Oil Dispenser"/>
        <s v="Cista Room Heater White 2000W"/>
        <s v="LEDZ PING PONG RED 0.5W B22"/>
        <s v="Deep Laddle No 7"/>
        <s v="Bs-10 Classic Flask"/>
        <s v="Majesty One Dry Iron"/>
        <s v="Kool Stallion 10"/>
        <s v="Lifter M.S."/>
        <s v="Kettles Ket503 Black"/>
        <s v="Pureit M05 PoliCapAbly Blue"/>
        <s v="Khomcha 13&quot;"/>
        <s v="Pan Sigma 6 No"/>
        <s v="2 Jar Mixer Grinder"/>
        <s v="Mystique Kettle"/>
        <s v="Maharani Pudding Set"/>
        <s v="Plate China 12&quot;"/>
        <s v="Nano Knife Edge"/>
        <s v="Ha Fry Kadhai 11 to 13"/>
        <s v="Eveready LED Panel 2X2 36 Watt"/>
        <s v="LTSPathfinder Recharge LED Torch 1W Yellow"/>
        <s v="MG Moler Dx White"/>
        <s v="S.s Lid"/>
        <s v="SS Utensils(KH)"/>
        <s v="Dt- 2 Knife"/>
        <s v="Lassi Glass"/>
        <s v="2 No. Oval Server"/>
        <s v="LED Adore 7W B22 CDL 4 Star Lamp"/>
        <s v="LTSPathfinder Recharge LED Torch 0.5W Re"/>
        <s v="Puri Press No. 3"/>
        <s v="16A 3 Pin Plug-Havells"/>
        <s v="LED Adore 9W B22 CDL "/>
        <s v="Balta Gas Stove 2 BR Glory BGS-142"/>
        <s v="Popular Mixer Grinder"/>
        <s v="Pudding Plate 5.5&quot;"/>
        <s v="Shallow Kadhai 1-4 Mf"/>
        <s v="Masala Box With Knob 13&quot;"/>
        <s v="Ice Glass 7.5&quot;"/>
        <s v="LED Adore 0.5W Green Lamp"/>
        <s v="Odyssey Deluxe 3"/>
        <s v="Odyssey Deluxe 4"/>
      </sharedItems>
    </cacheField>
    <cacheField name="QUANTITY" numFmtId="2">
      <sharedItems containsSemiMixedTypes="0" containsString="0" containsNumber="1" minValue="0.46000000000000085" maxValue="250"/>
    </cacheField>
    <cacheField name="RATE PER UNIT" numFmtId="0">
      <sharedItems containsString="0" containsBlank="1" containsNumber="1" minValue="8.9285999999999994" maxValue="8474.58"/>
    </cacheField>
    <cacheField name="TAXABLE AMOUNT" numFmtId="0">
      <sharedItems containsString="0" containsBlank="1" containsNumber="1" minValue="8.9285999999999994" maxValue="18140"/>
    </cacheField>
    <cacheField name="CGST" numFmtId="0">
      <sharedItems containsString="0" containsBlank="1" containsNumber="1" minValue="0" maxValue="1632.6"/>
    </cacheField>
    <cacheField name="SGST" numFmtId="0">
      <sharedItems containsString="0" containsBlank="1" containsNumber="1" minValue="0" maxValue="1632.6"/>
    </cacheField>
    <cacheField name="IGST" numFmtId="0">
      <sharedItems containsString="0" containsBlank="1" containsNumber="1" minValue="0" maxValue="51.429599999999994"/>
    </cacheField>
    <cacheField name="TOTAL AMOUNT" numFmtId="0">
      <sharedItems containsString="0" containsBlank="1" containsNumber="1" minValue="0" maxValue="21405.199999999997" count="555">
        <n v="1650.0057999999999"/>
        <n v="1449.9958000000001"/>
        <n v="4700.0108"/>
        <n v="236"/>
        <n v="259.60000000000002"/>
        <n v="295"/>
        <n v="10000.0044"/>
        <n v="944"/>
        <n v="678.5"/>
        <n v="737.5"/>
        <n v="1357"/>
        <n v="200.01"/>
        <n v="304.55499999999995"/>
        <n v="411.46000000000004"/>
        <n v="520.72500000000002"/>
        <n v="632.34999999999991"/>
        <n v="14999.9712"/>
        <n v="1650.5958000000001"/>
        <n v="6999.996000000001"/>
        <n v="599.99459999999999"/>
        <n v="7999.9751999999999"/>
        <n v="7999.9870000000001"/>
        <n v="4950.0174000000006"/>
        <n v="480.00959999999998"/>
        <n v="2240"/>
        <n v="5600"/>
        <n v="2000.0056"/>
        <n v="9199.9997999999996"/>
        <n v="1249.9975999999999"/>
        <n v="399.99639999999999"/>
        <n v="40.120000000000005"/>
        <n v="20.060000000000002"/>
        <n v="8199.9969999999994"/>
        <n v="850.00120000000004"/>
        <n v="474.6"/>
        <n v="840"/>
        <n v="436.79999999999995"/>
        <n v="12499.975999999999"/>
        <n v="1333.3292000000001"/>
        <n v="4999.9903999999997"/>
        <n v="1448.8319999999999"/>
        <n v="949.2"/>
        <n v="624.99879999999996"/>
        <n v="2499.9951999999998"/>
        <n v="980"/>
        <n v="746.33500000000004"/>
        <n v="3749.9928"/>
        <n v="2666.6584000000003"/>
        <n v="9318.4000000000015"/>
        <n v="3864"/>
        <n v="379.67999999999995"/>
        <n v="392"/>
        <n v="2350.0054"/>
        <n v="655.20000000000005"/>
        <n v="560"/>
        <n v="189.83999999999997"/>
        <n v="2656.1919999999996"/>
        <n v="60.180000000000007"/>
        <n v="3304"/>
        <n v="3898.0480000000002"/>
        <n v="1350.0026"/>
        <n v="1200.001"/>
        <n v="1043.952"/>
        <n v="500.024"/>
        <n v="1700.0024000000001"/>
        <n v="1524.432"/>
        <n v="700.03360000000009"/>
        <n v="542.79999999999995"/>
        <n v="269.9984"/>
        <n v="541.19520000000011"/>
        <n v="2027.5920000000001"/>
        <n v="1550.3600000000001"/>
        <n v="1120"/>
        <n v="6249.9879999999994"/>
        <n v="799.99279999999999"/>
        <n v="458.64"/>
        <n v="147.5"/>
        <n v="2237.9839999999999"/>
        <n v="442.5"/>
        <n v="271.39999999999998"/>
        <n v="1332.2399999999998"/>
        <n v="9999.9984000000004"/>
        <n v="539.99680000000001"/>
        <n v="1196.8320000000001"/>
        <n v="12650.0484"/>
        <n v="1929.3120000000001"/>
        <n v="1764.5040000000001"/>
        <n v="400.01920000000001"/>
        <n v="248.64000000000001"/>
        <n v="5947.2000000000007"/>
        <n v="9086"/>
        <n v="6720"/>
        <n v="2400.002"/>
        <n v="1290.7439999999999"/>
        <n v="239.98840000000001"/>
        <n v="319.99240000000003"/>
        <n v="1499.9923999999999"/>
        <n v="2125.8719999999998"/>
        <n v="2798.88"/>
        <n v="283.20000000000005"/>
        <n v="658.56"/>
        <n v="1750"/>
        <n v="1008"/>
        <n v="160.00800000000001"/>
        <n v="359.98259999999999"/>
        <n v="925.00200000000007"/>
        <n v="603.68000000000006"/>
        <n v="425.00060000000002"/>
        <n v="1042.72"/>
        <n v="1587.6"/>
        <n v="3999.7440000000001"/>
        <n v="1649.9939999999999"/>
        <n v="300.00319999999999"/>
        <n v="460.20000000000005"/>
        <n v="2299.9969999999998"/>
        <n v="2319.5200000000004"/>
        <n v="7999.9920000000002"/>
        <n v="3199.7951999999996"/>
        <n v="1319.9952000000001"/>
        <n v="29.993600000000001"/>
        <n v="200.00960000000001"/>
        <n v="1275.0017999999998"/>
        <n v="1550.0016000000001"/>
        <n v="1518.7199999999998"/>
        <n v="479.97680000000003"/>
        <n v="1317.12"/>
        <n v="698.88000000000011"/>
        <n v="1314.88"/>
        <n v="1290.2399999999998"/>
        <n v="306.79999999999995"/>
        <n v="524.16"/>
        <n v="2510.5920000000001"/>
        <n v="839.97120000000007"/>
        <n v="716.12800000000004"/>
        <n v="2649.9983999999999"/>
        <n v="1000.048"/>
        <n v="824.99699999999996"/>
        <n v="400.02"/>
        <n v="599.971"/>
        <n v="1399.9992000000002"/>
        <n v="40.006399999999999"/>
        <n v="660.8"/>
        <n v="1261.9040000000002"/>
        <n v="745.92000000000007"/>
        <n v="1456.56"/>
        <n v="749.99619999999993"/>
        <n v="1284.4159999999999"/>
        <n v="708"/>
        <n v="2614.248"/>
        <n v="100.30000000000001"/>
        <n v="140.42000000000002"/>
        <n v="1109.1999999999998"/>
        <n v="1356.6"/>
        <n v="626.30400000000009"/>
        <n v="1575.0168000000001"/>
        <n v="1427.3279999999997"/>
        <n v="320.01600000000002"/>
        <n v="3065.9439999999995"/>
        <n v="1999.9951999999998"/>
        <n v="795.00959999999998"/>
        <n v="299.00019999999995"/>
        <n v="5858.9440000000004"/>
        <n v="650.00319999999999"/>
        <n v="1450.0075999999999"/>
        <n v="4704"/>
        <n v="571.20000000000005"/>
        <n v="873.59999999999991"/>
        <n v="1014.8"/>
        <n v="4000.6400000000003"/>
        <n v="799.99360000000001"/>
        <n v="3197.3760000000002"/>
        <n v="1350.0073200000002"/>
        <n v="3900.0014799999994"/>
        <n v="285.60000000000002"/>
        <n v="1148"/>
        <n v="2070.4320000000002"/>
        <n v="1005.312"/>
        <n v="4464.0960000000005"/>
        <n v="399.99680000000001"/>
        <n v="5000.7999999999993"/>
        <n v="654.90000000000009"/>
        <n v="520.00256000000002"/>
        <n v="607.48799999999994"/>
        <n v="2550.0035999999996"/>
        <n v="1835.12"/>
        <n v="2324.616"/>
        <n v="1200.0069000000001"/>
        <n v="560.00440000000003"/>
        <n v="1197"/>
        <n v="507.4"/>
        <n v="80.004000000000005"/>
        <n v="3275.1263999999996"/>
        <n v="1200.0128"/>
        <n v="2200.0047999999997"/>
        <n v="672.59999999999991"/>
        <n v="164.9984"/>
        <n v="1106.56"/>
        <n v="260.00119999999998"/>
        <n v="574.99680000000001"/>
        <n v="4000.0015999887996"/>
        <n v="492.79999999999995"/>
        <n v="842.24"/>
        <n v="579.99950000000001"/>
        <n v="965.00399999999991"/>
        <n v="1749.999"/>
        <n v="725.00379999999996"/>
        <n v="800.00479999999993"/>
        <n v="120.0001"/>
        <n v="246.39999999999998"/>
        <n v="212.8"/>
        <n v="468.15999999999997"/>
        <n v="780.00360000000001"/>
        <n v="6260.018"/>
        <n v="129.9984"/>
        <n v="1089.5360000000001"/>
        <n v="10.0016"/>
        <n v="1200.0576000000001"/>
        <n v="425.6"/>
        <n v="770.56"/>
        <n v="360.00029999999998"/>
        <n v="3100.0015999999996"/>
        <n v="119.0266"/>
        <n v="120.00600000000001"/>
        <n v="3400.0048000000002"/>
        <n v="670.65600000000006"/>
        <n v="800.00459999999998"/>
        <n v="1680.3919999999998"/>
        <n v="480.00040000000001"/>
        <n v="2750.0018"/>
        <n v="102.02280000000002"/>
        <n v="275.01599999999996"/>
        <n v="8280.06"/>
        <n v="7050.0869999999995"/>
        <n v="10500.000000128799"/>
        <n v="347.20000000000005"/>
        <n v="2700.0040200000003"/>
        <n v="984.99520000000007"/>
        <n v="968.24"/>
        <n v="499.99599999999998"/>
        <n v="20.0032"/>
        <n v="91.996799999999993"/>
        <n v="1500.0048000000002"/>
        <n v="10"/>
        <n v="330.17599999999999"/>
        <n v="638.40000000000009"/>
        <n v="349.99980000000005"/>
        <n v="1296.624"/>
        <n v="2200.0000239999999"/>
        <n v="2299.999632"/>
        <n v="1400"/>
        <n v="350.00003600000002"/>
        <n v="1000.0000860000001"/>
        <n v="2150.0000019999998"/>
        <n v="1800.0220000000002"/>
        <n v="530.00006799999994"/>
        <n v="1797.6"/>
        <n v="1649.9996640000002"/>
        <n v="775.0003999999999"/>
        <n v="699.99995399999989"/>
        <n v="1055.0108799999998"/>
        <n v="318.60000000000002"/>
        <n v="1000.000064"/>
        <n v="500.00003199999998"/>
        <n v="1350.0000040000002"/>
        <n v="380.0003200000001"/>
        <n v="1700.0000399999999"/>
        <n v="150.00014399999998"/>
        <n v="560.00003400000003"/>
        <n v="4599.9998999999998"/>
        <n v="140"/>
        <n v="269.99996800000002"/>
        <n v="90.000015999999988"/>
        <n v="599.9999039999999"/>
        <n v="918.00911999999994"/>
        <n v="675.00000200000011"/>
        <n v="175"/>
        <n v="839.99987399999986"/>
        <n v="3899.9999459999995"/>
        <n v="874.99997200000007"/>
        <n v="674.24"/>
        <n v="1450.0000479999999"/>
        <n v="354"/>
        <n v="749.99997600000006"/>
        <n v="250.00001599999999"/>
        <n v="74.999973999999995"/>
        <n v="799.99998399999993"/>
        <n v="1700.0000639999998"/>
        <n v="355.93599999999998"/>
        <n v="239.99998400000001"/>
        <n v="220.000032"/>
        <n v="650.00004999999999"/>
        <n v="4494.9990400000006"/>
        <n v="600.00002799999993"/>
        <n v="1162.0190399999999"/>
        <n v="3499.9980000000005"/>
        <n v="2026.4159999999999"/>
        <n v="1112.9440000000002"/>
        <n v="3099.9998400000004"/>
        <n v="3119.9995319999998"/>
        <n v="4520.32"/>
        <n v="667.52"/>
        <n v="2022.7199999999996"/>
        <n v="495.03999999999996"/>
        <n v="871.3599999999999"/>
        <n v="1563.5"/>
        <n v="1522.1999999999998"/>
        <n v="1140.1599999999999"/>
        <n v="1843.52"/>
        <n v="629.9999939999999"/>
        <n v="1249.9999599999999"/>
        <n v="974.99998399999993"/>
        <n v="1543.3600000000001"/>
        <n v="1341.7600000000002"/>
        <n v="3511.2"/>
        <n v="414.4"/>
        <n v="3136"/>
        <n v="3897.6000000000004"/>
        <n v="3671.4720000000007"/>
        <n v="2099.9999800000001"/>
        <n v="924.9999939999999"/>
        <n v="1917.5"/>
        <n v="938.09999999999991"/>
        <n v="210.00011599999996"/>
        <n v="2038.4"/>
        <n v="2665.6000000000004"/>
        <n v="1993.6"/>
        <n v="3530.24"/>
        <n v="7611"/>
        <n v="129.80000000000001"/>
        <n v="904.4000000000002"/>
        <n v="1062"/>
        <n v="165.2"/>
        <n v="1700.0102000000002"/>
        <n v="1500.0000960000002"/>
        <n v="1416"/>
        <n v="1003"/>
        <n v="170.00000400000002"/>
        <n v="637.20000000000005"/>
        <n v="2283.3000000000002"/>
        <n v="622.72"/>
        <n v="1467.1999999999998"/>
        <n v="229.99995200000001"/>
        <n v="425.00001000000003"/>
        <n v="200.00008800000001"/>
        <n v="350"/>
        <n v="525"/>
        <n v="4999.9999580000003"/>
        <n v="955.00372800000014"/>
        <n v="300.00001399999996"/>
        <n v="850.00002000000006"/>
        <n v="149.99994799999999"/>
        <n v="999.99983999999995"/>
        <n v="219.99980800000003"/>
        <n v="1950"/>
        <n v="475.00003199999998"/>
        <n v="190.00044"/>
        <n v="100.00009599999998"/>
        <n v="10.001152000000001"/>
        <n v="4999.9992000000011"/>
        <n v="3094"/>
        <n v="510.72"/>
        <n v="200.00019199999997"/>
        <n v="2249.9999280000002"/>
        <n v="867.3"/>
        <n v="1700.0000400000001"/>
        <n v="1724.9998739999999"/>
        <n v="1120.0000680000001"/>
        <n v="290.0016"/>
        <n v="119.99904000000001"/>
        <n v="49.999904000000001"/>
        <n v="1345.1999999999998"/>
        <n v="165.00456"/>
        <n v="4099.9965216000001"/>
        <n v="164.999968"/>
        <n v="990.00017600000001"/>
        <n v="234.999968"/>
        <n v="1499.9999520000001"/>
        <n v="380.00000199999999"/>
        <n v="787.5"/>
        <n v="578.20000000000005"/>
        <n v="264.99995200000001"/>
        <n v="336.29999999999995"/>
        <n v="480.00004599999994"/>
        <n v="1850.0008799999998"/>
        <n v="750.00004800000011"/>
        <n v="1050.000108"/>
        <n v="255.000032"/>
        <n v="2000.0000539999999"/>
        <n v="525.00005399999998"/>
        <n v="1000.00044"/>
        <n v="1575"/>
        <n v="700.00007200000005"/>
        <n v="1156.4000000000001"/>
        <n v="1064.9999359999999"/>
        <n v="250.000576"/>
        <n v="6300"/>
        <n v="319.99995199999995"/>
        <n v="2250.0000319999999"/>
        <n v="50.000159999999994"/>
        <n v="639.9999039999999"/>
        <n v="1239.1120000000001"/>
        <n v="1945.6639999999998"/>
        <n v="534.99767999999995"/>
        <n v="30.000095999999996"/>
        <n v="2874.9997899999998"/>
        <n v="1549.9999739999998"/>
        <n v="10724.99935"/>
        <n v="1232"/>
        <n v="2420.6000000000004"/>
        <n v="999.99996799999985"/>
        <n v="949.99994600000002"/>
        <n v="2549.9999419999999"/>
        <n v="10687.04"/>
        <n v="99.999983999999998"/>
        <n v="5310"/>
        <n v="4248"/>
        <n v="10.000032000000001"/>
        <n v="1499.9997600000002"/>
        <n v="949.99632000000008"/>
        <n v="799.99987199999998"/>
        <n v="1850.0000960000002"/>
        <n v="450.00008000000003"/>
        <n v="395.00263999999999"/>
        <n v="299.99995199999995"/>
        <n v="5799.9999560000006"/>
        <n v="899.99996800000008"/>
        <n v="1050"/>
        <n v="1200.000174"/>
        <n v="2450.000016"/>
        <n v="2908.3599999999997"/>
        <n v="1299.9974400000001"/>
        <n v="405.00264000000004"/>
        <n v="810.00002600000005"/>
        <n v="60.000191999999991"/>
        <n v="1100.000012"/>
        <n v="899.99985600000014"/>
        <n v="2699.9995680000002"/>
        <n v="1749.998544"/>
        <n v="829.99996399999998"/>
        <n v="7399.9999519999992"/>
        <n v="1400.0044800000001"/>
        <n v="1250.0026000000003"/>
        <n v="1249.9998000000003"/>
        <n v="949.9999039999999"/>
        <n v="1700.0121599999998"/>
        <n v="1299.9951999999998"/>
        <n v="800.00011600000005"/>
        <n v="3696"/>
        <n v="4699.9999440000001"/>
        <n v="1525.00152"/>
        <n v="700.00224000000003"/>
        <n v="199.999968"/>
        <n v="601.21599999999989"/>
        <n v="2349.9999720000001"/>
        <n v="5799.9950000000008"/>
        <n v="119.999982"/>
        <n v="725.00002399999994"/>
        <n v="250.00023999999996"/>
        <n v="855.23199999999997"/>
        <n v="8439.2000000000007"/>
        <n v="2893.9680000000003"/>
        <n v="920.00003199999992"/>
        <n v="950.00006399999995"/>
        <n v="1169.9999720000001"/>
        <n v="2299.9999680000001"/>
        <n v="6000.0002799999993"/>
        <n v="319.99990400000002"/>
        <n v="159.99995200000001"/>
        <n v="3000.0000219999997"/>
        <n v="1749.9999440000001"/>
        <n v="550.00000599999998"/>
        <n v="193.20000000000036"/>
        <n v="1213.8000000000002"/>
        <n v="1049.99999"/>
        <n v="139.99992000000003"/>
        <n v="239.99996400000001"/>
        <n v="4895.0070399999986"/>
        <n v="1874.9999399999997"/>
        <n v="739.2"/>
        <n v="400.00005800000002"/>
        <n v="945"/>
        <n v="824.99995199999989"/>
        <n v="1400.0000260000002"/>
        <n v="1425.0000959999998"/>
        <n v="900.00004199999989"/>
        <n v="499.99992000000003"/>
        <n v="289.99998600000004"/>
        <n v="611.79999999999995"/>
        <n v="999.99984000000006"/>
        <n v="135.000024"/>
        <n v="9999.9961600000006"/>
        <n v="273.27999999999997"/>
        <n v="1035.0000660000001"/>
        <n v="1477.8400000000001"/>
        <n v="900.00019199999997"/>
        <n v="1199.9998079999998"/>
        <n v="574.99995799999988"/>
        <n v="129.999968"/>
        <n v="360.00014400000003"/>
        <n v="7000.0022399999989"/>
        <n v="699.99988800000006"/>
        <n v="880.00012800000002"/>
        <n v="924"/>
        <n v="79.999987999999988"/>
        <n v="1499.9994799999997"/>
        <n v="1200.0000559999999"/>
        <n v="14421.791999999999"/>
        <n v="0"/>
        <n v="21405.199999999997"/>
        <m/>
        <n v="5499.9976999999999"/>
        <n v="2750.0000300000002"/>
        <n v="49.999935999999998"/>
        <n v="2134.65"/>
        <n v="1266.1599999999999"/>
        <n v="649.99983999999995"/>
        <n v="14999.999615999999"/>
        <n v="795.00010199999997"/>
        <n v="885"/>
        <n v="1849.9999879999998"/>
        <n v="1691.50006368"/>
        <n v="851.59199999999998"/>
        <n v="439.99981599999995"/>
        <n v="80.00003199999999"/>
        <n v="1713.6"/>
        <n v="1099.9999359999999"/>
        <n v="59.999967999999996"/>
        <n v="1316.3360000000002"/>
        <n v="200.00008000000003"/>
        <n v="1187.7600000000002"/>
        <n v="4200"/>
        <n v="493.69599999999986"/>
        <n v="850.00001999999995"/>
        <n v="660.00007799999992"/>
        <n v="520.79999999999995"/>
        <n v="667.18399999999997"/>
        <n v="2400.0009600000003"/>
        <n v="1046.528"/>
        <n v="274.99998399999998"/>
        <n v="2250.0000460000001"/>
        <n v="1424.5280000000002"/>
        <n v="959.72799999999995"/>
        <n v="774.5920000000001"/>
        <n v="769.99967800000002"/>
        <n v="526.28800000000001"/>
        <n v="1219.7500459199998"/>
        <n v="1122.5199999999998"/>
        <n v="633.07999999999993"/>
        <n v="6500.0073599999996"/>
        <n v="4725.0000140000002"/>
        <n v="6525.0002159999995"/>
        <n v="5500.0000600000003"/>
        <n v="3540"/>
        <n v="4071"/>
        <n v="2389.5"/>
      </sharedItems>
    </cacheField>
    <cacheField name="Years" numFmtId="0" databaseField="0">
      <fieldGroup base="0">
        <rangePr groupBy="years" startDate="2019-04-01T00:00:00" endDate="2020-03-01T00:00:00"/>
        <groupItems count="4">
          <s v="&lt;01-04-2019"/>
          <s v="2019"/>
          <s v="2020"/>
          <s v="&gt;01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ita Sharma" refreshedDate="44531.016521180558" createdVersion="5" refreshedVersion="5" minRefreshableVersion="3" recordCount="133">
  <cacheSource type="worksheet">
    <worksheetSource ref="A1:L134" sheet="October"/>
  </cacheSource>
  <cacheFields count="13">
    <cacheField name="DATE" numFmtId="166">
      <sharedItems containsSemiMixedTypes="0" containsNonDate="0" containsDate="1" containsString="0" minDate="2019-10-01T00:00:00" maxDate="2019-11-01T00:00:00" count="31"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</sharedItems>
    </cacheField>
    <cacheField name="MODE OF PAYMENT" numFmtId="0">
      <sharedItems/>
    </cacheField>
    <cacheField name="GSTIN OF CUSTOMER" numFmtId="0">
      <sharedItems/>
    </cacheField>
    <cacheField name="HSN CODE" numFmtId="0">
      <sharedItems containsSemiMixedTypes="0" containsString="0" containsNumber="1" containsInteger="1" minValue="3923" maxValue="9617"/>
    </cacheField>
    <cacheField name="RATES OF GST" numFmtId="9">
      <sharedItems containsSemiMixedTypes="0" containsString="0" containsNumber="1" minValue="0.12" maxValue="0.18"/>
    </cacheField>
    <cacheField name="DESCRIPTION" numFmtId="0">
      <sharedItems/>
    </cacheField>
    <cacheField name="QUANTITY" numFmtId="2">
      <sharedItems containsSemiMixedTypes="0" containsString="0" containsNumber="1" minValue="1" maxValue="50"/>
    </cacheField>
    <cacheField name="RATE PER UNIT" numFmtId="0">
      <sharedItems containsSemiMixedTypes="0" containsString="0" containsNumber="1" minValue="33.928600000000003" maxValue="3305.0846999999999"/>
    </cacheField>
    <cacheField name="TAXABLE AMOUNT" numFmtId="0">
      <sharedItems containsSemiMixedTypes="0" containsString="0" containsNumber="1" minValue="63.5593" maxValue="6450"/>
    </cacheField>
    <cacheField name="CGST" numFmtId="0">
      <sharedItems containsSemiMixedTypes="0" containsString="0" containsNumber="1" minValue="5.7203369999999998" maxValue="580.5"/>
    </cacheField>
    <cacheField name="SGST" numFmtId="0">
      <sharedItems containsSemiMixedTypes="0" containsString="0" containsNumber="1" minValue="5.7203369999999998" maxValue="580.5"/>
    </cacheField>
    <cacheField name="IGST" numFmtId="0">
      <sharedItems containsSemiMixedTypes="0" containsString="0" containsNumber="1" containsInteger="1" minValue="0" maxValue="0"/>
    </cacheField>
    <cacheField name="TOTAL AMOUNT" numFmtId="0">
      <sharedItems containsSemiMixedTypes="0" containsString="0" containsNumber="1" minValue="74.999973999999995" maxValue="7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kita Sharma" refreshedDate="44531.629415162039" createdVersion="5" refreshedVersion="5" minRefreshableVersion="3" recordCount="448">
  <cacheSource type="worksheet">
    <worksheetSource ref="A4:O452" sheet="Purchases"/>
  </cacheSource>
  <cacheFields count="16">
    <cacheField name="S.No." numFmtId="0">
      <sharedItems containsSemiMixedTypes="0" containsString="0" containsNumber="1" containsInteger="1" minValue="1" maxValue="457"/>
    </cacheField>
    <cacheField name="Name of Supplier" numFmtId="0">
      <sharedItems count="23">
        <s v="D"/>
        <s v="G "/>
        <s v="O"/>
        <s v="H"/>
        <s v="L"/>
        <s v="I"/>
        <s v="B"/>
        <s v="F"/>
        <s v="Q"/>
        <s v="R"/>
        <s v="N "/>
        <s v="E"/>
        <s v="C"/>
        <s v="J"/>
        <s v="T"/>
        <s v="A"/>
        <s v="P"/>
        <s v="W"/>
        <s v="M"/>
        <s v="S"/>
        <s v="U"/>
        <s v="V"/>
        <s v="K"/>
      </sharedItems>
    </cacheField>
    <cacheField name="Invoice Date" numFmtId="166">
      <sharedItems containsSemiMixedTypes="0" containsNonDate="0" containsDate="1" containsString="0" minDate="2019-04-01T00:00:00" maxDate="2020-03-01T00:00:00" count="98">
        <d v="2019-04-01T00:00:00"/>
        <d v="2019-04-02T00:00:00"/>
        <d v="2019-04-04T00:00:00"/>
        <d v="2019-04-06T00:00:00"/>
        <d v="2019-04-11T00:00:00"/>
        <d v="2019-04-15T00:00:00"/>
        <d v="2019-04-16T00:00:00"/>
        <d v="2019-04-17T00:00:00"/>
        <d v="2019-04-18T00:00:00"/>
        <d v="2019-04-20T00:00:00"/>
        <d v="2019-04-22T00:00:00"/>
        <d v="2019-04-24T00:00:00"/>
        <d v="2019-04-29T00:00:00"/>
        <d v="2019-05-03T00:00:00"/>
        <d v="2019-05-04T00:00:00"/>
        <d v="2019-05-06T00:00:00"/>
        <d v="2019-05-09T00:00:00"/>
        <d v="2019-05-15T00:00:00"/>
        <d v="2019-05-16T00:00:00"/>
        <d v="2019-05-18T00:00:00"/>
        <d v="2019-05-21T00:00:00"/>
        <d v="2019-05-27T00:00:00"/>
        <d v="2019-06-02T00:00:00"/>
        <d v="2019-06-03T00:00:00"/>
        <d v="2019-06-13T00:00:00"/>
        <d v="2019-06-14T00:00:00"/>
        <d v="2019-06-15T00:00:00"/>
        <d v="2019-06-18T00:00:00"/>
        <d v="2019-07-05T00:00:00"/>
        <d v="2019-07-06T00:00:00"/>
        <d v="2019-07-10T00:00:00"/>
        <d v="2019-07-13T00:00:00"/>
        <d v="2019-07-15T00:00:00"/>
        <d v="2019-07-27T00:00:00"/>
        <d v="2019-08-10T00:00:00"/>
        <d v="2019-08-13T00:00:00"/>
        <d v="2019-08-19T00:00:00"/>
        <d v="2019-08-24T00:00:00"/>
        <d v="2019-08-26T00:00:00"/>
        <d v="2019-09-01T00:00:00"/>
        <d v="2019-09-06T00:00:00"/>
        <d v="2019-09-07T00:00:00"/>
        <d v="2019-09-08T00:00:00"/>
        <d v="2019-09-13T00:00:00"/>
        <d v="2019-09-16T00:00:00"/>
        <d v="2019-09-19T00:00:00"/>
        <d v="2019-09-21T00:00:00"/>
        <d v="2019-09-24T00:00:00"/>
        <d v="2019-09-28T00:00:00"/>
        <d v="2019-10-05T00:00:00"/>
        <d v="2019-10-07T00:00:00"/>
        <d v="2019-10-10T00:00:00"/>
        <d v="2019-10-11T00:00:00"/>
        <d v="2019-10-12T00:00:00"/>
        <d v="2019-10-13T00:00:00"/>
        <d v="2019-10-16T00:00:00"/>
        <d v="2019-10-17T00:00:00"/>
        <d v="2019-10-19T00:00:00"/>
        <d v="2019-10-25T00:00:00"/>
        <d v="2019-11-04T00:00:00"/>
        <d v="2019-11-07T00:00:00"/>
        <d v="2019-11-09T00:00:00"/>
        <d v="2019-11-11T00:00:00"/>
        <d v="2019-11-17T00:00:00"/>
        <d v="2019-12-07T00:00:00"/>
        <d v="2019-12-12T00:00:00"/>
        <d v="2019-12-16T00:00:00"/>
        <d v="2019-12-18T00:00:00"/>
        <d v="2019-12-20T00:00:00"/>
        <d v="2019-12-21T00:00:00"/>
        <d v="2019-12-24T00:00:00"/>
        <d v="2019-12-27T00:00:00"/>
        <d v="2019-12-28T00:00:00"/>
        <d v="2019-12-31T00:00:00"/>
        <d v="2020-01-01T00:00:00"/>
        <d v="2020-01-02T00:00:00"/>
        <d v="2020-01-07T00:00:00"/>
        <d v="2020-01-09T00:00:00"/>
        <d v="2020-01-10T00:00:00"/>
        <d v="2020-01-11T00:00:00"/>
        <d v="2020-01-13T00:00:00"/>
        <d v="2020-01-18T00:00:00"/>
        <d v="2020-01-20T00:00:00"/>
        <d v="2020-01-24T00:00:00"/>
        <d v="2020-01-25T00:00:00"/>
        <d v="2020-01-27T00:00:00"/>
        <d v="2020-02-01T00:00:00"/>
        <d v="2020-02-07T00:00:00"/>
        <d v="2020-02-11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4T00:00:00"/>
        <d v="2020-02-29T00:00:00"/>
      </sharedItems>
      <fieldGroup par="15" base="2">
        <rangePr groupBy="months" startDate="2019-04-01T00:00:00" endDate="2020-03-01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3-2020"/>
        </groupItems>
      </fieldGroup>
    </cacheField>
    <cacheField name="HSN Code" numFmtId="0">
      <sharedItems containsSemiMixedTypes="0" containsString="0" containsNumber="1" containsInteger="1" minValue="3923" maxValue="9617"/>
    </cacheField>
    <cacheField name="Rate of tax" numFmtId="9">
      <sharedItems containsSemiMixedTypes="0" containsString="0" containsNumber="1" minValue="0.12" maxValue="0.18"/>
    </cacheField>
    <cacheField name="Description" numFmtId="0">
      <sharedItems count="387">
        <s v="HC2000"/>
        <s v="VG400"/>
        <s v="Edge 1200 mm Brown CF"/>
        <s v="Edge 1200 mm White CF"/>
        <s v="5 in One Square Plate PNB"/>
        <s v="Glass Damroo"/>
        <s v="Glass Royal PNB"/>
        <s v="Kenstar Cooler Icecool RC"/>
        <s v="Kenstar Cooler Slimline Super"/>
        <s v="Kenstar Cooler Wondercool RC"/>
        <s v="Khomcha Beading PNB"/>
        <s v="Parat PNB 22G"/>
        <s v="PNB Top Cover"/>
        <s v="PNB Top Flat Bottom (10X18)"/>
        <s v="Cello Puro Jr. 400"/>
        <s v="Cello Puro Jr. 600"/>
        <s v="Cello Puro KIDS 400ML"/>
        <s v="Cello Puro KIDS 600ML"/>
        <s v="Cello Puro KIDS 900ML"/>
        <s v="Cello Puro Sports 600"/>
        <s v="Masala Dibba"/>
        <s v="PNB Deep Dibba"/>
        <s v="PNB Glass Amrapali"/>
        <s v="PNB Pawali Set"/>
        <s v="PNB Sospan Plain"/>
        <s v="Sospan PNB C.B"/>
        <s v="Prestige Pressure Cooker 3Lt Black HA"/>
        <s v="Prestige Pressure Cooker 3Lt White "/>
        <s v="Prestige Pressure Cooker 5Lt Black HA"/>
        <s v="Prestige Pressure Cooker 5Lt White Handi"/>
        <s v="a DU AA"/>
        <s v="a DU AAA"/>
        <s v="Rover Water Jug -12"/>
        <s v="Rover Water Jug -18"/>
        <s v="Rover Water Jug -7"/>
        <s v="T-Series Cooler TST-550 55 Ltr HC"/>
        <s v="T-Series Cooler TST-707 70 Ltr HC"/>
        <s v="Frendz Ceiling Fan CF-086"/>
        <s v="Torch LED Radium Lite"/>
        <s v="LED Adore 7W B22 CDL "/>
        <s v="Kool Compact 1000"/>
        <s v="Kool Compact 450"/>
        <s v="Kool Compact 650"/>
        <s v="LEDZ Bulb 5W CDL B22"/>
        <s v="LEDZ PING PONG RED 0.5W B22"/>
        <s v="Bajaj Glory 500W Mixer Grinder"/>
        <s v="MS Strainer"/>
        <s v="VIVA TUGG JUG 1000"/>
        <s v="VIVA TUGG JUG 1500"/>
        <s v="VIVA TUGG JUG 500"/>
        <s v="VIVA TUGG JUG 750"/>
        <s v="Frendz Gas Stove 2B(Glass ) GS-047 "/>
        <s v="Frendz Gas Stove 3B(Glass ) GS-048 "/>
        <s v="ANJ Appa Super 7 With Lid"/>
        <s v="CP-12 Cola Bottle(1000ML)"/>
        <s v="DHX 9 Dry Iron"/>
        <s v="GSS-2 Steelo 2  Burner Gas Stove"/>
        <s v="Popular Eco"/>
        <s v="PSII-5i Inox Pressure Cooker 5LTR I/B"/>
        <s v="Iron Utensil Karahi"/>
        <s v="Lifter M.S."/>
        <s v="Magic Peeling Knife"/>
        <s v="Rover Water Jug - 12"/>
        <s v="Rover Water Jug - 18"/>
        <s v="Rover Water Jug - 7"/>
        <s v="JMG Dynomo DX"/>
        <s v="Potato Chipser"/>
        <s v="Pro Juicer"/>
        <s v="Puri Press No. 3"/>
        <s v="Puri Press No. 4"/>
        <s v="Bajaj JX4 Neo JMG"/>
        <s v="Fresh Sip JMG"/>
        <s v="LED Adore 0.5W Green Lamp"/>
        <s v="LED Adore 7W B22 CDL 3 Star Lamp"/>
        <s v="LTS Ranger 30 Recharge Led Torch 3W"/>
        <s v="LTSPathfinder Recharge LED Torch 0.5W Re"/>
        <s v="LTSPathfinder Recharge LED Torch 1W Yellow"/>
        <s v="NU Bulb Plus 12 W "/>
        <s v="S S Utensils"/>
        <s v="Masala Box With Knob 12&quot;"/>
        <s v="Masala Box With Knob 13&quot;"/>
        <s v="Nooliy Eco Dosa Tawa 260 IB"/>
        <s v="Nooliy Eco Dosa Tawa 280 IB"/>
        <s v="Nooliy Mini Pan 14CM"/>
        <s v="Kool Stallion 10"/>
        <s v="Kool Stallion 22 Water Jug"/>
        <s v="Kool Stallion 5"/>
        <s v="S.S Utensils"/>
        <s v="Link Pad Lock Round 50MM "/>
        <s v="Link Pad Lock Round 65MM "/>
        <s v="Link Round 65MM Brass"/>
        <s v="LED Adore 10W B22 CDL 3 Star Lamp"/>
        <s v="LED Adore 3W B22 CDL Ball Lamp"/>
        <s v="LED Adore 5W B22 CDL 3 Star Lamp"/>
        <s v="Milton Bottle Set"/>
        <s v="Rover Water Jug - 22"/>
        <s v="Dry Iron- Inspira"/>
        <s v="Thermosteel 500ML"/>
        <s v="GSS-2 Steelo 2 Burner Gas Stove"/>
        <s v="Prestige Tea Strainer No. 1"/>
        <s v="Rover Water Jug -22"/>
        <s v="S.S Onion Cutter "/>
        <s v="S.S Puri Press Large"/>
        <s v="S.S Puri Press Small"/>
        <s v="Virgo Mul Purpose Iron Wall"/>
        <s v="Water Filter Carterges "/>
        <s v="Eveready LED Panel 2X2 36 Watt"/>
        <s v="Bajaj Majesty Grill Toaster New SMX 4"/>
        <s v="Bajaj Majesty Sandwich Toaster New SMX 3"/>
        <s v="Frendz Gas Stove 2B(Glass)"/>
        <s v="Baltra Induction Cooker Clark"/>
        <s v="Baltra Mixer Grinder Stylo 2Jar"/>
        <s v="Bajaj DX4 Neo Dry Iron"/>
        <s v="Bajaj Kettle 1.2L"/>
        <s v="Bajaj Majesty Ruby 500 Watts 3 Jars"/>
        <s v="Cooktop 3 Burner"/>
        <s v="Deep Laddle No 1"/>
        <s v="Deep Laddle No 2"/>
        <s v="Deep Laddle No 3"/>
        <s v="Deep Laddle No 4"/>
        <s v="Deep Laddle No 5"/>
        <s v="Deep Laddle No 6"/>
        <s v="Deep Laddle No 7"/>
        <s v="Majesty One Dry Iron "/>
        <s v="New Popular 750 Dry Iron "/>
        <s v="Pan Sigma 2 No Sltd"/>
        <s v="Pan Sigma 4 No"/>
        <s v="Pan Sigma 6 No"/>
        <s v="Pan Sigma Slot 1 No"/>
        <s v="Pan Sigma Sltd 3 No"/>
        <s v="Popular Mixer Grinder"/>
        <s v="Skimmer 3 No Plain"/>
        <s v="Skimmer 4 No Plain"/>
        <s v="Skimmer 5 No"/>
        <s v="Skimmer 5 No Plain"/>
        <s v="Skimmer 6 No"/>
        <s v="Skimmer No 4"/>
        <s v="Aspro White- Light Blue MG 500W"/>
        <s v="Dry Iron Era Grey And White 1000W"/>
        <s v="Dry Iron Insta Aqua Blue 750 W"/>
        <s v="Dry Iron Insta Cranberry 750W"/>
        <s v="Dry Iron Jio Heritage Blue 1000W"/>
        <s v="Dry Iron Jio Heritage Purple 1000W"/>
        <s v="LED Adore 15W B22 CDL "/>
        <s v="LED Adore 9W B22 CDL "/>
        <s v="Imperial 1500"/>
        <s v="Kool Stallion 27"/>
        <s v="Marvel 1500"/>
        <s v="Nova Kitchen Lighter Janta"/>
        <s v="Odyssey Deluxe 3"/>
        <s v="Odyssey Deluxe 4"/>
        <s v="Paring Knives "/>
        <s v="Piller Set 1*4"/>
        <s v="2 No. Oval Server"/>
        <s v="3 No. Oval Server "/>
        <s v="4 No. Oval Server"/>
        <s v="Chimta 11"/>
        <s v="Deep Dabba 10X14"/>
        <s v="Dt- 2 Knife"/>
        <s v="Dt- 4 Knife"/>
        <s v="Dt-3 Knife"/>
        <s v="Fire Gas Lighter With Knif"/>
        <s v="Gas Trolly Round "/>
        <s v="Khomcha 12&quot;"/>
        <s v="Khomcha 13&quot;"/>
        <s v="Knife (24)"/>
        <s v="Knife 2 Pcs"/>
        <s v="Lighter Bright"/>
        <s v="MG Moler Dx White"/>
        <s v="Nano Knife Edge "/>
        <s v="Oil Dispenser 1000ML"/>
        <s v="Oil Dispenser 750ML"/>
        <s v="Omni Bottle Cum Tin Opener"/>
        <s v="Peeling Knife Large"/>
        <s v="Pudding Plate 5.5&quot;"/>
        <s v="S.s Lid"/>
        <s v="Turner 4 No Sigma sltd"/>
        <s v="Turner 5 No Sigma sltd"/>
        <s v="Turner 6 No Sigma sltd"/>
        <s v="Veggie Bowl 6&quot;"/>
        <s v="Frendz Emergency Light EL-012"/>
        <s v="Frendz Griller St-308"/>
        <s v="Frendz Sandwich Toaster St-038"/>
        <s v="Terraware Dinner Set 40 Pcs"/>
        <s v="Prestige Magic 2BR Gas Stove"/>
        <s v="Prestige Magic 3BR Gas Stove"/>
        <s v="Prestige Marvel Plus"/>
        <s v="Pureit Herm kill kit  Classic 1250 Lt "/>
        <s v="Pureit Herm kill kit  Classic 1500 Lt "/>
        <s v="Sunflame 3  Burner Gas Stove"/>
        <s v="Sunflame Pride Gas Stove"/>
        <s v="Smartglow Chamak DB Led Torch Wb"/>
        <s v="Smartglow Chamak Radium DB Led Torch Wb"/>
        <s v="Eveready LED 20W Batten 6500K"/>
        <s v="Eveready LED Panel 2X2 36 Watt 6500K"/>
        <s v="Glass Amarpali 7&quot;"/>
        <s v="Ice Glass 7&quot;"/>
        <s v="Ice Glass 7.5&quot;"/>
        <s v="Lassi Glass"/>
        <s v="Veggie Bowl 5.5&quot;"/>
        <s v="Gas GS CS2B Black"/>
        <s v="1500 W Immersion Rod"/>
        <s v="2 Jar Mixer Grinder"/>
        <s v="Agni 2B-SS Gas Stove 2 Burner S.S"/>
        <s v="Hand Blender Plastic (200W)"/>
        <s v="Juicer 400 W"/>
        <s v="Kenstar Jmg. Youa/dx"/>
        <s v="Kenstar Sandwich Maker kty02kss-Dbh"/>
        <s v="Sapp. H/A Concave Tawa 220 Mm"/>
        <s v="Dazlee Cup Stand"/>
        <s v="DT-10 Peeling Knife Small"/>
        <s v="Dt-13 Peeling Knife Large"/>
        <s v="Nano Knife Edge"/>
        <s v="Oil Dispenser"/>
        <s v="S.s China Plate 12 Inche"/>
        <s v="S.s. Lid"/>
        <s v="Shallow Kadhai 1-4 Mf"/>
        <s v="SS Dinner Set Apex"/>
        <s v="Tawa ha"/>
        <s v="Thermosteel 1000 ML"/>
        <s v="Thermosteel 500 ML"/>
        <s v="Tray Imperial Small"/>
        <s v="Viva Tuff Jug 1000"/>
        <s v="Viva Tuff Jug 1500"/>
        <s v="Water Jaug Chiller 25L"/>
        <s v="Amaze Water Jug 5.5 Ltr"/>
        <s v="Amaze Water Jug 7.5 Ltr"/>
        <s v="Bs-10 Classic Flask"/>
        <s v="BS-12 Classic Flask"/>
        <s v="Chef Pressure Cooker 3 Ltr IB"/>
        <s v="Chef Pressure Cooker 5 Ltr IB"/>
        <s v="Coppera Water Jug 6 Ltr"/>
        <s v="Masala Box Deluxe 12&quot;"/>
        <s v="Mystique Kettle"/>
        <s v="Plate China 11&quot;"/>
        <s v="Plate China 12&quot;"/>
        <s v="Plate Rajbhog 9&quot;"/>
        <s v="Romano Sauce Pan 17.5 Cm"/>
        <s v="Romano SAuce Pan 19.5 Cm"/>
        <s v="Romano Stewpan 23.5 Cm"/>
        <s v="16A 3 Pin Plug-Havells"/>
        <s v="Bajaj Majesty Grill Toasted New SMX 4"/>
        <s v="Imperial Fridge Bottle"/>
        <s v="Led Adore 20W B22 CDL 3 Star Led Lamp"/>
        <s v="Majesty One Dry Iron"/>
        <s v="Romana Stewpan 21.5cm"/>
        <s v="Royal Fridge Bottle"/>
        <s v="Dazzale Cup Laheur"/>
        <s v="Dazzale Dry Fruits Set"/>
        <s v="Dazzale Pudding Set 7 Pcs"/>
        <s v="Dazzale Queen 6Pcs Cup Set Cello"/>
        <s v="Dazzale Soup Set"/>
        <s v="Dazzale Stella 6Pcs Mug Set Cello"/>
        <s v="Zarah Plating Cup Saucer 12 pcs Set"/>
        <s v="Jawala 3B-SS Gas Stove 3 Burner S.S."/>
        <s v="GS CS3B Black"/>
        <s v="Pureit Compact GKK-1250"/>
        <s v="Pureit M05 GK BRY-BCDMH"/>
        <s v="Esteela"/>
        <s v="New Shakti Glasslined 15L V SWH"/>
        <s v="Borosil Lunch Box 2 container Round"/>
        <s v="Borosil Lunch Box 2 container Square"/>
        <s v="Borosil Lunch Box Glassware 3 container"/>
        <s v="Milton Treo Glass Lunch Box 2"/>
        <s v="Milton Treo Glass Lunch Box 3"/>
        <s v="Maharani Joy L.Box 3"/>
        <s v="Maharani Joy L.Box 4"/>
        <s v="Maharani Pudding Set"/>
        <s v="Frendz Dry Iron DI-029"/>
        <s v="Frendz JMG 089"/>
        <s v="Frendz Mixer Blender MB-062"/>
        <s v="DX 2 Black"/>
        <s v="Hand Blender Plastic(200 W)"/>
        <s v="Jewel Mixer Grinder 3Jar 600W"/>
        <s v="New Popular 750 Dry Iron"/>
        <s v="Ha Fry Kadhai 11 to 13"/>
        <s v="Baltra Induction Cooker Acosta Pro BIC-120"/>
        <s v="Inox Pressure Cooker 3.5Ltr I/B"/>
        <s v="Onyx H.A. Pre. Cooker 3.5 Ltr IB"/>
        <s v="Immersion Heater 1.5KW 25"/>
        <s v="1.7 L SS E. Kettle with Auto Warm Feature"/>
        <s v="1.8 Ltr Kettle Steel Inside (Plastic Container)"/>
        <s v="1500W Immersion Rod"/>
        <s v="Electric Kettle 2 Ltr Glass With LED"/>
        <s v="Kettles Ket503 Black"/>
        <s v="RH QH800 Black"/>
        <s v="Nooily Eco Dosa Tawa 240 IB"/>
        <s v="Nooily Eco Dosa Tawa 260 IB"/>
        <s v="Dry Iron-Inspira"/>
        <s v="LED Adore 15W B22 CDL 3 Star Lamp"/>
        <s v="LED Adore 13W B22 CDL 4 Star Ball Lamp"/>
        <s v="Quartz Heater With Flap(800W)"/>
        <s v="Cista Room Heater White 2000W"/>
        <s v="Baltra Hair Dryer Hexa"/>
        <s v="Baltra Heating Cup Electric Kettle 11CM BHC-101"/>
        <s v="Balta Gas Stove 2 BR Glory BGS-142"/>
        <s v="BS-9 Classic Flask"/>
        <s v="Baltra Heating Cup Electric Kettle 13CM BHC-103"/>
        <s v="Kenstar Press Allura"/>
        <s v="KHR Dynor Utility Box Small"/>
        <s v="Potato Chipser Apex"/>
        <s v="SS Utensils(KH)"/>
        <s v="ST. Steel Utensils(HD)"/>
        <s v="Edge 1200mm Brown CF"/>
        <s v="Edge HS 1200mm Dark Brown CF"/>
        <s v="Edge HS 1200mm Opal White CF"/>
        <s v="Pur.GKK-3000 Ltr"/>
        <s v="Pureit M05 PoliCapAbly Blue"/>
        <s v="20W T5 60K Batten"/>
        <s v="USHA GALAXY GBD 1200MM B.GOL"/>
        <s v="USHA GALAXY GBD 1200MM CORN SILK SUB"/>
        <s v="USHA GALAXY GBD 1200MM P.WHITE SUB"/>
        <s v="USHA GALAXY GBD 1200MM S.SAGE SUB"/>
        <s v="Link Pad Lock Round 50MM BCP"/>
        <s v="Link Pad Lock Round 65MM BCP"/>
        <s v="Baltra Hair Dryer Hexa BPC-806"/>
        <s v="Baltra Hair Dryer Riser BPC-808"/>
        <s v="Baltra Hair Dryer Veana BPC-807"/>
        <s v="Baltra Trimmer Cluster BPC-825"/>
        <s v="Baltra Trimmer Sharp BPC-826"/>
        <s v="Havells Beard Trimmer BT5100C Black"/>
        <s v="Apex S.S Lemon Squeeser(2 in 1)"/>
        <s v="SS Jug(D)"/>
        <s v="Baltra Induction Cooker Impressive BIC-112"/>
        <s v="Bajaj Majesty Canvas Brown"/>
        <s v="Bajaj Majesty Canvas Green"/>
        <s v="Bajaj Majesty Canvas Pink"/>
        <s v="Bajaj Majesty Sandwich Toaster SMX 3"/>
        <s v="Dry Iron-Desira"/>
        <s v="PCX 33 Inner Lid Pressure Cooker 3 Litres"/>
        <s v="PCX 35 Inner Lid Pressure Cooker 5 Litres"/>
        <s v="Ultra Glide Steam Iron 1600 Watts"/>
        <s v="LED Adore 7W B22 CDL 4 Star Lamp"/>
        <s v="200MM Fan Ventil Air Dx White"/>
        <s v="Aluminium Pressure Cooker 5 LTR"/>
        <s v="Eilfel SS Vaccum Flask 1000 ML"/>
        <s v="Eilfel SS Vaccum Flask 500 ML"/>
        <s v="GX3 500 Mixer Grinder"/>
        <s v="Jawala 3B-GT Gas Stove 3 Burner Glass Top"/>
        <s v="Maxima 600 mm Brown CF"/>
        <s v="Maxima 600 mm White CF"/>
        <s v="New Bahar 900 mm Brown Cf"/>
        <s v="New Bahar 900 mm White Cf"/>
        <s v="Plano 2X2 Panel 36W 6K"/>
        <s v="Sujata JMG Powermatic Plus New"/>
        <s v="LED Spotlight 2W RD Blue"/>
        <s v="LED Spotlight 2W RD Red"/>
        <s v="LEDZ Bulb 9W CDL B22 HPF"/>
        <s v="LEDZ Ping Pong White 0.5 W B22"/>
        <s v="Sunflame 2-Burner Shakti"/>
        <s v="DT-13 Peeling Knife Larger"/>
        <s v="Elite Cooker 3L"/>
        <s v="Fire Gas Lighter With Knife"/>
        <s v="Nu Age Mr  Cook P Cooker 3L"/>
        <s v="Nu Age Mr  Cook P Cooker 5L"/>
        <s v="200 mm Fan Ventil AIR DX White"/>
        <s v="Bucket Super DX-3"/>
        <s v="Bucket Super DX-4"/>
        <s v="Bucket Super DX-5"/>
        <s v="Deep Dibba 7X9"/>
        <s v="Dinner Set Unique 51 Pcs"/>
        <s v="Hawkins Contura 3L Black "/>
        <s v="Jug Copper Steel"/>
        <s v="Pro Juicer Apex"/>
        <s v="Romano Karahi 25CM"/>
        <s v="SS Utensils"/>
        <s v="SS Utensils(Spoon)"/>
        <s v="Fan Somete 2.5 1200 Brown"/>
        <s v="Fans FAB 600 Brown"/>
        <s v="Fans FAB 600 White"/>
        <s v="Fans Rhombus 1200 AD Desert Sand"/>
        <s v="Fans Rhombus 1200 AD Maroon"/>
        <s v="GS CS2B Black"/>
        <s v="Irons DI230 Black"/>
        <s v="Table Fan TF01 High Speed "/>
        <s v="Table Fan TF01 Normal Speed"/>
        <s v="Baltra Hand Blender Harmony BHB-120"/>
        <s v="Baltra Hand Blender Leader BHB-112"/>
        <s v="Baltra Hand Blender Qantaum BHB-119"/>
        <s v="Milk Mug CJP"/>
        <s v="100 Icy Chill 100 Ltr Air Cooler"/>
        <s v="Avalanche 75 Ltr Air Cooler"/>
        <s v="Siachen 75 Ltr. Blower Cooler"/>
        <s v="Tornedo Dx 60 Ltr Air Cooler"/>
        <s v="Winter 90 Ltr Air Cooler"/>
        <s v="Hurricane 81 Ltr Room Cooler"/>
        <s v="Bajaj Glory 500W Mixer Grinder "/>
      </sharedItems>
    </cacheField>
    <cacheField name="Quantity" numFmtId="2">
      <sharedItems containsSemiMixedTypes="0" containsString="0" containsNumber="1" minValue="1" maxValue="1000"/>
    </cacheField>
    <cacheField name="Rate per unit" numFmtId="0">
      <sharedItems containsSemiMixedTypes="0" containsString="0" containsNumber="1" minValue="-1690.68" maxValue="8262.74"/>
    </cacheField>
    <cacheField name="Gross Amount" numFmtId="165">
      <sharedItems containsSemiMixedTypes="0" containsString="0" containsNumber="1" minValue="-1690.68" maxValue="60073.919999999998"/>
    </cacheField>
    <cacheField name="Discount" numFmtId="165">
      <sharedItems containsSemiMixedTypes="0" containsString="0" containsNumber="1" containsInteger="1" minValue="0" maxValue="0"/>
    </cacheField>
    <cacheField name="Amount (in INR)" numFmtId="165">
      <sharedItems containsSemiMixedTypes="0" containsString="0" containsNumber="1" minValue="-1690.68" maxValue="60073.919999999998"/>
    </cacheField>
    <cacheField name="CGST" numFmtId="165">
      <sharedItems containsSemiMixedTypes="0" containsString="0" containsNumber="1" minValue="-152.16120000000001" maxValue="5406.6527999999998"/>
    </cacheField>
    <cacheField name="SGST" numFmtId="165">
      <sharedItems containsSemiMixedTypes="0" containsString="0" containsNumber="1" minValue="-152.16120000000001" maxValue="5406.6527999999998"/>
    </cacheField>
    <cacheField name="IGST" numFmtId="165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-1995.0024000000001" maxValue="70887.225599999991"/>
    </cacheField>
    <cacheField name="Years" numFmtId="0" databaseField="0">
      <fieldGroup base="2">
        <rangePr groupBy="years" startDate="2019-04-01T00:00:00" endDate="2020-03-01T00:00:00"/>
        <groupItems count="4">
          <s v="&lt;01-04-2019"/>
          <s v="2019"/>
          <s v="2020"/>
          <s v="&gt;01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kita Sharma" refreshedDate="44530.914025925929" createdVersion="5" refreshedVersion="5" minRefreshableVersion="3" recordCount="777">
  <cacheSource type="worksheet">
    <worksheetSource ref="A3:M780" sheet="Sales" r:id="rId2"/>
  </cacheSource>
  <cacheFields count="13">
    <cacheField name="DATE" numFmtId="0">
      <sharedItems containsSemiMixedTypes="0" containsNonDate="0" containsDate="1" containsString="0" minDate="2019-04-01T00:00:00" maxDate="2020-03-01T00:00:00"/>
    </cacheField>
    <cacheField name="NAME OF CUSTOMER" numFmtId="0">
      <sharedItems count="43">
        <s v="Cash "/>
        <s v="Abhay Kumar Singh "/>
        <s v="EEEUDD 3"/>
        <s v="Shyam Electronics "/>
        <s v="Yadav Elecronics"/>
        <s v="A.R Traders"/>
        <s v="Mr. Kundan"/>
        <s v="Yogesh Gupta"/>
        <s v="Mithilesh-Cheque 952884 "/>
        <s v="Card Swipe -0.4% Charges "/>
        <s v="Card Swipe "/>
        <s v="Paytm "/>
        <s v="Card Swipe"/>
        <s v="Paytm"/>
        <s v="Card Swipe -2% charges"/>
        <s v="Card Swipe-2% Credit Card"/>
        <s v="Paytm-Credit card"/>
        <s v="GooglePay"/>
        <s v="Yadav Electronics"/>
        <s v="PhonePe"/>
        <s v="Gaurav"/>
        <s v="Vinod"/>
        <s v="A.R. Traders"/>
        <s v="BharatPe"/>
        <s v="Cash"/>
        <s v="Google Pay"/>
        <s v="Aggarwal Cheque"/>
        <s v="Card "/>
        <s v="Mahesh Chandra Garg"/>
        <s v="Sunny"/>
        <s v="NEFT"/>
        <s v="Card-Credit"/>
        <s v="Card"/>
        <s v="Online"/>
        <s v="Credit Card"/>
        <s v="Debit Card"/>
        <s v="Cash(Madina Masjid)"/>
        <s v="Onilne"/>
        <s v="Cheque(Arjun Kumar)"/>
        <s v="Kuldeep (Online)"/>
        <s v="Cheque-487794"/>
        <s v="Online Payment"/>
        <s v="Cheque (CBI-370516)"/>
      </sharedItems>
    </cacheField>
    <cacheField name="GSTIN OF CUSTOMER" numFmtId="0">
      <sharedItems/>
    </cacheField>
    <cacheField name="HSN CODE" numFmtId="0">
      <sharedItems containsString="0" containsBlank="1" containsNumber="1" containsInteger="1" minValue="3923" maxValue="9617"/>
    </cacheField>
    <cacheField name="RATES OF GST" numFmtId="9">
      <sharedItems containsSemiMixedTypes="0" containsString="0" containsNumber="1" minValue="0.12" maxValue="0.18"/>
    </cacheField>
    <cacheField name="DESCRIPTION" numFmtId="0">
      <sharedItems count="209">
        <s v="VG400"/>
        <s v="Frendz Ceiling Fan CF-086"/>
        <s v="Frendz Gas Stove 2B(Glass ) GS-047 "/>
        <s v="Cello Puro KIDS 400ML"/>
        <s v="Cello Puro KIDS 600ML"/>
        <s v="Cello Puro KIDS 900ML"/>
        <s v="Kenstar Cooler Slimline Super"/>
        <s v="Rover Water Jug -7"/>
        <s v="Rover Water Jug -12"/>
        <s v="Rover Water Jug -18"/>
        <s v="Torch LED Radium Lite"/>
        <s v="EDGE 1200 mm Brown CF"/>
        <s v="EDGE 1200 mm White CF"/>
        <s v="New Popular 750 Dry Iron "/>
        <s v="LED Adore 15W B22 CDL 3 Star Lamp"/>
        <s v="Magic Peeling Knife"/>
        <s v="MS Strainer"/>
        <s v="HC2000"/>
        <s v="T-Series Cooler TST-707 70 Ltr HC"/>
        <s v="a DU AA"/>
        <s v="a DU AAA"/>
        <s v="T-Series Cooler TST-550 55 Ltr HC"/>
        <s v="LED Adore 7W B22 CDL "/>
        <s v="Kool Compact 1000"/>
        <s v="Kool Compact 650"/>
        <s v="Iron Utensil Karahi"/>
        <s v="Kool Compact 450"/>
        <s v="PNB Deep Dibba"/>
        <s v="Sospan PNB C.B"/>
        <s v="LEDZ Bulb 5W CDL B22"/>
        <s v="Frendz Juicer JC-040"/>
        <s v="S S Utensils"/>
        <s v="VIVA TUGG JUG 1500"/>
        <s v="Rover Water Jug - 12"/>
        <s v="Bajaj Majesty Sandwich Toaster New SMX 3"/>
        <s v="DHX 9 Dry Iron"/>
        <s v="LED Adore 7W B22 CDL 3 Star Lamp"/>
        <s v="Rover Water Jug - 18"/>
        <s v="Cello Puro Sports 600"/>
        <s v="NU Bulb Plus 12 W "/>
        <s v="Khomcha Beading PNB"/>
        <s v="Glass Damroo"/>
        <s v="Rover Water Jug - 7"/>
        <s v="PNB Glass Amrapali"/>
        <s v="S.S Utensils"/>
        <s v="Milton Bottle Set"/>
        <s v="Thermosteel 500ML"/>
        <s v="GSS-2 Steelo 2  Burner Gas Stove"/>
        <s v="Bajaj Glory 500W Mixer Grinder"/>
        <s v="SS Utensils"/>
        <s v="Dry Iron- Inspira"/>
        <s v="Glass Royal PNB"/>
        <s v="Cello Puro Jr. 400"/>
        <s v="Masala Dibba"/>
        <s v="Prestige Pressure Cooker 3Lt Black HA"/>
        <s v="Link Pad Lock Round 50MM "/>
        <s v="Link Pad Lock Round 65MM "/>
        <s v="Rover Water Jug -22"/>
        <s v="PNB Top Flat Bottom (10X18)"/>
        <s v="Link Round 65MM Brass"/>
        <s v="Cello Puro Jr. 600"/>
        <s v="Prestige Pressure Cooker 3Lt White "/>
        <s v="PNB Sospan Plain"/>
        <s v="Parat PNB 22G"/>
        <s v="Prestige Pressure Cooker 5Lt Black HA"/>
        <s v="5 in One Square Plate PNB"/>
        <s v="VIVA TUGG JUG 1000"/>
        <s v="Prestige Pressure Cooker 5Lt White Handi"/>
        <s v="Kool Stallion 22 Water Jug"/>
        <s v="LED Adore 10W B22 CDL 3 Star Lamp"/>
        <s v="PNB Pawali Set"/>
        <s v="VIVA TUGG JUG 750"/>
        <s v="ANJ Appa Super 7 With Lid"/>
        <s v="Virgo Mul Purpose Iron Wall"/>
        <s v="Masala Box With Knob 12&quot;"/>
        <s v="JMG Dynomo DX"/>
        <s v="Rover Water Jug - 22"/>
        <s v="VIVA TUGG JUG 500"/>
        <s v="S.S Onion Cutter "/>
        <s v="Chimta 11"/>
        <s v="Dazlee Cup Stand"/>
        <s v="Khomcha 12&quot;"/>
        <s v="Pureit Herm kill kit  Classic 1500 Lt "/>
        <s v="Majesty One Dry Iron "/>
        <s v="GSS-2 Steelo 2 Burner Gas Stove"/>
        <s v="CP-12 Cola Bottle(1000ML)"/>
        <s v="Deep Laddle No 1"/>
        <s v="Bajaj DX4 Neo Dry Iron"/>
        <s v="Pro Juicer"/>
        <s v="Marvel 1500"/>
        <s v="Baltra Mixer Grinder Stylo 2Jar"/>
        <s v="Bajaj Majesty Grill Toaster New SMX 4"/>
        <s v="Lighter Bright"/>
        <s v="Cooktop 3 Burner"/>
        <s v="Dry Iron Era Grey And White 1000W"/>
        <s v="Pureit Herm kill kit  Classic 1250 Lt "/>
        <s v="Bajaj JX4 Neo JMG"/>
        <s v="Thermosteel 1000 ML"/>
        <s v="Thermosteel 500 ML"/>
        <s v="Puri Press No. 4"/>
        <s v="Frendz Sandwich Toaster St-038"/>
        <s v="Deep Laddle No 2"/>
        <s v="LED Adore 5W B22 CDL 3 Star Lamp"/>
        <s v="1500 W Immersion Rod"/>
        <s v="Pan Sigma Sltd 3 No"/>
        <s v="Potato Chipser"/>
        <s v="Viva Tuff Jug 1500"/>
        <s v="Hand Blender Plastic (200W)"/>
        <s v="Eveready LED 20W Batten 6500K"/>
        <s v="Dt-13 Peeling Knife Large"/>
        <s v="Dazzale Stella 6Pcs Mug Set Cello"/>
        <s v="Dt-3 Knife"/>
        <s v="Frendz Dry Iron DI-029"/>
        <s v="Imperial Fridge Bottle"/>
        <s v="Fire Gas Lighter With Knif"/>
        <s v="Royal Fridge Bottle"/>
        <s v="S.s China Plate 12 Inche"/>
        <s v="GS CS3B Black"/>
        <s v="Baltra Induction Cooker Clark"/>
        <s v="Deep Laddle No 5"/>
        <s v="Veggie Bowl 6&quot;"/>
        <s v="Frendz Emergency Light EL-012"/>
        <s v="Tawa ha"/>
        <s v="Romano Stewpan 23.5 Cm"/>
        <s v="Water Filter Carterges "/>
        <s v="Ice Glass 7&quot;"/>
        <s v="Turner 5 No Sigma sltd"/>
        <s v="Kool Stallion 5"/>
        <s v="S.S Puri Press Large"/>
        <s v="Tray Imperial Small"/>
        <s v="Sujata JMG Powermatic Plus New"/>
        <s v="Knife 2 Pcs"/>
        <s v="Popular Eco"/>
        <s v="DX 2 Black"/>
        <s v="PNB Top Cover"/>
        <s v="Bajaj Kettle 1.2L"/>
        <s v="Viva Tuff Jug 1000"/>
        <s v="Pureit M05 GK BRY-BCDMH"/>
        <s v="Imperial 1500"/>
        <s v="Nooliy Eco Dosa Tawa 280 IB"/>
        <s v="LTS Ranger 30 Recharge Led Torch 3W"/>
        <s v="Inox Pressure Cooker 3.5Ltr I/B"/>
        <s v="1500W Immersion Rod"/>
        <s v="PSII-5i Inox Pressure Cooker 5LTR I/B"/>
        <s v="Immersion Heater 1.5KW 25"/>
        <s v="Deep Dabba 10X14"/>
        <s v="Frendz Griller St-308"/>
        <s v="Fresh Sip JMG"/>
        <s v="Turner 6 No Sigma sltd"/>
        <s v="New Shakti Glasslined 15L V SWH"/>
        <s v="Led Adore 20W B22 CDL 3 Star Led Lamp"/>
        <s v="Chef Pressure Cooker 3 Ltr IB"/>
        <s v="RH QH800 Black"/>
        <s v="BS-12 Classic Flask"/>
        <s v="Glass Amarpali 7&quot;"/>
        <s v="Dazzale Queen 6Pcs Cup Set Cello"/>
        <s v="Quartz Heater With Flap(800W)"/>
        <s v="Baltra Induction Cooker Acosta Pro BIC-120"/>
        <s v="Sapp. H/A Concave Tawa 220 Mm"/>
        <s v="Oil Dispenser"/>
        <s v="Cista Room Heater White 2000W"/>
        <s v="LEDZ PING PONG RED 0.5W B22"/>
        <s v="Deep Laddle No 7"/>
        <s v="Bs-10 Classic Flask"/>
        <s v="Majesty One Dry Iron"/>
        <s v="Kool Stallion 10"/>
        <s v="Lifter M.S."/>
        <s v="Kettles Ket503 Black"/>
        <s v="Pureit M05 PoliCapAbly Blue"/>
        <s v="Khomcha 13&quot;"/>
        <s v="Nova Kitchen Lighter Janta"/>
        <s v="Pan Sigma 6 No"/>
        <s v="2 Jar Mixer Grinder"/>
        <s v="Mystique Kettle"/>
        <s v="Maharani Pudding Set"/>
        <s v="Plate China 12&quot;"/>
        <s v="New Popular 750 Dry Iron"/>
        <s v="Agni 2B-SS Gas Stove 2 Burner S.S"/>
        <s v="Kool Stallion 27"/>
        <s v="1.8 Ltr Kettle Steel Inside (Plastic Container)"/>
        <s v="Esteela"/>
        <s v="Nano Knife Edge"/>
        <s v="Ha Fry Kadhai 11 to 13"/>
        <s v="Eveready LED Panel 2X2 36 Watt"/>
        <s v="LTSPathfinder Recharge LED Torch 1W Yellow"/>
        <s v="MG Moler Dx White"/>
        <s v="S.s Lid"/>
        <s v="SS Utensils(KH)"/>
        <s v="Dt- 2 Knife"/>
        <s v="Lassi Glass"/>
        <s v="2 No. Oval Server"/>
        <s v="LED Adore 7W B22 CDL 4 Star Lamp"/>
        <s v="Piller Set 1*4"/>
        <s v="LTSPathfinder Recharge LED Torch 0.5W Re"/>
        <s v="Puri Press No. 3"/>
        <s v="16A 3 Pin Plug-Havells"/>
        <s v="LED Adore 9W B22 CDL "/>
        <s v="1.7 L SS E. Kettle with Auto Warm Feature"/>
        <s v="Balta Gas Stove 2 BR Glory BGS-142"/>
        <s v="Popular Mixer Grinder"/>
        <s v="Pudding Plate 5.5&quot;"/>
        <s v="Shallow Kadhai 1-4 Mf"/>
        <s v="Masala Box With Knob 13&quot;"/>
        <s v="Ice Glass 7.5&quot;"/>
        <s v="LED Adore 0.5W Green Lamp"/>
        <s v="Prestige Tea Strainer No. 1"/>
        <s v="Gas GS CS2B Black"/>
        <s v="Odyssey Deluxe 3"/>
        <s v="Odyssey Deluxe 4"/>
      </sharedItems>
    </cacheField>
    <cacheField name="QUANTITY" numFmtId="2">
      <sharedItems containsSemiMixedTypes="0" containsString="0" containsNumber="1" minValue="0.46000000000000085" maxValue="250"/>
    </cacheField>
    <cacheField name="RATE PER UNIT" numFmtId="0">
      <sharedItems containsString="0" containsBlank="1" containsNumber="1" minValue="8.9285999999999994" maxValue="8474.58" count="301">
        <n v="1398.31"/>
        <n v="1228.81"/>
        <n v="1991.53"/>
        <n v="100"/>
        <n v="110"/>
        <n v="125"/>
        <n v="8474.58"/>
        <n v="400"/>
        <n v="575"/>
        <n v="625"/>
        <n v="84.75"/>
        <n v="85.75"/>
        <n v="86.75"/>
        <n v="87.75"/>
        <n v="88.75"/>
        <n v="1059.32"/>
        <n v="1398.81"/>
        <n v="1186.44"/>
        <n v="508.47"/>
        <n v="1129.94"/>
        <n v="1355.93"/>
        <n v="214.29"/>
        <n v="40"/>
        <n v="25"/>
        <n v="1694.92"/>
        <n v="7796.61"/>
        <n v="529.66"/>
        <n v="338.98"/>
        <n v="17"/>
        <n v="6949.15"/>
        <n v="720.34"/>
        <n v="250"/>
        <n v="195"/>
        <n v="120"/>
        <n v="175"/>
        <n v="89.75"/>
        <n v="650"/>
        <n v="600"/>
        <n v="220"/>
        <n v="280"/>
        <n v="1144.07"/>
        <n v="1016.95"/>
        <n v="89.29"/>
        <n v="115"/>
        <n v="241.07"/>
        <n v="405"/>
        <n v="565"/>
        <n v="515"/>
        <n v="200"/>
        <n v="974.58"/>
        <n v="180"/>
        <n v="105"/>
        <n v="385"/>
        <n v="30"/>
        <n v="2033.9"/>
        <n v="2118.64"/>
        <n v="101.69"/>
        <n v="135.59"/>
        <n v="635.59"/>
        <n v="555"/>
        <n v="510"/>
        <n v="490"/>
        <n v="1562.5"/>
        <n v="67.8"/>
        <n v="360.17"/>
        <n v="783.9"/>
        <n v="190"/>
        <n v="480"/>
        <n v="699.15"/>
        <n v="254.24"/>
        <n v="130"/>
        <n v="1949.15"/>
        <n v="240"/>
        <n v="559.32000000000005"/>
        <n v="13.39"/>
        <n v="1383.93"/>
        <n v="520"/>
        <n v="450"/>
        <n v="118.64"/>
        <n v="230"/>
        <n v="2366.0700000000002"/>
        <n v="17.86"/>
        <n v="470"/>
        <n v="585"/>
        <n v="235"/>
        <n v="475"/>
        <n v="444.92"/>
        <n v="265"/>
        <n v="1785.71"/>
        <n v="236.61"/>
        <n v="253.39"/>
        <n v="260"/>
        <n v="116.072"/>
        <n v="614.41"/>
        <n v="350"/>
        <n v="255"/>
        <n v="215"/>
        <n v="357.14"/>
        <n v="190.679"/>
        <n v="1652.5429999999999"/>
        <n v="205"/>
        <n v="185"/>
        <n v="505"/>
        <n v="338.98500000000001"/>
        <n v="474.58"/>
        <n v="593.22"/>
        <n v="145.28"/>
        <n v="1964.29"/>
        <n v="285"/>
        <n v="73.66"/>
        <n v="110.17"/>
        <n v="513.39"/>
        <n v="365"/>
        <n v="491.52499999999998"/>
        <n v="817.8"/>
        <n v="1483.05"/>
        <n v="357.14499999999998"/>
        <n v="101.69499999999999"/>
        <n v="661.02"/>
        <n v="265.255"/>
        <n v="116.07"/>
        <n v="8.93"/>
        <n v="305.08499999999998"/>
        <n v="1313.56"/>
        <n v="14.41"/>
        <n v="50.85"/>
        <n v="2881.36"/>
        <n v="677.97"/>
        <n v="406.78"/>
        <n v="2330.5100000000002"/>
        <n v="81.849999999999994"/>
        <n v="584.75"/>
        <n v="398.31"/>
        <n v="155"/>
        <n v="762.71299999999997"/>
        <n v="439.73"/>
        <n v="89.284999999999997"/>
        <n v="82.14"/>
        <n v="296.61"/>
        <n v="1864.4068"/>
        <n v="89.285700000000006"/>
        <n v="148.30510000000001"/>
        <n v="282.48590000000002"/>
        <n v="1822.0338999999999"/>
        <n v="224.5763"/>
        <n v="500"/>
        <n v="233.05080000000001"/>
        <n v="656.78"/>
        <n v="593.22029999999995"/>
        <n v="90"/>
        <n v="223.21430000000001"/>
        <n v="33.928600000000003"/>
        <n v="240.113"/>
        <n v="44.642899999999997"/>
        <n v="474.5763"/>
        <n v="62.5"/>
        <n v="241.07140000000001"/>
        <n v="76.271199999999993"/>
        <n v="267.8571"/>
        <n v="345"/>
        <n v="156.25"/>
        <n v="237.28809999999999"/>
        <n v="3305.0846999999999"/>
        <n v="614.40679999999998"/>
        <n v="635.59320000000002"/>
        <n v="63.5593"/>
        <n v="714.28570000000002"/>
        <n v="758.92859999999996"/>
        <n v="214.28569999999999"/>
        <n v="196.42859999999999"/>
        <n v="550.84749999999997"/>
        <n v="508.47460000000001"/>
        <n v="370"/>
        <n v="572.03390000000002"/>
        <n v="645"/>
        <n v="211.86439999999999"/>
        <n v="870.53570000000002"/>
        <n v="88.983099999999993"/>
        <n v="225"/>
        <n v="35"/>
        <n v="425"/>
        <n v="669.64290000000005"/>
        <n v="300"/>
        <n v="72.033900000000003"/>
        <n v="205.3571"/>
        <n v="360.16950000000003"/>
        <n v="84.745800000000003"/>
        <n v="312.5"/>
        <n v="444.9153"/>
        <n v="56.497199999999999"/>
        <n v="4237.2880999999998"/>
        <n v="210"/>
        <n v="254.2373"/>
        <n v="720.33900000000006"/>
        <n v="49.107100000000003"/>
        <n v="1652.5424"/>
        <n v="402.54239999999999"/>
        <n v="8.9296000000000006"/>
        <n v="245"/>
        <n v="487.28809999999999"/>
        <n v="21.186399999999999"/>
        <n v="147.32140000000001"/>
        <n v="209.7458"/>
        <n v="209.82140000000001"/>
        <n v="322.03390000000002"/>
        <n v="703.125"/>
        <n v="236.6071"/>
        <n v="406.77969999999999"/>
        <n v="227.67859999999999"/>
        <n v="1694.9152999999999"/>
        <n v="296.61020000000002"/>
        <n v="475.44639999999998"/>
        <n v="223.2148"/>
        <n v="1875"/>
        <n v="271.18639999999999"/>
        <n v="2008.9286"/>
        <n v="8.9285999999999994"/>
        <n v="545"/>
        <n v="13.392899999999999"/>
        <n v="1313.5592999999999"/>
        <n v="1440.6780000000001"/>
        <n v="699.15250000000003"/>
        <n v="275"/>
        <n v="805.0847"/>
        <n v="2161.0169000000001"/>
        <n v="825.89290000000005"/>
        <n v="190.678"/>
        <n v="334.74799999999999"/>
        <n v="4915.2542000000003"/>
        <n v="401.78570000000002"/>
        <n v="937.5"/>
        <n v="338.98309999999998"/>
        <n v="1038.1356000000001"/>
        <n v="686.44069999999999"/>
        <n v="932.20339999999999"/>
        <n v="703.38980000000004"/>
        <n v="1567.7965999999999"/>
        <n v="405.84500000000003"/>
        <n v="424.1071"/>
        <n v="330"/>
        <n v="1991.5254"/>
        <n v="847.45759999999996"/>
        <n v="4915.25"/>
        <n v="101.6949"/>
        <n v="415"/>
        <n v="435"/>
        <n v="821.42859999999996"/>
        <n v="991.52539999999999"/>
        <n v="2053.5713999999998"/>
        <n v="142.8571"/>
        <n v="2542.3728999999998"/>
        <n v="1059.3219999999999"/>
        <n v="741.52539999999999"/>
        <n v="466.10169999999999"/>
        <n v="375"/>
        <n v="889.83050000000003"/>
        <n v="59.322000000000003"/>
        <n v="67.796599999999998"/>
        <n v="529.66099999999994"/>
        <n v="165"/>
        <n v="843.75"/>
        <n v="736.60709999999995"/>
        <n v="1186.4407000000001"/>
        <n v="783.89829999999995"/>
        <n v="245.7627"/>
        <n v="114.4068"/>
        <n v="292.37290000000002"/>
        <n v="200.8929"/>
        <n v="116.0714"/>
        <n v="107.1429"/>
        <n v="127.1186"/>
        <m/>
        <n v="93.220299999999995"/>
        <n v="1144.0678"/>
        <n v="779.66099999999994"/>
        <n v="2330.5084999999999"/>
        <n v="22.321400000000001"/>
        <n v="593.75"/>
        <n v="1674.1070999999999"/>
        <n v="379.46429999999998"/>
        <n v="35.714300000000001"/>
        <n v="491.07139999999998"/>
        <n v="26.785699999999999"/>
        <n v="525"/>
        <n v="200.6696"/>
        <n v="276.78570000000002"/>
        <n v="533.89829999999995"/>
        <n v="468.75"/>
        <n v="580"/>
        <n v="186.44069999999999"/>
        <n v="1228.8136"/>
        <n v="245.53569999999999"/>
        <n v="1906.7797"/>
        <n v="395"/>
        <n v="410"/>
        <n v="380"/>
        <n v="317.79660000000001"/>
        <n v="550"/>
        <n v="290"/>
        <n v="1779.6610000000001"/>
        <n v="325"/>
      </sharedItems>
    </cacheField>
    <cacheField name="TAXABLE AMOUNT" numFmtId="0">
      <sharedItems containsString="0" containsBlank="1" containsNumber="1" minValue="8.9285999999999994" maxValue="18140"/>
    </cacheField>
    <cacheField name="CGST" numFmtId="0">
      <sharedItems containsString="0" containsBlank="1" containsNumber="1" minValue="0" maxValue="1632.6"/>
    </cacheField>
    <cacheField name="SGST" numFmtId="0">
      <sharedItems containsString="0" containsBlank="1" containsNumber="1" minValue="0" maxValue="1632.6"/>
    </cacheField>
    <cacheField name="IGST" numFmtId="0">
      <sharedItems containsString="0" containsBlank="1" containsNumber="1" minValue="0" maxValue="51.429599999999994"/>
    </cacheField>
    <cacheField name="TOTAL AMOUNT" numFmtId="0">
      <sharedItems containsString="0" containsBlank="1" containsNumber="1" minValue="0" maxValue="21405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x v="0"/>
    <s v="NA"/>
    <n v="8414"/>
    <n v="0.18"/>
    <x v="0"/>
    <n v="1"/>
    <n v="1398.31"/>
    <n v="1398.31"/>
    <n v="125.8479"/>
    <n v="125.8479"/>
    <n v="0"/>
    <x v="0"/>
  </r>
  <r>
    <x v="1"/>
    <x v="0"/>
    <s v="NA"/>
    <n v="8414"/>
    <n v="0.18"/>
    <x v="1"/>
    <n v="1"/>
    <n v="1228.81"/>
    <n v="1228.81"/>
    <n v="110.59289999999999"/>
    <n v="110.59289999999999"/>
    <n v="0"/>
    <x v="1"/>
  </r>
  <r>
    <x v="2"/>
    <x v="0"/>
    <s v="NA"/>
    <n v="7321"/>
    <n v="0.18"/>
    <x v="2"/>
    <n v="2"/>
    <n v="1991.53"/>
    <n v="3983.06"/>
    <n v="358.47539999999998"/>
    <n v="358.47539999999998"/>
    <n v="0"/>
    <x v="2"/>
  </r>
  <r>
    <x v="3"/>
    <x v="0"/>
    <s v="NA"/>
    <n v="3923"/>
    <n v="0.18"/>
    <x v="3"/>
    <n v="2"/>
    <n v="100"/>
    <n v="200"/>
    <n v="18"/>
    <n v="18"/>
    <n v="0"/>
    <x v="3"/>
  </r>
  <r>
    <x v="4"/>
    <x v="0"/>
    <s v="NA"/>
    <n v="3923"/>
    <n v="0.18"/>
    <x v="4"/>
    <n v="2"/>
    <n v="110"/>
    <n v="220"/>
    <n v="19.8"/>
    <n v="19.8"/>
    <n v="0"/>
    <x v="4"/>
  </r>
  <r>
    <x v="5"/>
    <x v="0"/>
    <s v="NA"/>
    <n v="3923"/>
    <n v="0.18"/>
    <x v="5"/>
    <n v="2"/>
    <n v="125"/>
    <n v="250"/>
    <n v="22.5"/>
    <n v="22.5"/>
    <n v="0"/>
    <x v="5"/>
  </r>
  <r>
    <x v="6"/>
    <x v="0"/>
    <s v="NA"/>
    <n v="8479"/>
    <n v="0.18"/>
    <x v="6"/>
    <n v="1"/>
    <n v="8474.58"/>
    <n v="8474.58"/>
    <n v="762.71219999999994"/>
    <n v="762.71219999999994"/>
    <n v="0"/>
    <x v="6"/>
  </r>
  <r>
    <x v="7"/>
    <x v="0"/>
    <s v="NA"/>
    <n v="3924"/>
    <n v="0.18"/>
    <x v="7"/>
    <n v="2"/>
    <n v="400"/>
    <n v="800"/>
    <n v="72"/>
    <n v="72"/>
    <n v="0"/>
    <x v="7"/>
  </r>
  <r>
    <x v="8"/>
    <x v="0"/>
    <s v="NA"/>
    <n v="3924"/>
    <n v="0.18"/>
    <x v="8"/>
    <n v="1"/>
    <n v="575"/>
    <n v="575"/>
    <n v="51.75"/>
    <n v="51.75"/>
    <n v="0"/>
    <x v="8"/>
  </r>
  <r>
    <x v="9"/>
    <x v="0"/>
    <s v="NA"/>
    <n v="3924"/>
    <n v="0.18"/>
    <x v="9"/>
    <n v="1"/>
    <n v="625"/>
    <n v="625"/>
    <n v="56.25"/>
    <n v="56.25"/>
    <n v="0"/>
    <x v="9"/>
  </r>
  <r>
    <x v="10"/>
    <x v="0"/>
    <s v="NA"/>
    <n v="3924"/>
    <n v="0.18"/>
    <x v="8"/>
    <n v="2"/>
    <n v="575"/>
    <n v="1150"/>
    <n v="103.5"/>
    <n v="103.5"/>
    <n v="0"/>
    <x v="10"/>
  </r>
  <r>
    <x v="11"/>
    <x v="0"/>
    <s v="NA"/>
    <n v="3924"/>
    <n v="0.18"/>
    <x v="9"/>
    <n v="1"/>
    <n v="625"/>
    <n v="625"/>
    <n v="56.25"/>
    <n v="56.25"/>
    <n v="0"/>
    <x v="9"/>
  </r>
  <r>
    <x v="12"/>
    <x v="0"/>
    <s v="NA"/>
    <n v="8414"/>
    <n v="0.18"/>
    <x v="1"/>
    <n v="1"/>
    <n v="1228.81"/>
    <n v="1228.81"/>
    <n v="110.59289999999999"/>
    <n v="110.59289999999999"/>
    <n v="0"/>
    <x v="1"/>
  </r>
  <r>
    <x v="13"/>
    <x v="0"/>
    <s v="NA"/>
    <n v="8513"/>
    <n v="0.18"/>
    <x v="10"/>
    <n v="2"/>
    <n v="84.75"/>
    <n v="169.5"/>
    <n v="15.254999999999999"/>
    <n v="15.254999999999999"/>
    <n v="0"/>
    <x v="11"/>
  </r>
  <r>
    <x v="13"/>
    <x v="0"/>
    <s v="NA"/>
    <n v="8513"/>
    <n v="0.18"/>
    <x v="10"/>
    <n v="3"/>
    <n v="85.75"/>
    <n v="257.25"/>
    <n v="23.1525"/>
    <n v="23.1525"/>
    <n v="1"/>
    <x v="12"/>
  </r>
  <r>
    <x v="14"/>
    <x v="0"/>
    <s v="NA"/>
    <n v="8513"/>
    <n v="0.18"/>
    <x v="10"/>
    <n v="4"/>
    <n v="86.75"/>
    <n v="347"/>
    <n v="31.23"/>
    <n v="31.23"/>
    <n v="2"/>
    <x v="13"/>
  </r>
  <r>
    <x v="15"/>
    <x v="0"/>
    <s v="NA"/>
    <n v="8513"/>
    <n v="0.18"/>
    <x v="10"/>
    <n v="5"/>
    <n v="87.75"/>
    <n v="438.75"/>
    <n v="39.487499999999997"/>
    <n v="39.487499999999997"/>
    <n v="3"/>
    <x v="14"/>
  </r>
  <r>
    <x v="16"/>
    <x v="0"/>
    <s v="NA"/>
    <n v="8513"/>
    <n v="0.18"/>
    <x v="10"/>
    <n v="6"/>
    <n v="88.75"/>
    <n v="532.5"/>
    <n v="47.924999999999997"/>
    <n v="47.924999999999997"/>
    <n v="4"/>
    <x v="15"/>
  </r>
  <r>
    <x v="17"/>
    <x v="0"/>
    <s v="NA"/>
    <n v="8414"/>
    <n v="0.18"/>
    <x v="11"/>
    <n v="12"/>
    <n v="1059.32"/>
    <n v="12711.84"/>
    <n v="1144.0655999999999"/>
    <n v="1144.0655999999999"/>
    <n v="0"/>
    <x v="16"/>
  </r>
  <r>
    <x v="17"/>
    <x v="0"/>
    <s v="NA"/>
    <n v="8414"/>
    <n v="0.18"/>
    <x v="1"/>
    <n v="1"/>
    <n v="1228.81"/>
    <n v="1228.81"/>
    <n v="110.59289999999999"/>
    <n v="110.59289999999999"/>
    <n v="0"/>
    <x v="1"/>
  </r>
  <r>
    <x v="18"/>
    <x v="0"/>
    <s v="NA"/>
    <n v="8414"/>
    <n v="0.18"/>
    <x v="0"/>
    <n v="1"/>
    <n v="1398.81"/>
    <n v="1398.81"/>
    <n v="125.8929"/>
    <n v="125.8929"/>
    <n v="0"/>
    <x v="17"/>
  </r>
  <r>
    <x v="19"/>
    <x v="0"/>
    <s v="NA"/>
    <n v="8414"/>
    <n v="0.18"/>
    <x v="12"/>
    <n v="5"/>
    <n v="1186.44"/>
    <n v="5932.2000000000007"/>
    <n v="533.89800000000002"/>
    <n v="533.89800000000002"/>
    <n v="0"/>
    <x v="18"/>
  </r>
  <r>
    <x v="20"/>
    <x v="0"/>
    <s v="NA"/>
    <n v="8414"/>
    <n v="0.18"/>
    <x v="1"/>
    <n v="1"/>
    <n v="1228.81"/>
    <n v="1228.81"/>
    <n v="110.59289999999999"/>
    <n v="110.59289999999999"/>
    <n v="0"/>
    <x v="1"/>
  </r>
  <r>
    <x v="21"/>
    <x v="0"/>
    <s v="NA"/>
    <n v="8516"/>
    <n v="0.18"/>
    <x v="13"/>
    <n v="1"/>
    <n v="508.47"/>
    <n v="508.47"/>
    <n v="45.762300000000003"/>
    <n v="45.762300000000003"/>
    <n v="0"/>
    <x v="19"/>
  </r>
  <r>
    <x v="22"/>
    <x v="0"/>
    <s v="NA"/>
    <n v="8414"/>
    <n v="0.18"/>
    <x v="1"/>
    <n v="6"/>
    <n v="1129.94"/>
    <n v="6779.64"/>
    <n v="610.16759999999999"/>
    <n v="610.16759999999999"/>
    <n v="0"/>
    <x v="20"/>
  </r>
  <r>
    <x v="22"/>
    <x v="0"/>
    <s v="NA"/>
    <n v="8414"/>
    <n v="0.18"/>
    <x v="0"/>
    <n v="5"/>
    <n v="1355.93"/>
    <n v="6779.6500000000005"/>
    <n v="610.16849999999999"/>
    <n v="610.16849999999999"/>
    <n v="0"/>
    <x v="21"/>
  </r>
  <r>
    <x v="23"/>
    <x v="0"/>
    <s v="NA"/>
    <n v="8414"/>
    <n v="0.18"/>
    <x v="0"/>
    <n v="3"/>
    <n v="1398.31"/>
    <n v="4194.93"/>
    <n v="377.5437"/>
    <n v="377.5437"/>
    <n v="0"/>
    <x v="22"/>
  </r>
  <r>
    <x v="24"/>
    <x v="0"/>
    <s v="NA"/>
    <n v="8539"/>
    <n v="0.12"/>
    <x v="14"/>
    <n v="2"/>
    <n v="214.29"/>
    <n v="428.58"/>
    <n v="25.714799999999997"/>
    <n v="25.714799999999997"/>
    <n v="0"/>
    <x v="23"/>
  </r>
  <r>
    <x v="25"/>
    <x v="0"/>
    <s v="NA"/>
    <n v="8539"/>
    <n v="0.12"/>
    <x v="14"/>
    <n v="2"/>
    <n v="214.29"/>
    <n v="428.58"/>
    <n v="25.714799999999997"/>
    <n v="25.714799999999997"/>
    <n v="0"/>
    <x v="23"/>
  </r>
  <r>
    <x v="25"/>
    <x v="0"/>
    <s v="NA"/>
    <n v="7323"/>
    <n v="0.12"/>
    <x v="15"/>
    <n v="50"/>
    <n v="40"/>
    <n v="2000"/>
    <n v="120"/>
    <n v="120"/>
    <n v="0"/>
    <x v="24"/>
  </r>
  <r>
    <x v="25"/>
    <x v="0"/>
    <s v="NA"/>
    <n v="7323"/>
    <n v="0.12"/>
    <x v="16"/>
    <n v="200"/>
    <n v="25"/>
    <n v="5000"/>
    <n v="300"/>
    <n v="300"/>
    <n v="0"/>
    <x v="25"/>
  </r>
  <r>
    <x v="25"/>
    <x v="0"/>
    <s v="NA"/>
    <n v="8414"/>
    <n v="0.18"/>
    <x v="17"/>
    <n v="1"/>
    <n v="1694.92"/>
    <n v="1694.92"/>
    <n v="152.5428"/>
    <n v="152.5428"/>
    <n v="0"/>
    <x v="26"/>
  </r>
  <r>
    <x v="25"/>
    <x v="0"/>
    <s v="NA"/>
    <n v="8479"/>
    <n v="0.18"/>
    <x v="18"/>
    <n v="1"/>
    <n v="7796.61"/>
    <n v="7796.61"/>
    <n v="701.69489999999996"/>
    <n v="701.69489999999996"/>
    <n v="0"/>
    <x v="27"/>
  </r>
  <r>
    <x v="26"/>
    <x v="0"/>
    <s v="NA"/>
    <n v="3924"/>
    <n v="0.18"/>
    <x v="8"/>
    <n v="2"/>
    <n v="529.66"/>
    <n v="1059.32"/>
    <n v="95.338799999999992"/>
    <n v="95.338799999999992"/>
    <n v="0"/>
    <x v="28"/>
  </r>
  <r>
    <x v="27"/>
    <x v="0"/>
    <s v="NA"/>
    <n v="3924"/>
    <n v="0.18"/>
    <x v="7"/>
    <n v="1"/>
    <n v="338.98"/>
    <n v="338.98"/>
    <n v="30.508200000000002"/>
    <n v="30.508200000000002"/>
    <n v="0"/>
    <x v="29"/>
  </r>
  <r>
    <x v="27"/>
    <x v="0"/>
    <s v="NA"/>
    <n v="8506"/>
    <n v="0.18"/>
    <x v="19"/>
    <n v="2"/>
    <n v="17"/>
    <n v="34"/>
    <n v="3.06"/>
    <n v="3.06"/>
    <n v="0"/>
    <x v="30"/>
  </r>
  <r>
    <x v="27"/>
    <x v="1"/>
    <s v="NA"/>
    <n v="8506"/>
    <n v="0.18"/>
    <x v="20"/>
    <n v="1"/>
    <n v="17"/>
    <n v="17"/>
    <n v="1.53"/>
    <n v="1.53"/>
    <n v="0"/>
    <x v="31"/>
  </r>
  <r>
    <x v="28"/>
    <x v="0"/>
    <s v="NA"/>
    <n v="8539"/>
    <n v="0.12"/>
    <x v="14"/>
    <n v="2"/>
    <n v="214.29"/>
    <n v="428.58"/>
    <n v="0"/>
    <n v="0"/>
    <n v="51.429599999999994"/>
    <x v="23"/>
  </r>
  <r>
    <x v="28"/>
    <x v="0"/>
    <s v="NA"/>
    <n v="8479"/>
    <n v="0.18"/>
    <x v="21"/>
    <n v="1"/>
    <n v="6949.15"/>
    <n v="6949.15"/>
    <n v="625.42349999999999"/>
    <n v="625.42349999999999"/>
    <n v="0"/>
    <x v="32"/>
  </r>
  <r>
    <x v="29"/>
    <x v="0"/>
    <s v="NA"/>
    <n v="3924"/>
    <n v="0.18"/>
    <x v="9"/>
    <n v="1"/>
    <n v="720.34"/>
    <n v="720.34"/>
    <n v="64.830600000000004"/>
    <n v="64.830600000000004"/>
    <n v="0"/>
    <x v="33"/>
  </r>
  <r>
    <x v="30"/>
    <x v="0"/>
    <s v="NA"/>
    <n v="8539"/>
    <n v="0.12"/>
    <x v="22"/>
    <n v="5"/>
    <n v="84.75"/>
    <n v="423.75"/>
    <n v="25.425000000000001"/>
    <n v="25.425000000000001"/>
    <n v="0"/>
    <x v="34"/>
  </r>
  <r>
    <x v="31"/>
    <x v="0"/>
    <s v="NA"/>
    <n v="7323"/>
    <n v="0.12"/>
    <x v="23"/>
    <n v="3"/>
    <n v="250"/>
    <n v="750"/>
    <n v="45"/>
    <n v="45"/>
    <n v="0"/>
    <x v="35"/>
  </r>
  <r>
    <x v="31"/>
    <x v="0"/>
    <s v="NA"/>
    <n v="7323"/>
    <n v="0.12"/>
    <x v="24"/>
    <n v="2"/>
    <n v="195"/>
    <n v="390"/>
    <n v="23.4"/>
    <n v="23.4"/>
    <n v="0"/>
    <x v="36"/>
  </r>
  <r>
    <x v="31"/>
    <x v="0"/>
    <s v="NA"/>
    <n v="3924"/>
    <n v="0.18"/>
    <x v="8"/>
    <n v="2"/>
    <n v="529.66"/>
    <n v="1059.32"/>
    <n v="95.338799999999992"/>
    <n v="95.338799999999992"/>
    <n v="0"/>
    <x v="28"/>
  </r>
  <r>
    <x v="32"/>
    <x v="0"/>
    <s v="NA"/>
    <n v="8414"/>
    <n v="0.18"/>
    <x v="11"/>
    <n v="10"/>
    <n v="1059.32"/>
    <n v="10593.199999999999"/>
    <n v="953.38799999999992"/>
    <n v="953.38799999999992"/>
    <n v="0"/>
    <x v="37"/>
  </r>
  <r>
    <x v="33"/>
    <x v="0"/>
    <s v="NA"/>
    <n v="8414"/>
    <n v="0.18"/>
    <x v="1"/>
    <n v="1"/>
    <n v="1129.94"/>
    <n v="1129.94"/>
    <n v="101.69459999999999"/>
    <n v="101.69459999999999"/>
    <n v="0"/>
    <x v="38"/>
  </r>
  <r>
    <x v="33"/>
    <x v="0"/>
    <s v="NA"/>
    <n v="8414"/>
    <n v="0.18"/>
    <x v="12"/>
    <n v="4"/>
    <n v="1059.32"/>
    <n v="4237.28"/>
    <n v="381.35519999999997"/>
    <n v="381.35519999999997"/>
    <n v="0"/>
    <x v="39"/>
  </r>
  <r>
    <x v="33"/>
    <x v="1"/>
    <s v="NA"/>
    <n v="3924"/>
    <n v="0.18"/>
    <x v="9"/>
    <n v="1"/>
    <n v="720.34"/>
    <n v="720.34"/>
    <n v="64.830600000000004"/>
    <n v="64.830600000000004"/>
    <n v="0"/>
    <x v="33"/>
  </r>
  <r>
    <x v="34"/>
    <x v="0"/>
    <s v="NA"/>
    <n v="3924"/>
    <n v="0.18"/>
    <x v="7"/>
    <n v="1"/>
    <n v="338.98"/>
    <n v="338.98"/>
    <n v="30.508200000000002"/>
    <n v="30.508200000000002"/>
    <n v="0"/>
    <x v="29"/>
  </r>
  <r>
    <x v="34"/>
    <x v="0"/>
    <s v="NA"/>
    <n v="7323"/>
    <n v="0.12"/>
    <x v="25"/>
    <n v="10.78"/>
    <n v="120"/>
    <n v="1293.5999999999999"/>
    <n v="77.615999999999985"/>
    <n v="77.615999999999985"/>
    <n v="0"/>
    <x v="40"/>
  </r>
  <r>
    <x v="34"/>
    <x v="0"/>
    <s v="NA"/>
    <n v="8539"/>
    <n v="0.12"/>
    <x v="22"/>
    <n v="10"/>
    <n v="84.75"/>
    <n v="847.5"/>
    <n v="50.85"/>
    <n v="50.85"/>
    <n v="0"/>
    <x v="41"/>
  </r>
  <r>
    <x v="35"/>
    <x v="0"/>
    <s v="NA"/>
    <n v="3924"/>
    <n v="0.18"/>
    <x v="8"/>
    <n v="1"/>
    <n v="529.66"/>
    <n v="529.66"/>
    <n v="47.669399999999996"/>
    <n v="47.669399999999996"/>
    <n v="0"/>
    <x v="42"/>
  </r>
  <r>
    <x v="36"/>
    <x v="0"/>
    <s v="NA"/>
    <n v="7323"/>
    <n v="0.12"/>
    <x v="24"/>
    <n v="2"/>
    <n v="195"/>
    <n v="390"/>
    <n v="23.4"/>
    <n v="23.4"/>
    <n v="0"/>
    <x v="36"/>
  </r>
  <r>
    <x v="36"/>
    <x v="0"/>
    <s v="NA"/>
    <n v="8506"/>
    <n v="0.18"/>
    <x v="19"/>
    <n v="2"/>
    <n v="17"/>
    <n v="34"/>
    <n v="3.06"/>
    <n v="3.06"/>
    <n v="0"/>
    <x v="30"/>
  </r>
  <r>
    <x v="36"/>
    <x v="0"/>
    <s v="NA"/>
    <n v="8506"/>
    <n v="0.18"/>
    <x v="20"/>
    <n v="2"/>
    <n v="17"/>
    <n v="34"/>
    <n v="3.06"/>
    <n v="3.06"/>
    <n v="0"/>
    <x v="30"/>
  </r>
  <r>
    <x v="36"/>
    <x v="0"/>
    <s v="NA"/>
    <n v="8414"/>
    <n v="0.18"/>
    <x v="11"/>
    <n v="2"/>
    <n v="1059.32"/>
    <n v="2118.64"/>
    <n v="190.67759999999998"/>
    <n v="190.67759999999998"/>
    <n v="0"/>
    <x v="43"/>
  </r>
  <r>
    <x v="37"/>
    <x v="0"/>
    <s v="NA"/>
    <n v="8539"/>
    <n v="0.12"/>
    <x v="22"/>
    <n v="5"/>
    <n v="84.75"/>
    <n v="423.75"/>
    <n v="25.425000000000001"/>
    <n v="25.425000000000001"/>
    <n v="0"/>
    <x v="34"/>
  </r>
  <r>
    <x v="38"/>
    <x v="0"/>
    <s v="NA"/>
    <n v="8479"/>
    <n v="0.18"/>
    <x v="21"/>
    <n v="1"/>
    <n v="6949.15"/>
    <n v="6949.15"/>
    <n v="625.42349999999999"/>
    <n v="625.42349999999999"/>
    <n v="0"/>
    <x v="32"/>
  </r>
  <r>
    <x v="39"/>
    <x v="0"/>
    <s v="NA"/>
    <n v="3924"/>
    <n v="0.18"/>
    <x v="8"/>
    <n v="1"/>
    <n v="529.66"/>
    <n v="529.66"/>
    <n v="47.669399999999996"/>
    <n v="47.669399999999996"/>
    <n v="0"/>
    <x v="42"/>
  </r>
  <r>
    <x v="40"/>
    <x v="0"/>
    <s v="NA"/>
    <n v="3924"/>
    <n v="0.18"/>
    <x v="7"/>
    <n v="1"/>
    <n v="338.98"/>
    <n v="338.98"/>
    <n v="30.508200000000002"/>
    <n v="30.508200000000002"/>
    <n v="0"/>
    <x v="29"/>
  </r>
  <r>
    <x v="40"/>
    <x v="0"/>
    <s v="NA"/>
    <n v="7323"/>
    <n v="0.12"/>
    <x v="26"/>
    <n v="5"/>
    <n v="175"/>
    <n v="875"/>
    <n v="52.5"/>
    <n v="52.5"/>
    <n v="0"/>
    <x v="44"/>
  </r>
  <r>
    <x v="40"/>
    <x v="0"/>
    <s v="NA"/>
    <n v="8513"/>
    <n v="0.18"/>
    <x v="10"/>
    <n v="6"/>
    <n v="88.75"/>
    <n v="532.5"/>
    <n v="47.924999999999997"/>
    <n v="47.924999999999997"/>
    <n v="4"/>
    <x v="15"/>
  </r>
  <r>
    <x v="40"/>
    <x v="0"/>
    <s v="NA"/>
    <n v="8513"/>
    <n v="0.18"/>
    <x v="10"/>
    <n v="7"/>
    <n v="89.75"/>
    <n v="628.25"/>
    <n v="56.542499999999997"/>
    <n v="56.542499999999997"/>
    <n v="5"/>
    <x v="45"/>
  </r>
  <r>
    <x v="41"/>
    <x v="0"/>
    <s v="NA"/>
    <n v="8414"/>
    <n v="0.18"/>
    <x v="12"/>
    <n v="3"/>
    <n v="1059.32"/>
    <n v="3177.96"/>
    <n v="286.01639999999998"/>
    <n v="286.01639999999998"/>
    <n v="0"/>
    <x v="46"/>
  </r>
  <r>
    <x v="42"/>
    <x v="0"/>
    <s v="NA"/>
    <n v="8414"/>
    <n v="0.18"/>
    <x v="1"/>
    <n v="1"/>
    <n v="1129.94"/>
    <n v="1129.94"/>
    <n v="101.69459999999999"/>
    <n v="101.69459999999999"/>
    <n v="0"/>
    <x v="38"/>
  </r>
  <r>
    <x v="42"/>
    <x v="0"/>
    <s v="NA"/>
    <n v="8414"/>
    <n v="0.18"/>
    <x v="1"/>
    <n v="2"/>
    <n v="1129.94"/>
    <n v="2259.88"/>
    <n v="203.38919999999999"/>
    <n v="203.38919999999999"/>
    <n v="0"/>
    <x v="47"/>
  </r>
  <r>
    <x v="43"/>
    <x v="0"/>
    <s v="NA"/>
    <n v="7323"/>
    <n v="0.12"/>
    <x v="27"/>
    <n v="12.8"/>
    <n v="650"/>
    <n v="8320"/>
    <n v="499.2"/>
    <n v="499.2"/>
    <n v="0"/>
    <x v="48"/>
  </r>
  <r>
    <x v="43"/>
    <x v="0"/>
    <s v="NA"/>
    <n v="7323"/>
    <n v="0.12"/>
    <x v="28"/>
    <n v="5.75"/>
    <n v="600"/>
    <n v="3450"/>
    <n v="207"/>
    <n v="207"/>
    <n v="0"/>
    <x v="49"/>
  </r>
  <r>
    <x v="44"/>
    <x v="0"/>
    <s v="NA"/>
    <n v="8414"/>
    <n v="0.18"/>
    <x v="11"/>
    <n v="1"/>
    <n v="1059.32"/>
    <n v="1059.32"/>
    <n v="95.338799999999992"/>
    <n v="95.338799999999992"/>
    <n v="0"/>
    <x v="28"/>
  </r>
  <r>
    <x v="44"/>
    <x v="0"/>
    <s v="NA"/>
    <n v="9405"/>
    <n v="0.12"/>
    <x v="29"/>
    <n v="4"/>
    <n v="84.75"/>
    <n v="339"/>
    <n v="20.34"/>
    <n v="20.34"/>
    <n v="0"/>
    <x v="50"/>
  </r>
  <r>
    <x v="44"/>
    <x v="0"/>
    <s v="NA"/>
    <n v="3924"/>
    <n v="0.18"/>
    <x v="8"/>
    <n v="1"/>
    <n v="529.66"/>
    <n v="529.66"/>
    <n v="47.669399999999996"/>
    <n v="47.669399999999996"/>
    <n v="0"/>
    <x v="42"/>
  </r>
  <r>
    <x v="45"/>
    <x v="0"/>
    <s v="NA"/>
    <n v="7323"/>
    <n v="0.12"/>
    <x v="26"/>
    <n v="2"/>
    <n v="175"/>
    <n v="350"/>
    <n v="21"/>
    <n v="21"/>
    <n v="0"/>
    <x v="51"/>
  </r>
  <r>
    <x v="46"/>
    <x v="0"/>
    <s v="NA"/>
    <n v="8414"/>
    <n v="0.18"/>
    <x v="11"/>
    <n v="1"/>
    <n v="1059.32"/>
    <n v="1059.32"/>
    <n v="95.338799999999992"/>
    <n v="95.338799999999992"/>
    <n v="0"/>
    <x v="28"/>
  </r>
  <r>
    <x v="46"/>
    <x v="0"/>
    <s v="NA"/>
    <n v="8506"/>
    <n v="0.18"/>
    <x v="19"/>
    <n v="2"/>
    <n v="17"/>
    <n v="34"/>
    <n v="3.06"/>
    <n v="3.06"/>
    <n v="0"/>
    <x v="30"/>
  </r>
  <r>
    <x v="46"/>
    <x v="0"/>
    <s v="NA"/>
    <n v="8506"/>
    <n v="0.18"/>
    <x v="20"/>
    <n v="1"/>
    <n v="17"/>
    <n v="17"/>
    <n v="1.53"/>
    <n v="1.53"/>
    <n v="0"/>
    <x v="31"/>
  </r>
  <r>
    <x v="46"/>
    <x v="0"/>
    <s v="NA"/>
    <n v="7321"/>
    <n v="0.18"/>
    <x v="30"/>
    <n v="1"/>
    <n v="1991.53"/>
    <n v="1991.53"/>
    <n v="179.23769999999999"/>
    <n v="179.23769999999999"/>
    <n v="0"/>
    <x v="52"/>
  </r>
  <r>
    <x v="47"/>
    <x v="0"/>
    <s v="NA"/>
    <n v="7323"/>
    <n v="0.12"/>
    <x v="24"/>
    <n v="3"/>
    <n v="195"/>
    <n v="585"/>
    <n v="35.1"/>
    <n v="35.1"/>
    <n v="0"/>
    <x v="53"/>
  </r>
  <r>
    <x v="48"/>
    <x v="0"/>
    <s v="NA"/>
    <n v="7323"/>
    <n v="0.12"/>
    <x v="23"/>
    <n v="2"/>
    <n v="250"/>
    <n v="500"/>
    <n v="30"/>
    <n v="30"/>
    <n v="0"/>
    <x v="54"/>
  </r>
  <r>
    <x v="49"/>
    <x v="0"/>
    <s v="NA"/>
    <n v="3924"/>
    <n v="0.18"/>
    <x v="8"/>
    <n v="1"/>
    <n v="529.66"/>
    <n v="529.66"/>
    <n v="47.669399999999996"/>
    <n v="47.669399999999996"/>
    <n v="0"/>
    <x v="42"/>
  </r>
  <r>
    <x v="49"/>
    <x v="0"/>
    <s v="NA"/>
    <n v="9405"/>
    <n v="0.12"/>
    <x v="29"/>
    <n v="2"/>
    <n v="84.75"/>
    <n v="169.5"/>
    <n v="10.17"/>
    <n v="10.17"/>
    <n v="0"/>
    <x v="55"/>
  </r>
  <r>
    <x v="49"/>
    <x v="0"/>
    <s v="NA"/>
    <n v="7323"/>
    <n v="0.12"/>
    <x v="31"/>
    <n v="10.78"/>
    <n v="220"/>
    <n v="2371.6"/>
    <n v="142.29599999999999"/>
    <n v="142.29599999999999"/>
    <n v="0"/>
    <x v="56"/>
  </r>
  <r>
    <x v="50"/>
    <x v="0"/>
    <s v="NA"/>
    <n v="8506"/>
    <n v="0.18"/>
    <x v="19"/>
    <n v="2"/>
    <n v="17"/>
    <n v="34"/>
    <n v="3.06"/>
    <n v="3.06"/>
    <n v="0"/>
    <x v="30"/>
  </r>
  <r>
    <x v="50"/>
    <x v="0"/>
    <s v="NA"/>
    <n v="8506"/>
    <n v="0.18"/>
    <x v="20"/>
    <n v="3"/>
    <n v="17"/>
    <n v="51"/>
    <n v="4.59"/>
    <n v="4.59"/>
    <n v="0"/>
    <x v="57"/>
  </r>
  <r>
    <x v="51"/>
    <x v="0"/>
    <s v="NA"/>
    <n v="8479"/>
    <n v="0.18"/>
    <x v="21"/>
    <n v="1"/>
    <n v="6949.15"/>
    <n v="6949.15"/>
    <n v="625.42349999999999"/>
    <n v="625.42349999999999"/>
    <n v="0"/>
    <x v="32"/>
  </r>
  <r>
    <x v="51"/>
    <x v="0"/>
    <s v="NA"/>
    <n v="3924"/>
    <n v="0.18"/>
    <x v="8"/>
    <n v="1"/>
    <n v="529.66"/>
    <n v="529.66"/>
    <n v="47.669399999999996"/>
    <n v="47.669399999999996"/>
    <n v="0"/>
    <x v="42"/>
  </r>
  <r>
    <x v="51"/>
    <x v="0"/>
    <s v="NA"/>
    <n v="3924"/>
    <n v="0.18"/>
    <x v="32"/>
    <n v="10"/>
    <n v="280"/>
    <n v="2800"/>
    <n v="252"/>
    <n v="252"/>
    <n v="0"/>
    <x v="58"/>
  </r>
  <r>
    <x v="51"/>
    <x v="0"/>
    <s v="NA"/>
    <n v="3924"/>
    <n v="0.18"/>
    <x v="7"/>
    <n v="1"/>
    <n v="338.98"/>
    <n v="338.98"/>
    <n v="30.508200000000002"/>
    <n v="30.508200000000002"/>
    <n v="0"/>
    <x v="29"/>
  </r>
  <r>
    <x v="51"/>
    <x v="0"/>
    <s v="NA"/>
    <n v="7323"/>
    <n v="0.12"/>
    <x v="31"/>
    <n v="15.82"/>
    <n v="220"/>
    <n v="3480.4"/>
    <n v="208.82399999999998"/>
    <n v="208.82399999999998"/>
    <n v="0"/>
    <x v="59"/>
  </r>
  <r>
    <x v="52"/>
    <x v="0"/>
    <s v="NA"/>
    <n v="3923"/>
    <n v="0.18"/>
    <x v="3"/>
    <n v="2"/>
    <n v="100"/>
    <n v="200"/>
    <n v="18"/>
    <n v="18"/>
    <n v="0"/>
    <x v="3"/>
  </r>
  <r>
    <x v="52"/>
    <x v="0"/>
    <s v="NA"/>
    <n v="3924"/>
    <n v="0.18"/>
    <x v="33"/>
    <n v="2"/>
    <n v="529.66"/>
    <n v="1059.32"/>
    <n v="95.338799999999992"/>
    <n v="95.338799999999992"/>
    <n v="0"/>
    <x v="28"/>
  </r>
  <r>
    <x v="53"/>
    <x v="0"/>
    <s v="NA"/>
    <n v="8516"/>
    <n v="0.18"/>
    <x v="34"/>
    <n v="1"/>
    <n v="1144.07"/>
    <n v="1144.07"/>
    <n v="102.96629999999999"/>
    <n v="102.96629999999999"/>
    <n v="0"/>
    <x v="60"/>
  </r>
  <r>
    <x v="54"/>
    <x v="0"/>
    <s v="NA"/>
    <n v="8414"/>
    <n v="0.18"/>
    <x v="11"/>
    <n v="4"/>
    <n v="1059.32"/>
    <n v="4237.28"/>
    <n v="381.35519999999997"/>
    <n v="381.35519999999997"/>
    <n v="0"/>
    <x v="39"/>
  </r>
  <r>
    <x v="55"/>
    <x v="0"/>
    <s v="NA"/>
    <n v="8516"/>
    <n v="0.18"/>
    <x v="35"/>
    <n v="1"/>
    <n v="1016.95"/>
    <n v="1016.95"/>
    <n v="91.525499999999994"/>
    <n v="91.525499999999994"/>
    <n v="0"/>
    <x v="61"/>
  </r>
  <r>
    <x v="55"/>
    <x v="0"/>
    <s v="NA"/>
    <n v="7323"/>
    <n v="0.12"/>
    <x v="31"/>
    <n v="4.78"/>
    <n v="195"/>
    <n v="932.1"/>
    <n v="55.926000000000002"/>
    <n v="55.926000000000002"/>
    <n v="0"/>
    <x v="62"/>
  </r>
  <r>
    <x v="55"/>
    <x v="0"/>
    <s v="NA"/>
    <n v="8414"/>
    <n v="0.18"/>
    <x v="12"/>
    <n v="1"/>
    <n v="1059.32"/>
    <n v="1059.32"/>
    <n v="95.338799999999992"/>
    <n v="95.338799999999992"/>
    <n v="0"/>
    <x v="28"/>
  </r>
  <r>
    <x v="56"/>
    <x v="0"/>
    <s v="NA"/>
    <n v="8539"/>
    <n v="0.12"/>
    <x v="36"/>
    <n v="5"/>
    <n v="89.29"/>
    <n v="446.45000000000005"/>
    <n v="26.787000000000003"/>
    <n v="26.787000000000003"/>
    <n v="0"/>
    <x v="63"/>
  </r>
  <r>
    <x v="56"/>
    <x v="0"/>
    <s v="NA"/>
    <n v="3924"/>
    <n v="0.18"/>
    <x v="37"/>
    <n v="2"/>
    <n v="720.34"/>
    <n v="1440.68"/>
    <n v="129.66120000000001"/>
    <n v="129.66120000000001"/>
    <n v="0"/>
    <x v="64"/>
  </r>
  <r>
    <x v="57"/>
    <x v="0"/>
    <s v="NA"/>
    <n v="8516"/>
    <n v="0.18"/>
    <x v="34"/>
    <n v="1"/>
    <n v="1144.07"/>
    <n v="1144.07"/>
    <n v="102.96629999999999"/>
    <n v="102.96629999999999"/>
    <n v="0"/>
    <x v="60"/>
  </r>
  <r>
    <x v="57"/>
    <x v="0"/>
    <s v="NA"/>
    <n v="7323"/>
    <n v="0.12"/>
    <x v="31"/>
    <n v="6.98"/>
    <n v="195"/>
    <n v="1361.1000000000001"/>
    <n v="81.666000000000011"/>
    <n v="81.666000000000011"/>
    <n v="0"/>
    <x v="65"/>
  </r>
  <r>
    <x v="57"/>
    <x v="0"/>
    <s v="NA"/>
    <n v="8414"/>
    <n v="0.18"/>
    <x v="12"/>
    <n v="2"/>
    <n v="1059.32"/>
    <n v="2118.64"/>
    <n v="190.67759999999998"/>
    <n v="190.67759999999998"/>
    <n v="0"/>
    <x v="43"/>
  </r>
  <r>
    <x v="57"/>
    <x v="0"/>
    <s v="NA"/>
    <n v="8539"/>
    <n v="0.12"/>
    <x v="36"/>
    <n v="7"/>
    <n v="89.29"/>
    <n v="625.03000000000009"/>
    <n v="37.501800000000003"/>
    <n v="37.501800000000003"/>
    <n v="0"/>
    <x v="66"/>
  </r>
  <r>
    <x v="57"/>
    <x v="2"/>
    <s v="NA"/>
    <n v="3924"/>
    <n v="0.18"/>
    <x v="37"/>
    <n v="2"/>
    <n v="720.34"/>
    <n v="1440.68"/>
    <n v="129.66120000000001"/>
    <n v="129.66120000000001"/>
    <n v="0"/>
    <x v="64"/>
  </r>
  <r>
    <x v="58"/>
    <x v="2"/>
    <s v="NA"/>
    <n v="3923"/>
    <n v="0.18"/>
    <x v="5"/>
    <n v="2"/>
    <n v="125"/>
    <n v="250"/>
    <n v="22.5"/>
    <n v="22.5"/>
    <n v="0"/>
    <x v="5"/>
  </r>
  <r>
    <x v="59"/>
    <x v="0"/>
    <s v="NA"/>
    <n v="3923"/>
    <n v="0.18"/>
    <x v="38"/>
    <n v="4"/>
    <n v="115"/>
    <n v="460"/>
    <n v="41.4"/>
    <n v="41.4"/>
    <n v="0"/>
    <x v="67"/>
  </r>
  <r>
    <x v="59"/>
    <x v="0"/>
    <s v="NA"/>
    <n v="9405"/>
    <n v="0.12"/>
    <x v="39"/>
    <n v="1"/>
    <n v="241.07"/>
    <n v="241.07"/>
    <n v="14.464199999999998"/>
    <n v="14.464199999999998"/>
    <n v="0"/>
    <x v="68"/>
  </r>
  <r>
    <x v="60"/>
    <x v="0"/>
    <s v="NA"/>
    <n v="7323"/>
    <n v="0.12"/>
    <x v="31"/>
    <n v="2.4780000000000002"/>
    <n v="195"/>
    <n v="483.21000000000004"/>
    <n v="28.992599999999999"/>
    <n v="28.992599999999999"/>
    <n v="0"/>
    <x v="69"/>
  </r>
  <r>
    <x v="60"/>
    <x v="0"/>
    <s v="NA"/>
    <n v="3924"/>
    <n v="0.18"/>
    <x v="33"/>
    <n v="2"/>
    <n v="529.66"/>
    <n v="1059.32"/>
    <n v="95.338799999999992"/>
    <n v="95.338799999999992"/>
    <n v="0"/>
    <x v="28"/>
  </r>
  <r>
    <x v="60"/>
    <x v="0"/>
    <s v="NA"/>
    <n v="7323"/>
    <n v="0.12"/>
    <x v="23"/>
    <n v="3"/>
    <n v="250"/>
    <n v="750"/>
    <n v="45"/>
    <n v="45"/>
    <n v="0"/>
    <x v="35"/>
  </r>
  <r>
    <x v="61"/>
    <x v="1"/>
    <s v="NA"/>
    <n v="8414"/>
    <n v="0.18"/>
    <x v="11"/>
    <n v="2"/>
    <n v="1059.32"/>
    <n v="2118.64"/>
    <n v="190.67759999999998"/>
    <n v="190.67759999999998"/>
    <n v="0"/>
    <x v="43"/>
  </r>
  <r>
    <x v="61"/>
    <x v="0"/>
    <s v="NA"/>
    <n v="7323"/>
    <n v="0.12"/>
    <x v="40"/>
    <n v="4.47"/>
    <n v="405"/>
    <n v="1810.35"/>
    <n v="108.621"/>
    <n v="108.621"/>
    <n v="0"/>
    <x v="70"/>
  </r>
  <r>
    <x v="62"/>
    <x v="0"/>
    <s v="NA"/>
    <n v="3924"/>
    <n v="0.18"/>
    <x v="37"/>
    <n v="1"/>
    <n v="720.34"/>
    <n v="720.34"/>
    <n v="64.830600000000004"/>
    <n v="64.830600000000004"/>
    <n v="0"/>
    <x v="33"/>
  </r>
  <r>
    <x v="63"/>
    <x v="0"/>
    <s v="NA"/>
    <n v="7323"/>
    <n v="0.12"/>
    <x v="41"/>
    <n v="2.4500000000000002"/>
    <n v="565"/>
    <n v="1384.25"/>
    <n v="83.054999999999993"/>
    <n v="83.054999999999993"/>
    <n v="0"/>
    <x v="71"/>
  </r>
  <r>
    <x v="63"/>
    <x v="0"/>
    <s v="NA"/>
    <n v="7323"/>
    <n v="0.12"/>
    <x v="23"/>
    <n v="4"/>
    <n v="250"/>
    <n v="1000"/>
    <n v="60"/>
    <n v="60"/>
    <n v="0"/>
    <x v="72"/>
  </r>
  <r>
    <x v="63"/>
    <x v="0"/>
    <s v="NA"/>
    <n v="8539"/>
    <n v="0.12"/>
    <x v="36"/>
    <n v="5"/>
    <n v="89.29"/>
    <n v="446.45000000000005"/>
    <n v="26.787000000000003"/>
    <n v="26.787000000000003"/>
    <n v="0"/>
    <x v="63"/>
  </r>
  <r>
    <x v="63"/>
    <x v="0"/>
    <s v="NA"/>
    <n v="8414"/>
    <n v="0.18"/>
    <x v="11"/>
    <n v="5"/>
    <n v="1059.32"/>
    <n v="5296.5999999999995"/>
    <n v="476.69399999999996"/>
    <n v="476.69399999999996"/>
    <n v="0"/>
    <x v="73"/>
  </r>
  <r>
    <x v="63"/>
    <x v="0"/>
    <s v="NA"/>
    <n v="3924"/>
    <n v="0.18"/>
    <x v="42"/>
    <n v="2"/>
    <n v="338.98"/>
    <n v="677.96"/>
    <n v="61.016400000000004"/>
    <n v="61.016400000000004"/>
    <n v="0"/>
    <x v="74"/>
  </r>
  <r>
    <x v="64"/>
    <x v="0"/>
    <s v="NA"/>
    <n v="7323"/>
    <n v="0.12"/>
    <x v="31"/>
    <n v="2.1"/>
    <n v="195"/>
    <n v="409.5"/>
    <n v="24.57"/>
    <n v="24.57"/>
    <n v="0"/>
    <x v="75"/>
  </r>
  <r>
    <x v="64"/>
    <x v="0"/>
    <s v="NA"/>
    <n v="3923"/>
    <n v="0.18"/>
    <x v="5"/>
    <n v="1"/>
    <n v="125"/>
    <n v="125"/>
    <n v="11.25"/>
    <n v="11.25"/>
    <n v="0"/>
    <x v="76"/>
  </r>
  <r>
    <x v="65"/>
    <x v="0"/>
    <s v="NA"/>
    <n v="3923"/>
    <n v="0.18"/>
    <x v="38"/>
    <n v="4"/>
    <n v="115"/>
    <n v="460"/>
    <n v="41.4"/>
    <n v="41.4"/>
    <n v="0"/>
    <x v="67"/>
  </r>
  <r>
    <x v="65"/>
    <x v="0"/>
    <s v="NA"/>
    <n v="3924"/>
    <n v="0.18"/>
    <x v="33"/>
    <n v="1"/>
    <n v="529.66"/>
    <n v="529.66"/>
    <n v="47.669399999999996"/>
    <n v="47.669399999999996"/>
    <n v="0"/>
    <x v="42"/>
  </r>
  <r>
    <x v="66"/>
    <x v="0"/>
    <s v="NA"/>
    <n v="7323"/>
    <n v="0.12"/>
    <x v="43"/>
    <n v="3.88"/>
    <n v="515"/>
    <n v="1998.2"/>
    <n v="119.892"/>
    <n v="119.892"/>
    <n v="0"/>
    <x v="77"/>
  </r>
  <r>
    <x v="67"/>
    <x v="0"/>
    <s v="NA"/>
    <n v="3923"/>
    <n v="0.18"/>
    <x v="5"/>
    <n v="3"/>
    <n v="125"/>
    <n v="375"/>
    <n v="33.75"/>
    <n v="33.75"/>
    <n v="0"/>
    <x v="78"/>
  </r>
  <r>
    <x v="68"/>
    <x v="0"/>
    <s v="NA"/>
    <n v="3923"/>
    <n v="0.18"/>
    <x v="38"/>
    <n v="2"/>
    <n v="115"/>
    <n v="230"/>
    <n v="20.7"/>
    <n v="20.7"/>
    <n v="0"/>
    <x v="79"/>
  </r>
  <r>
    <x v="68"/>
    <x v="0"/>
    <s v="NA"/>
    <n v="7323"/>
    <n v="0.12"/>
    <x v="31"/>
    <n v="6.1"/>
    <n v="195"/>
    <n v="1189.5"/>
    <n v="71.36999999999999"/>
    <n v="71.36999999999999"/>
    <n v="0"/>
    <x v="80"/>
  </r>
  <r>
    <x v="68"/>
    <x v="0"/>
    <s v="NA"/>
    <n v="8414"/>
    <n v="0.18"/>
    <x v="11"/>
    <n v="5"/>
    <n v="1059.32"/>
    <n v="5296.5999999999995"/>
    <n v="476.69399999999996"/>
    <n v="476.69399999999996"/>
    <n v="0"/>
    <x v="73"/>
  </r>
  <r>
    <x v="69"/>
    <x v="0"/>
    <s v="NA"/>
    <n v="7323"/>
    <n v="0.12"/>
    <x v="44"/>
    <n v="44.642850000000003"/>
    <n v="200"/>
    <n v="8928.57"/>
    <n v="535.71420000000001"/>
    <n v="535.71420000000001"/>
    <n v="0"/>
    <x v="81"/>
  </r>
  <r>
    <x v="70"/>
    <x v="0"/>
    <s v="NA"/>
    <n v="9405"/>
    <n v="0.12"/>
    <x v="39"/>
    <n v="2"/>
    <n v="241.07"/>
    <n v="482.14"/>
    <n v="28.928399999999996"/>
    <n v="28.928399999999996"/>
    <n v="0"/>
    <x v="82"/>
  </r>
  <r>
    <x v="70"/>
    <x v="0"/>
    <s v="NA"/>
    <n v="3924"/>
    <n v="0.18"/>
    <x v="37"/>
    <n v="1"/>
    <n v="720.34"/>
    <n v="720.34"/>
    <n v="64.830600000000004"/>
    <n v="64.830600000000004"/>
    <n v="0"/>
    <x v="33"/>
  </r>
  <r>
    <x v="71"/>
    <x v="0"/>
    <s v="NA"/>
    <n v="3924"/>
    <n v="0.18"/>
    <x v="42"/>
    <n v="2"/>
    <n v="338.98"/>
    <n v="677.96"/>
    <n v="61.016400000000004"/>
    <n v="61.016400000000004"/>
    <n v="0"/>
    <x v="74"/>
  </r>
  <r>
    <x v="71"/>
    <x v="0"/>
    <s v="NA"/>
    <n v="7323"/>
    <n v="0.12"/>
    <x v="31"/>
    <n v="5.48"/>
    <n v="195"/>
    <n v="1068.6000000000001"/>
    <n v="64.116"/>
    <n v="64.116"/>
    <n v="0"/>
    <x v="83"/>
  </r>
  <r>
    <x v="72"/>
    <x v="0"/>
    <s v="NA"/>
    <n v="3924"/>
    <n v="0.18"/>
    <x v="33"/>
    <n v="2"/>
    <n v="529.66"/>
    <n v="1059.32"/>
    <n v="95.338799999999992"/>
    <n v="95.338799999999992"/>
    <n v="0"/>
    <x v="28"/>
  </r>
  <r>
    <x v="72"/>
    <x v="0"/>
    <s v="NA"/>
    <n v="8414"/>
    <n v="0.18"/>
    <x v="12"/>
    <n v="1"/>
    <n v="1059.32"/>
    <n v="1059.32"/>
    <n v="95.338799999999992"/>
    <n v="95.338799999999992"/>
    <n v="0"/>
    <x v="28"/>
  </r>
  <r>
    <x v="72"/>
    <x v="0"/>
    <s v="NA"/>
    <n v="8516"/>
    <n v="0.18"/>
    <x v="35"/>
    <n v="1"/>
    <n v="1016.95"/>
    <n v="1016.95"/>
    <n v="91.525499999999994"/>
    <n v="91.525499999999994"/>
    <n v="0"/>
    <x v="61"/>
  </r>
  <r>
    <x v="73"/>
    <x v="0"/>
    <s v="NA"/>
    <n v="3924"/>
    <n v="0.18"/>
    <x v="37"/>
    <n v="1"/>
    <n v="720.34"/>
    <n v="720.34"/>
    <n v="64.830600000000004"/>
    <n v="64.830600000000004"/>
    <n v="0"/>
    <x v="33"/>
  </r>
  <r>
    <x v="74"/>
    <x v="0"/>
    <s v="NA"/>
    <n v="8414"/>
    <n v="0.18"/>
    <x v="12"/>
    <n v="11"/>
    <n v="974.58"/>
    <n v="10720.380000000001"/>
    <n v="964.83420000000001"/>
    <n v="964.83420000000001"/>
    <n v="0"/>
    <x v="84"/>
  </r>
  <r>
    <x v="74"/>
    <x v="0"/>
    <s v="NA"/>
    <n v="8414"/>
    <n v="0.18"/>
    <x v="11"/>
    <n v="5"/>
    <n v="1059.32"/>
    <n v="5296.5999999999995"/>
    <n v="476.69399999999996"/>
    <n v="476.69399999999996"/>
    <n v="0"/>
    <x v="73"/>
  </r>
  <r>
    <x v="75"/>
    <x v="0"/>
    <s v="NA"/>
    <n v="3924"/>
    <n v="0.18"/>
    <x v="42"/>
    <n v="1"/>
    <n v="338.98"/>
    <n v="338.98"/>
    <n v="30.508200000000002"/>
    <n v="30.508200000000002"/>
    <n v="0"/>
    <x v="29"/>
  </r>
  <r>
    <x v="75"/>
    <x v="0"/>
    <s v="NA"/>
    <n v="7323"/>
    <n v="0.12"/>
    <x v="31"/>
    <n v="9.57"/>
    <n v="180"/>
    <n v="1722.6000000000001"/>
    <n v="103.35600000000001"/>
    <n v="103.35600000000001"/>
    <n v="0"/>
    <x v="85"/>
  </r>
  <r>
    <x v="75"/>
    <x v="0"/>
    <s v="NA"/>
    <n v="7323"/>
    <n v="0.12"/>
    <x v="40"/>
    <n v="3.89"/>
    <n v="405"/>
    <n v="1575.45"/>
    <n v="94.527000000000001"/>
    <n v="94.527000000000001"/>
    <n v="0"/>
    <x v="86"/>
  </r>
  <r>
    <x v="75"/>
    <x v="1"/>
    <s v="NA"/>
    <n v="3924"/>
    <n v="0.18"/>
    <x v="37"/>
    <n v="1"/>
    <n v="720.34"/>
    <n v="720.34"/>
    <n v="64.830600000000004"/>
    <n v="64.830600000000004"/>
    <n v="0"/>
    <x v="33"/>
  </r>
  <r>
    <x v="75"/>
    <x v="0"/>
    <s v="NA"/>
    <n v="3924"/>
    <n v="0.18"/>
    <x v="33"/>
    <n v="1"/>
    <n v="529.66"/>
    <n v="529.66"/>
    <n v="47.669399999999996"/>
    <n v="47.669399999999996"/>
    <n v="0"/>
    <x v="42"/>
  </r>
  <r>
    <x v="76"/>
    <x v="0"/>
    <s v="NA"/>
    <n v="8539"/>
    <n v="0.12"/>
    <x v="36"/>
    <n v="4"/>
    <n v="89.29"/>
    <n v="357.16"/>
    <n v="21.429600000000001"/>
    <n v="21.429600000000001"/>
    <n v="0"/>
    <x v="87"/>
  </r>
  <r>
    <x v="77"/>
    <x v="0"/>
    <s v="NA"/>
    <n v="7323"/>
    <n v="0.12"/>
    <x v="31"/>
    <n v="1.1100000000000001"/>
    <n v="200"/>
    <n v="222.00000000000003"/>
    <n v="13.320000000000002"/>
    <n v="13.320000000000002"/>
    <n v="0"/>
    <x v="88"/>
  </r>
  <r>
    <x v="77"/>
    <x v="0"/>
    <s v="NA"/>
    <n v="8414"/>
    <n v="0.18"/>
    <x v="11"/>
    <n v="5"/>
    <n v="1059.32"/>
    <n v="5296.5999999999995"/>
    <n v="476.69399999999996"/>
    <n v="476.69399999999996"/>
    <n v="0"/>
    <x v="73"/>
  </r>
  <r>
    <x v="77"/>
    <x v="0"/>
    <s v="07ANRPK5657K1Z9"/>
    <n v="3923"/>
    <n v="0.18"/>
    <x v="45"/>
    <n v="48"/>
    <n v="105"/>
    <n v="5040"/>
    <n v="453.59999999999997"/>
    <n v="453.59999999999997"/>
    <n v="0"/>
    <x v="89"/>
  </r>
  <r>
    <x v="77"/>
    <x v="0"/>
    <s v="07ANRPK5657K1Z9"/>
    <n v="9617"/>
    <n v="0.18"/>
    <x v="46"/>
    <n v="20"/>
    <n v="385"/>
    <n v="7700"/>
    <n v="693"/>
    <n v="693"/>
    <n v="0"/>
    <x v="90"/>
  </r>
  <r>
    <x v="77"/>
    <x v="0"/>
    <s v="NA"/>
    <n v="7323"/>
    <n v="0.12"/>
    <x v="16"/>
    <n v="200"/>
    <n v="30"/>
    <n v="6000"/>
    <n v="360"/>
    <n v="360"/>
    <n v="0"/>
    <x v="91"/>
  </r>
  <r>
    <x v="78"/>
    <x v="0"/>
    <s v="NA"/>
    <n v="7321"/>
    <n v="0.18"/>
    <x v="47"/>
    <n v="1"/>
    <n v="2033.9"/>
    <n v="2033.9"/>
    <n v="183.05099999999999"/>
    <n v="183.05099999999999"/>
    <n v="0"/>
    <x v="92"/>
  </r>
  <r>
    <x v="78"/>
    <x v="0"/>
    <s v="NA"/>
    <n v="8509"/>
    <n v="0.18"/>
    <x v="48"/>
    <n v="1"/>
    <n v="2118.64"/>
    <n v="2118.64"/>
    <n v="190.67759999999998"/>
    <n v="190.67759999999998"/>
    <n v="0"/>
    <x v="43"/>
  </r>
  <r>
    <x v="79"/>
    <x v="0"/>
    <s v="NA"/>
    <n v="7323"/>
    <n v="0.12"/>
    <x v="49"/>
    <n v="5.91"/>
    <n v="195"/>
    <n v="1152.45"/>
    <n v="69.147000000000006"/>
    <n v="69.147000000000006"/>
    <n v="0"/>
    <x v="93"/>
  </r>
  <r>
    <x v="80"/>
    <x v="0"/>
    <s v="NA"/>
    <n v="8414"/>
    <n v="0.18"/>
    <x v="0"/>
    <n v="1"/>
    <n v="1398.31"/>
    <n v="1398.31"/>
    <n v="125.8479"/>
    <n v="125.8479"/>
    <n v="0"/>
    <x v="0"/>
  </r>
  <r>
    <x v="80"/>
    <x v="0"/>
    <s v="NA"/>
    <n v="3923"/>
    <n v="0.18"/>
    <x v="4"/>
    <n v="2"/>
    <n v="101.69"/>
    <n v="203.38"/>
    <n v="18.304199999999998"/>
    <n v="18.304199999999998"/>
    <n v="0"/>
    <x v="94"/>
  </r>
  <r>
    <x v="80"/>
    <x v="0"/>
    <s v="NA"/>
    <n v="3923"/>
    <n v="0.18"/>
    <x v="5"/>
    <n v="2"/>
    <n v="135.59"/>
    <n v="271.18"/>
    <n v="24.406199999999998"/>
    <n v="24.406199999999998"/>
    <n v="0"/>
    <x v="95"/>
  </r>
  <r>
    <x v="80"/>
    <x v="0"/>
    <s v="NA"/>
    <n v="8513"/>
    <n v="0.18"/>
    <x v="10"/>
    <n v="2"/>
    <n v="110"/>
    <n v="220"/>
    <n v="19.8"/>
    <n v="19.8"/>
    <n v="0"/>
    <x v="4"/>
  </r>
  <r>
    <x v="80"/>
    <x v="0"/>
    <s v="NA"/>
    <n v="8516"/>
    <n v="0.18"/>
    <x v="50"/>
    <n v="2"/>
    <n v="635.59"/>
    <n v="1271.18"/>
    <n v="114.4062"/>
    <n v="114.4062"/>
    <n v="0"/>
    <x v="96"/>
  </r>
  <r>
    <x v="81"/>
    <x v="0"/>
    <s v="NA"/>
    <n v="7323"/>
    <n v="0.12"/>
    <x v="41"/>
    <n v="3.42"/>
    <n v="555"/>
    <n v="1898.1"/>
    <n v="113.886"/>
    <n v="113.886"/>
    <n v="0"/>
    <x v="97"/>
  </r>
  <r>
    <x v="81"/>
    <x v="0"/>
    <s v="NA"/>
    <n v="7323"/>
    <n v="0.12"/>
    <x v="51"/>
    <n v="4.9000000000000004"/>
    <n v="510"/>
    <n v="2499"/>
    <n v="149.94"/>
    <n v="149.94"/>
    <n v="0"/>
    <x v="98"/>
  </r>
  <r>
    <x v="82"/>
    <x v="0"/>
    <s v="NA"/>
    <n v="3923"/>
    <n v="0.18"/>
    <x v="52"/>
    <n v="2"/>
    <n v="120"/>
    <n v="240"/>
    <n v="21.599999999999998"/>
    <n v="21.599999999999998"/>
    <n v="0"/>
    <x v="99"/>
  </r>
  <r>
    <x v="82"/>
    <x v="0"/>
    <s v="NA"/>
    <n v="7323"/>
    <n v="0.12"/>
    <x v="53"/>
    <n v="1.2"/>
    <n v="490"/>
    <n v="588"/>
    <n v="35.28"/>
    <n v="35.28"/>
    <n v="0"/>
    <x v="100"/>
  </r>
  <r>
    <x v="83"/>
    <x v="2"/>
    <s v="NA"/>
    <n v="7615"/>
    <n v="0.12"/>
    <x v="54"/>
    <n v="1"/>
    <n v="1562.5"/>
    <n v="1562.5"/>
    <n v="93.75"/>
    <n v="93.75"/>
    <n v="0"/>
    <x v="101"/>
  </r>
  <r>
    <x v="84"/>
    <x v="3"/>
    <s v="NA"/>
    <n v="7323"/>
    <n v="0.12"/>
    <x v="25"/>
    <n v="9"/>
    <n v="100"/>
    <n v="900"/>
    <n v="54"/>
    <n v="54"/>
    <n v="0"/>
    <x v="102"/>
  </r>
  <r>
    <x v="85"/>
    <x v="0"/>
    <s v="NA"/>
    <n v="8301"/>
    <n v="0.18"/>
    <x v="55"/>
    <n v="2"/>
    <n v="67.8"/>
    <n v="135.6"/>
    <n v="12.203999999999999"/>
    <n v="12.203999999999999"/>
    <n v="0"/>
    <x v="103"/>
  </r>
  <r>
    <x v="85"/>
    <x v="0"/>
    <s v="NA"/>
    <n v="8301"/>
    <n v="0.18"/>
    <x v="56"/>
    <n v="3"/>
    <n v="101.69"/>
    <n v="305.07"/>
    <n v="27.456299999999999"/>
    <n v="27.456299999999999"/>
    <n v="0"/>
    <x v="104"/>
  </r>
  <r>
    <x v="85"/>
    <x v="4"/>
    <s v="NA"/>
    <n v="8539"/>
    <n v="0.12"/>
    <x v="36"/>
    <n v="4"/>
    <n v="89.29"/>
    <n v="357.16"/>
    <n v="21.429600000000001"/>
    <n v="21.429600000000001"/>
    <n v="0"/>
    <x v="87"/>
  </r>
  <r>
    <x v="85"/>
    <x v="0"/>
    <s v="NA"/>
    <n v="3924"/>
    <n v="0.18"/>
    <x v="42"/>
    <n v="2"/>
    <n v="360.17"/>
    <n v="720.34"/>
    <n v="64.830600000000004"/>
    <n v="64.830600000000004"/>
    <n v="0"/>
    <x v="33"/>
  </r>
  <r>
    <x v="85"/>
    <x v="0"/>
    <s v="NA"/>
    <n v="3924"/>
    <n v="0.18"/>
    <x v="57"/>
    <n v="1"/>
    <n v="783.9"/>
    <n v="783.9"/>
    <n v="70.551000000000002"/>
    <n v="70.551000000000002"/>
    <n v="0"/>
    <x v="105"/>
  </r>
  <r>
    <x v="85"/>
    <x v="0"/>
    <s v="NA"/>
    <n v="7323"/>
    <n v="0.12"/>
    <x v="49"/>
    <n v="2.4500000000000002"/>
    <n v="220"/>
    <n v="539"/>
    <n v="32.339999999999996"/>
    <n v="32.339999999999996"/>
    <n v="0"/>
    <x v="106"/>
  </r>
  <r>
    <x v="86"/>
    <x v="0"/>
    <s v="NA"/>
    <n v="3924"/>
    <n v="0.18"/>
    <x v="42"/>
    <n v="1"/>
    <n v="360.17"/>
    <n v="360.17"/>
    <n v="32.415300000000002"/>
    <n v="32.415300000000002"/>
    <n v="0"/>
    <x v="107"/>
  </r>
  <r>
    <x v="87"/>
    <x v="0"/>
    <s v="NA"/>
    <n v="7323"/>
    <n v="0.12"/>
    <x v="49"/>
    <n v="4.9000000000000004"/>
    <n v="190"/>
    <n v="931.00000000000011"/>
    <n v="55.860000000000007"/>
    <n v="55.860000000000007"/>
    <n v="0"/>
    <x v="108"/>
  </r>
  <r>
    <x v="87"/>
    <x v="0"/>
    <s v="NA"/>
    <n v="7323"/>
    <n v="0.12"/>
    <x v="49"/>
    <n v="5.67"/>
    <n v="250"/>
    <n v="1417.5"/>
    <n v="85.05"/>
    <n v="85.05"/>
    <n v="0"/>
    <x v="109"/>
  </r>
  <r>
    <x v="88"/>
    <x v="0"/>
    <s v="NA"/>
    <n v="7323"/>
    <n v="0.12"/>
    <x v="58"/>
    <n v="7.44"/>
    <n v="480"/>
    <n v="3571.2000000000003"/>
    <n v="214.27200000000002"/>
    <n v="214.27200000000002"/>
    <n v="0"/>
    <x v="110"/>
  </r>
  <r>
    <x v="88"/>
    <x v="0"/>
    <s v="NA"/>
    <n v="3924"/>
    <n v="0.18"/>
    <x v="37"/>
    <n v="2"/>
    <n v="699.15"/>
    <n v="1398.3"/>
    <n v="125.84699999999999"/>
    <n v="125.84699999999999"/>
    <n v="0"/>
    <x v="111"/>
  </r>
  <r>
    <x v="89"/>
    <x v="0"/>
    <s v="NA"/>
    <n v="8301"/>
    <n v="0.18"/>
    <x v="59"/>
    <n v="1"/>
    <n v="254.24"/>
    <n v="254.24"/>
    <n v="22.881599999999999"/>
    <n v="22.881599999999999"/>
    <n v="0"/>
    <x v="112"/>
  </r>
  <r>
    <x v="89"/>
    <x v="0"/>
    <s v="NA"/>
    <n v="7615"/>
    <n v="0.12"/>
    <x v="54"/>
    <n v="1"/>
    <n v="1562.5"/>
    <n v="1562.5"/>
    <n v="93.75"/>
    <n v="93.75"/>
    <n v="0"/>
    <x v="101"/>
  </r>
  <r>
    <x v="89"/>
    <x v="0"/>
    <s v="NA"/>
    <n v="3923"/>
    <n v="0.18"/>
    <x v="60"/>
    <n v="3"/>
    <n v="130"/>
    <n v="390"/>
    <n v="35.1"/>
    <n v="35.1"/>
    <n v="0"/>
    <x v="113"/>
  </r>
  <r>
    <x v="89"/>
    <x v="0"/>
    <s v="NA"/>
    <n v="8509"/>
    <n v="0.18"/>
    <x v="48"/>
    <n v="1"/>
    <n v="1949.15"/>
    <n v="1949.15"/>
    <n v="175.42349999999999"/>
    <n v="175.42349999999999"/>
    <n v="0"/>
    <x v="114"/>
  </r>
  <r>
    <x v="90"/>
    <x v="0"/>
    <s v="NA"/>
    <n v="8539"/>
    <n v="0.12"/>
    <x v="36"/>
    <n v="5"/>
    <n v="89.29"/>
    <n v="446.45000000000005"/>
    <n v="26.787000000000003"/>
    <n v="26.787000000000003"/>
    <n v="0"/>
    <x v="63"/>
  </r>
  <r>
    <x v="90"/>
    <x v="0"/>
    <s v="NA"/>
    <n v="7323"/>
    <n v="0.12"/>
    <x v="49"/>
    <n v="10.9"/>
    <n v="190"/>
    <n v="2071"/>
    <n v="124.25999999999999"/>
    <n v="124.25999999999999"/>
    <n v="0"/>
    <x v="115"/>
  </r>
  <r>
    <x v="90"/>
    <x v="0"/>
    <s v="NA"/>
    <n v="9405"/>
    <n v="0.12"/>
    <x v="39"/>
    <n v="2"/>
    <n v="241.07"/>
    <n v="482.14"/>
    <n v="28.928399999999996"/>
    <n v="28.928399999999996"/>
    <n v="0"/>
    <x v="82"/>
  </r>
  <r>
    <x v="91"/>
    <x v="0"/>
    <s v="NA"/>
    <n v="7323"/>
    <n v="0.12"/>
    <x v="49"/>
    <n v="32.467500000000001"/>
    <n v="220"/>
    <n v="7142.85"/>
    <n v="428.57100000000003"/>
    <n v="428.57100000000003"/>
    <n v="0"/>
    <x v="116"/>
  </r>
  <r>
    <x v="91"/>
    <x v="0"/>
    <s v="NA"/>
    <n v="7323"/>
    <n v="0.12"/>
    <x v="49"/>
    <n v="11.904"/>
    <n v="240"/>
    <n v="2856.96"/>
    <n v="171.41759999999999"/>
    <n v="171.41759999999999"/>
    <n v="0"/>
    <x v="117"/>
  </r>
  <r>
    <x v="91"/>
    <x v="0"/>
    <s v="NA"/>
    <n v="8516"/>
    <n v="0.18"/>
    <x v="50"/>
    <n v="2"/>
    <n v="559.32000000000005"/>
    <n v="1118.6400000000001"/>
    <n v="100.6776"/>
    <n v="100.6776"/>
    <n v="0"/>
    <x v="118"/>
  </r>
  <r>
    <x v="92"/>
    <x v="0"/>
    <s v="NA"/>
    <n v="7323"/>
    <n v="0.12"/>
    <x v="16"/>
    <n v="2"/>
    <n v="13.39"/>
    <n v="26.78"/>
    <n v="1.6068"/>
    <n v="1.6068"/>
    <n v="0"/>
    <x v="119"/>
  </r>
  <r>
    <x v="92"/>
    <x v="0"/>
    <s v="NA"/>
    <n v="8539"/>
    <n v="0.12"/>
    <x v="36"/>
    <n v="2"/>
    <n v="89.29"/>
    <n v="178.58"/>
    <n v="10.7148"/>
    <n v="10.7148"/>
    <n v="0"/>
    <x v="120"/>
  </r>
  <r>
    <x v="93"/>
    <x v="0"/>
    <s v="NA"/>
    <n v="3924"/>
    <n v="0.18"/>
    <x v="42"/>
    <n v="3"/>
    <n v="360.17"/>
    <n v="1080.51"/>
    <n v="97.245899999999992"/>
    <n v="97.245899999999992"/>
    <n v="0"/>
    <x v="121"/>
  </r>
  <r>
    <x v="94"/>
    <x v="0"/>
    <s v="NA"/>
    <n v="7615"/>
    <n v="0.12"/>
    <x v="61"/>
    <n v="1"/>
    <n v="1383.93"/>
    <n v="1383.93"/>
    <n v="83.035799999999995"/>
    <n v="83.035799999999995"/>
    <n v="0"/>
    <x v="122"/>
  </r>
  <r>
    <x v="94"/>
    <x v="2"/>
    <s v="NA"/>
    <n v="7323"/>
    <n v="0.12"/>
    <x v="49"/>
    <n v="6.78"/>
    <n v="200"/>
    <n v="1356"/>
    <n v="81.36"/>
    <n v="81.36"/>
    <n v="0"/>
    <x v="123"/>
  </r>
  <r>
    <x v="94"/>
    <x v="0"/>
    <s v="NA"/>
    <n v="3923"/>
    <n v="0.18"/>
    <x v="3"/>
    <n v="4"/>
    <n v="101.69"/>
    <n v="406.76"/>
    <n v="36.608399999999996"/>
    <n v="36.608399999999996"/>
    <n v="0"/>
    <x v="124"/>
  </r>
  <r>
    <x v="94"/>
    <x v="0"/>
    <s v="NA"/>
    <n v="7323"/>
    <n v="0.12"/>
    <x v="62"/>
    <n v="2.4500000000000002"/>
    <n v="480"/>
    <n v="1176"/>
    <n v="70.56"/>
    <n v="70.56"/>
    <n v="0"/>
    <x v="125"/>
  </r>
  <r>
    <x v="94"/>
    <x v="0"/>
    <s v="NA"/>
    <n v="7323"/>
    <n v="0.12"/>
    <x v="43"/>
    <n v="1.2"/>
    <n v="520"/>
    <n v="624"/>
    <n v="37.44"/>
    <n v="37.44"/>
    <n v="0"/>
    <x v="126"/>
  </r>
  <r>
    <x v="95"/>
    <x v="0"/>
    <s v="NA"/>
    <n v="7323"/>
    <n v="0.12"/>
    <x v="49"/>
    <n v="5.87"/>
    <n v="200"/>
    <n v="1174"/>
    <n v="70.44"/>
    <n v="70.44"/>
    <n v="0"/>
    <x v="127"/>
  </r>
  <r>
    <x v="96"/>
    <x v="0"/>
    <s v="NA"/>
    <n v="7323"/>
    <n v="0.12"/>
    <x v="63"/>
    <n v="2.56"/>
    <n v="450"/>
    <n v="1152"/>
    <n v="69.12"/>
    <n v="69.12"/>
    <n v="0"/>
    <x v="128"/>
  </r>
  <r>
    <x v="96"/>
    <x v="0"/>
    <s v="NA"/>
    <n v="3923"/>
    <n v="0.18"/>
    <x v="38"/>
    <n v="2"/>
    <n v="130"/>
    <n v="260"/>
    <n v="23.4"/>
    <n v="23.4"/>
    <n v="0"/>
    <x v="129"/>
  </r>
  <r>
    <x v="96"/>
    <x v="0"/>
    <s v="NA"/>
    <n v="7323"/>
    <n v="0.12"/>
    <x v="43"/>
    <n v="0.9"/>
    <n v="520"/>
    <n v="468"/>
    <n v="28.08"/>
    <n v="28.08"/>
    <n v="0"/>
    <x v="130"/>
  </r>
  <r>
    <x v="97"/>
    <x v="0"/>
    <s v="NA"/>
    <n v="7323"/>
    <n v="0.12"/>
    <x v="62"/>
    <n v="4.67"/>
    <n v="480"/>
    <n v="2241.6"/>
    <n v="134.49599999999998"/>
    <n v="134.49599999999998"/>
    <n v="0"/>
    <x v="131"/>
  </r>
  <r>
    <x v="97"/>
    <x v="2"/>
    <s v="NA"/>
    <n v="3923"/>
    <n v="0.18"/>
    <x v="4"/>
    <n v="6"/>
    <n v="118.64"/>
    <n v="711.84"/>
    <n v="64.065600000000003"/>
    <n v="64.065600000000003"/>
    <n v="0"/>
    <x v="132"/>
  </r>
  <r>
    <x v="98"/>
    <x v="2"/>
    <s v="NA"/>
    <n v="7323"/>
    <n v="0.12"/>
    <x v="49"/>
    <n v="2.78"/>
    <n v="230"/>
    <n v="639.4"/>
    <n v="38.363999999999997"/>
    <n v="38.363999999999997"/>
    <n v="0"/>
    <x v="133"/>
  </r>
  <r>
    <x v="99"/>
    <x v="2"/>
    <s v="NA"/>
    <n v="7615"/>
    <n v="0.12"/>
    <x v="64"/>
    <n v="1"/>
    <n v="2366.0700000000002"/>
    <n v="2366.0700000000002"/>
    <n v="141.96420000000001"/>
    <n v="141.96420000000001"/>
    <n v="0"/>
    <x v="134"/>
  </r>
  <r>
    <x v="99"/>
    <x v="5"/>
    <s v="NA"/>
    <n v="8539"/>
    <n v="0.12"/>
    <x v="36"/>
    <n v="10"/>
    <n v="89.29"/>
    <n v="892.90000000000009"/>
    <n v="53.574000000000005"/>
    <n v="53.574000000000005"/>
    <n v="0"/>
    <x v="135"/>
  </r>
  <r>
    <x v="99"/>
    <x v="5"/>
    <s v="NA"/>
    <n v="3924"/>
    <n v="0.18"/>
    <x v="37"/>
    <n v="1"/>
    <n v="699.15"/>
    <n v="699.15"/>
    <n v="62.923499999999997"/>
    <n v="62.923499999999997"/>
    <n v="0"/>
    <x v="136"/>
  </r>
  <r>
    <x v="100"/>
    <x v="0"/>
    <s v="NA"/>
    <n v="8301"/>
    <n v="0.18"/>
    <x v="55"/>
    <n v="5"/>
    <n v="67.8"/>
    <n v="339"/>
    <n v="30.509999999999998"/>
    <n v="30.509999999999998"/>
    <n v="0"/>
    <x v="137"/>
  </r>
  <r>
    <x v="100"/>
    <x v="1"/>
    <s v="NA"/>
    <n v="8301"/>
    <n v="0.18"/>
    <x v="56"/>
    <n v="5"/>
    <n v="101.69"/>
    <n v="508.45"/>
    <n v="45.7605"/>
    <n v="45.7605"/>
    <n v="0"/>
    <x v="138"/>
  </r>
  <r>
    <x v="101"/>
    <x v="0"/>
    <s v="NA"/>
    <n v="8414"/>
    <n v="0.18"/>
    <x v="0"/>
    <n v="1"/>
    <n v="1186.44"/>
    <n v="1186.44"/>
    <n v="106.7796"/>
    <n v="106.7796"/>
    <n v="0"/>
    <x v="139"/>
  </r>
  <r>
    <x v="101"/>
    <x v="0"/>
    <s v="NA"/>
    <n v="7323"/>
    <n v="0.12"/>
    <x v="16"/>
    <n v="2"/>
    <n v="17.86"/>
    <n v="35.72"/>
    <n v="2.1431999999999998"/>
    <n v="2.1431999999999998"/>
    <n v="0"/>
    <x v="140"/>
  </r>
  <r>
    <x v="101"/>
    <x v="2"/>
    <s v="NA"/>
    <n v="7323"/>
    <n v="0.12"/>
    <x v="25"/>
    <n v="5.9"/>
    <n v="100"/>
    <n v="590"/>
    <n v="35.4"/>
    <n v="35.4"/>
    <n v="0"/>
    <x v="141"/>
  </r>
  <r>
    <x v="101"/>
    <x v="0"/>
    <s v="NA"/>
    <n v="7615"/>
    <n v="0.12"/>
    <x v="61"/>
    <n v="1"/>
    <n v="1383.93"/>
    <n v="1383.93"/>
    <n v="83.035799999999995"/>
    <n v="83.035799999999995"/>
    <n v="0"/>
    <x v="122"/>
  </r>
  <r>
    <x v="102"/>
    <x v="0"/>
    <s v="NA"/>
    <n v="7615"/>
    <n v="0.12"/>
    <x v="64"/>
    <n v="1"/>
    <n v="2366.0700000000002"/>
    <n v="2366.0700000000002"/>
    <n v="141.96420000000001"/>
    <n v="141.96420000000001"/>
    <n v="0"/>
    <x v="134"/>
  </r>
  <r>
    <x v="102"/>
    <x v="0"/>
    <s v="NA"/>
    <n v="7323"/>
    <n v="0.12"/>
    <x v="49"/>
    <n v="5.93"/>
    <n v="190"/>
    <n v="1126.7"/>
    <n v="67.602000000000004"/>
    <n v="67.602000000000004"/>
    <n v="0"/>
    <x v="142"/>
  </r>
  <r>
    <x v="103"/>
    <x v="0"/>
    <s v="NA"/>
    <n v="7323"/>
    <n v="0.12"/>
    <x v="41"/>
    <n v="1.2"/>
    <n v="555"/>
    <n v="666"/>
    <n v="39.96"/>
    <n v="39.96"/>
    <n v="0"/>
    <x v="143"/>
  </r>
  <r>
    <x v="103"/>
    <x v="0"/>
    <s v="NA"/>
    <n v="7323"/>
    <n v="0.12"/>
    <x v="51"/>
    <n v="2.5499999999999998"/>
    <n v="510"/>
    <n v="1300.5"/>
    <n v="78.03"/>
    <n v="78.03"/>
    <n v="0"/>
    <x v="144"/>
  </r>
  <r>
    <x v="104"/>
    <x v="0"/>
    <s v="NA"/>
    <n v="8516"/>
    <n v="0.18"/>
    <x v="50"/>
    <n v="1"/>
    <n v="635.59"/>
    <n v="635.59"/>
    <n v="57.203099999999999"/>
    <n v="57.203099999999999"/>
    <n v="0"/>
    <x v="145"/>
  </r>
  <r>
    <x v="104"/>
    <x v="0"/>
    <s v="NA"/>
    <n v="8513"/>
    <n v="0.18"/>
    <x v="10"/>
    <n v="2"/>
    <n v="110"/>
    <n v="220"/>
    <n v="19.8"/>
    <n v="19.8"/>
    <n v="0"/>
    <x v="4"/>
  </r>
  <r>
    <x v="105"/>
    <x v="0"/>
    <s v="NA"/>
    <n v="7323"/>
    <n v="0.12"/>
    <x v="65"/>
    <n v="2.44"/>
    <n v="470"/>
    <n v="1146.8"/>
    <n v="68.807999999999993"/>
    <n v="68.807999999999993"/>
    <n v="0"/>
    <x v="146"/>
  </r>
  <r>
    <x v="105"/>
    <x v="0"/>
    <s v="NA"/>
    <n v="3923"/>
    <n v="0.18"/>
    <x v="52"/>
    <n v="5"/>
    <n v="120"/>
    <n v="600"/>
    <n v="54"/>
    <n v="54"/>
    <n v="0"/>
    <x v="147"/>
  </r>
  <r>
    <x v="105"/>
    <x v="0"/>
    <s v="NA"/>
    <n v="3923"/>
    <n v="0.18"/>
    <x v="60"/>
    <n v="3"/>
    <n v="130"/>
    <n v="390"/>
    <n v="35.1"/>
    <n v="35.1"/>
    <n v="0"/>
    <x v="113"/>
  </r>
  <r>
    <x v="105"/>
    <x v="0"/>
    <s v="NA"/>
    <n v="7323"/>
    <n v="0.12"/>
    <x v="28"/>
    <n v="3.99"/>
    <n v="585"/>
    <n v="2334.15"/>
    <n v="140.04900000000001"/>
    <n v="140.04900000000001"/>
    <n v="0"/>
    <x v="148"/>
  </r>
  <r>
    <x v="106"/>
    <x v="0"/>
    <s v="NA"/>
    <n v="8506"/>
    <n v="0.18"/>
    <x v="19"/>
    <n v="5"/>
    <n v="17"/>
    <n v="85"/>
    <n v="7.6499999999999995"/>
    <n v="7.6499999999999995"/>
    <n v="0"/>
    <x v="149"/>
  </r>
  <r>
    <x v="106"/>
    <x v="0"/>
    <s v="NA"/>
    <n v="8506"/>
    <n v="0.18"/>
    <x v="20"/>
    <n v="7"/>
    <n v="17"/>
    <n v="119"/>
    <n v="10.709999999999999"/>
    <n v="10.709999999999999"/>
    <n v="0"/>
    <x v="150"/>
  </r>
  <r>
    <x v="107"/>
    <x v="0"/>
    <s v="NA"/>
    <n v="8539"/>
    <n v="0.12"/>
    <x v="22"/>
    <n v="7"/>
    <n v="89.29"/>
    <n v="625.03000000000009"/>
    <n v="37.501800000000003"/>
    <n v="37.501800000000003"/>
    <n v="0"/>
    <x v="66"/>
  </r>
  <r>
    <x v="108"/>
    <x v="0"/>
    <s v="NA"/>
    <n v="3924"/>
    <n v="0.18"/>
    <x v="66"/>
    <n v="4"/>
    <n v="235"/>
    <n v="940"/>
    <n v="84.6"/>
    <n v="84.6"/>
    <n v="0"/>
    <x v="151"/>
  </r>
  <r>
    <x v="108"/>
    <x v="0"/>
    <s v="NA"/>
    <n v="7323"/>
    <n v="0.12"/>
    <x v="53"/>
    <n v="2.5499999999999998"/>
    <n v="475"/>
    <n v="1211.25"/>
    <n v="72.674999999999997"/>
    <n v="72.674999999999997"/>
    <n v="0"/>
    <x v="152"/>
  </r>
  <r>
    <x v="108"/>
    <x v="0"/>
    <s v="NA"/>
    <n v="7323"/>
    <n v="0.12"/>
    <x v="25"/>
    <n v="4.66"/>
    <n v="120"/>
    <n v="559.20000000000005"/>
    <n v="33.552"/>
    <n v="33.552"/>
    <n v="0"/>
    <x v="153"/>
  </r>
  <r>
    <x v="108"/>
    <x v="5"/>
    <s v="NA"/>
    <n v="3924"/>
    <n v="0.18"/>
    <x v="33"/>
    <n v="3"/>
    <n v="444.92"/>
    <n v="1334.76"/>
    <n v="120.1284"/>
    <n v="120.1284"/>
    <n v="0"/>
    <x v="154"/>
  </r>
  <r>
    <x v="109"/>
    <x v="1"/>
    <s v="NA"/>
    <n v="7323"/>
    <n v="0.12"/>
    <x v="44"/>
    <n v="5.31"/>
    <n v="240"/>
    <n v="1274.3999999999999"/>
    <n v="76.463999999999984"/>
    <n v="76.463999999999984"/>
    <n v="0"/>
    <x v="155"/>
  </r>
  <r>
    <x v="109"/>
    <x v="0"/>
    <s v="NA"/>
    <n v="8301"/>
    <n v="0.18"/>
    <x v="55"/>
    <n v="4"/>
    <n v="67.8"/>
    <n v="271.2"/>
    <n v="24.407999999999998"/>
    <n v="24.407999999999998"/>
    <n v="0"/>
    <x v="156"/>
  </r>
  <r>
    <x v="109"/>
    <x v="0"/>
    <s v="NA"/>
    <n v="8301"/>
    <n v="0.18"/>
    <x v="56"/>
    <n v="3"/>
    <n v="101.69"/>
    <n v="305.07"/>
    <n v="27.456299999999999"/>
    <n v="27.456299999999999"/>
    <n v="0"/>
    <x v="104"/>
  </r>
  <r>
    <x v="110"/>
    <x v="0"/>
    <s v="NA"/>
    <n v="7323"/>
    <n v="0.12"/>
    <x v="44"/>
    <n v="10.33"/>
    <n v="265"/>
    <n v="2737.45"/>
    <n v="164.24699999999999"/>
    <n v="164.24699999999999"/>
    <n v="0"/>
    <x v="157"/>
  </r>
  <r>
    <x v="110"/>
    <x v="5"/>
    <s v="NA"/>
    <n v="7615"/>
    <n v="0.12"/>
    <x v="67"/>
    <n v="1"/>
    <n v="1785.71"/>
    <n v="1785.71"/>
    <n v="107.1426"/>
    <n v="107.1426"/>
    <n v="0"/>
    <x v="158"/>
  </r>
  <r>
    <x v="111"/>
    <x v="0"/>
    <s v="NA"/>
    <n v="9405"/>
    <n v="0.12"/>
    <x v="39"/>
    <n v="3"/>
    <n v="236.61"/>
    <n v="709.83"/>
    <n v="42.589800000000004"/>
    <n v="42.589800000000004"/>
    <n v="0"/>
    <x v="159"/>
  </r>
  <r>
    <x v="111"/>
    <x v="0"/>
    <s v="NA"/>
    <n v="8539"/>
    <n v="0.12"/>
    <x v="22"/>
    <n v="4"/>
    <n v="89.29"/>
    <n v="357.16"/>
    <n v="21.429600000000001"/>
    <n v="21.429600000000001"/>
    <n v="0"/>
    <x v="87"/>
  </r>
  <r>
    <x v="111"/>
    <x v="0"/>
    <s v="NA"/>
    <n v="3924"/>
    <n v="0.18"/>
    <x v="68"/>
    <n v="1"/>
    <n v="720.34"/>
    <n v="720.34"/>
    <n v="64.830600000000004"/>
    <n v="64.830600000000004"/>
    <n v="0"/>
    <x v="33"/>
  </r>
  <r>
    <x v="112"/>
    <x v="0"/>
    <s v="NA"/>
    <n v="8301"/>
    <n v="0.18"/>
    <x v="59"/>
    <n v="1"/>
    <n v="253.39"/>
    <n v="253.39"/>
    <n v="22.805099999999999"/>
    <n v="22.805099999999999"/>
    <n v="0"/>
    <x v="160"/>
  </r>
  <r>
    <x v="113"/>
    <x v="0"/>
    <s v="NA"/>
    <n v="7323"/>
    <n v="0.12"/>
    <x v="44"/>
    <n v="20.12"/>
    <n v="260"/>
    <n v="5231.2"/>
    <n v="313.87199999999996"/>
    <n v="313.87199999999996"/>
    <n v="0"/>
    <x v="161"/>
  </r>
  <r>
    <x v="114"/>
    <x v="0"/>
    <s v="NA"/>
    <n v="8539"/>
    <n v="0.12"/>
    <x v="69"/>
    <n v="5"/>
    <n v="116.072"/>
    <n v="580.36"/>
    <n v="34.821599999999997"/>
    <n v="34.821599999999997"/>
    <n v="0"/>
    <x v="162"/>
  </r>
  <r>
    <x v="114"/>
    <x v="0"/>
    <s v="NA"/>
    <n v="8539"/>
    <n v="0.12"/>
    <x v="22"/>
    <n v="10"/>
    <n v="89.29"/>
    <n v="892.90000000000009"/>
    <n v="53.574000000000005"/>
    <n v="53.574000000000005"/>
    <n v="0"/>
    <x v="135"/>
  </r>
  <r>
    <x v="114"/>
    <x v="0"/>
    <s v="NA"/>
    <n v="3924"/>
    <n v="0.18"/>
    <x v="37"/>
    <n v="2"/>
    <n v="614.41"/>
    <n v="1228.82"/>
    <n v="110.59379999999999"/>
    <n v="110.59379999999999"/>
    <n v="0"/>
    <x v="163"/>
  </r>
  <r>
    <x v="114"/>
    <x v="0"/>
    <s v="NA"/>
    <n v="7323"/>
    <n v="0.12"/>
    <x v="70"/>
    <n v="12"/>
    <n v="350"/>
    <n v="4200"/>
    <n v="252"/>
    <n v="252"/>
    <n v="0"/>
    <x v="164"/>
  </r>
  <r>
    <x v="115"/>
    <x v="0"/>
    <s v="NA"/>
    <n v="7323"/>
    <n v="0.12"/>
    <x v="23"/>
    <n v="2"/>
    <n v="255"/>
    <n v="510"/>
    <n v="30.599999999999998"/>
    <n v="30.599999999999998"/>
    <n v="0"/>
    <x v="165"/>
  </r>
  <r>
    <x v="115"/>
    <x v="0"/>
    <s v="NA"/>
    <n v="7323"/>
    <n v="0.12"/>
    <x v="24"/>
    <n v="4"/>
    <n v="195"/>
    <n v="780"/>
    <n v="46.8"/>
    <n v="46.8"/>
    <n v="0"/>
    <x v="166"/>
  </r>
  <r>
    <x v="115"/>
    <x v="0"/>
    <s v="NA"/>
    <n v="3924"/>
    <n v="0.18"/>
    <x v="71"/>
    <n v="4"/>
    <n v="215"/>
    <n v="860"/>
    <n v="77.399999999999991"/>
    <n v="77.399999999999991"/>
    <n v="0"/>
    <x v="167"/>
  </r>
  <r>
    <x v="116"/>
    <x v="0"/>
    <s v="NA"/>
    <n v="7323"/>
    <n v="0.12"/>
    <x v="16"/>
    <n v="200"/>
    <n v="17.86"/>
    <n v="3572"/>
    <n v="214.32"/>
    <n v="214.32"/>
    <n v="0"/>
    <x v="168"/>
  </r>
  <r>
    <x v="117"/>
    <x v="0"/>
    <s v="NA"/>
    <n v="8301"/>
    <n v="0.18"/>
    <x v="55"/>
    <n v="2"/>
    <n v="67.8"/>
    <n v="135.6"/>
    <n v="12.203999999999999"/>
    <n v="12.203999999999999"/>
    <n v="0"/>
    <x v="103"/>
  </r>
  <r>
    <x v="117"/>
    <x v="0"/>
    <s v="NA"/>
    <n v="8301"/>
    <n v="0.18"/>
    <x v="56"/>
    <n v="2"/>
    <n v="101.69"/>
    <n v="203.38"/>
    <n v="18.304199999999998"/>
    <n v="18.304199999999998"/>
    <n v="0"/>
    <x v="94"/>
  </r>
  <r>
    <x v="117"/>
    <x v="0"/>
    <s v="NA"/>
    <n v="7615"/>
    <n v="0.12"/>
    <x v="72"/>
    <n v="2"/>
    <n v="357.14"/>
    <n v="714.28"/>
    <n v="42.8568"/>
    <n v="42.8568"/>
    <n v="0"/>
    <x v="169"/>
  </r>
  <r>
    <x v="117"/>
    <x v="0"/>
    <s v="NA"/>
    <n v="7323"/>
    <n v="0.12"/>
    <x v="44"/>
    <n v="10.98"/>
    <n v="260"/>
    <n v="2854.8"/>
    <n v="171.28800000000001"/>
    <n v="171.28800000000001"/>
    <n v="0"/>
    <x v="170"/>
  </r>
  <r>
    <x v="118"/>
    <x v="0"/>
    <s v="NA"/>
    <n v="7326"/>
    <n v="0.18"/>
    <x v="73"/>
    <n v="6"/>
    <n v="190.679"/>
    <n v="1144.0740000000001"/>
    <n v="102.96666"/>
    <n v="102.96666"/>
    <n v="0"/>
    <x v="171"/>
  </r>
  <r>
    <x v="119"/>
    <x v="0"/>
    <s v="NA"/>
    <n v="7615"/>
    <n v="0.12"/>
    <x v="67"/>
    <n v="1"/>
    <n v="1785.71"/>
    <n v="1785.71"/>
    <n v="107.1426"/>
    <n v="107.1426"/>
    <n v="0"/>
    <x v="158"/>
  </r>
  <r>
    <x v="119"/>
    <x v="0"/>
    <s v="NA"/>
    <n v="8414"/>
    <n v="0.18"/>
    <x v="17"/>
    <n v="2"/>
    <n v="1652.5429999999999"/>
    <n v="3305.0859999999998"/>
    <n v="297.45773999999994"/>
    <n v="297.45773999999994"/>
    <n v="0"/>
    <x v="172"/>
  </r>
  <r>
    <x v="119"/>
    <x v="0"/>
    <s v="NA"/>
    <n v="7323"/>
    <n v="0.12"/>
    <x v="23"/>
    <n v="1"/>
    <n v="255"/>
    <n v="255"/>
    <n v="15.299999999999999"/>
    <n v="15.299999999999999"/>
    <n v="0"/>
    <x v="173"/>
  </r>
  <r>
    <x v="119"/>
    <x v="5"/>
    <s v="NA"/>
    <n v="7323"/>
    <n v="0.12"/>
    <x v="26"/>
    <n v="5"/>
    <n v="205"/>
    <n v="1025"/>
    <n v="61.5"/>
    <n v="61.5"/>
    <n v="0"/>
    <x v="174"/>
  </r>
  <r>
    <x v="120"/>
    <x v="0"/>
    <s v="NA"/>
    <n v="7323"/>
    <n v="0.12"/>
    <x v="44"/>
    <n v="7.11"/>
    <n v="260"/>
    <n v="1848.6000000000001"/>
    <n v="110.91600000000001"/>
    <n v="110.91600000000001"/>
    <n v="0"/>
    <x v="175"/>
  </r>
  <r>
    <x v="121"/>
    <x v="0"/>
    <s v="NA"/>
    <n v="7323"/>
    <n v="0.12"/>
    <x v="74"/>
    <n v="1.87"/>
    <n v="480"/>
    <n v="897.6"/>
    <n v="53.856000000000002"/>
    <n v="53.856000000000002"/>
    <n v="0"/>
    <x v="176"/>
  </r>
  <r>
    <x v="121"/>
    <x v="0"/>
    <s v="NA"/>
    <n v="8414"/>
    <n v="0.18"/>
    <x v="75"/>
    <n v="1"/>
    <n v="1991.53"/>
    <n v="1991.53"/>
    <n v="179.23769999999999"/>
    <n v="179.23769999999999"/>
    <n v="0"/>
    <x v="52"/>
  </r>
  <r>
    <x v="122"/>
    <x v="0"/>
    <s v="NA"/>
    <n v="3924"/>
    <n v="0.18"/>
    <x v="76"/>
    <n v="2"/>
    <n v="720.34"/>
    <n v="1440.68"/>
    <n v="129.66120000000001"/>
    <n v="129.66120000000001"/>
    <n v="0"/>
    <x v="64"/>
  </r>
  <r>
    <x v="123"/>
    <x v="0"/>
    <s v="NA"/>
    <n v="7323"/>
    <n v="0.12"/>
    <x v="44"/>
    <n v="15.33"/>
    <n v="260"/>
    <n v="3985.8"/>
    <n v="239.148"/>
    <n v="239.148"/>
    <n v="0"/>
    <x v="177"/>
  </r>
  <r>
    <x v="124"/>
    <x v="0"/>
    <s v="NA"/>
    <n v="7615"/>
    <n v="0.12"/>
    <x v="72"/>
    <n v="1"/>
    <n v="357.14"/>
    <n v="357.14"/>
    <n v="21.4284"/>
    <n v="21.4284"/>
    <n v="0"/>
    <x v="178"/>
  </r>
  <r>
    <x v="124"/>
    <x v="0"/>
    <s v="NA"/>
    <n v="7323"/>
    <n v="0.12"/>
    <x v="16"/>
    <n v="250"/>
    <n v="17.86"/>
    <n v="4465"/>
    <n v="267.89999999999998"/>
    <n v="267.89999999999998"/>
    <n v="0"/>
    <x v="179"/>
  </r>
  <r>
    <x v="124"/>
    <x v="0"/>
    <s v="NA"/>
    <n v="3924"/>
    <n v="0.18"/>
    <x v="77"/>
    <n v="3"/>
    <n v="185"/>
    <n v="555"/>
    <n v="49.949999999999996"/>
    <n v="49.949999999999996"/>
    <n v="0"/>
    <x v="180"/>
  </r>
  <r>
    <x v="124"/>
    <x v="0"/>
    <s v="NA"/>
    <n v="8539"/>
    <n v="0.12"/>
    <x v="69"/>
    <n v="4"/>
    <n v="116.072"/>
    <n v="464.28800000000001"/>
    <n v="27.857279999999999"/>
    <n v="27.857279999999999"/>
    <n v="0"/>
    <x v="181"/>
  </r>
  <r>
    <x v="124"/>
    <x v="0"/>
    <s v="NA"/>
    <n v="8539"/>
    <n v="0.12"/>
    <x v="22"/>
    <n v="7"/>
    <n v="89.29"/>
    <n v="625.03000000000009"/>
    <n v="37.501800000000003"/>
    <n v="37.501800000000003"/>
    <n v="0"/>
    <x v="66"/>
  </r>
  <r>
    <x v="125"/>
    <x v="0"/>
    <s v="NA"/>
    <n v="7323"/>
    <n v="0.12"/>
    <x v="25"/>
    <n v="4.5199999999999996"/>
    <n v="120"/>
    <n v="542.4"/>
    <n v="32.543999999999997"/>
    <n v="32.543999999999997"/>
    <n v="0"/>
    <x v="182"/>
  </r>
  <r>
    <x v="126"/>
    <x v="0"/>
    <s v="NA"/>
    <n v="8301"/>
    <n v="0.18"/>
    <x v="55"/>
    <n v="5"/>
    <n v="67.8"/>
    <n v="339"/>
    <n v="30.509999999999998"/>
    <n v="30.509999999999998"/>
    <n v="0"/>
    <x v="137"/>
  </r>
  <r>
    <x v="126"/>
    <x v="0"/>
    <s v="NA"/>
    <n v="8301"/>
    <n v="0.18"/>
    <x v="56"/>
    <n v="5"/>
    <n v="101.69"/>
    <n v="508.45"/>
    <n v="45.7605"/>
    <n v="45.7605"/>
    <n v="0"/>
    <x v="138"/>
  </r>
  <r>
    <x v="126"/>
    <x v="0"/>
    <s v="NA"/>
    <n v="3924"/>
    <n v="0.18"/>
    <x v="68"/>
    <n v="3"/>
    <n v="720.34"/>
    <n v="2161.02"/>
    <n v="194.49179999999998"/>
    <n v="194.49179999999998"/>
    <n v="0"/>
    <x v="183"/>
  </r>
  <r>
    <x v="127"/>
    <x v="0"/>
    <s v="NA"/>
    <n v="7615"/>
    <n v="0.12"/>
    <x v="67"/>
    <n v="1"/>
    <n v="1785.71"/>
    <n v="1785.71"/>
    <n v="107.1426"/>
    <n v="107.1426"/>
    <n v="0"/>
    <x v="158"/>
  </r>
  <r>
    <x v="127"/>
    <x v="0"/>
    <s v="NA"/>
    <n v="7323"/>
    <n v="0.12"/>
    <x v="41"/>
    <n v="2.9"/>
    <n v="565"/>
    <n v="1638.5"/>
    <n v="98.31"/>
    <n v="98.31"/>
    <n v="0"/>
    <x v="184"/>
  </r>
  <r>
    <x v="127"/>
    <x v="0"/>
    <s v="NA"/>
    <n v="7323"/>
    <n v="0.12"/>
    <x v="51"/>
    <n v="4.1100000000000003"/>
    <n v="505"/>
    <n v="2075.5500000000002"/>
    <n v="124.533"/>
    <n v="124.533"/>
    <n v="0"/>
    <x v="185"/>
  </r>
  <r>
    <x v="127"/>
    <x v="0"/>
    <s v="NA"/>
    <n v="3924"/>
    <n v="0.18"/>
    <x v="42"/>
    <n v="3"/>
    <n v="338.98500000000001"/>
    <n v="1016.955"/>
    <n v="91.525949999999995"/>
    <n v="91.525949999999995"/>
    <n v="0"/>
    <x v="186"/>
  </r>
  <r>
    <x v="128"/>
    <x v="0"/>
    <s v="NA"/>
    <n v="3924"/>
    <n v="0.18"/>
    <x v="33"/>
    <n v="1"/>
    <n v="474.58"/>
    <n v="474.58"/>
    <n v="42.712199999999996"/>
    <n v="42.712199999999996"/>
    <n v="0"/>
    <x v="187"/>
  </r>
  <r>
    <x v="128"/>
    <x v="0"/>
    <s v="NA"/>
    <n v="7323"/>
    <n v="0.12"/>
    <x v="44"/>
    <n v="4.2750000000000004"/>
    <n v="250"/>
    <n v="1068.75"/>
    <n v="64.125"/>
    <n v="64.125"/>
    <n v="0"/>
    <x v="188"/>
  </r>
  <r>
    <x v="129"/>
    <x v="0"/>
    <s v="NA"/>
    <n v="3924"/>
    <n v="0.18"/>
    <x v="71"/>
    <n v="2"/>
    <n v="215"/>
    <n v="430"/>
    <n v="38.699999999999996"/>
    <n v="38.699999999999996"/>
    <n v="0"/>
    <x v="189"/>
  </r>
  <r>
    <x v="130"/>
    <x v="0"/>
    <s v="NA"/>
    <n v="3924"/>
    <n v="0.18"/>
    <x v="9"/>
    <n v="2"/>
    <n v="593.22"/>
    <n v="1186.44"/>
    <n v="106.7796"/>
    <n v="106.7796"/>
    <n v="0"/>
    <x v="139"/>
  </r>
  <r>
    <x v="130"/>
    <x v="0"/>
    <s v="NA"/>
    <n v="8301"/>
    <n v="0.18"/>
    <x v="55"/>
    <n v="1"/>
    <n v="67.8"/>
    <n v="67.8"/>
    <n v="6.1019999999999994"/>
    <n v="6.1019999999999994"/>
    <n v="0"/>
    <x v="190"/>
  </r>
  <r>
    <x v="130"/>
    <x v="0"/>
    <s v="NA"/>
    <n v="8301"/>
    <n v="0.18"/>
    <x v="56"/>
    <n v="2"/>
    <n v="101.69"/>
    <n v="203.38"/>
    <n v="18.304199999999998"/>
    <n v="18.304199999999998"/>
    <n v="0"/>
    <x v="94"/>
  </r>
  <r>
    <x v="131"/>
    <x v="0"/>
    <s v="NA"/>
    <n v="7323"/>
    <n v="0.12"/>
    <x v="44"/>
    <n v="11.247"/>
    <n v="260"/>
    <n v="2924.22"/>
    <n v="175.45319999999998"/>
    <n v="175.45319999999998"/>
    <n v="0"/>
    <x v="191"/>
  </r>
  <r>
    <x v="132"/>
    <x v="0"/>
    <s v="NA"/>
    <n v="8210"/>
    <n v="0.18"/>
    <x v="78"/>
    <n v="7"/>
    <n v="145.28"/>
    <n v="1016.96"/>
    <n v="91.526399999999995"/>
    <n v="91.526399999999995"/>
    <n v="0"/>
    <x v="192"/>
  </r>
  <r>
    <x v="132"/>
    <x v="0"/>
    <s v="NA"/>
    <n v="7615"/>
    <n v="0.12"/>
    <x v="67"/>
    <n v="1"/>
    <n v="1964.29"/>
    <n v="1964.29"/>
    <n v="117.8574"/>
    <n v="117.8574"/>
    <n v="0"/>
    <x v="193"/>
  </r>
  <r>
    <x v="133"/>
    <x v="0"/>
    <s v="NA"/>
    <n v="3924"/>
    <n v="0.18"/>
    <x v="32"/>
    <n v="2"/>
    <n v="285"/>
    <n v="570"/>
    <n v="51.3"/>
    <n v="51.3"/>
    <n v="0"/>
    <x v="194"/>
  </r>
  <r>
    <x v="134"/>
    <x v="0"/>
    <s v="NA"/>
    <n v="8215"/>
    <n v="0.12"/>
    <x v="79"/>
    <n v="2"/>
    <n v="73.66"/>
    <n v="147.32"/>
    <n v="8.8391999999999999"/>
    <n v="8.8391999999999999"/>
    <n v="0"/>
    <x v="195"/>
  </r>
  <r>
    <x v="134"/>
    <x v="0"/>
    <s v="NA"/>
    <n v="7323"/>
    <n v="0.12"/>
    <x v="65"/>
    <n v="2.08"/>
    <n v="475"/>
    <n v="988"/>
    <n v="59.28"/>
    <n v="59.28"/>
    <n v="0"/>
    <x v="196"/>
  </r>
  <r>
    <x v="135"/>
    <x v="0"/>
    <s v="NA"/>
    <n v="3923"/>
    <n v="0.18"/>
    <x v="52"/>
    <n v="2"/>
    <n v="110.17"/>
    <n v="220.34"/>
    <n v="19.8306"/>
    <n v="19.8306"/>
    <n v="0"/>
    <x v="197"/>
  </r>
  <r>
    <x v="135"/>
    <x v="0"/>
    <s v="NA"/>
    <n v="7323"/>
    <n v="0.12"/>
    <x v="80"/>
    <n v="1"/>
    <n v="513.39"/>
    <n v="513.39"/>
    <n v="30.803399999999996"/>
    <n v="30.803399999999996"/>
    <n v="0"/>
    <x v="198"/>
  </r>
  <r>
    <x v="136"/>
    <x v="0"/>
    <s v="NA"/>
    <n v="7323"/>
    <n v="0.12"/>
    <x v="81"/>
    <n v="9.7847397259999997"/>
    <n v="365"/>
    <n v="3571.4299999899999"/>
    <n v="214.28579999939998"/>
    <n v="214.28579999939998"/>
    <n v="0"/>
    <x v="199"/>
  </r>
  <r>
    <x v="137"/>
    <x v="0"/>
    <s v="NA"/>
    <n v="7323"/>
    <n v="0.12"/>
    <x v="23"/>
    <n v="2"/>
    <n v="220"/>
    <n v="440"/>
    <n v="26.4"/>
    <n v="26.4"/>
    <n v="0"/>
    <x v="200"/>
  </r>
  <r>
    <x v="137"/>
    <x v="0"/>
    <s v="NA"/>
    <n v="7323"/>
    <n v="0.12"/>
    <x v="31"/>
    <n v="3.76"/>
    <n v="200"/>
    <n v="752"/>
    <n v="45.12"/>
    <n v="45.12"/>
    <n v="0"/>
    <x v="201"/>
  </r>
  <r>
    <x v="137"/>
    <x v="0"/>
    <s v="NA"/>
    <n v="8421"/>
    <n v="0.18"/>
    <x v="82"/>
    <n v="1"/>
    <n v="491.52499999999998"/>
    <n v="491.52499999999998"/>
    <n v="44.237249999999996"/>
    <n v="44.237249999999996"/>
    <n v="0"/>
    <x v="202"/>
  </r>
  <r>
    <x v="138"/>
    <x v="0"/>
    <s v="NA"/>
    <n v="8516"/>
    <n v="0.18"/>
    <x v="83"/>
    <n v="1"/>
    <n v="817.8"/>
    <n v="817.8"/>
    <n v="73.60199999999999"/>
    <n v="73.60199999999999"/>
    <n v="0"/>
    <x v="203"/>
  </r>
  <r>
    <x v="139"/>
    <x v="0"/>
    <s v="NA"/>
    <n v="7321"/>
    <n v="0.18"/>
    <x v="84"/>
    <n v="1"/>
    <n v="1483.05"/>
    <n v="1483.05"/>
    <n v="133.47449999999998"/>
    <n v="133.47449999999998"/>
    <n v="0"/>
    <x v="204"/>
  </r>
  <r>
    <x v="139"/>
    <x v="1"/>
    <s v="NA"/>
    <n v="9617"/>
    <n v="0.18"/>
    <x v="85"/>
    <n v="1"/>
    <n v="614.41"/>
    <n v="614.41"/>
    <n v="55.296899999999994"/>
    <n v="55.296899999999994"/>
    <n v="0"/>
    <x v="205"/>
  </r>
  <r>
    <x v="140"/>
    <x v="5"/>
    <s v="NA"/>
    <n v="8516"/>
    <n v="0.18"/>
    <x v="50"/>
    <n v="1"/>
    <n v="635.59"/>
    <n v="635.59"/>
    <n v="57.203099999999999"/>
    <n v="57.203099999999999"/>
    <n v="0"/>
    <x v="145"/>
  </r>
  <r>
    <x v="141"/>
    <x v="0"/>
    <s v="NA"/>
    <n v="8215"/>
    <n v="0.12"/>
    <x v="86"/>
    <n v="2"/>
    <n v="357.14499999999998"/>
    <n v="714.29"/>
    <n v="42.857399999999998"/>
    <n v="42.857399999999998"/>
    <n v="0"/>
    <x v="206"/>
  </r>
  <r>
    <x v="141"/>
    <x v="1"/>
    <s v="NA"/>
    <n v="3923"/>
    <n v="0.18"/>
    <x v="5"/>
    <n v="1"/>
    <n v="101.69499999999999"/>
    <n v="101.69499999999999"/>
    <n v="9.1525499999999997"/>
    <n v="9.1525499999999997"/>
    <n v="0"/>
    <x v="207"/>
  </r>
  <r>
    <x v="141"/>
    <x v="0"/>
    <s v="NA"/>
    <n v="8421"/>
    <n v="0.18"/>
    <x v="82"/>
    <n v="1"/>
    <n v="491.52499999999998"/>
    <n v="491.52499999999998"/>
    <n v="44.237249999999996"/>
    <n v="44.237249999999996"/>
    <n v="0"/>
    <x v="202"/>
  </r>
  <r>
    <x v="142"/>
    <x v="0"/>
    <s v="NA"/>
    <n v="7323"/>
    <n v="0.12"/>
    <x v="23"/>
    <n v="1"/>
    <n v="220"/>
    <n v="220"/>
    <n v="13.2"/>
    <n v="13.2"/>
    <n v="0"/>
    <x v="208"/>
  </r>
  <r>
    <x v="142"/>
    <x v="5"/>
    <s v="NA"/>
    <n v="7323"/>
    <n v="0.12"/>
    <x v="24"/>
    <n v="1"/>
    <n v="190"/>
    <n v="190"/>
    <n v="11.4"/>
    <n v="11.4"/>
    <n v="0"/>
    <x v="209"/>
  </r>
  <r>
    <x v="143"/>
    <x v="5"/>
    <s v="NA"/>
    <n v="7323"/>
    <n v="0.12"/>
    <x v="31"/>
    <n v="1.9"/>
    <n v="220"/>
    <n v="418"/>
    <n v="25.08"/>
    <n v="25.08"/>
    <n v="0"/>
    <x v="210"/>
  </r>
  <r>
    <x v="143"/>
    <x v="5"/>
    <s v="NA"/>
    <n v="8516"/>
    <n v="0.18"/>
    <x v="87"/>
    <n v="1"/>
    <n v="661.02"/>
    <n v="661.02"/>
    <n v="59.491799999999998"/>
    <n v="59.491799999999998"/>
    <n v="0"/>
    <x v="211"/>
  </r>
  <r>
    <x v="143"/>
    <x v="0"/>
    <s v="NA"/>
    <n v="8513"/>
    <n v="0.18"/>
    <x v="10"/>
    <n v="2"/>
    <n v="84.75"/>
    <n v="169.5"/>
    <n v="15.254999999999999"/>
    <n v="15.254999999999999"/>
    <n v="0"/>
    <x v="11"/>
  </r>
  <r>
    <x v="144"/>
    <x v="1"/>
    <s v="NA"/>
    <n v="3924"/>
    <n v="0.18"/>
    <x v="88"/>
    <n v="20"/>
    <n v="265.255"/>
    <n v="5305.1"/>
    <n v="477.459"/>
    <n v="477.459"/>
    <n v="0"/>
    <x v="212"/>
  </r>
  <r>
    <x v="145"/>
    <x v="0"/>
    <s v="NA"/>
    <n v="8539"/>
    <n v="0.12"/>
    <x v="69"/>
    <n v="1"/>
    <n v="116.07"/>
    <n v="116.07"/>
    <n v="6.9641999999999991"/>
    <n v="6.9641999999999991"/>
    <n v="0"/>
    <x v="213"/>
  </r>
  <r>
    <x v="146"/>
    <x v="0"/>
    <s v="NA"/>
    <n v="7323"/>
    <n v="0.12"/>
    <x v="31"/>
    <n v="5.12"/>
    <n v="190"/>
    <n v="972.80000000000007"/>
    <n v="58.368000000000002"/>
    <n v="58.368000000000002"/>
    <n v="0"/>
    <x v="214"/>
  </r>
  <r>
    <x v="147"/>
    <x v="1"/>
    <s v="NA"/>
    <n v="7323"/>
    <n v="0.12"/>
    <x v="16"/>
    <n v="1"/>
    <n v="8.93"/>
    <n v="8.93"/>
    <n v="0.53579999999999994"/>
    <n v="0.53579999999999994"/>
    <n v="0"/>
    <x v="215"/>
  </r>
  <r>
    <x v="148"/>
    <x v="1"/>
    <s v="NA"/>
    <n v="8539"/>
    <n v="0.12"/>
    <x v="36"/>
    <n v="12"/>
    <n v="89.29"/>
    <n v="1071.48"/>
    <n v="64.288799999999995"/>
    <n v="64.288799999999995"/>
    <n v="0"/>
    <x v="216"/>
  </r>
  <r>
    <x v="148"/>
    <x v="0"/>
    <s v="NA"/>
    <n v="7323"/>
    <n v="0.12"/>
    <x v="24"/>
    <n v="2"/>
    <n v="190"/>
    <n v="380"/>
    <n v="22.8"/>
    <n v="22.8"/>
    <n v="0"/>
    <x v="217"/>
  </r>
  <r>
    <x v="149"/>
    <x v="0"/>
    <s v="NA"/>
    <n v="8516"/>
    <n v="0.18"/>
    <x v="50"/>
    <n v="1"/>
    <n v="635.59"/>
    <n v="635.59"/>
    <n v="57.203099999999999"/>
    <n v="57.203099999999999"/>
    <n v="0"/>
    <x v="145"/>
  </r>
  <r>
    <x v="150"/>
    <x v="0"/>
    <s v="NA"/>
    <n v="7323"/>
    <n v="0.12"/>
    <x v="31"/>
    <n v="3.44"/>
    <n v="200"/>
    <n v="688"/>
    <n v="41.28"/>
    <n v="41.28"/>
    <n v="0"/>
    <x v="218"/>
  </r>
  <r>
    <x v="150"/>
    <x v="0"/>
    <s v="NA"/>
    <n v="3924"/>
    <n v="0.18"/>
    <x v="89"/>
    <n v="1"/>
    <n v="305.08499999999998"/>
    <n v="305.08499999999998"/>
    <n v="27.457649999999997"/>
    <n v="27.457649999999997"/>
    <n v="0"/>
    <x v="219"/>
  </r>
  <r>
    <x v="150"/>
    <x v="0"/>
    <s v="NA"/>
    <n v="8421"/>
    <n v="0.18"/>
    <x v="82"/>
    <n v="1"/>
    <n v="491.52499999999998"/>
    <n v="491.52499999999998"/>
    <n v="44.237249999999996"/>
    <n v="44.237249999999996"/>
    <n v="0"/>
    <x v="202"/>
  </r>
  <r>
    <x v="151"/>
    <x v="0"/>
    <s v="NA"/>
    <n v="8509"/>
    <n v="0.18"/>
    <x v="90"/>
    <n v="2"/>
    <n v="1313.56"/>
    <n v="2627.12"/>
    <n v="236.44079999999997"/>
    <n v="236.44079999999997"/>
    <n v="0"/>
    <x v="220"/>
  </r>
  <r>
    <x v="152"/>
    <x v="0"/>
    <s v="NA"/>
    <n v="8516"/>
    <n v="0.18"/>
    <x v="91"/>
    <n v="1"/>
    <n v="1059.32"/>
    <n v="1059.32"/>
    <n v="95.338799999999992"/>
    <n v="95.338799999999992"/>
    <n v="0"/>
    <x v="28"/>
  </r>
  <r>
    <x v="152"/>
    <x v="1"/>
    <s v="NA"/>
    <n v="8516"/>
    <n v="0.18"/>
    <x v="34"/>
    <n v="1"/>
    <n v="1059.32"/>
    <n v="1059.32"/>
    <n v="95.338799999999992"/>
    <n v="95.338799999999992"/>
    <n v="0"/>
    <x v="28"/>
  </r>
  <r>
    <x v="152"/>
    <x v="1"/>
    <s v="NA"/>
    <n v="8506"/>
    <n v="0.18"/>
    <x v="19"/>
    <n v="7"/>
    <n v="14.41"/>
    <n v="100.87"/>
    <n v="9.0783000000000005"/>
    <n v="9.0783000000000005"/>
    <n v="0"/>
    <x v="221"/>
  </r>
  <r>
    <x v="153"/>
    <x v="0"/>
    <s v="NA"/>
    <n v="9613"/>
    <n v="0.18"/>
    <x v="92"/>
    <n v="2"/>
    <n v="50.85"/>
    <n v="101.7"/>
    <n v="9.1530000000000005"/>
    <n v="9.1530000000000005"/>
    <n v="0"/>
    <x v="222"/>
  </r>
  <r>
    <x v="154"/>
    <x v="0"/>
    <s v="NA"/>
    <n v="7321"/>
    <n v="0.18"/>
    <x v="93"/>
    <n v="1"/>
    <n v="2881.36"/>
    <n v="2881.36"/>
    <n v="259.32240000000002"/>
    <n v="259.32240000000002"/>
    <n v="0"/>
    <x v="223"/>
  </r>
  <r>
    <x v="155"/>
    <x v="0"/>
    <s v="NA"/>
    <n v="7323"/>
    <n v="0.12"/>
    <x v="25"/>
    <n v="4.99"/>
    <n v="120"/>
    <n v="598.80000000000007"/>
    <n v="35.928000000000004"/>
    <n v="35.928000000000004"/>
    <n v="0"/>
    <x v="224"/>
  </r>
  <r>
    <x v="155"/>
    <x v="0"/>
    <s v="NA"/>
    <n v="8516"/>
    <n v="0.18"/>
    <x v="94"/>
    <n v="1"/>
    <n v="677.97"/>
    <n v="677.97"/>
    <n v="61.017299999999999"/>
    <n v="61.017299999999999"/>
    <n v="0"/>
    <x v="225"/>
  </r>
  <r>
    <x v="155"/>
    <x v="1"/>
    <s v="NA"/>
    <n v="7323"/>
    <n v="0.12"/>
    <x v="31"/>
    <n v="8.11"/>
    <n v="185"/>
    <n v="1500.35"/>
    <n v="90.020999999999987"/>
    <n v="90.020999999999987"/>
    <n v="0"/>
    <x v="226"/>
  </r>
  <r>
    <x v="156"/>
    <x v="4"/>
    <s v="NA"/>
    <n v="8421"/>
    <n v="0.18"/>
    <x v="95"/>
    <n v="1"/>
    <n v="406.78"/>
    <n v="406.78"/>
    <n v="36.610199999999999"/>
    <n v="36.610199999999999"/>
    <n v="0"/>
    <x v="227"/>
  </r>
  <r>
    <x v="156"/>
    <x v="1"/>
    <s v="NA"/>
    <n v="8509"/>
    <n v="0.18"/>
    <x v="96"/>
    <n v="1"/>
    <n v="2330.5100000000002"/>
    <n v="2330.5100000000002"/>
    <n v="209.74590000000001"/>
    <n v="209.74590000000001"/>
    <n v="0"/>
    <x v="228"/>
  </r>
  <r>
    <x v="157"/>
    <x v="4"/>
    <s v="NA"/>
    <n v="8506"/>
    <n v="0.18"/>
    <x v="20"/>
    <n v="6"/>
    <n v="14.41"/>
    <n v="86.460000000000008"/>
    <n v="7.7814000000000005"/>
    <n v="7.7814000000000005"/>
    <n v="0"/>
    <x v="229"/>
  </r>
  <r>
    <x v="157"/>
    <x v="0"/>
    <s v="NA"/>
    <n v="8539"/>
    <n v="0.12"/>
    <x v="36"/>
    <n v="3"/>
    <n v="81.849999999999994"/>
    <n v="245.54999999999998"/>
    <n v="14.732999999999999"/>
    <n v="14.732999999999999"/>
    <n v="0"/>
    <x v="230"/>
  </r>
  <r>
    <x v="158"/>
    <x v="2"/>
    <s v="NA"/>
    <n v="8421"/>
    <n v="0.18"/>
    <x v="95"/>
    <n v="1"/>
    <n v="406.78"/>
    <n v="406.78"/>
    <n v="36.610199999999999"/>
    <n v="36.610199999999999"/>
    <n v="0"/>
    <x v="227"/>
  </r>
  <r>
    <x v="159"/>
    <x v="1"/>
    <s v="07ANRPK5657K1Z9"/>
    <n v="9617"/>
    <n v="0.18"/>
    <x v="97"/>
    <n v="12"/>
    <n v="584.75"/>
    <n v="7017"/>
    <n v="631.53"/>
    <n v="631.53"/>
    <n v="0"/>
    <x v="231"/>
  </r>
  <r>
    <x v="159"/>
    <x v="0"/>
    <s v="07ANRPK5657K1Z9"/>
    <n v="9617"/>
    <n v="0.18"/>
    <x v="98"/>
    <n v="15"/>
    <n v="398.31"/>
    <n v="5974.65"/>
    <n v="537.71849999999995"/>
    <n v="537.71849999999995"/>
    <n v="0"/>
    <x v="232"/>
  </r>
  <r>
    <x v="159"/>
    <x v="0"/>
    <s v="NA"/>
    <n v="7323"/>
    <n v="0.12"/>
    <x v="31"/>
    <n v="35.377358491000003"/>
    <n v="265"/>
    <n v="9375.0000001150001"/>
    <n v="562.5000000069"/>
    <n v="562.5000000069"/>
    <n v="0"/>
    <x v="233"/>
  </r>
  <r>
    <x v="159"/>
    <x v="0"/>
    <s v="NA"/>
    <n v="7323"/>
    <n v="0.12"/>
    <x v="99"/>
    <n v="2"/>
    <n v="155"/>
    <n v="310"/>
    <n v="18.599999999999998"/>
    <n v="18.599999999999998"/>
    <n v="0"/>
    <x v="234"/>
  </r>
  <r>
    <x v="160"/>
    <x v="1"/>
    <s v="NA"/>
    <n v="8516"/>
    <n v="0.18"/>
    <x v="100"/>
    <n v="3"/>
    <n v="762.71299999999997"/>
    <n v="2288.1390000000001"/>
    <n v="205.93251000000001"/>
    <n v="205.93251000000001"/>
    <n v="0"/>
    <x v="235"/>
  </r>
  <r>
    <x v="160"/>
    <x v="0"/>
    <s v="NA"/>
    <n v="8215"/>
    <n v="0.12"/>
    <x v="101"/>
    <n v="2"/>
    <n v="439.73"/>
    <n v="879.46"/>
    <n v="52.767600000000002"/>
    <n v="52.767600000000002"/>
    <n v="0"/>
    <x v="236"/>
  </r>
  <r>
    <x v="160"/>
    <x v="0"/>
    <s v="NA"/>
    <n v="7323"/>
    <n v="0.12"/>
    <x v="31"/>
    <n v="4.55"/>
    <n v="190"/>
    <n v="864.5"/>
    <n v="51.87"/>
    <n v="51.87"/>
    <n v="0"/>
    <x v="237"/>
  </r>
  <r>
    <x v="160"/>
    <x v="0"/>
    <s v="NA"/>
    <n v="8539"/>
    <n v="0.12"/>
    <x v="36"/>
    <n v="5"/>
    <n v="89.284999999999997"/>
    <n v="446.42499999999995"/>
    <n v="26.785499999999995"/>
    <n v="26.785499999999995"/>
    <n v="0"/>
    <x v="238"/>
  </r>
  <r>
    <x v="161"/>
    <x v="0"/>
    <s v="NA"/>
    <n v="7323"/>
    <n v="0.12"/>
    <x v="16"/>
    <n v="2"/>
    <n v="8.93"/>
    <n v="17.86"/>
    <n v="1.0715999999999999"/>
    <n v="1.0715999999999999"/>
    <n v="0"/>
    <x v="239"/>
  </r>
  <r>
    <x v="161"/>
    <x v="0"/>
    <s v="NA"/>
    <n v="7321"/>
    <n v="0.18"/>
    <x v="84"/>
    <n v="1"/>
    <n v="1483.05"/>
    <n v="1483.05"/>
    <n v="133.47449999999998"/>
    <n v="133.47449999999998"/>
    <n v="0"/>
    <x v="204"/>
  </r>
  <r>
    <x v="161"/>
    <x v="4"/>
    <s v="NA"/>
    <n v="8539"/>
    <n v="0.12"/>
    <x v="102"/>
    <n v="1"/>
    <n v="82.14"/>
    <n v="82.14"/>
    <n v="4.9283999999999999"/>
    <n v="4.9283999999999999"/>
    <n v="0"/>
    <x v="240"/>
  </r>
  <r>
    <x v="161"/>
    <x v="0"/>
    <s v="NA"/>
    <n v="8516"/>
    <n v="0.18"/>
    <x v="83"/>
    <n v="1"/>
    <n v="817.8"/>
    <n v="817.8"/>
    <n v="73.60199999999999"/>
    <n v="73.60199999999999"/>
    <n v="0"/>
    <x v="203"/>
  </r>
  <r>
    <x v="161"/>
    <x v="0"/>
    <s v="NA"/>
    <n v="8421"/>
    <n v="0.18"/>
    <x v="95"/>
    <n v="1"/>
    <n v="406.78"/>
    <n v="406.78"/>
    <n v="36.610199999999999"/>
    <n v="36.610199999999999"/>
    <n v="0"/>
    <x v="227"/>
  </r>
  <r>
    <x v="162"/>
    <x v="2"/>
    <s v="NA"/>
    <n v="7323"/>
    <n v="0.12"/>
    <x v="31"/>
    <n v="6.6964499999999996"/>
    <n v="200"/>
    <n v="1339.29"/>
    <n v="80.357399999999998"/>
    <n v="80.357399999999998"/>
    <n v="0"/>
    <x v="241"/>
  </r>
  <r>
    <x v="162"/>
    <x v="0"/>
    <s v="NA"/>
    <n v="7323"/>
    <n v="0.12"/>
    <x v="16"/>
    <n v="1"/>
    <n v="8.93"/>
    <n v="8.93"/>
    <n v="0.53579999999999994"/>
    <n v="0.53579999999999994"/>
    <n v="0"/>
    <x v="242"/>
  </r>
  <r>
    <x v="163"/>
    <x v="0"/>
    <s v="NA"/>
    <n v="7323"/>
    <n v="0.12"/>
    <x v="31"/>
    <n v="1.34"/>
    <n v="220"/>
    <n v="294.8"/>
    <n v="17.687999999999999"/>
    <n v="17.687999999999999"/>
    <n v="0"/>
    <x v="243"/>
  </r>
  <r>
    <x v="163"/>
    <x v="0"/>
    <s v="NA"/>
    <n v="8421"/>
    <n v="0.18"/>
    <x v="95"/>
    <n v="1"/>
    <n v="406.78"/>
    <n v="406.78"/>
    <n v="36.610199999999999"/>
    <n v="36.610199999999999"/>
    <n v="0"/>
    <x v="227"/>
  </r>
  <r>
    <x v="163"/>
    <x v="4"/>
    <s v="NA"/>
    <n v="7323"/>
    <n v="0.12"/>
    <x v="24"/>
    <n v="3"/>
    <n v="190"/>
    <n v="570"/>
    <n v="34.199999999999996"/>
    <n v="34.199999999999996"/>
    <n v="0"/>
    <x v="244"/>
  </r>
  <r>
    <x v="163"/>
    <x v="0"/>
    <s v="NA"/>
    <n v="8513"/>
    <n v="0.18"/>
    <x v="10"/>
    <n v="2"/>
    <n v="84.75"/>
    <n v="169.5"/>
    <n v="15.254999999999999"/>
    <n v="15.254999999999999"/>
    <n v="0"/>
    <x v="11"/>
  </r>
  <r>
    <x v="164"/>
    <x v="2"/>
    <s v="NA"/>
    <n v="8516"/>
    <n v="0.18"/>
    <x v="103"/>
    <n v="1"/>
    <n v="296.61"/>
    <n v="296.61"/>
    <n v="26.694900000000001"/>
    <n v="26.694900000000001"/>
    <n v="0"/>
    <x v="245"/>
  </r>
  <r>
    <x v="164"/>
    <x v="0"/>
    <s v="NA"/>
    <n v="7323"/>
    <n v="0.12"/>
    <x v="65"/>
    <n v="2.27"/>
    <n v="510"/>
    <n v="1157.7"/>
    <n v="69.462000000000003"/>
    <n v="69.462000000000003"/>
    <n v="0"/>
    <x v="246"/>
  </r>
  <r>
    <x v="165"/>
    <x v="1"/>
    <s v="NA"/>
    <n v="8414"/>
    <n v="0.18"/>
    <x v="17"/>
    <n v="1"/>
    <n v="1864.4068"/>
    <n v="1864.4068"/>
    <n v="167.79661199999998"/>
    <n v="167.79661199999998"/>
    <n v="0"/>
    <x v="247"/>
  </r>
  <r>
    <x v="166"/>
    <x v="0"/>
    <s v="NA"/>
    <n v="3923"/>
    <n v="0.18"/>
    <x v="5"/>
    <n v="2"/>
    <n v="110"/>
    <n v="220"/>
    <n v="19.8"/>
    <n v="19.8"/>
    <n v="0"/>
    <x v="4"/>
  </r>
  <r>
    <x v="167"/>
    <x v="1"/>
    <s v="NA"/>
    <n v="8516"/>
    <n v="0.18"/>
    <x v="103"/>
    <n v="1"/>
    <n v="296.61"/>
    <n v="296.61"/>
    <n v="26.694900000000001"/>
    <n v="26.694900000000001"/>
    <n v="0"/>
    <x v="245"/>
  </r>
  <r>
    <x v="167"/>
    <x v="0"/>
    <s v="NA"/>
    <n v="8539"/>
    <n v="0.12"/>
    <x v="36"/>
    <n v="23"/>
    <n v="89.285700000000006"/>
    <n v="2053.5711000000001"/>
    <n v="123.21426600000001"/>
    <n v="123.21426600000001"/>
    <n v="0"/>
    <x v="248"/>
  </r>
  <r>
    <x v="167"/>
    <x v="0"/>
    <s v="NA"/>
    <n v="8215"/>
    <n v="0.12"/>
    <x v="104"/>
    <n v="2"/>
    <n v="625"/>
    <n v="1250"/>
    <n v="75"/>
    <n v="75"/>
    <n v="0"/>
    <x v="249"/>
  </r>
  <r>
    <x v="167"/>
    <x v="1"/>
    <s v="NA"/>
    <n v="3924"/>
    <n v="0.18"/>
    <x v="105"/>
    <n v="2"/>
    <n v="148.30510000000001"/>
    <n v="296.61020000000002"/>
    <n v="26.694918000000001"/>
    <n v="26.694918000000001"/>
    <n v="0"/>
    <x v="250"/>
  </r>
  <r>
    <x v="168"/>
    <x v="0"/>
    <s v="NA"/>
    <n v="3924"/>
    <n v="0.18"/>
    <x v="7"/>
    <n v="3"/>
    <n v="282.48590000000002"/>
    <n v="847.45770000000005"/>
    <n v="76.271192999999997"/>
    <n v="76.271192999999997"/>
    <n v="0"/>
    <x v="251"/>
  </r>
  <r>
    <x v="169"/>
    <x v="0"/>
    <s v="NA"/>
    <n v="8414"/>
    <n v="0.18"/>
    <x v="17"/>
    <n v="1"/>
    <n v="1822.0338999999999"/>
    <n v="1822.0338999999999"/>
    <n v="163.98305099999999"/>
    <n v="163.98305099999999"/>
    <n v="0"/>
    <x v="252"/>
  </r>
  <r>
    <x v="169"/>
    <x v="2"/>
    <s v="NA"/>
    <n v="7323"/>
    <n v="0.12"/>
    <x v="62"/>
    <n v="3.3835000000000002"/>
    <n v="475"/>
    <n v="1607.1625000000001"/>
    <n v="96.429749999999999"/>
    <n v="96.429749999999999"/>
    <n v="0"/>
    <x v="253"/>
  </r>
  <r>
    <x v="169"/>
    <x v="0"/>
    <s v="NA"/>
    <n v="8513"/>
    <n v="0.18"/>
    <x v="10"/>
    <n v="2"/>
    <n v="84.75"/>
    <n v="169.5"/>
    <n v="15.254999999999999"/>
    <n v="15.254999999999999"/>
    <n v="0"/>
    <x v="11"/>
  </r>
  <r>
    <x v="170"/>
    <x v="1"/>
    <s v="NA"/>
    <n v="3924"/>
    <n v="0.18"/>
    <x v="89"/>
    <n v="2"/>
    <n v="224.5763"/>
    <n v="449.15260000000001"/>
    <n v="40.423733999999996"/>
    <n v="40.423733999999996"/>
    <n v="0"/>
    <x v="254"/>
  </r>
  <r>
    <x v="170"/>
    <x v="0"/>
    <s v="NA"/>
    <n v="7323"/>
    <n v="0.12"/>
    <x v="65"/>
    <n v="3.21"/>
    <n v="500"/>
    <n v="1605"/>
    <n v="96.3"/>
    <n v="96.3"/>
    <n v="0"/>
    <x v="255"/>
  </r>
  <r>
    <x v="171"/>
    <x v="0"/>
    <s v="NA"/>
    <n v="3924"/>
    <n v="0.18"/>
    <x v="106"/>
    <n v="6"/>
    <n v="233.05080000000001"/>
    <n v="1398.3048000000001"/>
    <n v="125.84743200000001"/>
    <n v="125.84743200000001"/>
    <n v="0"/>
    <x v="256"/>
  </r>
  <r>
    <x v="171"/>
    <x v="2"/>
    <s v="NA"/>
    <n v="8516"/>
    <n v="0.18"/>
    <x v="87"/>
    <n v="1"/>
    <n v="656.78"/>
    <n v="656.78"/>
    <n v="59.110199999999992"/>
    <n v="59.110199999999992"/>
    <n v="0"/>
    <x v="257"/>
  </r>
  <r>
    <x v="171"/>
    <x v="1"/>
    <s v="NA"/>
    <n v="3923"/>
    <n v="0.18"/>
    <x v="5"/>
    <n v="2"/>
    <n v="110"/>
    <n v="220"/>
    <n v="19.8"/>
    <n v="19.8"/>
    <n v="0"/>
    <x v="4"/>
  </r>
  <r>
    <x v="172"/>
    <x v="0"/>
    <s v="NA"/>
    <n v="8509"/>
    <n v="0.18"/>
    <x v="107"/>
    <n v="1"/>
    <n v="593.22029999999995"/>
    <n v="593.22029999999995"/>
    <n v="53.389826999999997"/>
    <n v="53.389826999999997"/>
    <n v="0"/>
    <x v="258"/>
  </r>
  <r>
    <x v="172"/>
    <x v="0"/>
    <s v="NA"/>
    <n v="7323"/>
    <n v="0.12"/>
    <x v="44"/>
    <n v="4.2816999999999998"/>
    <n v="220"/>
    <n v="941.97399999999993"/>
    <n v="56.518439999999991"/>
    <n v="56.518439999999991"/>
    <n v="0"/>
    <x v="259"/>
  </r>
  <r>
    <x v="172"/>
    <x v="0"/>
    <s v="NA"/>
    <n v="3923"/>
    <n v="0.18"/>
    <x v="3"/>
    <n v="3"/>
    <n v="90"/>
    <n v="270"/>
    <n v="24.3"/>
    <n v="24.3"/>
    <n v="0"/>
    <x v="260"/>
  </r>
  <r>
    <x v="173"/>
    <x v="0"/>
    <s v="NA"/>
    <n v="7323"/>
    <n v="0.12"/>
    <x v="44"/>
    <n v="4.9000000000000004"/>
    <n v="190"/>
    <n v="931.00000000000011"/>
    <n v="55.860000000000007"/>
    <n v="55.860000000000007"/>
    <n v="0"/>
    <x v="108"/>
  </r>
  <r>
    <x v="173"/>
    <x v="0"/>
    <s v="NA"/>
    <n v="7323"/>
    <n v="0.12"/>
    <x v="108"/>
    <n v="4"/>
    <n v="223.21430000000001"/>
    <n v="892.85720000000003"/>
    <n v="53.571432000000001"/>
    <n v="53.571432000000001"/>
    <n v="0"/>
    <x v="261"/>
  </r>
  <r>
    <x v="174"/>
    <x v="6"/>
    <s v="NA"/>
    <n v="8516"/>
    <n v="0.18"/>
    <x v="103"/>
    <n v="1"/>
    <n v="296.61"/>
    <n v="296.61"/>
    <n v="26.694900000000001"/>
    <n v="26.694900000000001"/>
    <n v="0"/>
    <x v="245"/>
  </r>
  <r>
    <x v="174"/>
    <x v="0"/>
    <s v="NA"/>
    <n v="8539"/>
    <n v="0.12"/>
    <x v="109"/>
    <n v="2"/>
    <n v="223.21430000000001"/>
    <n v="446.42860000000002"/>
    <n v="26.785716000000001"/>
    <n v="26.785716000000001"/>
    <n v="0"/>
    <x v="262"/>
  </r>
  <r>
    <x v="174"/>
    <x v="0"/>
    <s v="NA"/>
    <n v="7323"/>
    <n v="0.18"/>
    <x v="110"/>
    <n v="1"/>
    <n v="1144.0678"/>
    <n v="1144.0678"/>
    <n v="102.96610199999999"/>
    <n v="102.96610199999999"/>
    <n v="0"/>
    <x v="263"/>
  </r>
  <r>
    <x v="175"/>
    <x v="0"/>
    <s v="NA"/>
    <n v="8211"/>
    <n v="0.12"/>
    <x v="111"/>
    <n v="10"/>
    <n v="33.928600000000003"/>
    <n v="339.28600000000006"/>
    <n v="20.357160000000004"/>
    <n v="20.357160000000004"/>
    <n v="0"/>
    <x v="264"/>
  </r>
  <r>
    <x v="175"/>
    <x v="2"/>
    <s v="NA"/>
    <n v="7013"/>
    <n v="0.18"/>
    <x v="112"/>
    <n v="6"/>
    <n v="240.113"/>
    <n v="1440.6779999999999"/>
    <n v="129.66101999999998"/>
    <n v="129.66101999999998"/>
    <n v="0"/>
    <x v="265"/>
  </r>
  <r>
    <x v="175"/>
    <x v="0"/>
    <s v="NA"/>
    <n v="8211"/>
    <n v="0.12"/>
    <x v="113"/>
    <n v="3"/>
    <n v="44.642899999999997"/>
    <n v="133.92869999999999"/>
    <n v="8.0357219999999998"/>
    <n v="8.0357219999999998"/>
    <n v="0"/>
    <x v="266"/>
  </r>
  <r>
    <x v="175"/>
    <x v="0"/>
    <s v="NA"/>
    <n v="8516"/>
    <n v="0.18"/>
    <x v="114"/>
    <n v="1"/>
    <n v="474.5763"/>
    <n v="474.5763"/>
    <n v="42.711866999999998"/>
    <n v="42.711866999999998"/>
    <n v="0"/>
    <x v="267"/>
  </r>
  <r>
    <x v="175"/>
    <x v="0"/>
    <s v="NA"/>
    <n v="3923"/>
    <n v="0.18"/>
    <x v="3"/>
    <n v="3"/>
    <n v="90"/>
    <n v="270"/>
    <n v="24.3"/>
    <n v="24.3"/>
    <n v="0"/>
    <x v="260"/>
  </r>
  <r>
    <x v="175"/>
    <x v="0"/>
    <s v="NA"/>
    <n v="3924"/>
    <n v="0.18"/>
    <x v="115"/>
    <n v="5"/>
    <n v="779.66099999999994"/>
    <n v="3898.3049999999998"/>
    <n v="350.84744999999998"/>
    <n v="350.84744999999998"/>
    <n v="0"/>
    <x v="268"/>
  </r>
  <r>
    <x v="176"/>
    <x v="1"/>
    <s v="NA"/>
    <n v="8215"/>
    <n v="0.12"/>
    <x v="79"/>
    <n v="2"/>
    <n v="62.5"/>
    <n v="125"/>
    <n v="7.5"/>
    <n v="7.5"/>
    <n v="0"/>
    <x v="269"/>
  </r>
  <r>
    <x v="176"/>
    <x v="1"/>
    <s v="NA"/>
    <n v="7323"/>
    <n v="0.12"/>
    <x v="116"/>
    <n v="1"/>
    <n v="241.07140000000001"/>
    <n v="241.07140000000001"/>
    <n v="14.464283999999999"/>
    <n v="14.464283999999999"/>
    <n v="0"/>
    <x v="270"/>
  </r>
  <r>
    <x v="176"/>
    <x v="1"/>
    <s v="NA"/>
    <n v="9613"/>
    <n v="0.18"/>
    <x v="117"/>
    <n v="1"/>
    <n v="76.271199999999993"/>
    <n v="76.271199999999993"/>
    <n v="6.8644079999999992"/>
    <n v="6.8644079999999992"/>
    <n v="0"/>
    <x v="271"/>
  </r>
  <r>
    <x v="176"/>
    <x v="1"/>
    <s v="NA"/>
    <n v="7323"/>
    <n v="0.12"/>
    <x v="108"/>
    <n v="4"/>
    <n v="223.21430000000001"/>
    <n v="892.85720000000003"/>
    <n v="53.571432000000001"/>
    <n v="53.571432000000001"/>
    <n v="0"/>
    <x v="261"/>
  </r>
  <r>
    <x v="176"/>
    <x v="1"/>
    <s v="NA"/>
    <n v="7323"/>
    <n v="0.12"/>
    <x v="116"/>
    <n v="2"/>
    <n v="267.8571"/>
    <n v="535.71420000000001"/>
    <n v="32.142851999999998"/>
    <n v="32.142851999999998"/>
    <n v="0"/>
    <x v="272"/>
  </r>
  <r>
    <x v="176"/>
    <x v="1"/>
    <s v="NA"/>
    <n v="7323"/>
    <n v="0.12"/>
    <x v="118"/>
    <n v="2.3757999999999999"/>
    <n v="345"/>
    <n v="819.65099999999995"/>
    <n v="49.179059999999993"/>
    <n v="49.179059999999993"/>
    <n v="0"/>
    <x v="273"/>
  </r>
  <r>
    <x v="176"/>
    <x v="0"/>
    <s v="NA"/>
    <n v="8516"/>
    <n v="0.18"/>
    <x v="119"/>
    <n v="1"/>
    <n v="572.03390000000002"/>
    <n v="572.03390000000002"/>
    <n v="51.483050999999996"/>
    <n v="51.483050999999996"/>
    <n v="0"/>
    <x v="274"/>
  </r>
  <r>
    <x v="177"/>
    <x v="2"/>
    <s v="NA"/>
    <n v="3923"/>
    <n v="0.18"/>
    <x v="5"/>
    <n v="2"/>
    <n v="110"/>
    <n v="220"/>
    <n v="19.8"/>
    <n v="19.8"/>
    <n v="0"/>
    <x v="4"/>
  </r>
  <r>
    <x v="177"/>
    <x v="1"/>
    <s v="NA"/>
    <n v="7323"/>
    <n v="0.12"/>
    <x v="26"/>
    <n v="1"/>
    <n v="156.25"/>
    <n v="156.25"/>
    <n v="9.375"/>
    <n v="9.375"/>
    <n v="0"/>
    <x v="275"/>
  </r>
  <r>
    <x v="177"/>
    <x v="0"/>
    <s v="NA"/>
    <n v="3924"/>
    <n v="0.18"/>
    <x v="89"/>
    <n v="3"/>
    <n v="237.28809999999999"/>
    <n v="711.86429999999996"/>
    <n v="64.067786999999996"/>
    <n v="64.067786999999996"/>
    <n v="0"/>
    <x v="276"/>
  </r>
  <r>
    <x v="177"/>
    <x v="1"/>
    <s v="NA"/>
    <n v="7321"/>
    <n v="0.18"/>
    <x v="120"/>
    <n v="1"/>
    <n v="3305.0846999999999"/>
    <n v="3305.0846999999999"/>
    <n v="297.45762299999996"/>
    <n v="297.45762299999996"/>
    <n v="0"/>
    <x v="277"/>
  </r>
  <r>
    <x v="177"/>
    <x v="7"/>
    <s v="NA"/>
    <n v="8516"/>
    <n v="0.18"/>
    <x v="121"/>
    <n v="1"/>
    <n v="741.52539999999999"/>
    <n v="741.52539999999999"/>
    <n v="66.737285999999997"/>
    <n v="66.737285999999997"/>
    <n v="0"/>
    <x v="278"/>
  </r>
  <r>
    <x v="178"/>
    <x v="0"/>
    <s v="NA"/>
    <n v="8516"/>
    <n v="0.18"/>
    <x v="122"/>
    <n v="1"/>
    <n v="1228.81"/>
    <n v="1228.81"/>
    <n v="110.59289999999999"/>
    <n v="110.59289999999999"/>
    <n v="0"/>
    <x v="1"/>
  </r>
  <r>
    <x v="178"/>
    <x v="0"/>
    <s v="NA"/>
    <n v="3923"/>
    <n v="0.18"/>
    <x v="4"/>
    <n v="2"/>
    <n v="100"/>
    <n v="200"/>
    <n v="18"/>
    <n v="18"/>
    <n v="0"/>
    <x v="3"/>
  </r>
  <r>
    <x v="179"/>
    <x v="1"/>
    <s v="NA"/>
    <n v="7323"/>
    <n v="0.12"/>
    <x v="44"/>
    <n v="3.01"/>
    <n v="200"/>
    <n v="602"/>
    <n v="36.119999999999997"/>
    <n v="36.119999999999997"/>
    <n v="0"/>
    <x v="279"/>
  </r>
  <r>
    <x v="179"/>
    <x v="1"/>
    <s v="NA"/>
    <n v="3924"/>
    <n v="0.18"/>
    <x v="76"/>
    <n v="2"/>
    <n v="614.40679999999998"/>
    <n v="1228.8136"/>
    <n v="110.59322399999999"/>
    <n v="110.59322399999999"/>
    <n v="0"/>
    <x v="280"/>
  </r>
  <r>
    <x v="180"/>
    <x v="0"/>
    <s v="NA"/>
    <n v="3923"/>
    <n v="0.18"/>
    <x v="4"/>
    <n v="3"/>
    <n v="100"/>
    <n v="300"/>
    <n v="27"/>
    <n v="27"/>
    <n v="0"/>
    <x v="281"/>
  </r>
  <r>
    <x v="180"/>
    <x v="0"/>
    <s v="NA"/>
    <n v="8509"/>
    <n v="0.18"/>
    <x v="107"/>
    <n v="1"/>
    <n v="635.59320000000002"/>
    <n v="635.59320000000002"/>
    <n v="57.203387999999997"/>
    <n v="57.203387999999997"/>
    <n v="0"/>
    <x v="282"/>
  </r>
  <r>
    <x v="180"/>
    <x v="0"/>
    <s v="NA"/>
    <n v="7323"/>
    <n v="0.12"/>
    <x v="108"/>
    <n v="1"/>
    <n v="223.21430000000001"/>
    <n v="223.21430000000001"/>
    <n v="13.392858"/>
    <n v="13.392858"/>
    <n v="0"/>
    <x v="283"/>
  </r>
  <r>
    <x v="181"/>
    <x v="0"/>
    <s v="NA"/>
    <n v="8516"/>
    <n v="0.18"/>
    <x v="103"/>
    <n v="1"/>
    <n v="296.61"/>
    <n v="296.61"/>
    <n v="26.694900000000001"/>
    <n v="26.694900000000001"/>
    <n v="0"/>
    <x v="245"/>
  </r>
  <r>
    <x v="181"/>
    <x v="1"/>
    <s v="NA"/>
    <n v="9613"/>
    <n v="0.18"/>
    <x v="92"/>
    <n v="1"/>
    <n v="63.5593"/>
    <n v="63.5593"/>
    <n v="5.7203369999999998"/>
    <n v="5.7203369999999998"/>
    <n v="0"/>
    <x v="284"/>
  </r>
  <r>
    <x v="181"/>
    <x v="1"/>
    <s v="NA"/>
    <n v="8539"/>
    <n v="0.12"/>
    <x v="109"/>
    <n v="2"/>
    <n v="223.21430000000001"/>
    <n v="446.42860000000002"/>
    <n v="26.785716000000001"/>
    <n v="26.785716000000001"/>
    <n v="0"/>
    <x v="262"/>
  </r>
  <r>
    <x v="182"/>
    <x v="4"/>
    <s v="NA"/>
    <n v="8215"/>
    <n v="0.12"/>
    <x v="123"/>
    <n v="1"/>
    <n v="714.28570000000002"/>
    <n v="714.28570000000002"/>
    <n v="42.857141999999996"/>
    <n v="42.857141999999996"/>
    <n v="0"/>
    <x v="285"/>
  </r>
  <r>
    <x v="182"/>
    <x v="4"/>
    <s v="NA"/>
    <n v="8215"/>
    <n v="0.12"/>
    <x v="123"/>
    <n v="2"/>
    <n v="758.92859999999996"/>
    <n v="1517.8571999999999"/>
    <n v="91.071431999999987"/>
    <n v="91.071431999999987"/>
    <n v="0"/>
    <x v="286"/>
  </r>
  <r>
    <x v="183"/>
    <x v="0"/>
    <s v="NA"/>
    <n v="7323"/>
    <n v="0.12"/>
    <x v="25"/>
    <n v="3.1779999999999999"/>
    <n v="100"/>
    <n v="317.8"/>
    <n v="19.068000000000001"/>
    <n v="19.068000000000001"/>
    <n v="0"/>
    <x v="287"/>
  </r>
  <r>
    <x v="183"/>
    <x v="1"/>
    <s v="NA"/>
    <n v="7323"/>
    <n v="0.12"/>
    <x v="108"/>
    <n v="1"/>
    <n v="214.28569999999999"/>
    <n v="214.28569999999999"/>
    <n v="12.857142"/>
    <n v="12.857142"/>
    <n v="0"/>
    <x v="288"/>
  </r>
  <r>
    <x v="183"/>
    <x v="1"/>
    <s v="NA"/>
    <n v="7323"/>
    <n v="0.12"/>
    <x v="108"/>
    <n v="1"/>
    <n v="196.42859999999999"/>
    <n v="196.42859999999999"/>
    <n v="11.785715999999999"/>
    <n v="11.785715999999999"/>
    <n v="0"/>
    <x v="289"/>
  </r>
  <r>
    <x v="183"/>
    <x v="1"/>
    <s v="NA"/>
    <n v="7323"/>
    <n v="0.12"/>
    <x v="108"/>
    <n v="1"/>
    <n v="196.42859999999999"/>
    <n v="196.42859999999999"/>
    <n v="11.785715999999999"/>
    <n v="11.785715999999999"/>
    <n v="0"/>
    <x v="289"/>
  </r>
  <r>
    <x v="183"/>
    <x v="1"/>
    <s v="NA"/>
    <n v="3924"/>
    <n v="0.18"/>
    <x v="37"/>
    <n v="1"/>
    <n v="550.84749999999997"/>
    <n v="550.84749999999997"/>
    <n v="49.576274999999995"/>
    <n v="49.576274999999995"/>
    <n v="0"/>
    <x v="290"/>
  </r>
  <r>
    <x v="183"/>
    <x v="1"/>
    <s v="NA"/>
    <n v="8516"/>
    <n v="0.18"/>
    <x v="122"/>
    <n v="1"/>
    <n v="1228.81"/>
    <n v="1228.81"/>
    <n v="110.59289999999999"/>
    <n v="110.59289999999999"/>
    <n v="0"/>
    <x v="1"/>
  </r>
  <r>
    <x v="183"/>
    <x v="0"/>
    <s v="NA"/>
    <n v="8211"/>
    <n v="0.12"/>
    <x v="124"/>
    <n v="20"/>
    <n v="200.6696"/>
    <n v="4013.3919999999998"/>
    <n v="240.80351999999999"/>
    <n v="240.80351999999999"/>
    <n v="0"/>
    <x v="291"/>
  </r>
  <r>
    <x v="184"/>
    <x v="1"/>
    <s v="NA"/>
    <n v="3924"/>
    <n v="0.18"/>
    <x v="37"/>
    <n v="1"/>
    <n v="508.47460000000001"/>
    <n v="508.47460000000001"/>
    <n v="45.762714000000003"/>
    <n v="45.762714000000003"/>
    <n v="0"/>
    <x v="292"/>
  </r>
  <r>
    <x v="184"/>
    <x v="0"/>
    <s v="NA"/>
    <n v="7323"/>
    <n v="0.12"/>
    <x v="125"/>
    <n v="2.8041"/>
    <n v="370"/>
    <n v="1037.5170000000001"/>
    <n v="62.251020000000004"/>
    <n v="62.251020000000004"/>
    <n v="0"/>
    <x v="293"/>
  </r>
  <r>
    <x v="184"/>
    <x v="1"/>
    <s v="NA"/>
    <n v="8539"/>
    <n v="0.12"/>
    <x v="109"/>
    <n v="2"/>
    <n v="223.21430000000001"/>
    <n v="446.42860000000002"/>
    <n v="26.785716000000001"/>
    <n v="26.785716000000001"/>
    <n v="0"/>
    <x v="262"/>
  </r>
  <r>
    <x v="184"/>
    <x v="0"/>
    <s v="NA"/>
    <n v="9613"/>
    <n v="0.18"/>
    <x v="126"/>
    <n v="50"/>
    <n v="59.322000000000003"/>
    <n v="2966.1000000000004"/>
    <n v="266.94900000000001"/>
    <n v="266.94900000000001"/>
    <n v="0"/>
    <x v="294"/>
  </r>
  <r>
    <x v="185"/>
    <x v="1"/>
    <s v="NA"/>
    <n v="8516"/>
    <n v="0.18"/>
    <x v="103"/>
    <n v="1"/>
    <n v="296.61"/>
    <n v="296.61"/>
    <n v="26.694900000000001"/>
    <n v="26.694900000000001"/>
    <n v="0"/>
    <x v="245"/>
  </r>
  <r>
    <x v="185"/>
    <x v="1"/>
    <s v="NA"/>
    <n v="8516"/>
    <n v="0.18"/>
    <x v="122"/>
    <n v="1"/>
    <n v="1228.81"/>
    <n v="1228.81"/>
    <n v="110.59289999999999"/>
    <n v="110.59289999999999"/>
    <n v="0"/>
    <x v="1"/>
  </r>
  <r>
    <x v="185"/>
    <x v="0"/>
    <s v="NA"/>
    <n v="3923"/>
    <n v="0.18"/>
    <x v="4"/>
    <n v="3"/>
    <n v="100"/>
    <n v="300"/>
    <n v="27"/>
    <n v="27"/>
    <n v="0"/>
    <x v="281"/>
  </r>
  <r>
    <x v="185"/>
    <x v="0"/>
    <s v="NA"/>
    <n v="7323"/>
    <n v="0.12"/>
    <x v="44"/>
    <n v="9.7799999999999994"/>
    <n v="185"/>
    <n v="1809.3"/>
    <n v="108.55799999999999"/>
    <n v="108.55799999999999"/>
    <n v="0"/>
    <x v="295"/>
  </r>
  <r>
    <x v="185"/>
    <x v="0"/>
    <s v="NA"/>
    <n v="7323"/>
    <n v="0.12"/>
    <x v="44"/>
    <n v="5.23"/>
    <n v="190"/>
    <n v="993.7"/>
    <n v="59.622"/>
    <n v="59.622"/>
    <n v="0"/>
    <x v="296"/>
  </r>
  <r>
    <x v="185"/>
    <x v="7"/>
    <s v="NA"/>
    <n v="9405"/>
    <n v="0.12"/>
    <x v="127"/>
    <n v="10"/>
    <n v="276.78570000000002"/>
    <n v="2767.857"/>
    <n v="166.07141999999999"/>
    <n v="166.07141999999999"/>
    <n v="0"/>
    <x v="297"/>
  </r>
  <r>
    <x v="186"/>
    <x v="1"/>
    <s v="NA"/>
    <n v="7323"/>
    <n v="0.12"/>
    <x v="108"/>
    <n v="1"/>
    <n v="223.21430000000001"/>
    <n v="223.21430000000001"/>
    <n v="13.392858"/>
    <n v="13.392858"/>
    <n v="0"/>
    <x v="283"/>
  </r>
  <r>
    <x v="186"/>
    <x v="0"/>
    <s v="NA"/>
    <n v="9613"/>
    <n v="0.18"/>
    <x v="92"/>
    <n v="39"/>
    <n v="67.796599999999998"/>
    <n v="2644.0673999999999"/>
    <n v="237.96606599999998"/>
    <n v="237.96606599999998"/>
    <n v="0"/>
    <x v="298"/>
  </r>
  <r>
    <x v="187"/>
    <x v="0"/>
    <s v="NA"/>
    <n v="9405"/>
    <n v="0.18"/>
    <x v="128"/>
    <n v="1"/>
    <n v="572.03390000000002"/>
    <n v="572.03390000000002"/>
    <n v="51.483050999999996"/>
    <n v="51.483050999999996"/>
    <n v="0"/>
    <x v="274"/>
  </r>
  <r>
    <x v="187"/>
    <x v="1"/>
    <s v="NA"/>
    <n v="7323"/>
    <n v="0.12"/>
    <x v="44"/>
    <n v="20.18"/>
    <n v="200"/>
    <n v="4036"/>
    <n v="242.16"/>
    <n v="242.16"/>
    <n v="0"/>
    <x v="299"/>
  </r>
  <r>
    <x v="187"/>
    <x v="1"/>
    <s v="NA"/>
    <n v="7323"/>
    <n v="0.12"/>
    <x v="44"/>
    <n v="2.98"/>
    <n v="200"/>
    <n v="596"/>
    <n v="35.76"/>
    <n v="35.76"/>
    <n v="0"/>
    <x v="300"/>
  </r>
  <r>
    <x v="187"/>
    <x v="0"/>
    <s v="NA"/>
    <n v="7606"/>
    <n v="0.12"/>
    <x v="129"/>
    <n v="3.01"/>
    <n v="600"/>
    <n v="1805.9999999999998"/>
    <n v="108.35999999999999"/>
    <n v="108.35999999999999"/>
    <n v="0"/>
    <x v="301"/>
  </r>
  <r>
    <x v="187"/>
    <x v="1"/>
    <s v="NA"/>
    <n v="7323"/>
    <n v="0.12"/>
    <x v="44"/>
    <n v="2.21"/>
    <n v="200"/>
    <n v="442"/>
    <n v="26.52"/>
    <n v="26.52"/>
    <n v="0"/>
    <x v="302"/>
  </r>
  <r>
    <x v="187"/>
    <x v="0"/>
    <s v="NA"/>
    <n v="7323"/>
    <n v="0.12"/>
    <x v="44"/>
    <n v="3.89"/>
    <n v="200"/>
    <n v="778"/>
    <n v="46.68"/>
    <n v="46.68"/>
    <n v="0"/>
    <x v="303"/>
  </r>
  <r>
    <x v="187"/>
    <x v="4"/>
    <s v="NA"/>
    <n v="3924"/>
    <n v="0.18"/>
    <x v="66"/>
    <n v="5"/>
    <n v="265"/>
    <n v="1325"/>
    <n v="119.25"/>
    <n v="119.25"/>
    <n v="0"/>
    <x v="304"/>
  </r>
  <r>
    <x v="187"/>
    <x v="1"/>
    <s v="NA"/>
    <n v="9617"/>
    <n v="0.18"/>
    <x v="97"/>
    <n v="2"/>
    <n v="645"/>
    <n v="1290"/>
    <n v="116.1"/>
    <n v="116.1"/>
    <n v="0"/>
    <x v="305"/>
  </r>
  <r>
    <x v="187"/>
    <x v="1"/>
    <s v="NA"/>
    <n v="7323"/>
    <n v="0.12"/>
    <x v="44"/>
    <n v="5.09"/>
    <n v="200"/>
    <n v="1018"/>
    <n v="61.08"/>
    <n v="61.08"/>
    <n v="0"/>
    <x v="306"/>
  </r>
  <r>
    <x v="187"/>
    <x v="1"/>
    <s v="NA"/>
    <n v="8516"/>
    <n v="0.18"/>
    <x v="103"/>
    <n v="1"/>
    <n v="296.61"/>
    <n v="296.61"/>
    <n v="26.694900000000001"/>
    <n v="26.694900000000001"/>
    <n v="0"/>
    <x v="245"/>
  </r>
  <r>
    <x v="187"/>
    <x v="1"/>
    <s v="NA"/>
    <n v="7323"/>
    <n v="0.12"/>
    <x v="44"/>
    <n v="8.23"/>
    <n v="200"/>
    <n v="1646"/>
    <n v="98.759999999999991"/>
    <n v="98.759999999999991"/>
    <n v="0"/>
    <x v="307"/>
  </r>
  <r>
    <x v="187"/>
    <x v="0"/>
    <s v="NA"/>
    <n v="8516"/>
    <n v="0.18"/>
    <x v="130"/>
    <n v="1"/>
    <n v="533.89829999999995"/>
    <n v="533.89829999999995"/>
    <n v="48.05084699999999"/>
    <n v="48.05084699999999"/>
    <n v="0"/>
    <x v="308"/>
  </r>
  <r>
    <x v="188"/>
    <x v="2"/>
    <s v="NA"/>
    <n v="3924"/>
    <n v="0.18"/>
    <x v="89"/>
    <n v="5"/>
    <n v="211.86439999999999"/>
    <n v="1059.3219999999999"/>
    <n v="95.338979999999992"/>
    <n v="95.338979999999992"/>
    <n v="0"/>
    <x v="309"/>
  </r>
  <r>
    <x v="188"/>
    <x v="2"/>
    <s v="NA"/>
    <n v="7323"/>
    <n v="0.12"/>
    <x v="131"/>
    <n v="1"/>
    <n v="870.53570000000002"/>
    <n v="870.53570000000002"/>
    <n v="52.232141999999996"/>
    <n v="52.232141999999996"/>
    <n v="0"/>
    <x v="310"/>
  </r>
  <r>
    <x v="188"/>
    <x v="0"/>
    <s v="NA"/>
    <n v="8539"/>
    <n v="0.12"/>
    <x v="109"/>
    <n v="2"/>
    <n v="223.21430000000001"/>
    <n v="446.42860000000002"/>
    <n v="26.785716000000001"/>
    <n v="26.785716000000001"/>
    <n v="0"/>
    <x v="262"/>
  </r>
  <r>
    <x v="188"/>
    <x v="1"/>
    <s v="NA"/>
    <n v="3923"/>
    <n v="0.18"/>
    <x v="4"/>
    <n v="2"/>
    <n v="100"/>
    <n v="200"/>
    <n v="18"/>
    <n v="18"/>
    <n v="0"/>
    <x v="3"/>
  </r>
  <r>
    <x v="188"/>
    <x v="1"/>
    <s v="NA"/>
    <n v="7323"/>
    <n v="0.12"/>
    <x v="44"/>
    <n v="6.89"/>
    <n v="200"/>
    <n v="1378"/>
    <n v="82.679999999999993"/>
    <n v="82.679999999999993"/>
    <n v="0"/>
    <x v="311"/>
  </r>
  <r>
    <x v="188"/>
    <x v="0"/>
    <s v="NA"/>
    <n v="7323"/>
    <n v="0.12"/>
    <x v="44"/>
    <n v="5.99"/>
    <n v="200"/>
    <n v="1198"/>
    <n v="71.88"/>
    <n v="71.88"/>
    <n v="0"/>
    <x v="312"/>
  </r>
  <r>
    <x v="188"/>
    <x v="0"/>
    <s v="NA"/>
    <n v="8516"/>
    <n v="0.18"/>
    <x v="130"/>
    <n v="1"/>
    <n v="533.89829999999995"/>
    <n v="533.89829999999995"/>
    <n v="48.05084699999999"/>
    <n v="48.05084699999999"/>
    <n v="0"/>
    <x v="308"/>
  </r>
  <r>
    <x v="188"/>
    <x v="0"/>
    <s v="NA"/>
    <n v="7323"/>
    <n v="0.12"/>
    <x v="27"/>
    <n v="5.7"/>
    <n v="550"/>
    <n v="3135"/>
    <n v="188.1"/>
    <n v="188.1"/>
    <n v="0"/>
    <x v="313"/>
  </r>
  <r>
    <x v="188"/>
    <x v="0"/>
    <s v="NA"/>
    <n v="7323"/>
    <n v="0.12"/>
    <x v="26"/>
    <n v="2"/>
    <n v="185"/>
    <n v="370"/>
    <n v="22.2"/>
    <n v="22.2"/>
    <n v="0"/>
    <x v="314"/>
  </r>
  <r>
    <x v="188"/>
    <x v="7"/>
    <s v="NA"/>
    <n v="7323"/>
    <n v="0.12"/>
    <x v="24"/>
    <n v="3"/>
    <n v="195"/>
    <n v="585"/>
    <n v="35.1"/>
    <n v="35.1"/>
    <n v="0"/>
    <x v="53"/>
  </r>
  <r>
    <x v="188"/>
    <x v="0"/>
    <s v="NA"/>
    <n v="8215"/>
    <n v="0.12"/>
    <x v="132"/>
    <n v="10"/>
    <n v="280"/>
    <n v="2800"/>
    <n v="168"/>
    <n v="168"/>
    <n v="0"/>
    <x v="315"/>
  </r>
  <r>
    <x v="188"/>
    <x v="0"/>
    <s v="NA"/>
    <n v="7323"/>
    <n v="0.12"/>
    <x v="133"/>
    <n v="12"/>
    <n v="290"/>
    <n v="3480"/>
    <n v="208.79999999999998"/>
    <n v="208.79999999999998"/>
    <n v="0"/>
    <x v="316"/>
  </r>
  <r>
    <x v="188"/>
    <x v="0"/>
    <s v="NA"/>
    <n v="7323"/>
    <n v="0.12"/>
    <x v="134"/>
    <n v="6.69"/>
    <n v="490"/>
    <n v="3278.1000000000004"/>
    <n v="196.68600000000001"/>
    <n v="196.68600000000001"/>
    <n v="0"/>
    <x v="317"/>
  </r>
  <r>
    <x v="188"/>
    <x v="7"/>
    <s v="NA"/>
    <n v="7321"/>
    <n v="0.18"/>
    <x v="135"/>
    <n v="1"/>
    <n v="1779.6610000000001"/>
    <n v="1779.6610000000001"/>
    <n v="160.16949"/>
    <n v="160.16949"/>
    <n v="0"/>
    <x v="318"/>
  </r>
  <r>
    <x v="188"/>
    <x v="0"/>
    <s v="NA"/>
    <n v="7323"/>
    <n v="0.18"/>
    <x v="110"/>
    <n v="1"/>
    <n v="1144.0678"/>
    <n v="1144.0678"/>
    <n v="102.96610199999999"/>
    <n v="102.96610199999999"/>
    <n v="0"/>
    <x v="263"/>
  </r>
  <r>
    <x v="188"/>
    <x v="0"/>
    <s v="NA"/>
    <n v="8516"/>
    <n v="0.18"/>
    <x v="136"/>
    <n v="1"/>
    <n v="783.89829999999995"/>
    <n v="783.89829999999995"/>
    <n v="70.55084699999999"/>
    <n v="70.55084699999999"/>
    <n v="0"/>
    <x v="319"/>
  </r>
  <r>
    <x v="188"/>
    <x v="0"/>
    <s v="NA"/>
    <n v="3924"/>
    <n v="0.18"/>
    <x v="137"/>
    <n v="5"/>
    <n v="325"/>
    <n v="1625"/>
    <n v="146.25"/>
    <n v="146.25"/>
    <n v="0"/>
    <x v="320"/>
  </r>
  <r>
    <x v="189"/>
    <x v="0"/>
    <s v="NA"/>
    <n v="3924"/>
    <n v="0.18"/>
    <x v="66"/>
    <n v="3"/>
    <n v="265"/>
    <n v="795"/>
    <n v="71.55"/>
    <n v="71.55"/>
    <n v="0"/>
    <x v="321"/>
  </r>
  <r>
    <x v="189"/>
    <x v="0"/>
    <s v="NA"/>
    <n v="3923"/>
    <n v="0.18"/>
    <x v="60"/>
    <n v="2"/>
    <n v="88.983099999999993"/>
    <n v="177.96619999999999"/>
    <n v="16.016957999999999"/>
    <n v="16.016957999999999"/>
    <n v="0"/>
    <x v="322"/>
  </r>
  <r>
    <x v="189"/>
    <x v="0"/>
    <s v="NA"/>
    <n v="7323"/>
    <n v="0.12"/>
    <x v="44"/>
    <n v="9.1"/>
    <n v="200"/>
    <n v="1820"/>
    <n v="109.2"/>
    <n v="109.2"/>
    <n v="0"/>
    <x v="323"/>
  </r>
  <r>
    <x v="189"/>
    <x v="0"/>
    <s v="NA"/>
    <n v="7323"/>
    <n v="0.12"/>
    <x v="44"/>
    <n v="11.9"/>
    <n v="200"/>
    <n v="2380"/>
    <n v="142.79999999999998"/>
    <n v="142.79999999999998"/>
    <n v="0"/>
    <x v="324"/>
  </r>
  <r>
    <x v="189"/>
    <x v="0"/>
    <s v="NA"/>
    <n v="7323"/>
    <n v="0.12"/>
    <x v="44"/>
    <n v="8.9"/>
    <n v="200"/>
    <n v="1780"/>
    <n v="106.8"/>
    <n v="106.8"/>
    <n v="0"/>
    <x v="325"/>
  </r>
  <r>
    <x v="189"/>
    <x v="1"/>
    <s v="NA"/>
    <n v="7323"/>
    <n v="0.12"/>
    <x v="44"/>
    <n v="15.76"/>
    <n v="200"/>
    <n v="3152"/>
    <n v="189.12"/>
    <n v="189.12"/>
    <n v="0"/>
    <x v="326"/>
  </r>
  <r>
    <x v="189"/>
    <x v="0"/>
    <s v="NA"/>
    <n v="9617"/>
    <n v="0.18"/>
    <x v="97"/>
    <n v="10"/>
    <n v="645"/>
    <n v="6450"/>
    <n v="580.5"/>
    <n v="580.5"/>
    <n v="0"/>
    <x v="327"/>
  </r>
  <r>
    <x v="189"/>
    <x v="0"/>
    <s v="NA"/>
    <n v="8539"/>
    <n v="0.12"/>
    <x v="109"/>
    <n v="2"/>
    <n v="223.21430000000001"/>
    <n v="446.42860000000002"/>
    <n v="26.785716000000001"/>
    <n v="26.785716000000001"/>
    <n v="0"/>
    <x v="262"/>
  </r>
  <r>
    <x v="189"/>
    <x v="0"/>
    <s v="NA"/>
    <n v="3923"/>
    <n v="0.18"/>
    <x v="5"/>
    <n v="1"/>
    <n v="110"/>
    <n v="110"/>
    <n v="9.9"/>
    <n v="9.9"/>
    <n v="0"/>
    <x v="328"/>
  </r>
  <r>
    <x v="189"/>
    <x v="0"/>
    <s v="NA"/>
    <n v="7323"/>
    <n v="0.12"/>
    <x v="62"/>
    <n v="1.7000000000000002"/>
    <n v="475"/>
    <n v="807.50000000000011"/>
    <n v="48.45"/>
    <n v="48.45"/>
    <n v="0"/>
    <x v="329"/>
  </r>
  <r>
    <x v="190"/>
    <x v="0"/>
    <s v="NA"/>
    <n v="7326"/>
    <n v="0.18"/>
    <x v="73"/>
    <n v="4"/>
    <n v="225"/>
    <n v="900"/>
    <n v="81"/>
    <n v="81"/>
    <n v="0"/>
    <x v="330"/>
  </r>
  <r>
    <x v="190"/>
    <x v="0"/>
    <s v="NA"/>
    <n v="8421"/>
    <n v="0.18"/>
    <x v="138"/>
    <n v="4"/>
    <n v="35"/>
    <n v="140"/>
    <n v="12.6"/>
    <n v="12.6"/>
    <n v="0"/>
    <x v="331"/>
  </r>
  <r>
    <x v="190"/>
    <x v="0"/>
    <s v="NA"/>
    <n v="7323"/>
    <n v="0.12"/>
    <x v="139"/>
    <n v="3.57145"/>
    <n v="425"/>
    <n v="1517.86625"/>
    <n v="91.071974999999995"/>
    <n v="91.071974999999995"/>
    <n v="0"/>
    <x v="332"/>
  </r>
  <r>
    <x v="190"/>
    <x v="0"/>
    <s v="NA"/>
    <n v="8215"/>
    <n v="0.12"/>
    <x v="140"/>
    <n v="2"/>
    <n v="669.64290000000005"/>
    <n v="1339.2858000000001"/>
    <n v="80.357148000000009"/>
    <n v="80.357148000000009"/>
    <n v="0"/>
    <x v="333"/>
  </r>
  <r>
    <x v="191"/>
    <x v="0"/>
    <s v="NA"/>
    <n v="3924"/>
    <n v="0.18"/>
    <x v="106"/>
    <n v="4"/>
    <n v="300"/>
    <n v="1200"/>
    <n v="108"/>
    <n v="108"/>
    <n v="0"/>
    <x v="334"/>
  </r>
  <r>
    <x v="191"/>
    <x v="0"/>
    <s v="NA"/>
    <n v="9617"/>
    <n v="0.18"/>
    <x v="98"/>
    <n v="2"/>
    <n v="425"/>
    <n v="850"/>
    <n v="76.5"/>
    <n v="76.5"/>
    <n v="0"/>
    <x v="335"/>
  </r>
  <r>
    <x v="191"/>
    <x v="0"/>
    <s v="NA"/>
    <n v="9613"/>
    <n v="0.18"/>
    <x v="92"/>
    <n v="2"/>
    <n v="72.033900000000003"/>
    <n v="144.06780000000001"/>
    <n v="12.966101999999999"/>
    <n v="12.966101999999999"/>
    <n v="0"/>
    <x v="336"/>
  </r>
  <r>
    <x v="191"/>
    <x v="0"/>
    <s v="NA"/>
    <n v="3923"/>
    <n v="0.18"/>
    <x v="3"/>
    <n v="6"/>
    <n v="90"/>
    <n v="540"/>
    <n v="48.6"/>
    <n v="48.6"/>
    <n v="0"/>
    <x v="337"/>
  </r>
  <r>
    <x v="192"/>
    <x v="1"/>
    <s v="NA"/>
    <n v="8516"/>
    <n v="0.18"/>
    <x v="103"/>
    <n v="1"/>
    <n v="296.61"/>
    <n v="296.61"/>
    <n v="26.694900000000001"/>
    <n v="26.694900000000001"/>
    <n v="0"/>
    <x v="245"/>
  </r>
  <r>
    <x v="192"/>
    <x v="1"/>
    <s v="NA"/>
    <n v="9617"/>
    <n v="0.18"/>
    <x v="97"/>
    <n v="3"/>
    <n v="645"/>
    <n v="1935"/>
    <n v="174.15"/>
    <n v="174.15"/>
    <n v="0"/>
    <x v="338"/>
  </r>
  <r>
    <x v="192"/>
    <x v="0"/>
    <s v="NA"/>
    <n v="7323"/>
    <n v="0.12"/>
    <x v="44"/>
    <n v="2.78"/>
    <n v="200"/>
    <n v="556"/>
    <n v="33.36"/>
    <n v="33.36"/>
    <n v="0"/>
    <x v="339"/>
  </r>
  <r>
    <x v="192"/>
    <x v="0"/>
    <s v="NA"/>
    <n v="7323"/>
    <n v="0.12"/>
    <x v="44"/>
    <n v="6.55"/>
    <n v="200"/>
    <n v="1310"/>
    <n v="78.599999999999994"/>
    <n v="78.599999999999994"/>
    <n v="0"/>
    <x v="340"/>
  </r>
  <r>
    <x v="192"/>
    <x v="0"/>
    <s v="NA"/>
    <n v="9405"/>
    <n v="0.18"/>
    <x v="128"/>
    <n v="1"/>
    <n v="572.03390000000002"/>
    <n v="572.03390000000002"/>
    <n v="51.483050999999996"/>
    <n v="51.483050999999996"/>
    <n v="0"/>
    <x v="274"/>
  </r>
  <r>
    <x v="192"/>
    <x v="0"/>
    <s v="NA"/>
    <n v="8539"/>
    <n v="0.12"/>
    <x v="109"/>
    <n v="2"/>
    <n v="223.21430000000001"/>
    <n v="446.42860000000002"/>
    <n v="26.785716000000001"/>
    <n v="26.785716000000001"/>
    <n v="0"/>
    <x v="262"/>
  </r>
  <r>
    <x v="192"/>
    <x v="0"/>
    <s v="NA"/>
    <n v="3923"/>
    <n v="0.18"/>
    <x v="5"/>
    <n v="2"/>
    <n v="110"/>
    <n v="220"/>
    <n v="19.8"/>
    <n v="19.8"/>
    <n v="0"/>
    <x v="4"/>
  </r>
  <r>
    <x v="193"/>
    <x v="1"/>
    <s v="NA"/>
    <n v="7323"/>
    <n v="0.12"/>
    <x v="108"/>
    <n v="1"/>
    <n v="205.3571"/>
    <n v="205.3571"/>
    <n v="12.321425999999999"/>
    <n v="12.321425999999999"/>
    <n v="0"/>
    <x v="341"/>
  </r>
  <r>
    <x v="193"/>
    <x v="0"/>
    <s v="NA"/>
    <n v="3924"/>
    <n v="0.18"/>
    <x v="141"/>
    <n v="1"/>
    <n v="360.16950000000003"/>
    <n v="360.16950000000003"/>
    <n v="32.415255000000002"/>
    <n v="32.415255000000002"/>
    <n v="0"/>
    <x v="342"/>
  </r>
  <r>
    <x v="193"/>
    <x v="0"/>
    <s v="NA"/>
    <n v="9613"/>
    <n v="0.18"/>
    <x v="117"/>
    <n v="2"/>
    <n v="84.745800000000003"/>
    <n v="169.49160000000001"/>
    <n v="15.254244"/>
    <n v="15.254244"/>
    <n v="0"/>
    <x v="343"/>
  </r>
  <r>
    <x v="194"/>
    <x v="0"/>
    <s v="NA"/>
    <n v="7323"/>
    <n v="0.12"/>
    <x v="133"/>
    <n v="1"/>
    <n v="312.5"/>
    <n v="312.5"/>
    <n v="18.75"/>
    <n v="18.75"/>
    <n v="0"/>
    <x v="344"/>
  </r>
  <r>
    <x v="194"/>
    <x v="0"/>
    <s v="NA"/>
    <n v="8516"/>
    <n v="0.18"/>
    <x v="103"/>
    <n v="1"/>
    <n v="296.61"/>
    <n v="296.61"/>
    <n v="26.694900000000001"/>
    <n v="26.694900000000001"/>
    <n v="0"/>
    <x v="245"/>
  </r>
  <r>
    <x v="195"/>
    <x v="0"/>
    <s v="NA"/>
    <n v="8516"/>
    <n v="0.18"/>
    <x v="13"/>
    <n v="1"/>
    <n v="444.9153"/>
    <n v="444.9153"/>
    <n v="40.042377000000002"/>
    <n v="40.042377000000002"/>
    <n v="0"/>
    <x v="345"/>
  </r>
  <r>
    <x v="195"/>
    <x v="0"/>
    <s v="NA"/>
    <n v="3924"/>
    <n v="0.18"/>
    <x v="142"/>
    <n v="3"/>
    <n v="56.497199999999999"/>
    <n v="169.49160000000001"/>
    <n v="15.254244"/>
    <n v="15.254244"/>
    <n v="0"/>
    <x v="343"/>
  </r>
  <r>
    <x v="195"/>
    <x v="0"/>
    <s v="NA"/>
    <n v="8509"/>
    <n v="0.18"/>
    <x v="143"/>
    <n v="1"/>
    <n v="4237.2880999999998"/>
    <n v="4237.2880999999998"/>
    <n v="381.35592899999995"/>
    <n v="381.35592899999995"/>
    <n v="0"/>
    <x v="346"/>
  </r>
  <r>
    <x v="196"/>
    <x v="0"/>
    <s v="NA"/>
    <n v="7323"/>
    <n v="0.12"/>
    <x v="44"/>
    <n v="4.0603899999999999"/>
    <n v="210"/>
    <n v="852.68190000000004"/>
    <n v="51.160913999999998"/>
    <n v="51.160913999999998"/>
    <n v="0"/>
    <x v="347"/>
  </r>
  <r>
    <x v="196"/>
    <x v="0"/>
    <s v="NA"/>
    <n v="8516"/>
    <n v="0.18"/>
    <x v="103"/>
    <n v="1"/>
    <n v="254.2373"/>
    <n v="254.2373"/>
    <n v="22.881357000000001"/>
    <n v="22.881357000000001"/>
    <n v="0"/>
    <x v="348"/>
  </r>
  <r>
    <x v="196"/>
    <x v="1"/>
    <s v="NA"/>
    <n v="9617"/>
    <n v="0.18"/>
    <x v="97"/>
    <n v="1"/>
    <n v="720.33900000000006"/>
    <n v="720.33900000000006"/>
    <n v="64.830510000000004"/>
    <n v="64.830510000000004"/>
    <n v="0"/>
    <x v="349"/>
  </r>
  <r>
    <x v="197"/>
    <x v="1"/>
    <s v="NA"/>
    <n v="9613"/>
    <n v="0.18"/>
    <x v="92"/>
    <n v="2"/>
    <n v="63.5593"/>
    <n v="127.1186"/>
    <n v="11.440674"/>
    <n v="11.440674"/>
    <n v="0"/>
    <x v="350"/>
  </r>
  <r>
    <x v="197"/>
    <x v="0"/>
    <s v="NA"/>
    <n v="7323"/>
    <n v="0.12"/>
    <x v="44"/>
    <n v="4.2516999999999996"/>
    <n v="210"/>
    <n v="892.85699999999997"/>
    <n v="53.571419999999996"/>
    <n v="53.571419999999996"/>
    <n v="0"/>
    <x v="351"/>
  </r>
  <r>
    <x v="197"/>
    <x v="0"/>
    <s v="NA"/>
    <n v="8211"/>
    <n v="0.12"/>
    <x v="144"/>
    <n v="4"/>
    <n v="49.107100000000003"/>
    <n v="196.42840000000001"/>
    <n v="11.785704000000001"/>
    <n v="11.785704000000001"/>
    <n v="0"/>
    <x v="352"/>
  </r>
  <r>
    <x v="197"/>
    <x v="1"/>
    <s v="NA"/>
    <n v="7321"/>
    <n v="0.18"/>
    <x v="145"/>
    <n v="1"/>
    <n v="1652.5424"/>
    <n v="1652.5424"/>
    <n v="148.72881599999999"/>
    <n v="148.72881599999999"/>
    <n v="0"/>
    <x v="353"/>
  </r>
  <r>
    <x v="198"/>
    <x v="0"/>
    <s v="NA"/>
    <n v="8516"/>
    <n v="0.18"/>
    <x v="146"/>
    <n v="1"/>
    <n v="402.54239999999999"/>
    <n v="402.54239999999999"/>
    <n v="36.228815999999995"/>
    <n v="36.228815999999995"/>
    <n v="0"/>
    <x v="354"/>
  </r>
  <r>
    <x v="198"/>
    <x v="0"/>
    <s v="NA"/>
    <n v="7323"/>
    <n v="0.12"/>
    <x v="44"/>
    <n v="0.80782500000000002"/>
    <n v="210"/>
    <n v="169.64324999999999"/>
    <n v="10.178595"/>
    <n v="10.178595"/>
    <n v="0"/>
    <x v="355"/>
  </r>
  <r>
    <x v="199"/>
    <x v="0"/>
    <s v="NA"/>
    <n v="8211"/>
    <n v="0.12"/>
    <x v="144"/>
    <n v="2"/>
    <n v="44.642899999999997"/>
    <n v="89.285799999999995"/>
    <n v="5.3571479999999996"/>
    <n v="5.3571479999999996"/>
    <n v="0"/>
    <x v="356"/>
  </r>
  <r>
    <x v="199"/>
    <x v="0"/>
    <s v="NA"/>
    <n v="7323"/>
    <n v="0.12"/>
    <x v="16"/>
    <n v="1"/>
    <n v="8.9296000000000006"/>
    <n v="8.9296000000000006"/>
    <n v="0.53577600000000003"/>
    <n v="0.53577600000000003"/>
    <n v="0"/>
    <x v="357"/>
  </r>
  <r>
    <x v="200"/>
    <x v="0"/>
    <s v="NA"/>
    <n v="7323"/>
    <n v="0.12"/>
    <x v="44"/>
    <n v="21.258500000000002"/>
    <n v="210"/>
    <n v="4464.2850000000008"/>
    <n v="267.85710000000006"/>
    <n v="267.85710000000006"/>
    <n v="0"/>
    <x v="358"/>
  </r>
  <r>
    <x v="200"/>
    <x v="0"/>
    <s v="NA"/>
    <n v="7323"/>
    <n v="0.12"/>
    <x v="147"/>
    <n v="6.5"/>
    <n v="425"/>
    <n v="2762.5"/>
    <n v="165.75"/>
    <n v="165.75"/>
    <n v="0"/>
    <x v="359"/>
  </r>
  <r>
    <x v="200"/>
    <x v="0"/>
    <s v="NA"/>
    <n v="7323"/>
    <n v="0.12"/>
    <x v="58"/>
    <n v="0.96"/>
    <n v="475"/>
    <n v="456"/>
    <n v="27.36"/>
    <n v="27.36"/>
    <n v="0"/>
    <x v="360"/>
  </r>
  <r>
    <x v="201"/>
    <x v="0"/>
    <s v="NA"/>
    <n v="8211"/>
    <n v="0.12"/>
    <x v="144"/>
    <n v="4"/>
    <n v="44.642899999999997"/>
    <n v="178.57159999999999"/>
    <n v="10.714295999999999"/>
    <n v="10.714295999999999"/>
    <n v="0"/>
    <x v="361"/>
  </r>
  <r>
    <x v="201"/>
    <x v="0"/>
    <s v="NA"/>
    <n v="8516"/>
    <n v="0.18"/>
    <x v="148"/>
    <n v="1"/>
    <n v="1186.44"/>
    <n v="1186.44"/>
    <n v="106.7796"/>
    <n v="106.7796"/>
    <n v="0"/>
    <x v="139"/>
  </r>
  <r>
    <x v="201"/>
    <x v="1"/>
    <s v="NA"/>
    <n v="8516"/>
    <n v="0.18"/>
    <x v="148"/>
    <n v="1"/>
    <n v="1186.44"/>
    <n v="1186.44"/>
    <n v="106.7796"/>
    <n v="106.7796"/>
    <n v="0"/>
    <x v="139"/>
  </r>
  <r>
    <x v="202"/>
    <x v="1"/>
    <s v="NA"/>
    <n v="9617"/>
    <n v="0.18"/>
    <x v="97"/>
    <n v="3"/>
    <n v="635.59320000000002"/>
    <n v="1906.7796000000001"/>
    <n v="171.610164"/>
    <n v="171.610164"/>
    <n v="0"/>
    <x v="362"/>
  </r>
  <r>
    <x v="202"/>
    <x v="1"/>
    <s v="NA"/>
    <n v="3924"/>
    <n v="0.18"/>
    <x v="149"/>
    <n v="3"/>
    <n v="245"/>
    <n v="735"/>
    <n v="66.149999999999991"/>
    <n v="66.149999999999991"/>
    <n v="0"/>
    <x v="363"/>
  </r>
  <r>
    <x v="203"/>
    <x v="1"/>
    <s v="NA"/>
    <n v="7323"/>
    <n v="0.12"/>
    <x v="44"/>
    <n v="4.2516999999999996"/>
    <n v="210"/>
    <n v="892.85699999999997"/>
    <n v="53.571419999999996"/>
    <n v="53.571419999999996"/>
    <n v="0"/>
    <x v="351"/>
  </r>
  <r>
    <x v="204"/>
    <x v="0"/>
    <s v="NA"/>
    <n v="3924"/>
    <n v="0.18"/>
    <x v="142"/>
    <n v="20"/>
    <n v="72.033900000000003"/>
    <n v="1440.6780000000001"/>
    <n v="129.66102000000001"/>
    <n v="129.66102000000001"/>
    <n v="0"/>
    <x v="364"/>
  </r>
  <r>
    <x v="204"/>
    <x v="1"/>
    <s v="NA"/>
    <n v="8421"/>
    <n v="0.18"/>
    <x v="82"/>
    <n v="1"/>
    <n v="474.5763"/>
    <n v="474.5763"/>
    <n v="42.711866999999998"/>
    <n v="42.711866999999998"/>
    <n v="0"/>
    <x v="267"/>
  </r>
  <r>
    <x v="204"/>
    <x v="4"/>
    <s v="NA"/>
    <n v="8516"/>
    <n v="0.18"/>
    <x v="13"/>
    <n v="3"/>
    <n v="487.28809999999999"/>
    <n v="1461.8643"/>
    <n v="131.56778699999998"/>
    <n v="131.56778699999998"/>
    <n v="0"/>
    <x v="365"/>
  </r>
  <r>
    <x v="205"/>
    <x v="3"/>
    <s v="NA"/>
    <n v="8421"/>
    <n v="0.18"/>
    <x v="150"/>
    <n v="2"/>
    <n v="474.5763"/>
    <n v="949.15260000000001"/>
    <n v="85.423733999999996"/>
    <n v="85.423733999999996"/>
    <n v="0"/>
    <x v="366"/>
  </r>
  <r>
    <x v="206"/>
    <x v="4"/>
    <s v="NA"/>
    <n v="8211"/>
    <n v="0.12"/>
    <x v="144"/>
    <n v="4"/>
    <n v="44.642899999999997"/>
    <n v="178.57159999999999"/>
    <n v="10.714295999999999"/>
    <n v="10.714295999999999"/>
    <n v="0"/>
    <x v="361"/>
  </r>
  <r>
    <x v="206"/>
    <x v="1"/>
    <s v="NA"/>
    <n v="7323"/>
    <n v="0.12"/>
    <x v="25"/>
    <n v="2.5893000000000002"/>
    <n v="100"/>
    <n v="258.93"/>
    <n v="15.5358"/>
    <n v="15.5358"/>
    <n v="0"/>
    <x v="367"/>
  </r>
  <r>
    <x v="206"/>
    <x v="4"/>
    <s v="NA"/>
    <n v="7323"/>
    <n v="0.12"/>
    <x v="44"/>
    <n v="0.51019999999999999"/>
    <n v="210"/>
    <n v="107.142"/>
    <n v="6.4285199999999998"/>
    <n v="6.4285199999999998"/>
    <n v="0"/>
    <x v="368"/>
  </r>
  <r>
    <x v="206"/>
    <x v="1"/>
    <s v="NA"/>
    <n v="8421"/>
    <n v="0.18"/>
    <x v="138"/>
    <n v="2"/>
    <n v="21.186399999999999"/>
    <n v="42.372799999999998"/>
    <n v="3.8135519999999996"/>
    <n v="3.8135519999999996"/>
    <n v="0"/>
    <x v="369"/>
  </r>
  <r>
    <x v="207"/>
    <x v="1"/>
    <s v="NA"/>
    <n v="3924"/>
    <n v="0.18"/>
    <x v="106"/>
    <n v="4"/>
    <n v="285"/>
    <n v="1140"/>
    <n v="102.6"/>
    <n v="102.6"/>
    <n v="0"/>
    <x v="370"/>
  </r>
  <r>
    <x v="208"/>
    <x v="4"/>
    <s v="NA"/>
    <n v="7323"/>
    <n v="0.12"/>
    <x v="44"/>
    <n v="0.70155000000000001"/>
    <n v="210"/>
    <n v="147.32550000000001"/>
    <n v="8.8395299999999999"/>
    <n v="8.8395299999999999"/>
    <n v="0"/>
    <x v="371"/>
  </r>
  <r>
    <x v="208"/>
    <x v="2"/>
    <s v="NA"/>
    <n v="7323"/>
    <n v="0.12"/>
    <x v="44"/>
    <n v="17.431958000000002"/>
    <n v="210"/>
    <n v="3660.7111800000002"/>
    <n v="219.64267080000002"/>
    <n v="219.64267080000002"/>
    <n v="0"/>
    <x v="372"/>
  </r>
  <r>
    <x v="209"/>
    <x v="5"/>
    <s v="NA"/>
    <n v="8211"/>
    <n v="0.12"/>
    <x v="144"/>
    <n v="2"/>
    <n v="44.642899999999997"/>
    <n v="89.285799999999995"/>
    <n v="5.3571479999999996"/>
    <n v="5.3571479999999996"/>
    <n v="0"/>
    <x v="356"/>
  </r>
  <r>
    <x v="209"/>
    <x v="4"/>
    <s v="NA"/>
    <n v="7323"/>
    <n v="0.12"/>
    <x v="26"/>
    <n v="1"/>
    <n v="147.32140000000001"/>
    <n v="147.32140000000001"/>
    <n v="8.839284000000001"/>
    <n v="8.839284000000001"/>
    <n v="0"/>
    <x v="373"/>
  </r>
  <r>
    <x v="209"/>
    <x v="1"/>
    <s v="NA"/>
    <n v="8516"/>
    <n v="0.18"/>
    <x v="103"/>
    <n v="4"/>
    <n v="209.7458"/>
    <n v="838.98320000000001"/>
    <n v="75.508488"/>
    <n v="75.508488"/>
    <n v="0"/>
    <x v="374"/>
  </r>
  <r>
    <x v="210"/>
    <x v="2"/>
    <s v="NA"/>
    <n v="7323"/>
    <n v="0.12"/>
    <x v="116"/>
    <n v="1"/>
    <n v="209.82140000000001"/>
    <n v="209.82140000000001"/>
    <n v="12.589284000000001"/>
    <n v="12.589284000000001"/>
    <n v="0"/>
    <x v="375"/>
  </r>
  <r>
    <x v="211"/>
    <x v="0"/>
    <s v="NA"/>
    <n v="9617"/>
    <n v="0.18"/>
    <x v="97"/>
    <n v="2"/>
    <n v="635.59320000000002"/>
    <n v="1271.1864"/>
    <n v="114.40677599999999"/>
    <n v="114.40677599999999"/>
    <n v="0"/>
    <x v="376"/>
  </r>
  <r>
    <x v="211"/>
    <x v="3"/>
    <s v="NA"/>
    <n v="3924"/>
    <n v="0.18"/>
    <x v="137"/>
    <n v="1"/>
    <n v="322.03390000000002"/>
    <n v="322.03390000000002"/>
    <n v="28.983051"/>
    <n v="28.983051"/>
    <n v="0"/>
    <x v="377"/>
  </r>
  <r>
    <x v="211"/>
    <x v="0"/>
    <s v="NA"/>
    <n v="7615"/>
    <n v="0.12"/>
    <x v="151"/>
    <n v="1"/>
    <n v="703.125"/>
    <n v="703.125"/>
    <n v="42.1875"/>
    <n v="42.1875"/>
    <n v="0"/>
    <x v="378"/>
  </r>
  <r>
    <x v="212"/>
    <x v="0"/>
    <s v="NA"/>
    <n v="9617"/>
    <n v="0.18"/>
    <x v="97"/>
    <n v="2"/>
    <n v="635.59320000000002"/>
    <n v="1271.1864"/>
    <n v="114.40677599999999"/>
    <n v="114.40677599999999"/>
    <n v="0"/>
    <x v="376"/>
  </r>
  <r>
    <x v="213"/>
    <x v="1"/>
    <s v="NA"/>
    <n v="3924"/>
    <n v="0.18"/>
    <x v="149"/>
    <n v="2"/>
    <n v="245"/>
    <n v="490"/>
    <n v="44.1"/>
    <n v="44.1"/>
    <n v="0"/>
    <x v="379"/>
  </r>
  <r>
    <x v="213"/>
    <x v="4"/>
    <s v="NA"/>
    <n v="7323"/>
    <n v="0.12"/>
    <x v="116"/>
    <n v="1"/>
    <n v="236.6071"/>
    <n v="236.6071"/>
    <n v="14.196425999999999"/>
    <n v="14.196425999999999"/>
    <n v="0"/>
    <x v="380"/>
  </r>
  <r>
    <x v="214"/>
    <x v="6"/>
    <s v="NA"/>
    <n v="3924"/>
    <n v="0.18"/>
    <x v="106"/>
    <n v="1"/>
    <n v="285"/>
    <n v="285"/>
    <n v="25.65"/>
    <n v="25.65"/>
    <n v="0"/>
    <x v="381"/>
  </r>
  <r>
    <x v="214"/>
    <x v="0"/>
    <s v="NA"/>
    <n v="8421"/>
    <n v="0.18"/>
    <x v="95"/>
    <n v="1"/>
    <n v="406.77969999999999"/>
    <n v="406.77969999999999"/>
    <n v="36.610172999999996"/>
    <n v="36.610172999999996"/>
    <n v="0"/>
    <x v="382"/>
  </r>
  <r>
    <x v="214"/>
    <x v="0"/>
    <s v="NA"/>
    <n v="7323"/>
    <n v="0.12"/>
    <x v="44"/>
    <n v="7.8656499999999996"/>
    <n v="210"/>
    <n v="1651.7864999999999"/>
    <n v="99.107189999999989"/>
    <n v="99.107189999999989"/>
    <n v="0"/>
    <x v="383"/>
  </r>
  <r>
    <x v="215"/>
    <x v="1"/>
    <s v="NA"/>
    <n v="8539"/>
    <n v="0.12"/>
    <x v="109"/>
    <n v="3"/>
    <n v="223.21430000000001"/>
    <n v="669.64290000000005"/>
    <n v="40.178574000000005"/>
    <n v="40.178574000000005"/>
    <n v="0"/>
    <x v="384"/>
  </r>
  <r>
    <x v="216"/>
    <x v="0"/>
    <s v="NA"/>
    <n v="8516"/>
    <n v="0.18"/>
    <x v="146"/>
    <n v="2"/>
    <n v="444.9153"/>
    <n v="889.8306"/>
    <n v="80.084754000000004"/>
    <n v="80.084754000000004"/>
    <n v="0"/>
    <x v="385"/>
  </r>
  <r>
    <x v="217"/>
    <x v="0"/>
    <s v="NA"/>
    <n v="7323"/>
    <n v="0.12"/>
    <x v="116"/>
    <n v="1"/>
    <n v="227.67859999999999"/>
    <n v="227.67859999999999"/>
    <n v="13.660715999999999"/>
    <n v="13.660715999999999"/>
    <n v="0"/>
    <x v="386"/>
  </r>
  <r>
    <x v="217"/>
    <x v="0"/>
    <s v="NA"/>
    <n v="8414"/>
    <n v="0.18"/>
    <x v="17"/>
    <n v="1"/>
    <n v="1694.9152999999999"/>
    <n v="1694.9152999999999"/>
    <n v="152.54237699999999"/>
    <n v="152.54237699999999"/>
    <n v="0"/>
    <x v="387"/>
  </r>
  <r>
    <x v="217"/>
    <x v="0"/>
    <s v="NA"/>
    <n v="8516"/>
    <n v="0.18"/>
    <x v="103"/>
    <n v="1"/>
    <n v="296.61020000000002"/>
    <n v="296.61020000000002"/>
    <n v="26.694918000000001"/>
    <n v="26.694918000000001"/>
    <n v="0"/>
    <x v="250"/>
  </r>
  <r>
    <x v="217"/>
    <x v="4"/>
    <s v="NA"/>
    <n v="8516"/>
    <n v="0.18"/>
    <x v="146"/>
    <n v="1"/>
    <n v="444.9153"/>
    <n v="444.9153"/>
    <n v="40.042377000000002"/>
    <n v="40.042377000000002"/>
    <n v="0"/>
    <x v="388"/>
  </r>
  <r>
    <x v="218"/>
    <x v="4"/>
    <s v="NA"/>
    <n v="9617"/>
    <n v="0.18"/>
    <x v="97"/>
    <n v="3"/>
    <n v="635.59320000000002"/>
    <n v="1906.7796000000001"/>
    <n v="171.610164"/>
    <n v="171.610164"/>
    <n v="0"/>
    <x v="362"/>
  </r>
  <r>
    <x v="219"/>
    <x v="2"/>
    <s v="NA"/>
    <n v="3923"/>
    <n v="0.18"/>
    <x v="52"/>
    <n v="10"/>
    <n v="84.745800000000003"/>
    <n v="847.45800000000008"/>
    <n v="76.27122"/>
    <n v="76.27122"/>
    <n v="0"/>
    <x v="389"/>
  </r>
  <r>
    <x v="219"/>
    <x v="2"/>
    <s v="NA"/>
    <n v="7615"/>
    <n v="0.12"/>
    <x v="151"/>
    <n v="2"/>
    <n v="703.125"/>
    <n v="1406.25"/>
    <n v="84.375"/>
    <n v="84.375"/>
    <n v="0"/>
    <x v="390"/>
  </r>
  <r>
    <x v="219"/>
    <x v="0"/>
    <s v="NA"/>
    <n v="8513"/>
    <n v="0.18"/>
    <x v="152"/>
    <n v="2"/>
    <n v="296.61020000000002"/>
    <n v="593.22040000000004"/>
    <n v="53.389836000000003"/>
    <n v="53.389836000000003"/>
    <n v="0"/>
    <x v="391"/>
  </r>
  <r>
    <x v="219"/>
    <x v="2"/>
    <s v="NA"/>
    <n v="3924"/>
    <n v="0.18"/>
    <x v="106"/>
    <n v="1"/>
    <n v="285"/>
    <n v="285"/>
    <n v="25.65"/>
    <n v="25.65"/>
    <n v="0"/>
    <x v="381"/>
  </r>
  <r>
    <x v="220"/>
    <x v="1"/>
    <s v="NA"/>
    <n v="7323"/>
    <n v="0.12"/>
    <x v="44"/>
    <n v="0.80782500000000002"/>
    <n v="210"/>
    <n v="169.64324999999999"/>
    <n v="10.178595"/>
    <n v="10.178595"/>
    <n v="0"/>
    <x v="355"/>
  </r>
  <r>
    <x v="220"/>
    <x v="1"/>
    <s v="NA"/>
    <n v="8421"/>
    <n v="0.18"/>
    <x v="95"/>
    <n v="1"/>
    <n v="406.77969999999999"/>
    <n v="406.77969999999999"/>
    <n v="36.610172999999996"/>
    <n v="36.610172999999996"/>
    <n v="0"/>
    <x v="382"/>
  </r>
  <r>
    <x v="221"/>
    <x v="1"/>
    <s v="NA"/>
    <n v="8421"/>
    <n v="0.18"/>
    <x v="150"/>
    <n v="2"/>
    <n v="474.5763"/>
    <n v="949.15260000000001"/>
    <n v="85.423733999999996"/>
    <n v="85.423733999999996"/>
    <n v="0"/>
    <x v="366"/>
  </r>
  <r>
    <x v="222"/>
    <x v="2"/>
    <s v="NA"/>
    <n v="3924"/>
    <n v="0.18"/>
    <x v="106"/>
    <n v="2"/>
    <n v="285"/>
    <n v="570"/>
    <n v="51.3"/>
    <n v="51.3"/>
    <n v="0"/>
    <x v="194"/>
  </r>
  <r>
    <x v="222"/>
    <x v="1"/>
    <s v="NA"/>
    <n v="3924"/>
    <n v="0.18"/>
    <x v="149"/>
    <n v="4"/>
    <n v="245"/>
    <n v="980"/>
    <n v="88.2"/>
    <n v="88.2"/>
    <n v="0"/>
    <x v="392"/>
  </r>
  <r>
    <x v="223"/>
    <x v="0"/>
    <s v="NA"/>
    <n v="7323"/>
    <n v="0.12"/>
    <x v="80"/>
    <n v="2"/>
    <n v="475.44639999999998"/>
    <n v="950.89279999999997"/>
    <n v="57.053567999999999"/>
    <n v="57.053567999999999"/>
    <n v="0"/>
    <x v="393"/>
  </r>
  <r>
    <x v="223"/>
    <x v="4"/>
    <s v="NA"/>
    <n v="7323"/>
    <n v="0.12"/>
    <x v="116"/>
    <n v="1"/>
    <n v="223.2148"/>
    <n v="223.2148"/>
    <n v="13.392887999999999"/>
    <n v="13.392887999999999"/>
    <n v="0"/>
    <x v="394"/>
  </r>
  <r>
    <x v="223"/>
    <x v="0"/>
    <s v="NA"/>
    <n v="9617"/>
    <n v="0.18"/>
    <x v="97"/>
    <n v="1"/>
    <n v="635.59320000000002"/>
    <n v="635.59320000000002"/>
    <n v="57.203387999999997"/>
    <n v="57.203387999999997"/>
    <n v="0"/>
    <x v="282"/>
  </r>
  <r>
    <x v="223"/>
    <x v="1"/>
    <s v="NA"/>
    <n v="7323"/>
    <n v="0.12"/>
    <x v="153"/>
    <n v="3"/>
    <n v="1875"/>
    <n v="5625"/>
    <n v="337.5"/>
    <n v="337.5"/>
    <n v="0"/>
    <x v="395"/>
  </r>
  <r>
    <x v="224"/>
    <x v="0"/>
    <s v="NA"/>
    <n v="8516"/>
    <n v="0.18"/>
    <x v="154"/>
    <n v="1"/>
    <n v="271.18639999999999"/>
    <n v="271.18639999999999"/>
    <n v="24.406775999999997"/>
    <n v="24.406775999999997"/>
    <n v="0"/>
    <x v="396"/>
  </r>
  <r>
    <x v="224"/>
    <x v="5"/>
    <s v="NA"/>
    <n v="7323"/>
    <n v="0.12"/>
    <x v="155"/>
    <n v="1"/>
    <n v="2008.9286"/>
    <n v="2008.9286"/>
    <n v="120.53571599999999"/>
    <n v="120.53571599999999"/>
    <n v="0"/>
    <x v="397"/>
  </r>
  <r>
    <x v="224"/>
    <x v="0"/>
    <s v="NA"/>
    <n v="7323"/>
    <n v="0.12"/>
    <x v="16"/>
    <n v="5"/>
    <n v="8.9285999999999994"/>
    <n v="44.643000000000001"/>
    <n v="2.6785799999999997"/>
    <n v="2.6785799999999997"/>
    <n v="0"/>
    <x v="398"/>
  </r>
  <r>
    <x v="224"/>
    <x v="0"/>
    <s v="NA"/>
    <n v="7323"/>
    <n v="0.12"/>
    <x v="116"/>
    <n v="1"/>
    <n v="241.07140000000001"/>
    <n v="241.07140000000001"/>
    <n v="14.464283999999999"/>
    <n v="14.464283999999999"/>
    <n v="0"/>
    <x v="270"/>
  </r>
  <r>
    <x v="225"/>
    <x v="5"/>
    <s v="NA"/>
    <n v="8516"/>
    <n v="0.18"/>
    <x v="154"/>
    <n v="2"/>
    <n v="271.18639999999999"/>
    <n v="542.37279999999998"/>
    <n v="48.813551999999994"/>
    <n v="48.813551999999994"/>
    <n v="0"/>
    <x v="399"/>
  </r>
  <r>
    <x v="225"/>
    <x v="0"/>
    <s v="NA"/>
    <n v="7323"/>
    <n v="0.12"/>
    <x v="41"/>
    <n v="2.0299999999999998"/>
    <n v="545"/>
    <n v="1106.3499999999999"/>
    <n v="66.380999999999986"/>
    <n v="66.380999999999986"/>
    <n v="0"/>
    <x v="400"/>
  </r>
  <r>
    <x v="225"/>
    <x v="0"/>
    <s v="NA"/>
    <n v="7323"/>
    <n v="0.12"/>
    <x v="51"/>
    <n v="3.4399999999999995"/>
    <n v="505"/>
    <n v="1737.1999999999998"/>
    <n v="104.23199999999999"/>
    <n v="104.23199999999999"/>
    <n v="0"/>
    <x v="401"/>
  </r>
  <r>
    <x v="226"/>
    <x v="1"/>
    <s v="NA"/>
    <n v="7323"/>
    <n v="0.12"/>
    <x v="44"/>
    <n v="2.2746499999999998"/>
    <n v="210"/>
    <n v="477.67649999999998"/>
    <n v="28.660589999999999"/>
    <n v="28.660589999999999"/>
    <n v="0"/>
    <x v="402"/>
  </r>
  <r>
    <x v="226"/>
    <x v="2"/>
    <s v="NA"/>
    <n v="7323"/>
    <n v="0.12"/>
    <x v="16"/>
    <n v="2"/>
    <n v="13.392899999999999"/>
    <n v="26.785799999999998"/>
    <n v="1.6071479999999998"/>
    <n v="1.6071479999999998"/>
    <n v="0"/>
    <x v="403"/>
  </r>
  <r>
    <x v="227"/>
    <x v="2"/>
    <s v="NA"/>
    <n v="9613"/>
    <n v="0.18"/>
    <x v="92"/>
    <n v="2"/>
    <n v="63.5593"/>
    <n v="127.1186"/>
    <n v="11.440674"/>
    <n v="11.440674"/>
    <n v="0"/>
    <x v="350"/>
  </r>
  <r>
    <x v="227"/>
    <x v="0"/>
    <s v="NA"/>
    <n v="8516"/>
    <n v="0.18"/>
    <x v="156"/>
    <n v="5"/>
    <n v="487.28809999999999"/>
    <n v="2436.4404999999997"/>
    <n v="219.27964499999996"/>
    <n v="219.27964499999996"/>
    <n v="0"/>
    <x v="404"/>
  </r>
  <r>
    <x v="227"/>
    <x v="0"/>
    <s v="NA"/>
    <n v="7321"/>
    <n v="0.18"/>
    <x v="145"/>
    <n v="1"/>
    <n v="1313.5592999999999"/>
    <n v="1313.5592999999999"/>
    <n v="118.22033699999999"/>
    <n v="118.22033699999999"/>
    <n v="0"/>
    <x v="405"/>
  </r>
  <r>
    <x v="227"/>
    <x v="5"/>
    <s v="NA"/>
    <n v="7321"/>
    <n v="0.18"/>
    <x v="84"/>
    <n v="1"/>
    <n v="1440.6780000000001"/>
    <n v="1440.6780000000001"/>
    <n v="129.66102000000001"/>
    <n v="129.66102000000001"/>
    <n v="0"/>
    <x v="364"/>
  </r>
  <r>
    <x v="228"/>
    <x v="1"/>
    <s v="NA"/>
    <n v="3924"/>
    <n v="0.18"/>
    <x v="76"/>
    <n v="13"/>
    <n v="699.15250000000003"/>
    <n v="9088.9825000000001"/>
    <n v="818.00842499999999"/>
    <n v="818.00842499999999"/>
    <n v="0"/>
    <x v="406"/>
  </r>
  <r>
    <x v="228"/>
    <x v="0"/>
    <s v="NA"/>
    <n v="7323"/>
    <n v="0.12"/>
    <x v="133"/>
    <n v="4"/>
    <n v="275"/>
    <n v="1100"/>
    <n v="66"/>
    <n v="66"/>
    <n v="0"/>
    <x v="407"/>
  </r>
  <r>
    <x v="229"/>
    <x v="0"/>
    <s v="NA"/>
    <n v="7323"/>
    <n v="0.12"/>
    <x v="134"/>
    <n v="4.55"/>
    <n v="475"/>
    <n v="2161.25"/>
    <n v="129.67499999999998"/>
    <n v="129.67499999999998"/>
    <n v="0"/>
    <x v="408"/>
  </r>
  <r>
    <x v="230"/>
    <x v="1"/>
    <s v="NA"/>
    <n v="7323"/>
    <n v="0.12"/>
    <x v="108"/>
    <n v="1"/>
    <n v="227.67859999999999"/>
    <n v="227.67859999999999"/>
    <n v="13.660715999999999"/>
    <n v="13.660715999999999"/>
    <n v="0"/>
    <x v="386"/>
  </r>
  <r>
    <x v="230"/>
    <x v="0"/>
    <s v="NA"/>
    <n v="3924"/>
    <n v="0.18"/>
    <x v="89"/>
    <n v="4"/>
    <n v="211.86439999999999"/>
    <n v="847.45759999999996"/>
    <n v="76.271183999999991"/>
    <n v="76.271183999999991"/>
    <n v="0"/>
    <x v="409"/>
  </r>
  <r>
    <x v="230"/>
    <x v="0"/>
    <s v="NA"/>
    <n v="8516"/>
    <n v="0.18"/>
    <x v="157"/>
    <n v="1"/>
    <n v="805.0847"/>
    <n v="805.0847"/>
    <n v="72.457622999999998"/>
    <n v="72.457622999999998"/>
    <n v="0"/>
    <x v="410"/>
  </r>
  <r>
    <x v="230"/>
    <x v="0"/>
    <s v="NA"/>
    <n v="8509"/>
    <n v="0.18"/>
    <x v="158"/>
    <n v="1"/>
    <n v="2161.0169000000001"/>
    <n v="2161.0169000000001"/>
    <n v="194.49152100000001"/>
    <n v="194.49152100000001"/>
    <n v="0"/>
    <x v="411"/>
  </r>
  <r>
    <x v="231"/>
    <x v="0"/>
    <s v="NA"/>
    <n v="7323"/>
    <n v="0.12"/>
    <x v="44"/>
    <n v="47.71"/>
    <n v="200"/>
    <n v="9542"/>
    <n v="572.52"/>
    <n v="572.52"/>
    <n v="0"/>
    <x v="412"/>
  </r>
  <r>
    <x v="232"/>
    <x v="5"/>
    <s v="NA"/>
    <n v="8539"/>
    <n v="0.12"/>
    <x v="109"/>
    <n v="2"/>
    <n v="223.21430000000001"/>
    <n v="446.42860000000002"/>
    <n v="26.785716000000001"/>
    <n v="26.785716000000001"/>
    <n v="0"/>
    <x v="262"/>
  </r>
  <r>
    <x v="232"/>
    <x v="1"/>
    <s v="NA"/>
    <n v="8539"/>
    <n v="0.12"/>
    <x v="36"/>
    <n v="1"/>
    <n v="89.285700000000006"/>
    <n v="89.285700000000006"/>
    <n v="5.3571420000000005"/>
    <n v="5.3571420000000005"/>
    <n v="0"/>
    <x v="413"/>
  </r>
  <r>
    <x v="233"/>
    <x v="0"/>
    <s v="NA"/>
    <n v="3924"/>
    <n v="0.18"/>
    <x v="106"/>
    <n v="18"/>
    <n v="250"/>
    <n v="4500"/>
    <n v="405"/>
    <n v="405"/>
    <n v="0"/>
    <x v="414"/>
  </r>
  <r>
    <x v="233"/>
    <x v="0"/>
    <s v="NA"/>
    <n v="3924"/>
    <n v="0.18"/>
    <x v="149"/>
    <n v="16"/>
    <n v="225"/>
    <n v="3600"/>
    <n v="324"/>
    <n v="324"/>
    <n v="0"/>
    <x v="415"/>
  </r>
  <r>
    <x v="234"/>
    <x v="7"/>
    <s v="NA"/>
    <n v="7323"/>
    <n v="0.12"/>
    <x v="16"/>
    <n v="1"/>
    <n v="8.9285999999999994"/>
    <n v="8.9285999999999994"/>
    <n v="0.53571599999999997"/>
    <n v="0.53571599999999997"/>
    <n v="0"/>
    <x v="416"/>
  </r>
  <r>
    <x v="234"/>
    <x v="5"/>
    <s v="NA"/>
    <n v="7323"/>
    <n v="0.12"/>
    <x v="116"/>
    <n v="5"/>
    <n v="267.8571"/>
    <n v="1339.2855"/>
    <n v="80.357129999999998"/>
    <n v="80.357129999999998"/>
    <n v="0"/>
    <x v="417"/>
  </r>
  <r>
    <x v="235"/>
    <x v="7"/>
    <s v="NA"/>
    <n v="7323"/>
    <n v="0.12"/>
    <x v="44"/>
    <n v="4.0391000000000004"/>
    <n v="210"/>
    <n v="848.21100000000013"/>
    <n v="50.892660000000006"/>
    <n v="50.892660000000006"/>
    <n v="0"/>
    <x v="418"/>
  </r>
  <r>
    <x v="235"/>
    <x v="7"/>
    <s v="NA"/>
    <n v="8421"/>
    <n v="0.18"/>
    <x v="150"/>
    <n v="1"/>
    <n v="474.5763"/>
    <n v="474.5763"/>
    <n v="42.711866999999998"/>
    <n v="42.711866999999998"/>
    <n v="0"/>
    <x v="267"/>
  </r>
  <r>
    <x v="236"/>
    <x v="0"/>
    <s v="NA"/>
    <n v="7323"/>
    <n v="0.12"/>
    <x v="16"/>
    <n v="5"/>
    <n v="8.9285999999999994"/>
    <n v="44.643000000000001"/>
    <n v="2.6785799999999997"/>
    <n v="2.6785799999999997"/>
    <n v="0"/>
    <x v="398"/>
  </r>
  <r>
    <x v="237"/>
    <x v="5"/>
    <s v="NA"/>
    <n v="8539"/>
    <n v="0.12"/>
    <x v="36"/>
    <n v="8"/>
    <n v="89.285700000000006"/>
    <n v="714.28560000000004"/>
    <n v="42.857136000000004"/>
    <n v="42.857136000000004"/>
    <n v="0"/>
    <x v="419"/>
  </r>
  <r>
    <x v="237"/>
    <x v="0"/>
    <s v="NA"/>
    <n v="7323"/>
    <n v="0.12"/>
    <x v="16"/>
    <n v="2"/>
    <n v="13.392899999999999"/>
    <n v="26.785799999999998"/>
    <n v="1.6071479999999998"/>
    <n v="1.6071479999999998"/>
    <n v="0"/>
    <x v="403"/>
  </r>
  <r>
    <x v="237"/>
    <x v="0"/>
    <s v="NA"/>
    <n v="8215"/>
    <n v="0.12"/>
    <x v="159"/>
    <n v="2"/>
    <n v="825.89290000000005"/>
    <n v="1651.7858000000001"/>
    <n v="99.107148000000009"/>
    <n v="99.107148000000009"/>
    <n v="0"/>
    <x v="420"/>
  </r>
  <r>
    <x v="238"/>
    <x v="7"/>
    <s v="NA"/>
    <n v="3924"/>
    <n v="0.18"/>
    <x v="66"/>
    <n v="2"/>
    <n v="190.678"/>
    <n v="381.35599999999999"/>
    <n v="34.322040000000001"/>
    <n v="34.322040000000001"/>
    <n v="0"/>
    <x v="421"/>
  </r>
  <r>
    <x v="239"/>
    <x v="7"/>
    <s v="NA"/>
    <n v="8516"/>
    <n v="0.18"/>
    <x v="154"/>
    <n v="1"/>
    <n v="334.74799999999999"/>
    <n v="334.74799999999999"/>
    <n v="30.127319999999997"/>
    <n v="30.127319999999997"/>
    <n v="0"/>
    <x v="422"/>
  </r>
  <r>
    <x v="239"/>
    <x v="7"/>
    <s v="NA"/>
    <n v="7323"/>
    <n v="0.12"/>
    <x v="116"/>
    <n v="1"/>
    <n v="267.8571"/>
    <n v="267.8571"/>
    <n v="16.071425999999999"/>
    <n v="16.071425999999999"/>
    <n v="0"/>
    <x v="423"/>
  </r>
  <r>
    <x v="240"/>
    <x v="0"/>
    <s v="NA"/>
    <n v="8516"/>
    <n v="0.18"/>
    <x v="160"/>
    <n v="1"/>
    <n v="4915.2542000000003"/>
    <n v="4915.2542000000003"/>
    <n v="442.37287800000001"/>
    <n v="442.37287800000001"/>
    <n v="0"/>
    <x v="424"/>
  </r>
  <r>
    <x v="240"/>
    <x v="0"/>
    <s v="NA"/>
    <n v="7323"/>
    <n v="0.12"/>
    <x v="108"/>
    <n v="3"/>
    <n v="223.21430000000001"/>
    <n v="669.64290000000005"/>
    <n v="40.178574000000005"/>
    <n v="40.178574000000005"/>
    <n v="0"/>
    <x v="384"/>
  </r>
  <r>
    <x v="240"/>
    <x v="0"/>
    <s v="NA"/>
    <n v="9405"/>
    <n v="0.12"/>
    <x v="127"/>
    <n v="2"/>
    <n v="401.78570000000002"/>
    <n v="803.57140000000004"/>
    <n v="48.214283999999999"/>
    <n v="48.214283999999999"/>
    <n v="0"/>
    <x v="425"/>
  </r>
  <r>
    <x v="240"/>
    <x v="0"/>
    <s v="NA"/>
    <n v="7615"/>
    <n v="0.12"/>
    <x v="161"/>
    <n v="1"/>
    <n v="937.5"/>
    <n v="937.5"/>
    <n v="56.25"/>
    <n v="56.25"/>
    <n v="0"/>
    <x v="426"/>
  </r>
  <r>
    <x v="241"/>
    <x v="0"/>
    <s v="NA"/>
    <n v="7323"/>
    <n v="0.12"/>
    <x v="108"/>
    <n v="1"/>
    <n v="223.21430000000001"/>
    <n v="223.21430000000001"/>
    <n v="13.392858"/>
    <n v="13.392858"/>
    <n v="0"/>
    <x v="283"/>
  </r>
  <r>
    <x v="241"/>
    <x v="0"/>
    <s v="NA"/>
    <n v="3924"/>
    <n v="0.18"/>
    <x v="137"/>
    <n v="3"/>
    <n v="338.98309999999998"/>
    <n v="1016.9493"/>
    <n v="91.525436999999997"/>
    <n v="91.525436999999997"/>
    <n v="0"/>
    <x v="427"/>
  </r>
  <r>
    <x v="241"/>
    <x v="7"/>
    <s v="NA"/>
    <n v="8516"/>
    <n v="0.18"/>
    <x v="162"/>
    <n v="2"/>
    <n v="1038.1356000000001"/>
    <n v="2076.2712000000001"/>
    <n v="186.864408"/>
    <n v="186.864408"/>
    <n v="0"/>
    <x v="428"/>
  </r>
  <r>
    <x v="241"/>
    <x v="7"/>
    <s v="NA"/>
    <n v="7321"/>
    <n v="0.18"/>
    <x v="145"/>
    <n v="1"/>
    <n v="1313.5592999999999"/>
    <n v="1313.5592999999999"/>
    <n v="118.22033699999999"/>
    <n v="118.22033699999999"/>
    <n v="0"/>
    <x v="405"/>
  </r>
  <r>
    <x v="242"/>
    <x v="0"/>
    <s v="NA"/>
    <n v="3924"/>
    <n v="0.18"/>
    <x v="89"/>
    <n v="3"/>
    <n v="211.86439999999999"/>
    <n v="635.59320000000002"/>
    <n v="57.203387999999997"/>
    <n v="57.203387999999997"/>
    <n v="0"/>
    <x v="282"/>
  </r>
  <r>
    <x v="242"/>
    <x v="0"/>
    <s v="NA"/>
    <n v="9617"/>
    <n v="0.18"/>
    <x v="163"/>
    <n v="1"/>
    <n v="593.22029999999995"/>
    <n v="593.22029999999995"/>
    <n v="53.389826999999997"/>
    <n v="53.389826999999997"/>
    <n v="0"/>
    <x v="258"/>
  </r>
  <r>
    <x v="242"/>
    <x v="0"/>
    <s v="NA"/>
    <n v="7323"/>
    <n v="0.12"/>
    <x v="164"/>
    <n v="6.11"/>
    <n v="425"/>
    <n v="2596.75"/>
    <n v="155.80500000000001"/>
    <n v="155.80500000000001"/>
    <n v="0"/>
    <x v="429"/>
  </r>
  <r>
    <x v="243"/>
    <x v="0"/>
    <s v="NA"/>
    <n v="7323"/>
    <n v="0.12"/>
    <x v="44"/>
    <n v="5.5271999999999997"/>
    <n v="210"/>
    <n v="1160.712"/>
    <n v="69.642719999999997"/>
    <n v="69.642719999999997"/>
    <n v="0"/>
    <x v="430"/>
  </r>
  <r>
    <x v="243"/>
    <x v="7"/>
    <s v="NA"/>
    <n v="7013"/>
    <n v="0.18"/>
    <x v="165"/>
    <n v="2"/>
    <n v="254.2373"/>
    <n v="508.47460000000001"/>
    <n v="45.762714000000003"/>
    <n v="45.762714000000003"/>
    <n v="0"/>
    <x v="292"/>
  </r>
  <r>
    <x v="244"/>
    <x v="0"/>
    <s v="NA"/>
    <n v="7323"/>
    <n v="0.12"/>
    <x v="44"/>
    <n v="1.7219500000000001"/>
    <n v="210"/>
    <n v="361.60950000000003"/>
    <n v="21.696570000000001"/>
    <n v="21.696570000000001"/>
    <n v="0"/>
    <x v="431"/>
  </r>
  <r>
    <x v="244"/>
    <x v="0"/>
    <s v="NA"/>
    <n v="8516"/>
    <n v="0.18"/>
    <x v="166"/>
    <n v="1"/>
    <n v="686.44069999999999"/>
    <n v="686.44069999999999"/>
    <n v="61.779662999999999"/>
    <n v="61.779662999999999"/>
    <n v="0"/>
    <x v="432"/>
  </r>
  <r>
    <x v="244"/>
    <x v="7"/>
    <s v="NA"/>
    <n v="7323"/>
    <n v="0.12"/>
    <x v="16"/>
    <n v="4"/>
    <n v="13.392899999999999"/>
    <n v="53.571599999999997"/>
    <n v="3.2142959999999996"/>
    <n v="3.2142959999999996"/>
    <n v="0"/>
    <x v="433"/>
  </r>
  <r>
    <x v="244"/>
    <x v="0"/>
    <s v="NA"/>
    <n v="8516"/>
    <n v="0.18"/>
    <x v="162"/>
    <n v="1"/>
    <n v="932.20339999999999"/>
    <n v="932.20339999999999"/>
    <n v="83.898305999999991"/>
    <n v="83.898305999999991"/>
    <n v="0"/>
    <x v="434"/>
  </r>
  <r>
    <x v="245"/>
    <x v="5"/>
    <s v="NA"/>
    <n v="7323"/>
    <n v="0.12"/>
    <x v="44"/>
    <n v="5.5271999999999997"/>
    <n v="210"/>
    <n v="1160.712"/>
    <n v="69.642719999999997"/>
    <n v="69.642719999999997"/>
    <n v="0"/>
    <x v="430"/>
  </r>
  <r>
    <x v="245"/>
    <x v="0"/>
    <s v="NA"/>
    <n v="7323"/>
    <n v="0.12"/>
    <x v="116"/>
    <n v="3"/>
    <n v="267.8571"/>
    <n v="803.57130000000006"/>
    <n v="48.214278"/>
    <n v="48.214278"/>
    <n v="0"/>
    <x v="435"/>
  </r>
  <r>
    <x v="245"/>
    <x v="7"/>
    <s v="NA"/>
    <n v="7323"/>
    <n v="0.12"/>
    <x v="108"/>
    <n v="9"/>
    <n v="267.8571"/>
    <n v="2410.7139000000002"/>
    <n v="144.64283399999999"/>
    <n v="144.64283399999999"/>
    <n v="0"/>
    <x v="436"/>
  </r>
  <r>
    <x v="245"/>
    <x v="7"/>
    <s v="NA"/>
    <n v="8421"/>
    <n v="0.18"/>
    <x v="95"/>
    <n v="1"/>
    <n v="406.77969999999999"/>
    <n v="406.77969999999999"/>
    <n v="36.610172999999996"/>
    <n v="36.610172999999996"/>
    <n v="0"/>
    <x v="382"/>
  </r>
  <r>
    <x v="246"/>
    <x v="7"/>
    <s v="NA"/>
    <n v="7323"/>
    <n v="0.12"/>
    <x v="44"/>
    <n v="7.4404700000000004"/>
    <n v="210"/>
    <n v="1562.4987000000001"/>
    <n v="93.749921999999998"/>
    <n v="93.749921999999998"/>
    <n v="0"/>
    <x v="437"/>
  </r>
  <r>
    <x v="246"/>
    <x v="0"/>
    <s v="NA"/>
    <n v="8516"/>
    <n v="0.18"/>
    <x v="166"/>
    <n v="1"/>
    <n v="703.38980000000004"/>
    <n v="703.38980000000004"/>
    <n v="63.305081999999999"/>
    <n v="63.305081999999999"/>
    <n v="0"/>
    <x v="438"/>
  </r>
  <r>
    <x v="246"/>
    <x v="5"/>
    <s v="NA"/>
    <n v="8516"/>
    <n v="0.18"/>
    <x v="167"/>
    <n v="4"/>
    <n v="1567.7965999999999"/>
    <n v="6271.1863999999996"/>
    <n v="564.40677599999992"/>
    <n v="564.40677599999992"/>
    <n v="0"/>
    <x v="439"/>
  </r>
  <r>
    <x v="247"/>
    <x v="5"/>
    <s v="NA"/>
    <n v="7323"/>
    <n v="0.12"/>
    <x v="116"/>
    <n v="3"/>
    <n v="267.8571"/>
    <n v="803.57130000000006"/>
    <n v="48.214278"/>
    <n v="48.214278"/>
    <n v="0"/>
    <x v="435"/>
  </r>
  <r>
    <x v="247"/>
    <x v="7"/>
    <s v="NA"/>
    <n v="7323"/>
    <n v="0.12"/>
    <x v="44"/>
    <n v="5.9523999999999999"/>
    <n v="210"/>
    <n v="1250.0039999999999"/>
    <n v="75.000239999999991"/>
    <n v="75.000239999999991"/>
    <n v="0"/>
    <x v="440"/>
  </r>
  <r>
    <x v="247"/>
    <x v="7"/>
    <s v="NA"/>
    <n v="7323"/>
    <n v="0.12"/>
    <x v="53"/>
    <n v="2.75"/>
    <n v="405.84500000000003"/>
    <n v="1116.07375"/>
    <n v="66.964425000000006"/>
    <n v="66.964425000000006"/>
    <n v="0"/>
    <x v="441"/>
  </r>
  <r>
    <x v="247"/>
    <x v="7"/>
    <s v="NA"/>
    <n v="3924"/>
    <n v="0.18"/>
    <x v="137"/>
    <n v="3"/>
    <n v="338.98309999999998"/>
    <n v="1016.9493"/>
    <n v="91.525436999999997"/>
    <n v="91.525436999999997"/>
    <n v="0"/>
    <x v="427"/>
  </r>
  <r>
    <x v="247"/>
    <x v="7"/>
    <s v="NA"/>
    <n v="7323"/>
    <n v="0.12"/>
    <x v="44"/>
    <n v="5.3146250000000004"/>
    <n v="210"/>
    <n v="1116.0712500000002"/>
    <n v="66.964275000000015"/>
    <n v="66.964275000000015"/>
    <n v="0"/>
    <x v="442"/>
  </r>
  <r>
    <x v="247"/>
    <x v="0"/>
    <s v="NA"/>
    <n v="7615"/>
    <n v="0.12"/>
    <x v="168"/>
    <n v="2"/>
    <n v="424.1071"/>
    <n v="848.21420000000001"/>
    <n v="50.892851999999998"/>
    <n v="50.892851999999998"/>
    <n v="0"/>
    <x v="443"/>
  </r>
  <r>
    <x v="248"/>
    <x v="7"/>
    <s v="NA"/>
    <n v="7323"/>
    <n v="0.12"/>
    <x v="118"/>
    <n v="4.5995999999999997"/>
    <n v="330"/>
    <n v="1517.8679999999999"/>
    <n v="91.07208"/>
    <n v="91.07208"/>
    <n v="0"/>
    <x v="444"/>
  </r>
  <r>
    <x v="248"/>
    <x v="5"/>
    <s v="NA"/>
    <n v="7323"/>
    <n v="0.12"/>
    <x v="74"/>
    <n v="2.4436"/>
    <n v="475"/>
    <n v="1160.71"/>
    <n v="69.642600000000002"/>
    <n v="69.642600000000002"/>
    <n v="0"/>
    <x v="445"/>
  </r>
  <r>
    <x v="248"/>
    <x v="5"/>
    <s v="NA"/>
    <n v="3924"/>
    <n v="0.18"/>
    <x v="169"/>
    <n v="2"/>
    <n v="338.98309999999998"/>
    <n v="677.96619999999996"/>
    <n v="61.016957999999995"/>
    <n v="61.016957999999995"/>
    <n v="0"/>
    <x v="446"/>
  </r>
  <r>
    <x v="248"/>
    <x v="0"/>
    <s v="NA"/>
    <n v="7323"/>
    <n v="0.12"/>
    <x v="44"/>
    <n v="5.5271999999999997"/>
    <n v="210"/>
    <n v="1160.712"/>
    <n v="69.642719999999997"/>
    <n v="69.642719999999997"/>
    <n v="0"/>
    <x v="430"/>
  </r>
  <r>
    <x v="248"/>
    <x v="5"/>
    <s v="NA"/>
    <n v="7323"/>
    <n v="0.12"/>
    <x v="116"/>
    <n v="2"/>
    <n v="267.8571"/>
    <n v="535.71420000000001"/>
    <n v="32.142851999999998"/>
    <n v="32.142851999999998"/>
    <n v="0"/>
    <x v="272"/>
  </r>
  <r>
    <x v="248"/>
    <x v="7"/>
    <s v="NA"/>
    <n v="7323"/>
    <n v="0.12"/>
    <x v="133"/>
    <n v="12"/>
    <n v="275"/>
    <n v="3300"/>
    <n v="198"/>
    <n v="198"/>
    <n v="0"/>
    <x v="447"/>
  </r>
  <r>
    <x v="248"/>
    <x v="0"/>
    <s v="NA"/>
    <n v="8516"/>
    <n v="0.18"/>
    <x v="170"/>
    <n v="2"/>
    <n v="1991.5254"/>
    <n v="3983.0508"/>
    <n v="358.47457199999997"/>
    <n v="358.47457199999997"/>
    <n v="0"/>
    <x v="448"/>
  </r>
  <r>
    <x v="248"/>
    <x v="7"/>
    <s v="NA"/>
    <n v="7323"/>
    <n v="0.12"/>
    <x v="44"/>
    <n v="6.4838500000000003"/>
    <n v="210"/>
    <n v="1361.6085"/>
    <n v="81.696510000000004"/>
    <n v="81.696510000000004"/>
    <n v="0"/>
    <x v="449"/>
  </r>
  <r>
    <x v="249"/>
    <x v="0"/>
    <s v="NA"/>
    <n v="9613"/>
    <n v="0.18"/>
    <x v="92"/>
    <n v="2"/>
    <n v="63.5593"/>
    <n v="127.1186"/>
    <n v="11.440674"/>
    <n v="11.440674"/>
    <n v="0"/>
    <x v="350"/>
  </r>
  <r>
    <x v="250"/>
    <x v="7"/>
    <s v="NA"/>
    <n v="8516"/>
    <n v="0.18"/>
    <x v="162"/>
    <n v="1"/>
    <n v="932.20339999999999"/>
    <n v="932.20339999999999"/>
    <n v="83.898305999999991"/>
    <n v="83.898305999999991"/>
    <n v="0"/>
    <x v="434"/>
  </r>
  <r>
    <x v="250"/>
    <x v="7"/>
    <s v="NA"/>
    <n v="7323"/>
    <n v="0.12"/>
    <x v="44"/>
    <n v="2.9762"/>
    <n v="210"/>
    <n v="625.00199999999995"/>
    <n v="37.500119999999995"/>
    <n v="37.500119999999995"/>
    <n v="0"/>
    <x v="450"/>
  </r>
  <r>
    <x v="251"/>
    <x v="7"/>
    <s v="NA"/>
    <n v="8539"/>
    <n v="0.12"/>
    <x v="36"/>
    <n v="2"/>
    <n v="89.285700000000006"/>
    <n v="178.57140000000001"/>
    <n v="10.714284000000001"/>
    <n v="10.714284000000001"/>
    <n v="0"/>
    <x v="451"/>
  </r>
  <r>
    <x v="251"/>
    <x v="7"/>
    <s v="NA"/>
    <n v="7323"/>
    <n v="0.12"/>
    <x v="108"/>
    <n v="1"/>
    <n v="223.21430000000001"/>
    <n v="223.21430000000001"/>
    <n v="13.392858"/>
    <n v="13.392858"/>
    <n v="0"/>
    <x v="283"/>
  </r>
  <r>
    <x v="252"/>
    <x v="7"/>
    <s v="NA"/>
    <n v="7323"/>
    <n v="0.12"/>
    <x v="25"/>
    <n v="4.88"/>
    <n v="110"/>
    <n v="536.79999999999995"/>
    <n v="32.207999999999998"/>
    <n v="32.207999999999998"/>
    <n v="0"/>
    <x v="452"/>
  </r>
  <r>
    <x v="253"/>
    <x v="7"/>
    <s v="NA"/>
    <n v="8516"/>
    <n v="0.18"/>
    <x v="170"/>
    <n v="1"/>
    <n v="1991.5254"/>
    <n v="1991.5254"/>
    <n v="179.23728599999998"/>
    <n v="179.23728599999998"/>
    <n v="0"/>
    <x v="453"/>
  </r>
  <r>
    <x v="253"/>
    <x v="0"/>
    <s v="NA"/>
    <n v="8539"/>
    <n v="0.12"/>
    <x v="36"/>
    <n v="1"/>
    <n v="89.285700000000006"/>
    <n v="89.285700000000006"/>
    <n v="5.3571420000000005"/>
    <n v="5.3571420000000005"/>
    <n v="0"/>
    <x v="413"/>
  </r>
  <r>
    <x v="253"/>
    <x v="0"/>
    <s v="NA"/>
    <n v="8516"/>
    <n v="0.18"/>
    <x v="35"/>
    <n v="1"/>
    <n v="847.45759999999996"/>
    <n v="847.45759999999996"/>
    <n v="76.271183999999991"/>
    <n v="76.271183999999991"/>
    <n v="0"/>
    <x v="409"/>
  </r>
  <r>
    <x v="254"/>
    <x v="7"/>
    <s v="NA"/>
    <n v="8516"/>
    <n v="0.18"/>
    <x v="160"/>
    <n v="1"/>
    <n v="4915.25"/>
    <n v="4915.25"/>
    <n v="442.3725"/>
    <n v="442.3725"/>
    <n v="0"/>
    <x v="454"/>
  </r>
  <r>
    <x v="254"/>
    <x v="7"/>
    <s v="NA"/>
    <n v="8301"/>
    <n v="0.18"/>
    <x v="56"/>
    <n v="1"/>
    <n v="101.6949"/>
    <n v="101.6949"/>
    <n v="9.1525409999999994"/>
    <n v="9.1525409999999994"/>
    <n v="0"/>
    <x v="455"/>
  </r>
  <r>
    <x v="255"/>
    <x v="0"/>
    <s v="NA"/>
    <n v="8516"/>
    <n v="0.18"/>
    <x v="154"/>
    <n v="2"/>
    <n v="254.2373"/>
    <n v="508.47460000000001"/>
    <n v="45.762714000000003"/>
    <n v="45.762714000000003"/>
    <n v="0"/>
    <x v="292"/>
  </r>
  <r>
    <x v="255"/>
    <x v="7"/>
    <s v="NA"/>
    <n v="8516"/>
    <n v="0.18"/>
    <x v="166"/>
    <n v="1"/>
    <n v="614.40679999999998"/>
    <n v="614.40679999999998"/>
    <n v="55.296611999999996"/>
    <n v="55.296611999999996"/>
    <n v="0"/>
    <x v="456"/>
  </r>
  <r>
    <x v="255"/>
    <x v="5"/>
    <s v="NA"/>
    <n v="9405"/>
    <n v="0.12"/>
    <x v="171"/>
    <n v="5"/>
    <n v="44.642899999999997"/>
    <n v="223.21449999999999"/>
    <n v="13.392869999999998"/>
    <n v="13.392869999999998"/>
    <n v="0"/>
    <x v="457"/>
  </r>
  <r>
    <x v="256"/>
    <x v="7"/>
    <s v="NA"/>
    <n v="7323"/>
    <n v="0.12"/>
    <x v="40"/>
    <n v="1.8399999999999999"/>
    <n v="415"/>
    <n v="763.59999999999991"/>
    <n v="45.815999999999995"/>
    <n v="45.815999999999995"/>
    <n v="0"/>
    <x v="458"/>
  </r>
  <r>
    <x v="256"/>
    <x v="5"/>
    <s v="NA"/>
    <n v="7323"/>
    <n v="0.12"/>
    <x v="44"/>
    <n v="34.25"/>
    <n v="220"/>
    <n v="7535"/>
    <n v="452.09999999999997"/>
    <n v="452.09999999999997"/>
    <n v="0"/>
    <x v="459"/>
  </r>
  <r>
    <x v="257"/>
    <x v="5"/>
    <s v="NA"/>
    <n v="7323"/>
    <n v="0.12"/>
    <x v="63"/>
    <n v="5.94"/>
    <n v="435"/>
    <n v="2583.9"/>
    <n v="155.03399999999999"/>
    <n v="155.03399999999999"/>
    <n v="0"/>
    <x v="460"/>
  </r>
  <r>
    <x v="257"/>
    <x v="7"/>
    <s v="NA"/>
    <n v="8215"/>
    <n v="0.12"/>
    <x v="172"/>
    <n v="1"/>
    <n v="821.42859999999996"/>
    <n v="821.42859999999996"/>
    <n v="49.285715999999994"/>
    <n v="49.285715999999994"/>
    <n v="0"/>
    <x v="461"/>
  </r>
  <r>
    <x v="257"/>
    <x v="5"/>
    <s v="NA"/>
    <n v="3924"/>
    <n v="0.18"/>
    <x v="71"/>
    <n v="4"/>
    <n v="225"/>
    <n v="900"/>
    <n v="81"/>
    <n v="81"/>
    <n v="0"/>
    <x v="330"/>
  </r>
  <r>
    <x v="258"/>
    <x v="7"/>
    <s v="NA"/>
    <n v="8516"/>
    <n v="0.18"/>
    <x v="154"/>
    <n v="2"/>
    <n v="254.2373"/>
    <n v="508.47460000000001"/>
    <n v="45.762714000000003"/>
    <n v="45.762714000000003"/>
    <n v="0"/>
    <x v="292"/>
  </r>
  <r>
    <x v="259"/>
    <x v="7"/>
    <s v="NA"/>
    <n v="9617"/>
    <n v="0.18"/>
    <x v="173"/>
    <n v="2"/>
    <n v="402.54239999999999"/>
    <n v="805.08479999999997"/>
    <n v="72.45763199999999"/>
    <n v="72.45763199999999"/>
    <n v="0"/>
    <x v="462"/>
  </r>
  <r>
    <x v="259"/>
    <x v="7"/>
    <s v="NA"/>
    <n v="8516"/>
    <n v="0.18"/>
    <x v="174"/>
    <n v="1"/>
    <n v="991.52539999999999"/>
    <n v="991.52539999999999"/>
    <n v="89.237285999999997"/>
    <n v="89.237285999999997"/>
    <n v="0"/>
    <x v="463"/>
  </r>
  <r>
    <x v="259"/>
    <x v="7"/>
    <s v="NA"/>
    <n v="7323"/>
    <n v="0.12"/>
    <x v="153"/>
    <n v="1"/>
    <n v="2053.5713999999998"/>
    <n v="2053.5713999999998"/>
    <n v="123.21428399999998"/>
    <n v="123.21428399999998"/>
    <n v="0"/>
    <x v="464"/>
  </r>
  <r>
    <x v="260"/>
    <x v="0"/>
    <s v="NA"/>
    <n v="3924"/>
    <n v="0.18"/>
    <x v="175"/>
    <n v="10"/>
    <n v="508.47460000000001"/>
    <n v="5084.7460000000001"/>
    <n v="457.62714"/>
    <n v="457.62714"/>
    <n v="0"/>
    <x v="465"/>
  </r>
  <r>
    <x v="260"/>
    <x v="0"/>
    <s v="NA"/>
    <n v="7323"/>
    <n v="0.12"/>
    <x v="176"/>
    <n v="2"/>
    <n v="142.8571"/>
    <n v="285.71420000000001"/>
    <n v="17.142852000000001"/>
    <n v="17.142852000000001"/>
    <n v="0"/>
    <x v="466"/>
  </r>
  <r>
    <x v="261"/>
    <x v="0"/>
    <s v="NA"/>
    <n v="7323"/>
    <n v="0.12"/>
    <x v="16"/>
    <n v="2"/>
    <n v="13.392899999999999"/>
    <n v="26.785799999999998"/>
    <n v="1.6071479999999998"/>
    <n v="1.6071479999999998"/>
    <n v="0"/>
    <x v="403"/>
  </r>
  <r>
    <x v="261"/>
    <x v="5"/>
    <s v="NA"/>
    <n v="7323"/>
    <n v="0.12"/>
    <x v="176"/>
    <n v="1"/>
    <n v="142.8571"/>
    <n v="142.8571"/>
    <n v="8.5714260000000007"/>
    <n v="8.5714260000000007"/>
    <n v="0"/>
    <x v="467"/>
  </r>
  <r>
    <x v="262"/>
    <x v="5"/>
    <s v="NA"/>
    <n v="7321"/>
    <n v="0.18"/>
    <x v="120"/>
    <n v="1"/>
    <n v="2542.3728999999998"/>
    <n v="2542.3728999999998"/>
    <n v="228.81356099999996"/>
    <n v="228.81356099999996"/>
    <n v="0"/>
    <x v="468"/>
  </r>
  <r>
    <x v="262"/>
    <x v="5"/>
    <s v="NA"/>
    <n v="8516"/>
    <n v="0.18"/>
    <x v="177"/>
    <n v="1"/>
    <n v="1059.3219999999999"/>
    <n v="1059.3219999999999"/>
    <n v="95.338979999999992"/>
    <n v="95.338979999999992"/>
    <n v="0"/>
    <x v="309"/>
  </r>
  <r>
    <x v="262"/>
    <x v="7"/>
    <s v="NA"/>
    <n v="3924"/>
    <n v="0.18"/>
    <x v="68"/>
    <n v="2"/>
    <n v="741.52539999999999"/>
    <n v="1483.0508"/>
    <n v="133.47457199999999"/>
    <n v="133.47457199999999"/>
    <n v="0"/>
    <x v="469"/>
  </r>
  <r>
    <x v="263"/>
    <x v="7"/>
    <s v="NA"/>
    <n v="8421"/>
    <n v="0.18"/>
    <x v="178"/>
    <n v="1"/>
    <n v="466.10169999999999"/>
    <n v="466.10169999999999"/>
    <n v="41.949152999999995"/>
    <n v="41.949152999999995"/>
    <n v="0"/>
    <x v="470"/>
  </r>
  <r>
    <x v="264"/>
    <x v="7"/>
    <s v="NA"/>
    <n v="8516"/>
    <n v="0.18"/>
    <x v="166"/>
    <n v="1"/>
    <n v="614.40679999999998"/>
    <n v="614.40679999999998"/>
    <n v="55.296611999999996"/>
    <n v="55.296611999999996"/>
    <n v="0"/>
    <x v="456"/>
  </r>
  <r>
    <x v="264"/>
    <x v="0"/>
    <s v="NA"/>
    <n v="7323"/>
    <n v="0.12"/>
    <x v="81"/>
    <n v="0.46000000000000085"/>
    <n v="375"/>
    <n v="172.50000000000031"/>
    <n v="10.350000000000019"/>
    <n v="10.350000000000019"/>
    <n v="0"/>
    <x v="471"/>
  </r>
  <r>
    <x v="264"/>
    <x v="0"/>
    <s v="NA"/>
    <n v="7323"/>
    <n v="0.12"/>
    <x v="179"/>
    <n v="2.89"/>
    <n v="375"/>
    <n v="1083.75"/>
    <n v="65.024999999999991"/>
    <n v="65.024999999999991"/>
    <n v="0"/>
    <x v="472"/>
  </r>
  <r>
    <x v="265"/>
    <x v="7"/>
    <s v="NA"/>
    <n v="8516"/>
    <n v="0.18"/>
    <x v="162"/>
    <n v="1"/>
    <n v="889.83050000000003"/>
    <n v="889.83050000000003"/>
    <n v="80.084744999999998"/>
    <n v="80.084744999999998"/>
    <n v="0"/>
    <x v="473"/>
  </r>
  <r>
    <x v="265"/>
    <x v="7"/>
    <s v="NA"/>
    <n v="9613"/>
    <n v="0.18"/>
    <x v="126"/>
    <n v="2"/>
    <n v="59.322000000000003"/>
    <n v="118.64400000000001"/>
    <n v="10.677960000000001"/>
    <n v="10.677960000000001"/>
    <n v="0"/>
    <x v="474"/>
  </r>
  <r>
    <x v="265"/>
    <x v="0"/>
    <s v="NA"/>
    <n v="8301"/>
    <n v="0.18"/>
    <x v="59"/>
    <n v="1"/>
    <n v="254.2373"/>
    <n v="254.2373"/>
    <n v="22.881357000000001"/>
    <n v="22.881357000000001"/>
    <n v="0"/>
    <x v="348"/>
  </r>
  <r>
    <x v="266"/>
    <x v="7"/>
    <s v="NA"/>
    <n v="8301"/>
    <n v="0.18"/>
    <x v="55"/>
    <n v="4"/>
    <n v="67.796599999999998"/>
    <n v="271.18639999999999"/>
    <n v="24.406775999999997"/>
    <n v="24.406775999999997"/>
    <n v="0"/>
    <x v="396"/>
  </r>
  <r>
    <x v="266"/>
    <x v="0"/>
    <s v="NA"/>
    <n v="8301"/>
    <n v="0.18"/>
    <x v="56"/>
    <n v="2"/>
    <n v="101.6949"/>
    <n v="203.38980000000001"/>
    <n v="18.305081999999999"/>
    <n v="18.305081999999999"/>
    <n v="0"/>
    <x v="475"/>
  </r>
  <r>
    <x v="266"/>
    <x v="7"/>
    <s v="NA"/>
    <n v="7323"/>
    <n v="0.12"/>
    <x v="44"/>
    <n v="19.866099999999999"/>
    <n v="220"/>
    <n v="4370.5419999999995"/>
    <n v="262.23251999999997"/>
    <n v="262.23251999999997"/>
    <n v="0"/>
    <x v="476"/>
  </r>
  <r>
    <x v="267"/>
    <x v="7"/>
    <s v="NA"/>
    <n v="3924"/>
    <n v="0.18"/>
    <x v="33"/>
    <n v="3"/>
    <n v="529.66099999999994"/>
    <n v="1588.9829999999997"/>
    <n v="143.00846999999996"/>
    <n v="143.00846999999996"/>
    <n v="0"/>
    <x v="477"/>
  </r>
  <r>
    <x v="268"/>
    <x v="0"/>
    <s v="NA"/>
    <n v="7323"/>
    <n v="0.12"/>
    <x v="99"/>
    <n v="4"/>
    <n v="165"/>
    <n v="660"/>
    <n v="39.6"/>
    <n v="39.6"/>
    <n v="0"/>
    <x v="478"/>
  </r>
  <r>
    <x v="268"/>
    <x v="0"/>
    <s v="NA"/>
    <n v="3924"/>
    <n v="0.18"/>
    <x v="42"/>
    <n v="1"/>
    <n v="338.98309999999998"/>
    <n v="338.98309999999998"/>
    <n v="30.508478999999998"/>
    <n v="30.508478999999998"/>
    <n v="0"/>
    <x v="479"/>
  </r>
  <r>
    <x v="268"/>
    <x v="0"/>
    <s v="NA"/>
    <n v="8215"/>
    <n v="0.12"/>
    <x v="172"/>
    <n v="1"/>
    <n v="843.75"/>
    <n v="843.75"/>
    <n v="50.625"/>
    <n v="50.625"/>
    <n v="0"/>
    <x v="480"/>
  </r>
  <r>
    <x v="269"/>
    <x v="7"/>
    <s v="NA"/>
    <n v="8215"/>
    <n v="0.12"/>
    <x v="180"/>
    <n v="1"/>
    <n v="736.60709999999995"/>
    <n v="736.60709999999995"/>
    <n v="44.196425999999995"/>
    <n v="44.196425999999995"/>
    <n v="0"/>
    <x v="481"/>
  </r>
  <r>
    <x v="269"/>
    <x v="0"/>
    <s v="NA"/>
    <n v="8509"/>
    <n v="0.18"/>
    <x v="181"/>
    <n v="1"/>
    <n v="1186.4407000000001"/>
    <n v="1186.4407000000001"/>
    <n v="106.779663"/>
    <n v="106.779663"/>
    <n v="0"/>
    <x v="482"/>
  </r>
  <r>
    <x v="270"/>
    <x v="0"/>
    <s v="NA"/>
    <n v="9617"/>
    <n v="0.18"/>
    <x v="173"/>
    <n v="3"/>
    <n v="402.54239999999999"/>
    <n v="1207.6271999999999"/>
    <n v="108.68644799999998"/>
    <n v="108.68644799999998"/>
    <n v="0"/>
    <x v="483"/>
  </r>
  <r>
    <x v="271"/>
    <x v="0"/>
    <s v="NA"/>
    <n v="9617"/>
    <n v="0.18"/>
    <x v="182"/>
    <n v="1"/>
    <n v="783.89829999999995"/>
    <n v="783.89829999999995"/>
    <n v="70.55084699999999"/>
    <n v="70.55084699999999"/>
    <n v="0"/>
    <x v="319"/>
  </r>
  <r>
    <x v="271"/>
    <x v="5"/>
    <s v="NA"/>
    <n v="3924"/>
    <n v="0.18"/>
    <x v="89"/>
    <n v="3"/>
    <n v="254.2373"/>
    <n v="762.71190000000001"/>
    <n v="68.644070999999997"/>
    <n v="68.644070999999997"/>
    <n v="0"/>
    <x v="484"/>
  </r>
  <r>
    <x v="271"/>
    <x v="0"/>
    <s v="NA"/>
    <n v="3924"/>
    <n v="0.18"/>
    <x v="89"/>
    <n v="2"/>
    <n v="254.2373"/>
    <n v="508.47460000000001"/>
    <n v="45.762714000000003"/>
    <n v="45.762714000000003"/>
    <n v="0"/>
    <x v="292"/>
  </r>
  <r>
    <x v="272"/>
    <x v="3"/>
    <s v="NA"/>
    <n v="8539"/>
    <n v="0.12"/>
    <x v="36"/>
    <n v="5"/>
    <n v="89.285700000000006"/>
    <n v="446.42850000000004"/>
    <n v="26.785710000000002"/>
    <n v="26.785710000000002"/>
    <n v="0"/>
    <x v="485"/>
  </r>
  <r>
    <x v="272"/>
    <x v="7"/>
    <s v="NA"/>
    <n v="8516"/>
    <n v="0.18"/>
    <x v="162"/>
    <n v="1"/>
    <n v="847.45759999999996"/>
    <n v="847.45759999999996"/>
    <n v="76.271183999999991"/>
    <n v="76.271183999999991"/>
    <n v="0"/>
    <x v="409"/>
  </r>
  <r>
    <x v="273"/>
    <x v="7"/>
    <s v="NA"/>
    <n v="8516"/>
    <n v="0.18"/>
    <x v="154"/>
    <n v="2"/>
    <n v="254.2373"/>
    <n v="508.47460000000001"/>
    <n v="45.762714000000003"/>
    <n v="45.762714000000003"/>
    <n v="0"/>
    <x v="292"/>
  </r>
  <r>
    <x v="273"/>
    <x v="7"/>
    <s v="NA"/>
    <n v="8516"/>
    <n v="0.18"/>
    <x v="166"/>
    <n v="1"/>
    <n v="614.40679999999998"/>
    <n v="614.40679999999998"/>
    <n v="55.296611999999996"/>
    <n v="55.296611999999996"/>
    <n v="0"/>
    <x v="456"/>
  </r>
  <r>
    <x v="273"/>
    <x v="7"/>
    <s v="NA"/>
    <n v="3924"/>
    <n v="0.18"/>
    <x v="89"/>
    <n v="1"/>
    <n v="245.7627"/>
    <n v="245.7627"/>
    <n v="22.118642999999999"/>
    <n v="22.118642999999999"/>
    <n v="0"/>
    <x v="486"/>
  </r>
  <r>
    <x v="274"/>
    <x v="5"/>
    <s v="NA"/>
    <n v="7323"/>
    <n v="0.12"/>
    <x v="74"/>
    <n v="1.1499999999999999"/>
    <n v="475"/>
    <n v="546.25"/>
    <n v="32.774999999999999"/>
    <n v="32.774999999999999"/>
    <n v="0"/>
    <x v="487"/>
  </r>
  <r>
    <x v="274"/>
    <x v="0"/>
    <s v="NA"/>
    <n v="8539"/>
    <n v="0.12"/>
    <x v="109"/>
    <n v="2"/>
    <n v="223.21430000000001"/>
    <n v="446.42860000000002"/>
    <n v="26.785716000000001"/>
    <n v="26.785716000000001"/>
    <n v="0"/>
    <x v="262"/>
  </r>
  <r>
    <x v="275"/>
    <x v="5"/>
    <s v="NA"/>
    <n v="8513"/>
    <n v="0.18"/>
    <x v="10"/>
    <n v="2"/>
    <n v="84.75"/>
    <n v="169.5"/>
    <n v="15.254999999999999"/>
    <n v="15.254999999999999"/>
    <n v="0"/>
    <x v="11"/>
  </r>
  <r>
    <x v="275"/>
    <x v="0"/>
    <s v="NA"/>
    <n v="8539"/>
    <n v="0.12"/>
    <x v="36"/>
    <n v="10"/>
    <n v="89.285700000000006"/>
    <n v="892.85700000000008"/>
    <n v="53.571420000000003"/>
    <n v="53.571420000000003"/>
    <n v="0"/>
    <x v="488"/>
  </r>
  <r>
    <x v="275"/>
    <x v="0"/>
    <s v="NA"/>
    <n v="3923"/>
    <n v="0.18"/>
    <x v="60"/>
    <n v="1"/>
    <n v="114.4068"/>
    <n v="114.4068"/>
    <n v="10.296612"/>
    <n v="10.296612"/>
    <n v="0"/>
    <x v="489"/>
  </r>
  <r>
    <x v="276"/>
    <x v="0"/>
    <s v="NA"/>
    <n v="3924"/>
    <n v="0.18"/>
    <x v="68"/>
    <n v="2"/>
    <n v="741.52539999999999"/>
    <n v="1483.0508"/>
    <n v="133.47457199999999"/>
    <n v="133.47457199999999"/>
    <n v="0"/>
    <x v="469"/>
  </r>
  <r>
    <x v="276"/>
    <x v="0"/>
    <s v="NA"/>
    <n v="7323"/>
    <n v="0.12"/>
    <x v="44"/>
    <n v="40.584400000000002"/>
    <n v="220"/>
    <n v="8928.5680000000011"/>
    <n v="535.71408000000008"/>
    <n v="535.71408000000008"/>
    <n v="0"/>
    <x v="490"/>
  </r>
  <r>
    <x v="277"/>
    <x v="7"/>
    <s v="NA"/>
    <n v="7323"/>
    <n v="0.12"/>
    <x v="25"/>
    <n v="2.44"/>
    <n v="100"/>
    <n v="244"/>
    <n v="14.639999999999999"/>
    <n v="14.639999999999999"/>
    <n v="0"/>
    <x v="491"/>
  </r>
  <r>
    <x v="277"/>
    <x v="7"/>
    <s v="NA"/>
    <n v="3924"/>
    <n v="0.18"/>
    <x v="183"/>
    <n v="3"/>
    <n v="292.37290000000002"/>
    <n v="877.11869999999999"/>
    <n v="78.940682999999993"/>
    <n v="78.940682999999993"/>
    <n v="0"/>
    <x v="492"/>
  </r>
  <r>
    <x v="277"/>
    <x v="0"/>
    <s v="NA"/>
    <n v="7323"/>
    <n v="0.12"/>
    <x v="108"/>
    <n v="2"/>
    <n v="223.21430000000001"/>
    <n v="446.42860000000002"/>
    <n v="26.785716000000001"/>
    <n v="26.785716000000001"/>
    <n v="0"/>
    <x v="262"/>
  </r>
  <r>
    <x v="278"/>
    <x v="0"/>
    <s v="NA"/>
    <n v="9613"/>
    <n v="0.18"/>
    <x v="126"/>
    <n v="5"/>
    <n v="59.322000000000003"/>
    <n v="296.61"/>
    <n v="26.694900000000001"/>
    <n v="26.694900000000001"/>
    <n v="0"/>
    <x v="245"/>
  </r>
  <r>
    <x v="278"/>
    <x v="7"/>
    <s v="NA"/>
    <n v="7323"/>
    <n v="0.12"/>
    <x v="184"/>
    <n v="3.77"/>
    <n v="350"/>
    <n v="1319.5"/>
    <n v="79.17"/>
    <n v="79.17"/>
    <n v="0"/>
    <x v="493"/>
  </r>
  <r>
    <x v="279"/>
    <x v="0"/>
    <s v="NA"/>
    <n v="8539"/>
    <n v="0.12"/>
    <x v="14"/>
    <n v="4"/>
    <n v="200.8929"/>
    <n v="803.57159999999999"/>
    <n v="48.214295999999997"/>
    <n v="48.214295999999997"/>
    <n v="0"/>
    <x v="494"/>
  </r>
  <r>
    <x v="279"/>
    <x v="0"/>
    <s v="NA"/>
    <n v="8539"/>
    <n v="0.12"/>
    <x v="36"/>
    <n v="12"/>
    <n v="89.285700000000006"/>
    <n v="1071.4284"/>
    <n v="64.285703999999996"/>
    <n v="64.285703999999996"/>
    <n v="0"/>
    <x v="495"/>
  </r>
  <r>
    <x v="279"/>
    <x v="7"/>
    <s v="NA"/>
    <n v="8516"/>
    <n v="0.18"/>
    <x v="130"/>
    <n v="1"/>
    <n v="487.28809999999999"/>
    <n v="487.28809999999999"/>
    <n v="43.855928999999996"/>
    <n v="43.855928999999996"/>
    <n v="0"/>
    <x v="496"/>
  </r>
  <r>
    <x v="279"/>
    <x v="7"/>
    <s v="NA"/>
    <n v="8539"/>
    <n v="0.12"/>
    <x v="69"/>
    <n v="1"/>
    <n v="116.0714"/>
    <n v="116.0714"/>
    <n v="6.9642839999999993"/>
    <n v="6.9642839999999993"/>
    <n v="0"/>
    <x v="497"/>
  </r>
  <r>
    <x v="279"/>
    <x v="0"/>
    <s v="NA"/>
    <n v="8539"/>
    <n v="0.12"/>
    <x v="69"/>
    <n v="3"/>
    <n v="107.1429"/>
    <n v="321.42869999999999"/>
    <n v="19.285722"/>
    <n v="19.285722"/>
    <n v="0"/>
    <x v="498"/>
  </r>
  <r>
    <x v="280"/>
    <x v="0"/>
    <s v="NA"/>
    <n v="7323"/>
    <n v="0.12"/>
    <x v="44"/>
    <n v="28.409099999999999"/>
    <n v="220"/>
    <n v="6250.0019999999995"/>
    <n v="375.00011999999998"/>
    <n v="375.00011999999998"/>
    <n v="0"/>
    <x v="499"/>
  </r>
  <r>
    <x v="280"/>
    <x v="0"/>
    <s v="NA"/>
    <n v="8539"/>
    <n v="0.12"/>
    <x v="36"/>
    <n v="7"/>
    <n v="89.285700000000006"/>
    <n v="624.99990000000003"/>
    <n v="37.499994000000001"/>
    <n v="37.499994000000001"/>
    <n v="0"/>
    <x v="500"/>
  </r>
  <r>
    <x v="280"/>
    <x v="0"/>
    <s v="NA"/>
    <n v="8516"/>
    <n v="0.18"/>
    <x v="162"/>
    <n v="1"/>
    <n v="889.83050000000003"/>
    <n v="889.83050000000003"/>
    <n v="80.084744999999998"/>
    <n v="80.084744999999998"/>
    <n v="0"/>
    <x v="473"/>
  </r>
  <r>
    <x v="281"/>
    <x v="7"/>
    <s v="NA"/>
    <n v="7323"/>
    <n v="0.12"/>
    <x v="108"/>
    <n v="4"/>
    <n v="223.21430000000001"/>
    <n v="892.85720000000003"/>
    <n v="53.571432000000001"/>
    <n v="53.571432000000001"/>
    <n v="0"/>
    <x v="261"/>
  </r>
  <r>
    <x v="282"/>
    <x v="7"/>
    <s v="NA"/>
    <n v="9405"/>
    <n v="0.12"/>
    <x v="39"/>
    <n v="2"/>
    <n v="223.21430000000001"/>
    <n v="446.42860000000002"/>
    <n v="26.785716000000001"/>
    <n v="26.785716000000001"/>
    <n v="0"/>
    <x v="262"/>
  </r>
  <r>
    <x v="282"/>
    <x v="7"/>
    <s v="NA"/>
    <n v="7323"/>
    <n v="0.12"/>
    <x v="26"/>
    <n v="4"/>
    <n v="196.42859999999999"/>
    <n v="785.71439999999996"/>
    <n v="47.142863999999996"/>
    <n v="47.142863999999996"/>
    <n v="0"/>
    <x v="501"/>
  </r>
  <r>
    <x v="282"/>
    <x v="7"/>
    <s v="NA"/>
    <n v="8516"/>
    <n v="0.18"/>
    <x v="130"/>
    <n v="1"/>
    <n v="487.28809999999999"/>
    <n v="487.28809999999999"/>
    <n v="43.855928999999996"/>
    <n v="43.855928999999996"/>
    <n v="0"/>
    <x v="496"/>
  </r>
  <r>
    <x v="282"/>
    <x v="0"/>
    <s v="NA"/>
    <n v="7323"/>
    <n v="0.12"/>
    <x v="99"/>
    <n v="5"/>
    <n v="165"/>
    <n v="825"/>
    <n v="49.5"/>
    <n v="49.5"/>
    <n v="0"/>
    <x v="502"/>
  </r>
  <r>
    <x v="282"/>
    <x v="0"/>
    <s v="NA"/>
    <n v="3924"/>
    <n v="0.18"/>
    <x v="33"/>
    <n v="3"/>
    <n v="529.66099999999994"/>
    <n v="1588.9829999999997"/>
    <n v="143.00846999999996"/>
    <n v="143.00846999999996"/>
    <n v="0"/>
    <x v="477"/>
  </r>
  <r>
    <x v="282"/>
    <x v="7"/>
    <s v="NA"/>
    <n v="9617"/>
    <n v="0.18"/>
    <x v="173"/>
    <n v="1"/>
    <n v="402.54239999999999"/>
    <n v="402.54239999999999"/>
    <n v="36.228815999999995"/>
    <n v="36.228815999999995"/>
    <n v="0"/>
    <x v="354"/>
  </r>
  <r>
    <x v="283"/>
    <x v="7"/>
    <s v="NA"/>
    <n v="8516"/>
    <n v="0.18"/>
    <x v="166"/>
    <n v="1"/>
    <n v="614.40679999999998"/>
    <n v="614.40679999999998"/>
    <n v="55.296611999999996"/>
    <n v="55.296611999999996"/>
    <n v="0"/>
    <x v="456"/>
  </r>
  <r>
    <x v="283"/>
    <x v="0"/>
    <s v="NA"/>
    <n v="8301"/>
    <n v="0.18"/>
    <x v="55"/>
    <n v="1"/>
    <n v="67.796599999999998"/>
    <n v="67.796599999999998"/>
    <n v="6.1016939999999993"/>
    <n v="6.1016939999999993"/>
    <n v="0"/>
    <x v="503"/>
  </r>
  <r>
    <x v="283"/>
    <x v="0"/>
    <s v="NA"/>
    <n v="8301"/>
    <n v="0.18"/>
    <x v="56"/>
    <n v="1"/>
    <n v="101.6949"/>
    <n v="101.6949"/>
    <n v="9.1525409999999994"/>
    <n v="9.1525409999999994"/>
    <n v="0"/>
    <x v="455"/>
  </r>
  <r>
    <x v="283"/>
    <x v="0"/>
    <s v="NA"/>
    <n v="8301"/>
    <n v="0.18"/>
    <x v="59"/>
    <n v="1"/>
    <n v="254.2373"/>
    <n v="254.2373"/>
    <n v="22.881357000000001"/>
    <n v="22.881357000000001"/>
    <n v="0"/>
    <x v="348"/>
  </r>
  <r>
    <x v="283"/>
    <x v="7"/>
    <s v="NA"/>
    <n v="3924"/>
    <n v="0.18"/>
    <x v="105"/>
    <n v="10"/>
    <n v="127.1186"/>
    <n v="1271.1859999999999"/>
    <n v="114.40673999999999"/>
    <n v="114.40673999999999"/>
    <n v="0"/>
    <x v="504"/>
  </r>
  <r>
    <x v="283"/>
    <x v="7"/>
    <s v="NA"/>
    <n v="8516"/>
    <n v="0.18"/>
    <x v="162"/>
    <n v="1"/>
    <n v="932.20339999999999"/>
    <n v="932.20339999999999"/>
    <n v="83.898305999999991"/>
    <n v="83.898305999999991"/>
    <n v="0"/>
    <x v="434"/>
  </r>
  <r>
    <x v="284"/>
    <x v="7"/>
    <s v="NA"/>
    <n v="8539"/>
    <n v="0.12"/>
    <x v="36"/>
    <n v="5"/>
    <n v="89.285700000000006"/>
    <n v="446.42850000000004"/>
    <n v="26.785710000000002"/>
    <n v="26.785710000000002"/>
    <n v="0"/>
    <x v="485"/>
  </r>
  <r>
    <x v="284"/>
    <x v="0"/>
    <s v="NA"/>
    <n v="3924"/>
    <n v="0.18"/>
    <x v="175"/>
    <n v="2"/>
    <n v="508.47460000000001"/>
    <n v="1016.9492"/>
    <n v="91.525428000000005"/>
    <n v="91.525428000000005"/>
    <n v="0"/>
    <x v="505"/>
  </r>
  <r>
    <x v="284"/>
    <x v="7"/>
    <s v="NA"/>
    <m/>
    <n v="0.12"/>
    <x v="44"/>
    <n v="58.53"/>
    <n v="220"/>
    <n v="12876.6"/>
    <n v="772.596"/>
    <n v="772.596"/>
    <n v="0"/>
    <x v="506"/>
  </r>
  <r>
    <x v="284"/>
    <x v="0"/>
    <s v="NA"/>
    <m/>
    <n v="0.18"/>
    <x v="68"/>
    <n v="10"/>
    <m/>
    <m/>
    <n v="0"/>
    <n v="0"/>
    <n v="0"/>
    <x v="507"/>
  </r>
  <r>
    <x v="284"/>
    <x v="0"/>
    <s v="NA"/>
    <m/>
    <n v="0.18"/>
    <x v="175"/>
    <n v="10"/>
    <m/>
    <n v="18140"/>
    <n v="1632.6"/>
    <n v="1632.6"/>
    <n v="0"/>
    <x v="508"/>
  </r>
  <r>
    <x v="284"/>
    <x v="0"/>
    <s v="NA"/>
    <m/>
    <n v="0.18"/>
    <x v="141"/>
    <n v="12"/>
    <m/>
    <m/>
    <m/>
    <m/>
    <m/>
    <x v="509"/>
  </r>
  <r>
    <x v="285"/>
    <x v="7"/>
    <s v="NA"/>
    <n v="3924"/>
    <n v="0.18"/>
    <x v="142"/>
    <n v="50"/>
    <n v="93.220299999999995"/>
    <n v="4661.0149999999994"/>
    <n v="419.49134999999995"/>
    <n v="419.49134999999995"/>
    <n v="0"/>
    <x v="510"/>
  </r>
  <r>
    <x v="286"/>
    <x v="7"/>
    <s v="NA"/>
    <n v="8509"/>
    <n v="0.18"/>
    <x v="158"/>
    <n v="1"/>
    <n v="2330.5084999999999"/>
    <n v="2330.5084999999999"/>
    <n v="209.74576499999998"/>
    <n v="209.74576499999998"/>
    <n v="0"/>
    <x v="511"/>
  </r>
  <r>
    <x v="287"/>
    <x v="7"/>
    <s v="NA"/>
    <n v="8211"/>
    <n v="0.12"/>
    <x v="185"/>
    <n v="2"/>
    <n v="22.321400000000001"/>
    <n v="44.642800000000001"/>
    <n v="2.6785679999999998"/>
    <n v="2.6785679999999998"/>
    <n v="0"/>
    <x v="512"/>
  </r>
  <r>
    <x v="287"/>
    <x v="5"/>
    <s v="NA"/>
    <n v="7615"/>
    <n v="0.12"/>
    <x v="186"/>
    <n v="3.21"/>
    <n v="593.75"/>
    <n v="1905.9375"/>
    <n v="114.35625"/>
    <n v="114.35625"/>
    <n v="0"/>
    <x v="513"/>
  </r>
  <r>
    <x v="287"/>
    <x v="0"/>
    <s v="NA"/>
    <n v="7323"/>
    <n v="0.12"/>
    <x v="139"/>
    <n v="2.66"/>
    <n v="425"/>
    <n v="1130.5"/>
    <n v="67.83"/>
    <n v="67.83"/>
    <n v="0"/>
    <x v="514"/>
  </r>
  <r>
    <x v="288"/>
    <x v="0"/>
    <s v="NA"/>
    <n v="8539"/>
    <n v="0.12"/>
    <x v="69"/>
    <n v="5"/>
    <n v="116.0714"/>
    <n v="580.35699999999997"/>
    <n v="34.821419999999996"/>
    <n v="34.821419999999996"/>
    <n v="0"/>
    <x v="515"/>
  </r>
  <r>
    <x v="288"/>
    <x v="0"/>
    <s v="NA"/>
    <n v="9405"/>
    <n v="0.12"/>
    <x v="187"/>
    <n v="8"/>
    <n v="1674.1070999999999"/>
    <n v="13392.8568"/>
    <n v="803.57140799999991"/>
    <n v="803.57140799999991"/>
    <n v="0"/>
    <x v="516"/>
  </r>
  <r>
    <x v="288"/>
    <x v="0"/>
    <s v="NA"/>
    <n v="8301"/>
    <n v="0.18"/>
    <x v="55"/>
    <n v="4"/>
    <n v="67.796599999999998"/>
    <n v="271.18639999999999"/>
    <n v="24.406775999999997"/>
    <n v="24.406775999999997"/>
    <n v="0"/>
    <x v="396"/>
  </r>
  <r>
    <x v="288"/>
    <x v="0"/>
    <s v="NA"/>
    <n v="8513"/>
    <n v="0.18"/>
    <x v="188"/>
    <n v="3"/>
    <n v="224.5763"/>
    <n v="673.72890000000007"/>
    <n v="60.635601000000001"/>
    <n v="60.635601000000001"/>
    <n v="0"/>
    <x v="517"/>
  </r>
  <r>
    <x v="289"/>
    <x v="0"/>
    <s v="NA"/>
    <n v="3924"/>
    <n v="0.18"/>
    <x v="89"/>
    <n v="3"/>
    <n v="250"/>
    <n v="750"/>
    <n v="67.5"/>
    <n v="67.5"/>
    <n v="0"/>
    <x v="518"/>
  </r>
  <r>
    <x v="289"/>
    <x v="0"/>
    <s v="NA"/>
    <n v="8509"/>
    <n v="0.18"/>
    <x v="189"/>
    <n v="1"/>
    <n v="1567.7965999999999"/>
    <n v="1567.7965999999999"/>
    <n v="141.10169399999998"/>
    <n v="141.10169399999998"/>
    <n v="0"/>
    <x v="519"/>
  </r>
  <r>
    <x v="290"/>
    <x v="0"/>
    <s v="NA"/>
    <n v="7615"/>
    <n v="0.12"/>
    <x v="190"/>
    <n v="3.98"/>
    <n v="379.46429999999998"/>
    <n v="1510.267914"/>
    <n v="90.616074839999996"/>
    <n v="90.616074839999996"/>
    <n v="0"/>
    <x v="520"/>
  </r>
  <r>
    <x v="291"/>
    <x v="0"/>
    <s v="NA"/>
    <n v="7323"/>
    <n v="0.12"/>
    <x v="191"/>
    <n v="4.1100000000000003"/>
    <n v="185"/>
    <n v="760.35"/>
    <n v="45.621000000000002"/>
    <n v="45.621000000000002"/>
    <n v="0"/>
    <x v="521"/>
  </r>
  <r>
    <x v="292"/>
    <x v="7"/>
    <s v="NA"/>
    <n v="7323"/>
    <n v="0.12"/>
    <x v="108"/>
    <n v="1"/>
    <n v="223.21430000000001"/>
    <n v="223.21430000000001"/>
    <n v="13.392858"/>
    <n v="13.392858"/>
    <n v="0"/>
    <x v="283"/>
  </r>
  <r>
    <x v="292"/>
    <x v="7"/>
    <s v="NA"/>
    <n v="3924"/>
    <n v="0.18"/>
    <x v="142"/>
    <n v="4"/>
    <n v="93.220299999999995"/>
    <n v="372.88119999999998"/>
    <n v="33.559307999999994"/>
    <n v="33.559307999999994"/>
    <n v="0"/>
    <x v="522"/>
  </r>
  <r>
    <x v="292"/>
    <x v="7"/>
    <s v="NA"/>
    <n v="8211"/>
    <n v="0.12"/>
    <x v="192"/>
    <n v="2"/>
    <n v="35.714300000000001"/>
    <n v="71.428600000000003"/>
    <n v="4.2857159999999999"/>
    <n v="4.2857159999999999"/>
    <n v="0"/>
    <x v="523"/>
  </r>
  <r>
    <x v="292"/>
    <x v="0"/>
    <s v="NA"/>
    <n v="7323"/>
    <n v="0.12"/>
    <x v="193"/>
    <n v="3.6"/>
    <n v="425"/>
    <n v="1530"/>
    <n v="91.8"/>
    <n v="91.8"/>
    <n v="0"/>
    <x v="524"/>
  </r>
  <r>
    <x v="293"/>
    <x v="3"/>
    <s v="NA"/>
    <n v="7323"/>
    <n v="0.18"/>
    <x v="110"/>
    <n v="1"/>
    <n v="1144.0678"/>
    <n v="1144.0678"/>
    <n v="102.96610199999999"/>
    <n v="102.96610199999999"/>
    <n v="0"/>
    <x v="263"/>
  </r>
  <r>
    <x v="293"/>
    <x v="7"/>
    <s v="NA"/>
    <n v="8215"/>
    <n v="0.12"/>
    <x v="194"/>
    <n v="2"/>
    <n v="491.07139999999998"/>
    <n v="982.14279999999997"/>
    <n v="58.928567999999999"/>
    <n v="58.928567999999999"/>
    <n v="0"/>
    <x v="525"/>
  </r>
  <r>
    <x v="293"/>
    <x v="0"/>
    <s v="NA"/>
    <n v="7323"/>
    <n v="0.12"/>
    <x v="108"/>
    <n v="3"/>
    <n v="223.21430000000001"/>
    <n v="669.64290000000005"/>
    <n v="40.178574000000005"/>
    <n v="40.178574000000005"/>
    <n v="0"/>
    <x v="384"/>
  </r>
  <r>
    <x v="294"/>
    <x v="0"/>
    <s v="NA"/>
    <n v="8539"/>
    <n v="0.12"/>
    <x v="195"/>
    <n v="8"/>
    <n v="89.285700000000006"/>
    <n v="714.28560000000004"/>
    <n v="42.857136000000004"/>
    <n v="42.857136000000004"/>
    <n v="0"/>
    <x v="419"/>
  </r>
  <r>
    <x v="294"/>
    <x v="3"/>
    <s v="NA"/>
    <n v="8211"/>
    <n v="0.12"/>
    <x v="185"/>
    <n v="2"/>
    <n v="26.785699999999999"/>
    <n v="53.571399999999997"/>
    <n v="3.2142839999999997"/>
    <n v="3.2142839999999997"/>
    <n v="0"/>
    <x v="526"/>
  </r>
  <r>
    <x v="295"/>
    <x v="7"/>
    <s v="NA"/>
    <n v="7323"/>
    <n v="0.12"/>
    <x v="179"/>
    <n v="3.22"/>
    <n v="365"/>
    <n v="1175.3000000000002"/>
    <n v="70.518000000000015"/>
    <n v="70.518000000000015"/>
    <n v="0"/>
    <x v="527"/>
  </r>
  <r>
    <x v="295"/>
    <x v="0"/>
    <s v="NA"/>
    <n v="7323"/>
    <n v="0.12"/>
    <x v="108"/>
    <n v="2"/>
    <n v="223.21430000000001"/>
    <n v="446.42860000000002"/>
    <n v="26.785716000000001"/>
    <n v="26.785716000000001"/>
    <n v="0"/>
    <x v="262"/>
  </r>
  <r>
    <x v="295"/>
    <x v="7"/>
    <s v="NA"/>
    <n v="8211"/>
    <n v="0.12"/>
    <x v="192"/>
    <n v="5"/>
    <n v="35.714300000000001"/>
    <n v="178.57150000000001"/>
    <n v="10.71429"/>
    <n v="10.71429"/>
    <n v="0"/>
    <x v="528"/>
  </r>
  <r>
    <x v="296"/>
    <x v="0"/>
    <s v="NA"/>
    <n v="7323"/>
    <n v="0.12"/>
    <x v="43"/>
    <n v="2.02"/>
    <n v="525"/>
    <n v="1060.5"/>
    <n v="63.629999999999995"/>
    <n v="63.629999999999995"/>
    <n v="0"/>
    <x v="529"/>
  </r>
  <r>
    <x v="297"/>
    <x v="0"/>
    <s v="NA"/>
    <n v="7615"/>
    <n v="0.12"/>
    <x v="168"/>
    <n v="8"/>
    <n v="468.75"/>
    <n v="3750"/>
    <n v="225"/>
    <n v="225"/>
    <n v="0"/>
    <x v="530"/>
  </r>
  <r>
    <x v="297"/>
    <x v="0"/>
    <s v="NA"/>
    <n v="7323"/>
    <n v="0.12"/>
    <x v="28"/>
    <n v="0.75999999999999979"/>
    <n v="580"/>
    <n v="440.7999999999999"/>
    <n v="26.447999999999993"/>
    <n v="26.447999999999993"/>
    <n v="0"/>
    <x v="531"/>
  </r>
  <r>
    <x v="298"/>
    <x v="0"/>
    <s v="NA"/>
    <n v="7013"/>
    <n v="0.18"/>
    <x v="112"/>
    <n v="1"/>
    <n v="245.7627"/>
    <n v="245.7627"/>
    <n v="22.118642999999999"/>
    <n v="22.118642999999999"/>
    <n v="0"/>
    <x v="486"/>
  </r>
  <r>
    <x v="298"/>
    <x v="0"/>
    <s v="NA"/>
    <n v="3924"/>
    <n v="0.18"/>
    <x v="89"/>
    <n v="3"/>
    <n v="240.113"/>
    <n v="720.33899999999994"/>
    <n v="64.83050999999999"/>
    <n v="64.83050999999999"/>
    <n v="0"/>
    <x v="532"/>
  </r>
  <r>
    <x v="298"/>
    <x v="0"/>
    <s v="NA"/>
    <n v="8513"/>
    <n v="0.18"/>
    <x v="196"/>
    <n v="3"/>
    <n v="186.44069999999999"/>
    <n v="559.32209999999998"/>
    <n v="50.338988999999998"/>
    <n v="50.338988999999998"/>
    <n v="0"/>
    <x v="533"/>
  </r>
  <r>
    <x v="299"/>
    <x v="7"/>
    <s v="NA"/>
    <n v="7323"/>
    <n v="0.12"/>
    <x v="197"/>
    <n v="3"/>
    <n v="155"/>
    <n v="465"/>
    <n v="27.9"/>
    <n v="27.9"/>
    <n v="0"/>
    <x v="534"/>
  </r>
  <r>
    <x v="299"/>
    <x v="0"/>
    <s v="NA"/>
    <n v="7323"/>
    <n v="0.12"/>
    <x v="108"/>
    <n v="3"/>
    <n v="223.21430000000001"/>
    <n v="669.64290000000005"/>
    <n v="40.178574000000005"/>
    <n v="40.178574000000005"/>
    <n v="0"/>
    <x v="384"/>
  </r>
  <r>
    <x v="299"/>
    <x v="7"/>
    <s v="NA"/>
    <n v="8536"/>
    <n v="0.18"/>
    <x v="198"/>
    <n v="5"/>
    <n v="76.271199999999993"/>
    <n v="381.35599999999999"/>
    <n v="34.322040000000001"/>
    <n v="34.322040000000001"/>
    <n v="0"/>
    <x v="421"/>
  </r>
  <r>
    <x v="300"/>
    <x v="0"/>
    <s v="NA"/>
    <n v="7323"/>
    <n v="0.12"/>
    <x v="191"/>
    <n v="3.22"/>
    <n v="185"/>
    <n v="595.70000000000005"/>
    <n v="35.742000000000004"/>
    <n v="35.742000000000004"/>
    <n v="0"/>
    <x v="535"/>
  </r>
  <r>
    <x v="300"/>
    <x v="0"/>
    <s v="NA"/>
    <n v="8509"/>
    <n v="0.18"/>
    <x v="189"/>
    <n v="1"/>
    <n v="1567.7965999999999"/>
    <n v="1567.7965999999999"/>
    <n v="141.10169399999998"/>
    <n v="141.10169399999998"/>
    <n v="0"/>
    <x v="519"/>
  </r>
  <r>
    <x v="301"/>
    <x v="7"/>
    <s v="NA"/>
    <n v="9405"/>
    <n v="0.12"/>
    <x v="199"/>
    <n v="20"/>
    <n v="107.1429"/>
    <n v="2142.8580000000002"/>
    <n v="128.57148000000001"/>
    <n v="128.57148000000001"/>
    <n v="0"/>
    <x v="536"/>
  </r>
  <r>
    <x v="302"/>
    <x v="7"/>
    <s v="NA"/>
    <n v="8301"/>
    <n v="0.18"/>
    <x v="59"/>
    <n v="1"/>
    <n v="254.2373"/>
    <n v="254.2373"/>
    <n v="22.881357000000001"/>
    <n v="22.881357000000001"/>
    <n v="0"/>
    <x v="348"/>
  </r>
  <r>
    <x v="302"/>
    <x v="7"/>
    <s v="NA"/>
    <n v="3924"/>
    <n v="0.18"/>
    <x v="89"/>
    <n v="3"/>
    <n v="240.113"/>
    <n v="720.33899999999994"/>
    <n v="64.83050999999999"/>
    <n v="64.83050999999999"/>
    <n v="0"/>
    <x v="532"/>
  </r>
  <r>
    <x v="303"/>
    <x v="7"/>
    <s v="NA"/>
    <n v="7323"/>
    <n v="0.12"/>
    <x v="179"/>
    <n v="2.56"/>
    <n v="365"/>
    <n v="934.4"/>
    <n v="56.064"/>
    <n v="56.064"/>
    <n v="0"/>
    <x v="537"/>
  </r>
  <r>
    <x v="303"/>
    <x v="0"/>
    <s v="NA"/>
    <n v="8516"/>
    <n v="0.18"/>
    <x v="136"/>
    <n v="1"/>
    <n v="783.89829999999995"/>
    <n v="783.89829999999995"/>
    <n v="70.55084699999999"/>
    <n v="70.55084699999999"/>
    <n v="0"/>
    <x v="319"/>
  </r>
  <r>
    <x v="304"/>
    <x v="7"/>
    <s v="NA"/>
    <n v="7321"/>
    <n v="0.18"/>
    <x v="200"/>
    <n v="1"/>
    <n v="1228.8136"/>
    <n v="1228.8136"/>
    <n v="110.59322399999999"/>
    <n v="110.59322399999999"/>
    <n v="0"/>
    <x v="280"/>
  </r>
  <r>
    <x v="304"/>
    <x v="7"/>
    <s v="NA"/>
    <n v="7323"/>
    <n v="0.12"/>
    <x v="108"/>
    <n v="1"/>
    <n v="245.53569999999999"/>
    <n v="245.53569999999999"/>
    <n v="14.732142"/>
    <n v="14.732142"/>
    <n v="0"/>
    <x v="538"/>
  </r>
  <r>
    <x v="304"/>
    <x v="0"/>
    <s v="NA"/>
    <n v="8516"/>
    <n v="0.18"/>
    <x v="121"/>
    <n v="1"/>
    <n v="741.52539999999999"/>
    <n v="741.52539999999999"/>
    <n v="66.737285999999997"/>
    <n v="66.737285999999997"/>
    <n v="0"/>
    <x v="278"/>
  </r>
  <r>
    <x v="304"/>
    <x v="5"/>
    <s v="NA"/>
    <n v="8509"/>
    <n v="0.18"/>
    <x v="201"/>
    <n v="1"/>
    <n v="1906.7797"/>
    <n v="1906.7797"/>
    <n v="171.610173"/>
    <n v="171.610173"/>
    <n v="0"/>
    <x v="539"/>
  </r>
  <r>
    <x v="305"/>
    <x v="0"/>
    <s v="NA"/>
    <n v="7323"/>
    <n v="0.12"/>
    <x v="202"/>
    <n v="3.22"/>
    <n v="395"/>
    <n v="1271.9000000000001"/>
    <n v="76.314000000000007"/>
    <n v="76.314000000000007"/>
    <n v="0"/>
    <x v="540"/>
  </r>
  <r>
    <x v="305"/>
    <x v="7"/>
    <s v="NA"/>
    <n v="7323"/>
    <n v="0.12"/>
    <x v="108"/>
    <n v="1"/>
    <n v="223.21430000000001"/>
    <n v="223.21430000000001"/>
    <n v="13.392858"/>
    <n v="13.392858"/>
    <n v="0"/>
    <x v="283"/>
  </r>
  <r>
    <x v="305"/>
    <x v="0"/>
    <s v="NA"/>
    <n v="7615"/>
    <n v="0.12"/>
    <x v="203"/>
    <n v="2.09"/>
    <n v="410"/>
    <n v="856.9"/>
    <n v="51.413999999999994"/>
    <n v="51.413999999999994"/>
    <n v="0"/>
    <x v="541"/>
  </r>
  <r>
    <x v="306"/>
    <x v="0"/>
    <s v="NA"/>
    <n v="7323"/>
    <n v="0.12"/>
    <x v="125"/>
    <n v="1.8200000000000003"/>
    <n v="380"/>
    <n v="691.60000000000014"/>
    <n v="41.496000000000009"/>
    <n v="41.496000000000009"/>
    <n v="0"/>
    <x v="542"/>
  </r>
  <r>
    <x v="306"/>
    <x v="5"/>
    <s v="NA"/>
    <n v="3924"/>
    <n v="0.18"/>
    <x v="77"/>
    <n v="3"/>
    <n v="185"/>
    <n v="555"/>
    <n v="49.949999999999996"/>
    <n v="49.949999999999996"/>
    <n v="0"/>
    <x v="180"/>
  </r>
  <r>
    <x v="306"/>
    <x v="0"/>
    <s v="NA"/>
    <n v="3924"/>
    <n v="0.18"/>
    <x v="142"/>
    <n v="7"/>
    <n v="93.220299999999995"/>
    <n v="652.5421"/>
    <n v="58.728788999999999"/>
    <n v="58.728788999999999"/>
    <n v="0"/>
    <x v="543"/>
  </r>
  <r>
    <x v="307"/>
    <x v="0"/>
    <s v="NA"/>
    <n v="7323"/>
    <n v="0.12"/>
    <x v="191"/>
    <n v="2.54"/>
    <n v="185"/>
    <n v="469.90000000000003"/>
    <n v="28.194000000000003"/>
    <n v="28.194000000000003"/>
    <n v="0"/>
    <x v="544"/>
  </r>
  <r>
    <x v="307"/>
    <x v="0"/>
    <s v="NA"/>
    <n v="7615"/>
    <n v="0.12"/>
    <x v="190"/>
    <n v="2.87"/>
    <n v="379.46429999999998"/>
    <n v="1089.062541"/>
    <n v="65.343752460000005"/>
    <n v="65.343752460000005"/>
    <n v="0"/>
    <x v="545"/>
  </r>
  <r>
    <x v="307"/>
    <x v="7"/>
    <s v="NA"/>
    <n v="8509"/>
    <n v="0.18"/>
    <x v="189"/>
    <n v="1"/>
    <n v="1567.7965999999999"/>
    <n v="1567.7965999999999"/>
    <n v="141.10169399999998"/>
    <n v="141.10169399999998"/>
    <n v="0"/>
    <x v="519"/>
  </r>
  <r>
    <x v="307"/>
    <x v="7"/>
    <s v="NA"/>
    <n v="7323"/>
    <n v="0.12"/>
    <x v="204"/>
    <n v="2.11"/>
    <n v="475"/>
    <n v="1002.2499999999999"/>
    <n v="60.134999999999991"/>
    <n v="60.134999999999991"/>
    <n v="0"/>
    <x v="546"/>
  </r>
  <r>
    <x v="307"/>
    <x v="0"/>
    <s v="NA"/>
    <n v="7323"/>
    <n v="0.12"/>
    <x v="205"/>
    <n v="1.33"/>
    <n v="425"/>
    <n v="565.25"/>
    <n v="33.914999999999999"/>
    <n v="33.914999999999999"/>
    <n v="0"/>
    <x v="547"/>
  </r>
  <r>
    <x v="308"/>
    <x v="0"/>
    <s v="NA"/>
    <n v="7323"/>
    <n v="0.12"/>
    <x v="44"/>
    <n v="26.379899999999999"/>
    <n v="220"/>
    <n v="5803.5779999999995"/>
    <n v="348.21467999999993"/>
    <n v="348.21467999999993"/>
    <n v="0"/>
    <x v="548"/>
  </r>
  <r>
    <x v="308"/>
    <x v="5"/>
    <s v="NA"/>
    <n v="8539"/>
    <n v="0.12"/>
    <x v="206"/>
    <n v="3"/>
    <n v="44.642899999999997"/>
    <n v="133.92869999999999"/>
    <n v="8.0357219999999998"/>
    <n v="8.0357219999999998"/>
    <n v="0"/>
    <x v="266"/>
  </r>
  <r>
    <x v="308"/>
    <x v="7"/>
    <s v="NA"/>
    <n v="9405"/>
    <n v="0.12"/>
    <x v="14"/>
    <n v="5"/>
    <n v="250"/>
    <n v="1250"/>
    <n v="75"/>
    <n v="75"/>
    <n v="0"/>
    <x v="249"/>
  </r>
  <r>
    <x v="308"/>
    <x v="0"/>
    <s v="NA"/>
    <n v="8301"/>
    <n v="0.18"/>
    <x v="56"/>
    <n v="1"/>
    <n v="101.6949"/>
    <n v="101.6949"/>
    <n v="9.1525409999999994"/>
    <n v="9.1525409999999994"/>
    <n v="0"/>
    <x v="455"/>
  </r>
  <r>
    <x v="309"/>
    <x v="0"/>
    <s v="NA"/>
    <n v="3924"/>
    <n v="0.18"/>
    <x v="8"/>
    <n v="7"/>
    <n v="572.03390000000002"/>
    <n v="4004.2373000000002"/>
    <n v="360.38135699999998"/>
    <n v="360.38135699999998"/>
    <n v="0"/>
    <x v="549"/>
  </r>
  <r>
    <x v="309"/>
    <x v="7"/>
    <s v="NA"/>
    <n v="3924"/>
    <n v="0.18"/>
    <x v="9"/>
    <n v="9"/>
    <n v="614.40679999999998"/>
    <n v="5529.6611999999996"/>
    <n v="497.66950799999995"/>
    <n v="497.66950799999995"/>
    <n v="0"/>
    <x v="550"/>
  </r>
  <r>
    <x v="309"/>
    <x v="0"/>
    <s v="NA"/>
    <n v="3924"/>
    <n v="0.18"/>
    <x v="7"/>
    <n v="2"/>
    <n v="317.79660000000001"/>
    <n v="635.59320000000002"/>
    <n v="57.203387999999997"/>
    <n v="57.203387999999997"/>
    <n v="0"/>
    <x v="282"/>
  </r>
  <r>
    <x v="309"/>
    <x v="7"/>
    <s v="NA"/>
    <n v="8513"/>
    <n v="0.18"/>
    <x v="10"/>
    <n v="2"/>
    <n v="84.75"/>
    <n v="169.5"/>
    <n v="15.254999999999999"/>
    <n v="15.254999999999999"/>
    <n v="0"/>
    <x v="11"/>
  </r>
  <r>
    <x v="309"/>
    <x v="0"/>
    <s v="NA"/>
    <n v="7321"/>
    <n v="0.18"/>
    <x v="120"/>
    <n v="2"/>
    <n v="2330.5084999999999"/>
    <n v="4661.0169999999998"/>
    <n v="419.49152999999995"/>
    <n v="419.49152999999995"/>
    <n v="0"/>
    <x v="551"/>
  </r>
  <r>
    <x v="310"/>
    <x v="0"/>
    <s v="NA"/>
    <n v="3924"/>
    <n v="0.18"/>
    <x v="207"/>
    <n v="6"/>
    <n v="500"/>
    <n v="3000"/>
    <n v="270"/>
    <n v="270"/>
    <n v="0"/>
    <x v="552"/>
  </r>
  <r>
    <x v="310"/>
    <x v="0"/>
    <s v="NA"/>
    <n v="3924"/>
    <n v="0.18"/>
    <x v="208"/>
    <n v="6"/>
    <n v="575"/>
    <n v="3450"/>
    <n v="310.5"/>
    <n v="310.5"/>
    <n v="0"/>
    <x v="553"/>
  </r>
  <r>
    <x v="310"/>
    <x v="0"/>
    <s v="NA"/>
    <n v="3924"/>
    <n v="0.18"/>
    <x v="89"/>
    <n v="9"/>
    <n v="225"/>
    <n v="2025"/>
    <n v="182.25"/>
    <n v="182.25"/>
    <n v="0"/>
    <x v="5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x v="0"/>
    <s v="PhonePe"/>
    <s v="NA"/>
    <n v="8516"/>
    <n v="0.18"/>
    <s v="1500 W Immersion Rod"/>
    <n v="1"/>
    <n v="296.61"/>
    <n v="296.61"/>
    <n v="26.694900000000001"/>
    <n v="26.694900000000001"/>
    <n v="0"/>
    <n v="349.99980000000005"/>
  </r>
  <r>
    <x v="0"/>
    <s v="Cash"/>
    <s v="NA"/>
    <n v="7323"/>
    <n v="0.12"/>
    <s v="5 in One Square Plate PNB"/>
    <n v="2.27"/>
    <n v="510"/>
    <n v="1157.7"/>
    <n v="69.462000000000003"/>
    <n v="69.462000000000003"/>
    <n v="0"/>
    <n v="1296.624"/>
  </r>
  <r>
    <x v="1"/>
    <s v="Paytm"/>
    <s v="NA"/>
    <n v="8414"/>
    <n v="0.18"/>
    <s v="HC2000"/>
    <n v="1"/>
    <n v="1864.4068"/>
    <n v="1864.4068"/>
    <n v="167.79661199999998"/>
    <n v="167.79661199999998"/>
    <n v="0"/>
    <n v="2200.0000239999999"/>
  </r>
  <r>
    <x v="2"/>
    <s v="Cash"/>
    <s v="NA"/>
    <n v="3923"/>
    <n v="0.18"/>
    <s v="Cello Puro KIDS 900ML"/>
    <n v="2"/>
    <n v="110"/>
    <n v="220"/>
    <n v="19.8"/>
    <n v="19.8"/>
    <n v="0"/>
    <n v="259.60000000000002"/>
  </r>
  <r>
    <x v="3"/>
    <s v="Paytm"/>
    <s v="NA"/>
    <n v="8516"/>
    <n v="0.18"/>
    <s v="1500 W Immersion Rod"/>
    <n v="1"/>
    <n v="296.61"/>
    <n v="296.61"/>
    <n v="26.694900000000001"/>
    <n v="26.694900000000001"/>
    <n v="0"/>
    <n v="349.99980000000005"/>
  </r>
  <r>
    <x v="3"/>
    <s v="Cash"/>
    <s v="NA"/>
    <n v="8539"/>
    <n v="0.12"/>
    <s v="LED Adore 7W B22 CDL 3 Star Lamp"/>
    <n v="23"/>
    <n v="89.285700000000006"/>
    <n v="2053.5711000000001"/>
    <n v="123.21426600000001"/>
    <n v="123.21426600000001"/>
    <n v="0"/>
    <n v="2299.999632"/>
  </r>
  <r>
    <x v="3"/>
    <s v="Cash"/>
    <s v="NA"/>
    <n v="8215"/>
    <n v="0.12"/>
    <s v="Pan Sigma Sltd 3 No"/>
    <n v="2"/>
    <n v="625"/>
    <n v="1250"/>
    <n v="75"/>
    <n v="75"/>
    <n v="0"/>
    <n v="1400"/>
  </r>
  <r>
    <x v="3"/>
    <s v="Paytm"/>
    <s v="NA"/>
    <n v="3924"/>
    <n v="0.18"/>
    <s v="Potato Chipser"/>
    <n v="2"/>
    <n v="148.30510000000001"/>
    <n v="296.61020000000002"/>
    <n v="26.694918000000001"/>
    <n v="26.694918000000001"/>
    <n v="0"/>
    <n v="350.00003600000002"/>
  </r>
  <r>
    <x v="4"/>
    <s v="Cash"/>
    <s v="NA"/>
    <n v="3924"/>
    <n v="0.18"/>
    <s v="Rover Water Jug -7"/>
    <n v="3"/>
    <n v="282.48590000000002"/>
    <n v="847.45770000000005"/>
    <n v="76.271192999999997"/>
    <n v="76.271192999999997"/>
    <n v="0"/>
    <n v="1000.0000860000001"/>
  </r>
  <r>
    <x v="5"/>
    <s v="Cash"/>
    <s v="NA"/>
    <n v="8414"/>
    <n v="0.18"/>
    <s v="HC2000"/>
    <n v="1"/>
    <n v="1822.0338999999999"/>
    <n v="1822.0338999999999"/>
    <n v="163.98305099999999"/>
    <n v="163.98305099999999"/>
    <n v="0"/>
    <n v="2150.0000019999998"/>
  </r>
  <r>
    <x v="5"/>
    <s v="PhonePe"/>
    <s v="NA"/>
    <n v="7323"/>
    <n v="0.12"/>
    <s v="PNB Sospan Plain"/>
    <n v="3.3835000000000002"/>
    <n v="475"/>
    <n v="1607.1625000000001"/>
    <n v="96.429749999999999"/>
    <n v="96.429749999999999"/>
    <n v="0"/>
    <n v="1800.0220000000002"/>
  </r>
  <r>
    <x v="5"/>
    <s v="Cash"/>
    <s v="NA"/>
    <n v="8513"/>
    <n v="0.18"/>
    <s v="Torch LED Radium Lite"/>
    <n v="2"/>
    <n v="84.75"/>
    <n v="169.5"/>
    <n v="15.254999999999999"/>
    <n v="15.254999999999999"/>
    <n v="0"/>
    <n v="200.01"/>
  </r>
  <r>
    <x v="6"/>
    <s v="Paytm"/>
    <s v="NA"/>
    <n v="3924"/>
    <n v="0.18"/>
    <s v="Marvel 1500"/>
    <n v="2"/>
    <n v="224.5763"/>
    <n v="449.15260000000001"/>
    <n v="40.423733999999996"/>
    <n v="40.423733999999996"/>
    <n v="0"/>
    <n v="530.00006799999994"/>
  </r>
  <r>
    <x v="6"/>
    <s v="Cash"/>
    <s v="NA"/>
    <n v="7323"/>
    <n v="0.12"/>
    <s v="5 in One Square Plate PNB"/>
    <n v="3.21"/>
    <n v="500"/>
    <n v="1605"/>
    <n v="96.3"/>
    <n v="96.3"/>
    <n v="0"/>
    <n v="1797.6"/>
  </r>
  <r>
    <x v="7"/>
    <s v="Cash"/>
    <s v="NA"/>
    <n v="3924"/>
    <n v="0.18"/>
    <s v="Viva Tuff Jug 1500"/>
    <n v="6"/>
    <n v="233.05080000000001"/>
    <n v="1398.3048000000001"/>
    <n v="125.84743200000001"/>
    <n v="125.84743200000001"/>
    <n v="0"/>
    <n v="1649.9996640000002"/>
  </r>
  <r>
    <x v="7"/>
    <s v="PhonePe"/>
    <s v="NA"/>
    <n v="8516"/>
    <n v="0.18"/>
    <s v="Bajaj DX4 Neo Dry Iron"/>
    <n v="1"/>
    <n v="656.78"/>
    <n v="656.78"/>
    <n v="59.110199999999992"/>
    <n v="59.110199999999992"/>
    <n v="0"/>
    <n v="775.0003999999999"/>
  </r>
  <r>
    <x v="7"/>
    <s v="Paytm"/>
    <s v="NA"/>
    <n v="3923"/>
    <n v="0.18"/>
    <s v="Cello Puro KIDS 900ML"/>
    <n v="2"/>
    <n v="110"/>
    <n v="220"/>
    <n v="19.8"/>
    <n v="19.8"/>
    <n v="0"/>
    <n v="259.60000000000002"/>
  </r>
  <r>
    <x v="8"/>
    <s v="Cash"/>
    <s v="NA"/>
    <n v="8509"/>
    <n v="0.18"/>
    <s v="Hand Blender Plastic (200W)"/>
    <n v="1"/>
    <n v="593.22029999999995"/>
    <n v="593.22029999999995"/>
    <n v="53.389826999999997"/>
    <n v="53.389826999999997"/>
    <n v="0"/>
    <n v="699.99995399999989"/>
  </r>
  <r>
    <x v="8"/>
    <s v="Cash"/>
    <s v="NA"/>
    <n v="7323"/>
    <n v="0.12"/>
    <s v="S.S Utensils"/>
    <n v="4.2816999999999998"/>
    <n v="220"/>
    <n v="941.97399999999993"/>
    <n v="56.518439999999991"/>
    <n v="56.518439999999991"/>
    <n v="0"/>
    <n v="1055.0108799999998"/>
  </r>
  <r>
    <x v="8"/>
    <s v="Cash"/>
    <s v="NA"/>
    <n v="3923"/>
    <n v="0.18"/>
    <s v="Cello Puro KIDS 400ML"/>
    <n v="3"/>
    <n v="90"/>
    <n v="270"/>
    <n v="24.3"/>
    <n v="24.3"/>
    <n v="0"/>
    <n v="318.60000000000002"/>
  </r>
  <r>
    <x v="9"/>
    <s v="Cash"/>
    <s v="NA"/>
    <n v="7323"/>
    <n v="0.12"/>
    <s v="S.S Utensils"/>
    <n v="4.9000000000000004"/>
    <n v="190"/>
    <n v="931.00000000000011"/>
    <n v="55.860000000000007"/>
    <n v="55.860000000000007"/>
    <n v="0"/>
    <n v="1042.72"/>
  </r>
  <r>
    <x v="9"/>
    <s v="Cash"/>
    <s v="NA"/>
    <n v="7323"/>
    <n v="0.12"/>
    <s v="Royal Fridge Bottle"/>
    <n v="4"/>
    <n v="223.21430000000001"/>
    <n v="892.85720000000003"/>
    <n v="53.571432000000001"/>
    <n v="53.571432000000001"/>
    <n v="0"/>
    <n v="1000.000064"/>
  </r>
  <r>
    <x v="10"/>
    <s v="BharatPe"/>
    <s v="NA"/>
    <n v="8516"/>
    <n v="0.18"/>
    <s v="1500 W Immersion Rod"/>
    <n v="1"/>
    <n v="296.61"/>
    <n v="296.61"/>
    <n v="26.694900000000001"/>
    <n v="26.694900000000001"/>
    <n v="0"/>
    <n v="349.99980000000005"/>
  </r>
  <r>
    <x v="10"/>
    <s v="Cash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10"/>
    <s v="Cash"/>
    <s v="NA"/>
    <n v="7323"/>
    <n v="0.18"/>
    <s v="Agni 2B-SS Gas Stove 2 Burner S.S"/>
    <n v="1"/>
    <n v="1144.0678"/>
    <n v="1144.0678"/>
    <n v="102.96610199999999"/>
    <n v="102.96610199999999"/>
    <n v="0"/>
    <n v="1350.0000040000002"/>
  </r>
  <r>
    <x v="11"/>
    <s v="Cash"/>
    <s v="NA"/>
    <n v="8211"/>
    <n v="0.12"/>
    <s v="Dt-13 Peeling Knife Large"/>
    <n v="10"/>
    <n v="33.928600000000003"/>
    <n v="339.28600000000006"/>
    <n v="20.357160000000004"/>
    <n v="20.357160000000004"/>
    <n v="0"/>
    <n v="380.0003200000001"/>
  </r>
  <r>
    <x v="11"/>
    <s v="PhonePe"/>
    <s v="NA"/>
    <n v="7013"/>
    <n v="0.18"/>
    <s v="Dazzale Stella 6Pcs Mug Set Cello"/>
    <n v="6"/>
    <n v="240.113"/>
    <n v="1440.6779999999999"/>
    <n v="129.66101999999998"/>
    <n v="129.66101999999998"/>
    <n v="0"/>
    <n v="1700.0000399999999"/>
  </r>
  <r>
    <x v="11"/>
    <s v="Cash"/>
    <s v="NA"/>
    <n v="8211"/>
    <n v="0.12"/>
    <s v="Dt-3 Knife"/>
    <n v="3"/>
    <n v="44.642899999999997"/>
    <n v="133.92869999999999"/>
    <n v="8.0357219999999998"/>
    <n v="8.0357219999999998"/>
    <n v="0"/>
    <n v="150.00014399999998"/>
  </r>
  <r>
    <x v="11"/>
    <s v="Cash"/>
    <s v="NA"/>
    <n v="8516"/>
    <n v="0.18"/>
    <s v="Frendz Dry Iron DI-029"/>
    <n v="1"/>
    <n v="474.5763"/>
    <n v="474.5763"/>
    <n v="42.711866999999998"/>
    <n v="42.711866999999998"/>
    <n v="0"/>
    <n v="560.00003400000003"/>
  </r>
  <r>
    <x v="11"/>
    <s v="Cash"/>
    <s v="NA"/>
    <n v="3923"/>
    <n v="0.18"/>
    <s v="Cello Puro KIDS 400ML"/>
    <n v="3"/>
    <n v="90"/>
    <n v="270"/>
    <n v="24.3"/>
    <n v="24.3"/>
    <n v="0"/>
    <n v="318.60000000000002"/>
  </r>
  <r>
    <x v="11"/>
    <s v="Cash"/>
    <s v="NA"/>
    <n v="3924"/>
    <n v="0.18"/>
    <s v="Kool Stallion 27"/>
    <n v="5"/>
    <n v="779.66099999999994"/>
    <n v="3898.3049999999998"/>
    <n v="350.84744999999998"/>
    <n v="350.84744999999998"/>
    <n v="0"/>
    <n v="4599.9998999999998"/>
  </r>
  <r>
    <x v="12"/>
    <s v="Paytm"/>
    <s v="NA"/>
    <n v="8215"/>
    <n v="0.12"/>
    <s v="Chimta 11"/>
    <n v="2"/>
    <n v="62.5"/>
    <n v="125"/>
    <n v="7.5"/>
    <n v="7.5"/>
    <n v="0"/>
    <n v="140"/>
  </r>
  <r>
    <x v="12"/>
    <s v="Paytm"/>
    <s v="NA"/>
    <n v="7323"/>
    <n v="0.12"/>
    <s v="Imperial Fridge Bottle"/>
    <n v="1"/>
    <n v="241.07140000000001"/>
    <n v="241.07140000000001"/>
    <n v="14.464283999999999"/>
    <n v="14.464283999999999"/>
    <n v="0"/>
    <n v="269.99996800000002"/>
  </r>
  <r>
    <x v="12"/>
    <s v="Paytm"/>
    <s v="NA"/>
    <n v="9613"/>
    <n v="0.18"/>
    <s v="Fire Gas Lighter With Knif"/>
    <n v="1"/>
    <n v="76.271199999999993"/>
    <n v="76.271199999999993"/>
    <n v="6.8644079999999992"/>
    <n v="6.8644079999999992"/>
    <n v="0"/>
    <n v="90.000015999999988"/>
  </r>
  <r>
    <x v="12"/>
    <s v="Paytm"/>
    <s v="NA"/>
    <n v="7323"/>
    <n v="0.12"/>
    <s v="Royal Fridge Bottle"/>
    <n v="4"/>
    <n v="223.21430000000001"/>
    <n v="892.85720000000003"/>
    <n v="53.571432000000001"/>
    <n v="53.571432000000001"/>
    <n v="0"/>
    <n v="1000.000064"/>
  </r>
  <r>
    <x v="12"/>
    <s v="Paytm"/>
    <s v="NA"/>
    <n v="7323"/>
    <n v="0.12"/>
    <s v="Imperial Fridge Bottle"/>
    <n v="2"/>
    <n v="267.8571"/>
    <n v="535.71420000000001"/>
    <n v="32.142851999999998"/>
    <n v="32.142851999999998"/>
    <n v="0"/>
    <n v="599.9999039999999"/>
  </r>
  <r>
    <x v="12"/>
    <s v="Paytm"/>
    <s v="NA"/>
    <n v="7323"/>
    <n v="0.12"/>
    <s v="S.s China Plate 12 Inche"/>
    <n v="2.3757999999999999"/>
    <n v="345"/>
    <n v="819.65099999999995"/>
    <n v="49.179059999999993"/>
    <n v="49.179059999999993"/>
    <n v="0"/>
    <n v="918.00911999999994"/>
  </r>
  <r>
    <x v="12"/>
    <s v="Cash"/>
    <s v="NA"/>
    <n v="8516"/>
    <n v="0.18"/>
    <s v="1.8 Ltr Kettle Steel Inside (Plastic Container)"/>
    <n v="1"/>
    <n v="572.03390000000002"/>
    <n v="572.03390000000002"/>
    <n v="51.483050999999996"/>
    <n v="51.483050999999996"/>
    <n v="0"/>
    <n v="675.00000200000011"/>
  </r>
  <r>
    <x v="13"/>
    <s v="PhonePe"/>
    <s v="NA"/>
    <n v="3923"/>
    <n v="0.18"/>
    <s v="Cello Puro KIDS 900ML"/>
    <n v="2"/>
    <n v="110"/>
    <n v="220"/>
    <n v="19.8"/>
    <n v="19.8"/>
    <n v="0"/>
    <n v="259.60000000000002"/>
  </r>
  <r>
    <x v="13"/>
    <s v="Paytm"/>
    <s v="NA"/>
    <n v="7323"/>
    <n v="0.12"/>
    <s v="Kool Compact 450"/>
    <n v="1"/>
    <n v="156.25"/>
    <n v="156.25"/>
    <n v="9.375"/>
    <n v="9.375"/>
    <n v="0"/>
    <n v="175"/>
  </r>
  <r>
    <x v="13"/>
    <s v="Cash"/>
    <s v="NA"/>
    <n v="3924"/>
    <n v="0.18"/>
    <s v="Marvel 1500"/>
    <n v="3"/>
    <n v="237.28809999999999"/>
    <n v="711.86429999999996"/>
    <n v="64.067786999999996"/>
    <n v="64.067786999999996"/>
    <n v="0"/>
    <n v="839.99987399999986"/>
  </r>
  <r>
    <x v="13"/>
    <s v="Paytm"/>
    <s v="NA"/>
    <n v="7321"/>
    <n v="0.18"/>
    <s v="GS CS3B Black"/>
    <n v="1"/>
    <n v="3305.0846999999999"/>
    <n v="3305.0846999999999"/>
    <n v="297.45762299999996"/>
    <n v="297.45762299999996"/>
    <n v="0"/>
    <n v="3899.9999459999995"/>
  </r>
  <r>
    <x v="13"/>
    <s v="Online"/>
    <s v="NA"/>
    <n v="8516"/>
    <n v="0.18"/>
    <s v="Esteela"/>
    <n v="1"/>
    <n v="741.52539999999999"/>
    <n v="741.52539999999999"/>
    <n v="66.737285999999997"/>
    <n v="66.737285999999997"/>
    <n v="0"/>
    <n v="874.99997200000007"/>
  </r>
  <r>
    <x v="14"/>
    <s v="Cash"/>
    <s v="NA"/>
    <n v="8516"/>
    <n v="0.18"/>
    <s v="Baltra Induction Cooker Clark"/>
    <n v="1"/>
    <n v="1228.81"/>
    <n v="1228.81"/>
    <n v="110.59289999999999"/>
    <n v="110.59289999999999"/>
    <n v="0"/>
    <n v="1449.9958000000001"/>
  </r>
  <r>
    <x v="14"/>
    <s v="Cash"/>
    <s v="NA"/>
    <n v="3923"/>
    <n v="0.18"/>
    <s v="Cello Puro KIDS 600ML"/>
    <n v="2"/>
    <n v="100"/>
    <n v="200"/>
    <n v="18"/>
    <n v="18"/>
    <n v="0"/>
    <n v="236"/>
  </r>
  <r>
    <x v="15"/>
    <s v="Paytm"/>
    <s v="NA"/>
    <n v="7323"/>
    <n v="0.12"/>
    <s v="S.S Utensils"/>
    <n v="3.01"/>
    <n v="200"/>
    <n v="602"/>
    <n v="36.119999999999997"/>
    <n v="36.119999999999997"/>
    <n v="0"/>
    <n v="674.24"/>
  </r>
  <r>
    <x v="15"/>
    <s v="Paytm"/>
    <s v="NA"/>
    <n v="3924"/>
    <n v="0.18"/>
    <s v="Rover Water Jug - 22"/>
    <n v="2"/>
    <n v="614.40679999999998"/>
    <n v="1228.8136"/>
    <n v="110.59322399999999"/>
    <n v="110.59322399999999"/>
    <n v="0"/>
    <n v="1450.0000479999999"/>
  </r>
  <r>
    <x v="16"/>
    <s v="Cash"/>
    <s v="NA"/>
    <n v="3923"/>
    <n v="0.18"/>
    <s v="Cello Puro KIDS 600ML"/>
    <n v="3"/>
    <n v="100"/>
    <n v="300"/>
    <n v="27"/>
    <n v="27"/>
    <n v="0"/>
    <n v="354"/>
  </r>
  <r>
    <x v="16"/>
    <s v="Cash"/>
    <s v="NA"/>
    <n v="8509"/>
    <n v="0.18"/>
    <s v="Hand Blender Plastic (200W)"/>
    <n v="1"/>
    <n v="635.59320000000002"/>
    <n v="635.59320000000002"/>
    <n v="57.203387999999997"/>
    <n v="57.203387999999997"/>
    <n v="0"/>
    <n v="749.99997600000006"/>
  </r>
  <r>
    <x v="16"/>
    <s v="Cash"/>
    <s v="NA"/>
    <n v="7323"/>
    <n v="0.12"/>
    <s v="Royal Fridge Bottle"/>
    <n v="1"/>
    <n v="223.21430000000001"/>
    <n v="223.21430000000001"/>
    <n v="13.392858"/>
    <n v="13.392858"/>
    <n v="0"/>
    <n v="250.00001599999999"/>
  </r>
  <r>
    <x v="17"/>
    <s v="Cash"/>
    <s v="NA"/>
    <n v="8516"/>
    <n v="0.18"/>
    <s v="1500 W Immersion Rod"/>
    <n v="1"/>
    <n v="296.61"/>
    <n v="296.61"/>
    <n v="26.694900000000001"/>
    <n v="26.694900000000001"/>
    <n v="0"/>
    <n v="349.99980000000005"/>
  </r>
  <r>
    <x v="17"/>
    <s v="Paytm"/>
    <s v="NA"/>
    <n v="9613"/>
    <n v="0.18"/>
    <s v="Lighter Bright"/>
    <n v="1"/>
    <n v="63.5593"/>
    <n v="63.5593"/>
    <n v="5.7203369999999998"/>
    <n v="5.7203369999999998"/>
    <n v="0"/>
    <n v="74.999973999999995"/>
  </r>
  <r>
    <x v="17"/>
    <s v="Paytm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18"/>
    <s v="GooglePay"/>
    <s v="NA"/>
    <n v="8215"/>
    <n v="0.12"/>
    <s v="Deep Laddle No 5"/>
    <n v="1"/>
    <n v="714.28570000000002"/>
    <n v="714.28570000000002"/>
    <n v="42.857141999999996"/>
    <n v="42.857141999999996"/>
    <n v="0"/>
    <n v="799.99998399999993"/>
  </r>
  <r>
    <x v="18"/>
    <s v="GooglePay"/>
    <s v="NA"/>
    <n v="8215"/>
    <n v="0.12"/>
    <s v="Deep Laddle No 5"/>
    <n v="2"/>
    <n v="758.92859999999996"/>
    <n v="1517.8571999999999"/>
    <n v="91.071431999999987"/>
    <n v="91.071431999999987"/>
    <n v="0"/>
    <n v="1700.0000639999998"/>
  </r>
  <r>
    <x v="19"/>
    <s v="Cash"/>
    <s v="NA"/>
    <n v="7323"/>
    <n v="0.12"/>
    <s v="Iron Utensil Karahi"/>
    <n v="3.1779999999999999"/>
    <n v="100"/>
    <n v="317.8"/>
    <n v="19.068000000000001"/>
    <n v="19.068000000000001"/>
    <n v="0"/>
    <n v="355.93599999999998"/>
  </r>
  <r>
    <x v="19"/>
    <s v="Paytm"/>
    <s v="NA"/>
    <n v="7323"/>
    <n v="0.12"/>
    <s v="Royal Fridge Bottle"/>
    <n v="1"/>
    <n v="214.28569999999999"/>
    <n v="214.28569999999999"/>
    <n v="12.857142"/>
    <n v="12.857142"/>
    <n v="0"/>
    <n v="239.99998400000001"/>
  </r>
  <r>
    <x v="19"/>
    <s v="Paytm"/>
    <s v="NA"/>
    <n v="7323"/>
    <n v="0.12"/>
    <s v="Royal Fridge Bottle"/>
    <n v="1"/>
    <n v="196.42859999999999"/>
    <n v="196.42859999999999"/>
    <n v="11.785715999999999"/>
    <n v="11.785715999999999"/>
    <n v="0"/>
    <n v="220.000032"/>
  </r>
  <r>
    <x v="19"/>
    <s v="Paytm"/>
    <s v="NA"/>
    <n v="7323"/>
    <n v="0.12"/>
    <s v="Royal Fridge Bottle"/>
    <n v="1"/>
    <n v="196.42859999999999"/>
    <n v="196.42859999999999"/>
    <n v="11.785715999999999"/>
    <n v="11.785715999999999"/>
    <n v="0"/>
    <n v="220.000032"/>
  </r>
  <r>
    <x v="19"/>
    <s v="Paytm"/>
    <s v="NA"/>
    <n v="3924"/>
    <n v="0.18"/>
    <s v="Rover Water Jug - 18"/>
    <n v="1"/>
    <n v="550.84749999999997"/>
    <n v="550.84749999999997"/>
    <n v="49.576274999999995"/>
    <n v="49.576274999999995"/>
    <n v="0"/>
    <n v="650.00004999999999"/>
  </r>
  <r>
    <x v="19"/>
    <s v="Paytm"/>
    <s v="NA"/>
    <n v="8516"/>
    <n v="0.18"/>
    <s v="Baltra Induction Cooker Clark"/>
    <n v="1"/>
    <n v="1228.81"/>
    <n v="1228.81"/>
    <n v="110.59289999999999"/>
    <n v="110.59289999999999"/>
    <n v="0"/>
    <n v="1449.9958000000001"/>
  </r>
  <r>
    <x v="19"/>
    <s v="Cash"/>
    <s v="NA"/>
    <n v="8211"/>
    <n v="0.12"/>
    <s v="Piller Set 1*4"/>
    <n v="20"/>
    <n v="200.6696"/>
    <n v="4013.3919999999998"/>
    <n v="240.80351999999999"/>
    <n v="240.80351999999999"/>
    <n v="0"/>
    <n v="4494.9990400000006"/>
  </r>
  <r>
    <x v="20"/>
    <s v="Paytm"/>
    <s v="NA"/>
    <n v="3924"/>
    <n v="0.18"/>
    <s v="Rover Water Jug - 18"/>
    <n v="1"/>
    <n v="508.47460000000001"/>
    <n v="508.47460000000001"/>
    <n v="45.762714000000003"/>
    <n v="45.762714000000003"/>
    <n v="0"/>
    <n v="600.00002799999993"/>
  </r>
  <r>
    <x v="20"/>
    <s v="Cash"/>
    <s v="NA"/>
    <n v="7323"/>
    <n v="0.12"/>
    <s v="Veggie Bowl 6&quot;"/>
    <n v="2.8041"/>
    <n v="370"/>
    <n v="1037.5170000000001"/>
    <n v="62.251020000000004"/>
    <n v="62.251020000000004"/>
    <n v="0"/>
    <n v="1162.0190399999999"/>
  </r>
  <r>
    <x v="20"/>
    <s v="Paytm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20"/>
    <s v="Cash"/>
    <s v="NA"/>
    <n v="9613"/>
    <n v="0.18"/>
    <s v="Nova Kitchen Lighter Janta"/>
    <n v="50"/>
    <n v="59.322000000000003"/>
    <n v="2966.1000000000004"/>
    <n v="266.94900000000001"/>
    <n v="266.94900000000001"/>
    <n v="0"/>
    <n v="3499.9980000000005"/>
  </r>
  <r>
    <x v="21"/>
    <s v="Paytm"/>
    <s v="NA"/>
    <n v="8516"/>
    <n v="0.18"/>
    <s v="1500 W Immersion Rod"/>
    <n v="1"/>
    <n v="296.61"/>
    <n v="296.61"/>
    <n v="26.694900000000001"/>
    <n v="26.694900000000001"/>
    <n v="0"/>
    <n v="349.99980000000005"/>
  </r>
  <r>
    <x v="21"/>
    <s v="Paytm"/>
    <s v="NA"/>
    <n v="8516"/>
    <n v="0.18"/>
    <s v="Baltra Induction Cooker Clark"/>
    <n v="1"/>
    <n v="1228.81"/>
    <n v="1228.81"/>
    <n v="110.59289999999999"/>
    <n v="110.59289999999999"/>
    <n v="0"/>
    <n v="1449.9958000000001"/>
  </r>
  <r>
    <x v="21"/>
    <s v="Cash"/>
    <s v="NA"/>
    <n v="3923"/>
    <n v="0.18"/>
    <s v="Cello Puro KIDS 600ML"/>
    <n v="3"/>
    <n v="100"/>
    <n v="300"/>
    <n v="27"/>
    <n v="27"/>
    <n v="0"/>
    <n v="354"/>
  </r>
  <r>
    <x v="21"/>
    <s v="Cash"/>
    <s v="NA"/>
    <n v="7323"/>
    <n v="0.12"/>
    <s v="S.S Utensils"/>
    <n v="9.7799999999999994"/>
    <n v="185"/>
    <n v="1809.3"/>
    <n v="108.55799999999999"/>
    <n v="108.55799999999999"/>
    <n v="0"/>
    <n v="2026.4159999999999"/>
  </r>
  <r>
    <x v="21"/>
    <s v="Cash"/>
    <s v="NA"/>
    <n v="7323"/>
    <n v="0.12"/>
    <s v="S.S Utensils"/>
    <n v="5.23"/>
    <n v="190"/>
    <n v="993.7"/>
    <n v="59.622"/>
    <n v="59.622"/>
    <n v="0"/>
    <n v="1112.9440000000002"/>
  </r>
  <r>
    <x v="21"/>
    <s v="Online"/>
    <s v="NA"/>
    <n v="9405"/>
    <n v="0.12"/>
    <s v="Led Adore 20W B22 CDL 3 Star Led Lamp"/>
    <n v="10"/>
    <n v="276.78570000000002"/>
    <n v="2767.857"/>
    <n v="166.07141999999999"/>
    <n v="166.07141999999999"/>
    <n v="0"/>
    <n v="3099.9998400000004"/>
  </r>
  <r>
    <x v="22"/>
    <s v="Paytm"/>
    <s v="NA"/>
    <n v="7323"/>
    <n v="0.12"/>
    <s v="Royal Fridge Bottle"/>
    <n v="1"/>
    <n v="223.21430000000001"/>
    <n v="223.21430000000001"/>
    <n v="13.392858"/>
    <n v="13.392858"/>
    <n v="0"/>
    <n v="250.00001599999999"/>
  </r>
  <r>
    <x v="22"/>
    <s v="Cash"/>
    <s v="NA"/>
    <n v="9613"/>
    <n v="0.18"/>
    <s v="Lighter Bright"/>
    <n v="39"/>
    <n v="67.796599999999998"/>
    <n v="2644.0673999999999"/>
    <n v="237.96606599999998"/>
    <n v="237.96606599999998"/>
    <n v="0"/>
    <n v="3119.9995319999998"/>
  </r>
  <r>
    <x v="23"/>
    <s v="Cash"/>
    <s v="NA"/>
    <n v="9405"/>
    <n v="0.18"/>
    <s v="Frendz Emergency Light EL-012"/>
    <n v="1"/>
    <n v="572.03390000000002"/>
    <n v="572.03390000000002"/>
    <n v="51.483050999999996"/>
    <n v="51.483050999999996"/>
    <n v="0"/>
    <n v="675.00000200000011"/>
  </r>
  <r>
    <x v="23"/>
    <s v="Paytm"/>
    <s v="NA"/>
    <n v="7323"/>
    <n v="0.12"/>
    <s v="S.S Utensils"/>
    <n v="20.18"/>
    <n v="200"/>
    <n v="4036"/>
    <n v="242.16"/>
    <n v="242.16"/>
    <n v="0"/>
    <n v="4520.32"/>
  </r>
  <r>
    <x v="23"/>
    <s v="Paytm"/>
    <s v="NA"/>
    <n v="7323"/>
    <n v="0.12"/>
    <s v="S.S Utensils"/>
    <n v="2.98"/>
    <n v="200"/>
    <n v="596"/>
    <n v="35.76"/>
    <n v="35.76"/>
    <n v="0"/>
    <n v="667.52"/>
  </r>
  <r>
    <x v="23"/>
    <s v="Cash"/>
    <s v="NA"/>
    <n v="7606"/>
    <n v="0.12"/>
    <s v="Tawa ha"/>
    <n v="3.01"/>
    <n v="600"/>
    <n v="1805.9999999999998"/>
    <n v="108.35999999999999"/>
    <n v="108.35999999999999"/>
    <n v="0"/>
    <n v="2022.7199999999996"/>
  </r>
  <r>
    <x v="23"/>
    <s v="Paytm"/>
    <s v="NA"/>
    <n v="7323"/>
    <n v="0.12"/>
    <s v="S.S Utensils"/>
    <n v="2.21"/>
    <n v="200"/>
    <n v="442"/>
    <n v="26.52"/>
    <n v="26.52"/>
    <n v="0"/>
    <n v="495.03999999999996"/>
  </r>
  <r>
    <x v="23"/>
    <s v="Cash"/>
    <s v="NA"/>
    <n v="7323"/>
    <n v="0.12"/>
    <s v="S.S Utensils"/>
    <n v="3.89"/>
    <n v="200"/>
    <n v="778"/>
    <n v="46.68"/>
    <n v="46.68"/>
    <n v="0"/>
    <n v="871.3599999999999"/>
  </r>
  <r>
    <x v="23"/>
    <s v="GooglePay"/>
    <s v="NA"/>
    <n v="3924"/>
    <n v="0.18"/>
    <s v="VIVA TUGG JUG 1000"/>
    <n v="5"/>
    <n v="265"/>
    <n v="1325"/>
    <n v="119.25"/>
    <n v="119.25"/>
    <n v="0"/>
    <n v="1563.5"/>
  </r>
  <r>
    <x v="23"/>
    <s v="Paytm"/>
    <s v="NA"/>
    <n v="9617"/>
    <n v="0.18"/>
    <s v="Thermosteel 1000 ML"/>
    <n v="2"/>
    <n v="645"/>
    <n v="1290"/>
    <n v="116.1"/>
    <n v="116.1"/>
    <n v="0"/>
    <n v="1522.1999999999998"/>
  </r>
  <r>
    <x v="23"/>
    <s v="Paytm"/>
    <s v="NA"/>
    <n v="7323"/>
    <n v="0.12"/>
    <s v="S.S Utensils"/>
    <n v="5.09"/>
    <n v="200"/>
    <n v="1018"/>
    <n v="61.08"/>
    <n v="61.08"/>
    <n v="0"/>
    <n v="1140.1599999999999"/>
  </r>
  <r>
    <x v="23"/>
    <s v="Paytm"/>
    <s v="NA"/>
    <n v="8516"/>
    <n v="0.18"/>
    <s v="1500 W Immersion Rod"/>
    <n v="1"/>
    <n v="296.61"/>
    <n v="296.61"/>
    <n v="26.694900000000001"/>
    <n v="26.694900000000001"/>
    <n v="0"/>
    <n v="349.99980000000005"/>
  </r>
  <r>
    <x v="23"/>
    <s v="Paytm"/>
    <s v="NA"/>
    <n v="7323"/>
    <n v="0.12"/>
    <s v="S.S Utensils"/>
    <n v="8.23"/>
    <n v="200"/>
    <n v="1646"/>
    <n v="98.759999999999991"/>
    <n v="98.759999999999991"/>
    <n v="0"/>
    <n v="1843.52"/>
  </r>
  <r>
    <x v="23"/>
    <s v="Cash"/>
    <s v="NA"/>
    <n v="8516"/>
    <n v="0.18"/>
    <s v="New Popular 750 Dry Iron"/>
    <n v="1"/>
    <n v="533.89829999999995"/>
    <n v="533.89829999999995"/>
    <n v="48.05084699999999"/>
    <n v="48.05084699999999"/>
    <n v="0"/>
    <n v="629.9999939999999"/>
  </r>
  <r>
    <x v="24"/>
    <s v="PhonePe"/>
    <s v="NA"/>
    <n v="3924"/>
    <n v="0.18"/>
    <s v="Marvel 1500"/>
    <n v="5"/>
    <n v="211.86439999999999"/>
    <n v="1059.3219999999999"/>
    <n v="95.338979999999992"/>
    <n v="95.338979999999992"/>
    <n v="0"/>
    <n v="1249.9999599999999"/>
  </r>
  <r>
    <x v="24"/>
    <s v="PhonePe"/>
    <s v="NA"/>
    <n v="7323"/>
    <n v="0.12"/>
    <s v="Romano Stewpan 23.5 Cm"/>
    <n v="1"/>
    <n v="870.53570000000002"/>
    <n v="870.53570000000002"/>
    <n v="52.232141999999996"/>
    <n v="52.232141999999996"/>
    <n v="0"/>
    <n v="974.99998399999993"/>
  </r>
  <r>
    <x v="24"/>
    <s v="Cash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24"/>
    <s v="Paytm"/>
    <s v="NA"/>
    <n v="3923"/>
    <n v="0.18"/>
    <s v="Cello Puro KIDS 600ML"/>
    <n v="2"/>
    <n v="100"/>
    <n v="200"/>
    <n v="18"/>
    <n v="18"/>
    <n v="0"/>
    <n v="236"/>
  </r>
  <r>
    <x v="24"/>
    <s v="Paytm"/>
    <s v="NA"/>
    <n v="7323"/>
    <n v="0.12"/>
    <s v="S.S Utensils"/>
    <n v="6.89"/>
    <n v="200"/>
    <n v="1378"/>
    <n v="82.679999999999993"/>
    <n v="82.679999999999993"/>
    <n v="0"/>
    <n v="1543.3600000000001"/>
  </r>
  <r>
    <x v="24"/>
    <s v="Cash"/>
    <s v="NA"/>
    <n v="7323"/>
    <n v="0.12"/>
    <s v="S.S Utensils"/>
    <n v="5.99"/>
    <n v="200"/>
    <n v="1198"/>
    <n v="71.88"/>
    <n v="71.88"/>
    <n v="0"/>
    <n v="1341.7600000000002"/>
  </r>
  <r>
    <x v="24"/>
    <s v="Cash"/>
    <s v="NA"/>
    <n v="8516"/>
    <n v="0.18"/>
    <s v="New Popular 750 Dry Iron"/>
    <n v="1"/>
    <n v="533.89829999999995"/>
    <n v="533.89829999999995"/>
    <n v="48.05084699999999"/>
    <n v="48.05084699999999"/>
    <n v="0"/>
    <n v="629.9999939999999"/>
  </r>
  <r>
    <x v="24"/>
    <s v="Cash"/>
    <s v="NA"/>
    <n v="7323"/>
    <n v="0.12"/>
    <s v="PNB Deep Dibba"/>
    <n v="5.7"/>
    <n v="550"/>
    <n v="3135"/>
    <n v="188.1"/>
    <n v="188.1"/>
    <n v="0"/>
    <n v="3511.2"/>
  </r>
  <r>
    <x v="24"/>
    <s v="Cash"/>
    <s v="NA"/>
    <n v="7323"/>
    <n v="0.12"/>
    <s v="Kool Compact 450"/>
    <n v="2"/>
    <n v="185"/>
    <n v="370"/>
    <n v="22.2"/>
    <n v="22.2"/>
    <n v="0"/>
    <n v="414.4"/>
  </r>
  <r>
    <x v="24"/>
    <s v="Online"/>
    <s v="NA"/>
    <n v="7323"/>
    <n v="0.12"/>
    <s v="Kool Compact 650"/>
    <n v="3"/>
    <n v="195"/>
    <n v="585"/>
    <n v="35.1"/>
    <n v="35.1"/>
    <n v="0"/>
    <n v="655.20000000000005"/>
  </r>
  <r>
    <x v="24"/>
    <s v="Cash"/>
    <s v="NA"/>
    <n v="8215"/>
    <n v="0.12"/>
    <s v="Prestige Tea Strainer No. 1"/>
    <n v="10"/>
    <n v="280"/>
    <n v="2800"/>
    <n v="168"/>
    <n v="168"/>
    <n v="0"/>
    <n v="3136"/>
  </r>
  <r>
    <x v="24"/>
    <s v="Cash"/>
    <s v="NA"/>
    <n v="7323"/>
    <n v="0.12"/>
    <s v="S.S Puri Press Large"/>
    <n v="12"/>
    <n v="290"/>
    <n v="3480"/>
    <n v="208.79999999999998"/>
    <n v="208.79999999999998"/>
    <n v="0"/>
    <n v="3897.6000000000004"/>
  </r>
  <r>
    <x v="24"/>
    <s v="Cash"/>
    <s v="NA"/>
    <n v="7323"/>
    <n v="0.12"/>
    <s v="Deep Dabba 10X14"/>
    <n v="6.69"/>
    <n v="490"/>
    <n v="3278.1000000000004"/>
    <n v="196.68600000000001"/>
    <n v="196.68600000000001"/>
    <n v="0"/>
    <n v="3671.4720000000007"/>
  </r>
  <r>
    <x v="24"/>
    <s v="Online"/>
    <s v="NA"/>
    <n v="7321"/>
    <n v="0.18"/>
    <s v="Gas GS CS2B Black"/>
    <n v="1"/>
    <n v="1779.6610000000001"/>
    <n v="1779.6610000000001"/>
    <n v="160.16949"/>
    <n v="160.16949"/>
    <n v="0"/>
    <n v="2099.9999800000001"/>
  </r>
  <r>
    <x v="24"/>
    <s v="Cash"/>
    <s v="NA"/>
    <n v="7323"/>
    <n v="0.18"/>
    <s v="Agni 2B-SS Gas Stove 2 Burner S.S"/>
    <n v="1"/>
    <n v="1144.0678"/>
    <n v="1144.0678"/>
    <n v="102.96610199999999"/>
    <n v="102.96610199999999"/>
    <n v="0"/>
    <n v="1350.0000040000002"/>
  </r>
  <r>
    <x v="24"/>
    <s v="Cash"/>
    <s v="NA"/>
    <n v="8516"/>
    <n v="0.18"/>
    <s v="1.7 L SS E. Kettle with Auto Warm Feature"/>
    <n v="1"/>
    <n v="783.89829999999995"/>
    <n v="783.89829999999995"/>
    <n v="70.55084699999999"/>
    <n v="70.55084699999999"/>
    <n v="0"/>
    <n v="924.9999939999999"/>
  </r>
  <r>
    <x v="24"/>
    <s v="Cash"/>
    <s v="NA"/>
    <n v="3924"/>
    <n v="0.18"/>
    <s v="Imperial 1500"/>
    <n v="5"/>
    <n v="325"/>
    <n v="1625"/>
    <n v="146.25"/>
    <n v="146.25"/>
    <n v="0"/>
    <n v="1917.5"/>
  </r>
  <r>
    <x v="25"/>
    <s v="Cash"/>
    <s v="NA"/>
    <n v="3924"/>
    <n v="0.18"/>
    <s v="VIVA TUGG JUG 1000"/>
    <n v="3"/>
    <n v="265"/>
    <n v="795"/>
    <n v="71.55"/>
    <n v="71.55"/>
    <n v="0"/>
    <n v="938.09999999999991"/>
  </r>
  <r>
    <x v="25"/>
    <s v="Cash"/>
    <s v="NA"/>
    <n v="3923"/>
    <n v="0.18"/>
    <s v="Cello Puro Jr. 600"/>
    <n v="2"/>
    <n v="88.983099999999993"/>
    <n v="177.96619999999999"/>
    <n v="16.016957999999999"/>
    <n v="16.016957999999999"/>
    <n v="0"/>
    <n v="210.00011599999996"/>
  </r>
  <r>
    <x v="25"/>
    <s v="Cash"/>
    <s v="NA"/>
    <n v="7323"/>
    <n v="0.12"/>
    <s v="S.S Utensils"/>
    <n v="9.1"/>
    <n v="200"/>
    <n v="1820"/>
    <n v="109.2"/>
    <n v="109.2"/>
    <n v="0"/>
    <n v="2038.4"/>
  </r>
  <r>
    <x v="25"/>
    <s v="Cash"/>
    <s v="NA"/>
    <n v="7323"/>
    <n v="0.12"/>
    <s v="S.S Utensils"/>
    <n v="11.9"/>
    <n v="200"/>
    <n v="2380"/>
    <n v="142.79999999999998"/>
    <n v="142.79999999999998"/>
    <n v="0"/>
    <n v="2665.6000000000004"/>
  </r>
  <r>
    <x v="25"/>
    <s v="Cash"/>
    <s v="NA"/>
    <n v="7323"/>
    <n v="0.12"/>
    <s v="S.S Utensils"/>
    <n v="8.9"/>
    <n v="200"/>
    <n v="1780"/>
    <n v="106.8"/>
    <n v="106.8"/>
    <n v="0"/>
    <n v="1993.6"/>
  </r>
  <r>
    <x v="25"/>
    <s v="Paytm"/>
    <s v="NA"/>
    <n v="7323"/>
    <n v="0.12"/>
    <s v="S.S Utensils"/>
    <n v="15.76"/>
    <n v="200"/>
    <n v="3152"/>
    <n v="189.12"/>
    <n v="189.12"/>
    <n v="0"/>
    <n v="3530.24"/>
  </r>
  <r>
    <x v="25"/>
    <s v="Cash"/>
    <s v="NA"/>
    <n v="9617"/>
    <n v="0.18"/>
    <s v="Thermosteel 1000 ML"/>
    <n v="10"/>
    <n v="645"/>
    <n v="6450"/>
    <n v="580.5"/>
    <n v="580.5"/>
    <n v="0"/>
    <n v="7611"/>
  </r>
  <r>
    <x v="25"/>
    <s v="Cash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25"/>
    <s v="Cash"/>
    <s v="NA"/>
    <n v="3923"/>
    <n v="0.18"/>
    <s v="Cello Puro KIDS 900ML"/>
    <n v="1"/>
    <n v="110"/>
    <n v="110"/>
    <n v="9.9"/>
    <n v="9.9"/>
    <n v="0"/>
    <n v="129.80000000000001"/>
  </r>
  <r>
    <x v="25"/>
    <s v="Cash"/>
    <s v="NA"/>
    <n v="7323"/>
    <n v="0.12"/>
    <s v="PNB Sospan Plain"/>
    <n v="1.7000000000000002"/>
    <n v="475"/>
    <n v="807.50000000000011"/>
    <n v="48.45"/>
    <n v="48.45"/>
    <n v="0"/>
    <n v="904.4000000000002"/>
  </r>
  <r>
    <x v="26"/>
    <s v="Cash"/>
    <s v="NA"/>
    <n v="7326"/>
    <n v="0.18"/>
    <s v="Virgo Mul Purpose Iron Wall"/>
    <n v="4"/>
    <n v="225"/>
    <n v="900"/>
    <n v="81"/>
    <n v="81"/>
    <n v="0"/>
    <n v="1062"/>
  </r>
  <r>
    <x v="26"/>
    <s v="Cash"/>
    <s v="NA"/>
    <n v="8421"/>
    <n v="0.18"/>
    <s v="Water Filter Carterges "/>
    <n v="4"/>
    <n v="35"/>
    <n v="140"/>
    <n v="12.6"/>
    <n v="12.6"/>
    <n v="0"/>
    <n v="165.2"/>
  </r>
  <r>
    <x v="26"/>
    <s v="Cash"/>
    <s v="NA"/>
    <n v="7323"/>
    <n v="0.12"/>
    <s v="Ice Glass 7&quot;"/>
    <n v="3.57145"/>
    <n v="425"/>
    <n v="1517.86625"/>
    <n v="91.071974999999995"/>
    <n v="91.071974999999995"/>
    <n v="0"/>
    <n v="1700.0102000000002"/>
  </r>
  <r>
    <x v="26"/>
    <s v="Cash"/>
    <s v="NA"/>
    <n v="8215"/>
    <n v="0.12"/>
    <s v="Turner 5 No Sigma sltd"/>
    <n v="2"/>
    <n v="669.64290000000005"/>
    <n v="1339.2858000000001"/>
    <n v="80.357148000000009"/>
    <n v="80.357148000000009"/>
    <n v="0"/>
    <n v="1500.0000960000002"/>
  </r>
  <r>
    <x v="27"/>
    <s v="Cash"/>
    <s v="NA"/>
    <n v="3924"/>
    <n v="0.18"/>
    <s v="Viva Tuff Jug 1500"/>
    <n v="4"/>
    <n v="300"/>
    <n v="1200"/>
    <n v="108"/>
    <n v="108"/>
    <n v="0"/>
    <n v="1416"/>
  </r>
  <r>
    <x v="27"/>
    <s v="Cash"/>
    <s v="NA"/>
    <n v="9617"/>
    <n v="0.18"/>
    <s v="Thermosteel 500 ML"/>
    <n v="2"/>
    <n v="425"/>
    <n v="850"/>
    <n v="76.5"/>
    <n v="76.5"/>
    <n v="0"/>
    <n v="1003"/>
  </r>
  <r>
    <x v="27"/>
    <s v="Cash"/>
    <s v="NA"/>
    <n v="9613"/>
    <n v="0.18"/>
    <s v="Lighter Bright"/>
    <n v="2"/>
    <n v="72.033900000000003"/>
    <n v="144.06780000000001"/>
    <n v="12.966101999999999"/>
    <n v="12.966101999999999"/>
    <n v="0"/>
    <n v="170.00000400000002"/>
  </r>
  <r>
    <x v="27"/>
    <s v="Cash"/>
    <s v="NA"/>
    <n v="3923"/>
    <n v="0.18"/>
    <s v="Cello Puro KIDS 400ML"/>
    <n v="6"/>
    <n v="90"/>
    <n v="540"/>
    <n v="48.6"/>
    <n v="48.6"/>
    <n v="0"/>
    <n v="637.20000000000005"/>
  </r>
  <r>
    <x v="28"/>
    <s v="Paytm"/>
    <s v="NA"/>
    <n v="8516"/>
    <n v="0.18"/>
    <s v="1500 W Immersion Rod"/>
    <n v="1"/>
    <n v="296.61"/>
    <n v="296.61"/>
    <n v="26.694900000000001"/>
    <n v="26.694900000000001"/>
    <n v="0"/>
    <n v="349.99980000000005"/>
  </r>
  <r>
    <x v="28"/>
    <s v="Paytm"/>
    <s v="NA"/>
    <n v="9617"/>
    <n v="0.18"/>
    <s v="Thermosteel 1000 ML"/>
    <n v="3"/>
    <n v="645"/>
    <n v="1935"/>
    <n v="174.15"/>
    <n v="174.15"/>
    <n v="0"/>
    <n v="2283.3000000000002"/>
  </r>
  <r>
    <x v="28"/>
    <s v="Cash"/>
    <s v="NA"/>
    <n v="7323"/>
    <n v="0.12"/>
    <s v="S.S Utensils"/>
    <n v="2.78"/>
    <n v="200"/>
    <n v="556"/>
    <n v="33.36"/>
    <n v="33.36"/>
    <n v="0"/>
    <n v="622.72"/>
  </r>
  <r>
    <x v="28"/>
    <s v="Cash"/>
    <s v="NA"/>
    <n v="7323"/>
    <n v="0.12"/>
    <s v="S.S Utensils"/>
    <n v="6.55"/>
    <n v="200"/>
    <n v="1310"/>
    <n v="78.599999999999994"/>
    <n v="78.599999999999994"/>
    <n v="0"/>
    <n v="1467.1999999999998"/>
  </r>
  <r>
    <x v="28"/>
    <s v="Cash"/>
    <s v="NA"/>
    <n v="9405"/>
    <n v="0.18"/>
    <s v="Frendz Emergency Light EL-012"/>
    <n v="1"/>
    <n v="572.03390000000002"/>
    <n v="572.03390000000002"/>
    <n v="51.483050999999996"/>
    <n v="51.483050999999996"/>
    <n v="0"/>
    <n v="675.00000200000011"/>
  </r>
  <r>
    <x v="28"/>
    <s v="Cash"/>
    <s v="NA"/>
    <n v="8539"/>
    <n v="0.12"/>
    <s v="Eveready LED 20W Batten 6500K"/>
    <n v="2"/>
    <n v="223.21430000000001"/>
    <n v="446.42860000000002"/>
    <n v="26.785716000000001"/>
    <n v="26.785716000000001"/>
    <n v="0"/>
    <n v="500.00003199999998"/>
  </r>
  <r>
    <x v="28"/>
    <s v="Cash"/>
    <s v="NA"/>
    <n v="3923"/>
    <n v="0.18"/>
    <s v="Cello Puro KIDS 900ML"/>
    <n v="2"/>
    <n v="110"/>
    <n v="220"/>
    <n v="19.8"/>
    <n v="19.8"/>
    <n v="0"/>
    <n v="259.60000000000002"/>
  </r>
  <r>
    <x v="29"/>
    <s v="Paytm"/>
    <s v="NA"/>
    <n v="7323"/>
    <n v="0.12"/>
    <s v="Royal Fridge Bottle"/>
    <n v="1"/>
    <n v="205.3571"/>
    <n v="205.3571"/>
    <n v="12.321425999999999"/>
    <n v="12.321425999999999"/>
    <n v="0"/>
    <n v="229.99995200000001"/>
  </r>
  <r>
    <x v="29"/>
    <s v="Cash"/>
    <s v="NA"/>
    <n v="3924"/>
    <n v="0.18"/>
    <s v="Kool Stallion 5"/>
    <n v="1"/>
    <n v="360.16950000000003"/>
    <n v="360.16950000000003"/>
    <n v="32.415255000000002"/>
    <n v="32.415255000000002"/>
    <n v="0"/>
    <n v="425.00001000000003"/>
  </r>
  <r>
    <x v="29"/>
    <s v="Cash"/>
    <s v="NA"/>
    <n v="9613"/>
    <n v="0.18"/>
    <s v="Fire Gas Lighter With Knif"/>
    <n v="2"/>
    <n v="84.745800000000003"/>
    <n v="169.49160000000001"/>
    <n v="15.254244"/>
    <n v="15.254244"/>
    <n v="0"/>
    <n v="200.00008800000001"/>
  </r>
  <r>
    <x v="30"/>
    <s v="Cash"/>
    <s v="NA"/>
    <n v="7323"/>
    <n v="0.12"/>
    <s v="S.S Puri Press Large"/>
    <n v="1"/>
    <n v="312.5"/>
    <n v="312.5"/>
    <n v="18.75"/>
    <n v="18.75"/>
    <n v="0"/>
    <n v="350"/>
  </r>
  <r>
    <x v="30"/>
    <s v="Cash"/>
    <s v="NA"/>
    <n v="8516"/>
    <n v="0.18"/>
    <s v="1500 W Immersion Rod"/>
    <n v="1"/>
    <n v="296.61"/>
    <n v="296.61"/>
    <n v="26.694900000000001"/>
    <n v="26.694900000000001"/>
    <n v="0"/>
    <n v="349.999800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8">
  <r>
    <n v="1"/>
    <x v="0"/>
    <x v="0"/>
    <n v="8414"/>
    <n v="0.18"/>
    <x v="0"/>
    <n v="7"/>
    <n v="1100"/>
    <n v="7700"/>
    <n v="0"/>
    <n v="7700"/>
    <n v="693"/>
    <n v="693"/>
    <n v="0"/>
    <n v="9086"/>
  </r>
  <r>
    <n v="2"/>
    <x v="0"/>
    <x v="0"/>
    <n v="8414"/>
    <n v="0.18"/>
    <x v="1"/>
    <n v="10"/>
    <n v="1200"/>
    <n v="12000"/>
    <n v="0"/>
    <n v="12000"/>
    <n v="1080"/>
    <n v="1080"/>
    <n v="0"/>
    <n v="14160"/>
  </r>
  <r>
    <n v="3"/>
    <x v="0"/>
    <x v="0"/>
    <n v="8414"/>
    <n v="0.18"/>
    <x v="2"/>
    <n v="20"/>
    <n v="961.06500000000005"/>
    <n v="19221.300000000003"/>
    <n v="0"/>
    <n v="19221.300000000003"/>
    <n v="1729.9170000000001"/>
    <n v="1729.9170000000001"/>
    <n v="0"/>
    <n v="22681.134000000005"/>
  </r>
  <r>
    <n v="4"/>
    <x v="1"/>
    <x v="0"/>
    <n v="8414"/>
    <n v="0.18"/>
    <x v="3"/>
    <n v="20"/>
    <n v="961.06500000000005"/>
    <n v="19221.300000000003"/>
    <n v="0"/>
    <n v="19221.300000000003"/>
    <n v="1729.9170000000001"/>
    <n v="1729.9170000000001"/>
    <n v="0"/>
    <n v="22681.134000000005"/>
  </r>
  <r>
    <n v="5"/>
    <x v="1"/>
    <x v="1"/>
    <n v="7323"/>
    <n v="0.12"/>
    <x v="4"/>
    <n v="10"/>
    <n v="410"/>
    <n v="3660.7142857142858"/>
    <n v="0"/>
    <n v="3660.7142857142858"/>
    <n v="219.64285714285714"/>
    <n v="219.64285714285714"/>
    <n v="0"/>
    <n v="4100"/>
  </r>
  <r>
    <n v="6"/>
    <x v="1"/>
    <x v="1"/>
    <n v="7323"/>
    <n v="0.12"/>
    <x v="5"/>
    <n v="12"/>
    <n v="505"/>
    <n v="5410.7142857142853"/>
    <n v="0"/>
    <n v="5410.7142857142853"/>
    <n v="324.64285714285711"/>
    <n v="324.64285714285711"/>
    <n v="0"/>
    <n v="6059.9999999999991"/>
  </r>
  <r>
    <n v="7"/>
    <x v="2"/>
    <x v="1"/>
    <n v="7323"/>
    <n v="0.12"/>
    <x v="6"/>
    <n v="15"/>
    <n v="460"/>
    <n v="6160.7142857142853"/>
    <n v="0"/>
    <n v="6160.7142857142853"/>
    <n v="369.64285714285711"/>
    <n v="369.64285714285711"/>
    <n v="0"/>
    <n v="6899.9999999999991"/>
  </r>
  <r>
    <n v="8"/>
    <x v="2"/>
    <x v="1"/>
    <n v="8479"/>
    <n v="0.18"/>
    <x v="7"/>
    <n v="1"/>
    <n v="8262.74"/>
    <n v="8262.74"/>
    <n v="0"/>
    <n v="8262.74"/>
    <n v="743.64659999999992"/>
    <n v="743.64659999999992"/>
    <n v="0"/>
    <n v="9750.0331999999999"/>
  </r>
  <r>
    <n v="9"/>
    <x v="2"/>
    <x v="1"/>
    <n v="8479"/>
    <n v="0.18"/>
    <x v="8"/>
    <n v="2"/>
    <n v="6610.19"/>
    <n v="13220.38"/>
    <n v="0"/>
    <n v="13220.38"/>
    <n v="1189.8341999999998"/>
    <n v="1189.8341999999998"/>
    <n v="0"/>
    <n v="15600.048399999998"/>
  </r>
  <r>
    <n v="10"/>
    <x v="1"/>
    <x v="1"/>
    <n v="8479"/>
    <n v="0.18"/>
    <x v="9"/>
    <n v="2"/>
    <n v="7177.9849999999997"/>
    <n v="14355.97"/>
    <n v="0"/>
    <n v="14355.97"/>
    <n v="1292.0373"/>
    <n v="1292.0373"/>
    <n v="0"/>
    <n v="16940.044600000001"/>
  </r>
  <r>
    <n v="11"/>
    <x v="1"/>
    <x v="1"/>
    <n v="7323"/>
    <n v="0.12"/>
    <x v="10"/>
    <n v="10.199999999999999"/>
    <n v="365"/>
    <n v="3324.1071428571422"/>
    <n v="0"/>
    <n v="3324.1071428571422"/>
    <n v="199.44642857142853"/>
    <n v="199.44642857142853"/>
    <n v="0"/>
    <n v="3722.9999999999991"/>
  </r>
  <r>
    <n v="12"/>
    <x v="1"/>
    <x v="1"/>
    <n v="7323"/>
    <n v="0.12"/>
    <x v="11"/>
    <n v="8.5"/>
    <n v="370"/>
    <n v="2808.0357142857142"/>
    <n v="0"/>
    <n v="2808.0357142857142"/>
    <n v="168.48214285714286"/>
    <n v="168.48214285714286"/>
    <n v="0"/>
    <n v="3144.9999999999995"/>
  </r>
  <r>
    <n v="13"/>
    <x v="1"/>
    <x v="1"/>
    <n v="7323"/>
    <n v="0.12"/>
    <x v="12"/>
    <n v="6.5"/>
    <n v="370"/>
    <n v="2147.3214285714284"/>
    <n v="0"/>
    <n v="2147.3214285714284"/>
    <n v="128.83928571428569"/>
    <n v="128.83928571428569"/>
    <n v="0"/>
    <n v="2405"/>
  </r>
  <r>
    <n v="14"/>
    <x v="3"/>
    <x v="1"/>
    <n v="7323"/>
    <n v="0.12"/>
    <x v="13"/>
    <n v="8.4"/>
    <n v="425"/>
    <n v="3187.5"/>
    <n v="0"/>
    <n v="3187.5"/>
    <n v="191.25"/>
    <n v="191.25"/>
    <n v="0"/>
    <n v="3570"/>
  </r>
  <r>
    <n v="15"/>
    <x v="3"/>
    <x v="2"/>
    <n v="3923"/>
    <n v="0.18"/>
    <x v="14"/>
    <n v="20"/>
    <n v="70"/>
    <n v="1400"/>
    <n v="0"/>
    <n v="1400"/>
    <n v="126"/>
    <n v="126"/>
    <n v="0"/>
    <n v="1652"/>
  </r>
  <r>
    <n v="16"/>
    <x v="3"/>
    <x v="2"/>
    <n v="3923"/>
    <n v="0.18"/>
    <x v="15"/>
    <n v="20"/>
    <n v="75"/>
    <n v="1500"/>
    <n v="0"/>
    <n v="1500"/>
    <n v="135"/>
    <n v="135"/>
    <n v="0"/>
    <n v="1770"/>
  </r>
  <r>
    <n v="17"/>
    <x v="3"/>
    <x v="2"/>
    <n v="3923"/>
    <n v="0.18"/>
    <x v="16"/>
    <n v="20"/>
    <n v="70"/>
    <n v="1400"/>
    <n v="0"/>
    <n v="1400"/>
    <n v="126"/>
    <n v="126"/>
    <n v="0"/>
    <n v="1652"/>
  </r>
  <r>
    <n v="18"/>
    <x v="3"/>
    <x v="2"/>
    <n v="3923"/>
    <n v="0.18"/>
    <x v="17"/>
    <n v="20"/>
    <n v="75"/>
    <n v="1500"/>
    <n v="0"/>
    <n v="1500"/>
    <n v="135"/>
    <n v="135"/>
    <n v="0"/>
    <n v="1770"/>
  </r>
  <r>
    <n v="19"/>
    <x v="3"/>
    <x v="2"/>
    <n v="3923"/>
    <n v="0.18"/>
    <x v="18"/>
    <n v="20"/>
    <n v="84"/>
    <n v="1680"/>
    <n v="0"/>
    <n v="1680"/>
    <n v="151.19999999999999"/>
    <n v="151.19999999999999"/>
    <n v="0"/>
    <n v="1982.4"/>
  </r>
  <r>
    <n v="20"/>
    <x v="1"/>
    <x v="2"/>
    <n v="3923"/>
    <n v="0.18"/>
    <x v="19"/>
    <n v="10"/>
    <n v="80"/>
    <n v="800"/>
    <n v="0"/>
    <n v="800"/>
    <n v="72"/>
    <n v="72"/>
    <n v="0"/>
    <n v="944"/>
  </r>
  <r>
    <n v="21"/>
    <x v="1"/>
    <x v="2"/>
    <n v="7323"/>
    <n v="0.12"/>
    <x v="20"/>
    <n v="6.5"/>
    <n v="435"/>
    <n v="2524.5535714285716"/>
    <n v="0"/>
    <n v="2524.5535714285716"/>
    <n v="151.47321428571428"/>
    <n v="151.47321428571428"/>
    <n v="0"/>
    <n v="2827.5"/>
  </r>
  <r>
    <n v="22"/>
    <x v="1"/>
    <x v="2"/>
    <n v="7323"/>
    <n v="0.12"/>
    <x v="21"/>
    <n v="18.5"/>
    <n v="490"/>
    <n v="8093.75"/>
    <n v="0"/>
    <n v="8093.75"/>
    <n v="485.625"/>
    <n v="485.625"/>
    <n v="0"/>
    <n v="9065"/>
  </r>
  <r>
    <n v="23"/>
    <x v="1"/>
    <x v="2"/>
    <n v="7323"/>
    <n v="0.12"/>
    <x v="22"/>
    <n v="8"/>
    <n v="460"/>
    <n v="3285.7142857142858"/>
    <n v="0"/>
    <n v="3285.7142857142858"/>
    <n v="197.14285714285714"/>
    <n v="197.14285714285714"/>
    <n v="0"/>
    <n v="3680.0000000000005"/>
  </r>
  <r>
    <n v="24"/>
    <x v="1"/>
    <x v="2"/>
    <n v="7323"/>
    <n v="0.12"/>
    <x v="23"/>
    <n v="12"/>
    <n v="275"/>
    <n v="2946.4285714285716"/>
    <n v="0"/>
    <n v="2946.4285714285716"/>
    <n v="176.78571428571428"/>
    <n v="176.78571428571428"/>
    <n v="0"/>
    <n v="3300"/>
  </r>
  <r>
    <n v="25"/>
    <x v="1"/>
    <x v="2"/>
    <n v="7323"/>
    <n v="0.12"/>
    <x v="24"/>
    <n v="12.2"/>
    <n v="425"/>
    <n v="4629.4642857142853"/>
    <n v="0"/>
    <n v="4629.4642857142853"/>
    <n v="277.76785714285711"/>
    <n v="277.76785714285711"/>
    <n v="0"/>
    <n v="5184.9999999999991"/>
  </r>
  <r>
    <n v="26"/>
    <x v="1"/>
    <x v="2"/>
    <n v="7323"/>
    <n v="0.12"/>
    <x v="25"/>
    <n v="10.5"/>
    <n v="530"/>
    <n v="4968.75"/>
    <n v="0"/>
    <n v="4968.75"/>
    <n v="298.125"/>
    <n v="298.125"/>
    <n v="0"/>
    <n v="5565"/>
  </r>
  <r>
    <n v="27"/>
    <x v="1"/>
    <x v="3"/>
    <n v="7615"/>
    <n v="0.12"/>
    <x v="26"/>
    <n v="2"/>
    <n v="1480"/>
    <n v="2642.8571428571427"/>
    <n v="0"/>
    <n v="2642.8571428571427"/>
    <n v="158.57142857142856"/>
    <n v="158.57142857142856"/>
    <n v="0"/>
    <n v="2959.9999999999995"/>
  </r>
  <r>
    <n v="28"/>
    <x v="1"/>
    <x v="3"/>
    <n v="7615"/>
    <n v="0.12"/>
    <x v="27"/>
    <n v="2"/>
    <n v="1110"/>
    <n v="1982.1428571428571"/>
    <n v="0"/>
    <n v="1982.1428571428571"/>
    <n v="118.92857142857142"/>
    <n v="118.92857142857142"/>
    <n v="0"/>
    <n v="2220"/>
  </r>
  <r>
    <n v="29"/>
    <x v="1"/>
    <x v="3"/>
    <n v="7615"/>
    <n v="0.12"/>
    <x v="28"/>
    <n v="2"/>
    <n v="1970"/>
    <n v="3517.8571428571427"/>
    <n v="0"/>
    <n v="3517.8571428571427"/>
    <n v="211.07142857142856"/>
    <n v="211.07142857142856"/>
    <n v="0"/>
    <n v="3939.9999999999995"/>
  </r>
  <r>
    <n v="30"/>
    <x v="4"/>
    <x v="3"/>
    <n v="7615"/>
    <n v="0.12"/>
    <x v="29"/>
    <n v="4"/>
    <n v="1455"/>
    <n v="5196.4285714285716"/>
    <n v="0"/>
    <n v="5196.4285714285716"/>
    <n v="311.78571428571428"/>
    <n v="311.78571428571428"/>
    <n v="0"/>
    <n v="5820.0000000000009"/>
  </r>
  <r>
    <n v="31"/>
    <x v="4"/>
    <x v="4"/>
    <n v="8506"/>
    <n v="0.18"/>
    <x v="30"/>
    <n v="20"/>
    <n v="10.08"/>
    <n v="201.6"/>
    <n v="0"/>
    <n v="201.6"/>
    <n v="18.143999999999998"/>
    <n v="18.143999999999998"/>
    <n v="0"/>
    <n v="237.88800000000001"/>
  </r>
  <r>
    <n v="32"/>
    <x v="3"/>
    <x v="4"/>
    <n v="8506"/>
    <n v="0.18"/>
    <x v="31"/>
    <n v="20"/>
    <n v="10.08"/>
    <n v="201.6"/>
    <n v="0"/>
    <n v="201.6"/>
    <n v="18.143999999999998"/>
    <n v="18.143999999999998"/>
    <n v="0"/>
    <n v="237.88800000000001"/>
  </r>
  <r>
    <n v="33"/>
    <x v="3"/>
    <x v="4"/>
    <n v="3924"/>
    <n v="0.18"/>
    <x v="32"/>
    <n v="12"/>
    <n v="407"/>
    <n v="4884"/>
    <n v="0"/>
    <n v="4884"/>
    <n v="439.56"/>
    <n v="439.56"/>
    <n v="0"/>
    <n v="5763.1200000000008"/>
  </r>
  <r>
    <n v="34"/>
    <x v="3"/>
    <x v="4"/>
    <n v="3924"/>
    <n v="0.18"/>
    <x v="33"/>
    <n v="4"/>
    <n v="485"/>
    <n v="1940"/>
    <n v="0"/>
    <n v="1940"/>
    <n v="174.6"/>
    <n v="174.6"/>
    <n v="0"/>
    <n v="2289.1999999999998"/>
  </r>
  <r>
    <n v="35"/>
    <x v="5"/>
    <x v="4"/>
    <n v="3924"/>
    <n v="0.18"/>
    <x v="34"/>
    <n v="6"/>
    <n v="265"/>
    <n v="1590"/>
    <n v="0"/>
    <n v="1590"/>
    <n v="143.1"/>
    <n v="143.1"/>
    <n v="0"/>
    <n v="1876.1999999999998"/>
  </r>
  <r>
    <n v="36"/>
    <x v="5"/>
    <x v="4"/>
    <n v="8479"/>
    <n v="0.18"/>
    <x v="35"/>
    <n v="4"/>
    <n v="5941.52"/>
    <n v="23766.080000000002"/>
    <n v="0"/>
    <n v="23766.080000000002"/>
    <n v="2138.9472000000001"/>
    <n v="2138.9472000000001"/>
    <n v="0"/>
    <n v="28043.974399999999"/>
  </r>
  <r>
    <n v="37"/>
    <x v="5"/>
    <x v="4"/>
    <n v="8479"/>
    <n v="0.18"/>
    <x v="36"/>
    <n v="1"/>
    <n v="6780.51"/>
    <n v="6780.51"/>
    <n v="0"/>
    <n v="6780.51"/>
    <n v="610.24590000000001"/>
    <n v="610.24590000000001"/>
    <n v="0"/>
    <n v="8001.0018"/>
  </r>
  <r>
    <n v="38"/>
    <x v="5"/>
    <x v="5"/>
    <n v="8414"/>
    <n v="0.18"/>
    <x v="37"/>
    <n v="8"/>
    <n v="843.22"/>
    <n v="6745.76"/>
    <n v="0"/>
    <n v="6745.76"/>
    <n v="607.11839999999995"/>
    <n v="607.11839999999995"/>
    <n v="0"/>
    <n v="7959.9968000000008"/>
  </r>
  <r>
    <n v="39"/>
    <x v="6"/>
    <x v="6"/>
    <n v="8513"/>
    <n v="0.18"/>
    <x v="38"/>
    <n v="2"/>
    <n v="70"/>
    <n v="140"/>
    <n v="0"/>
    <n v="140"/>
    <n v="12.6"/>
    <n v="12.6"/>
    <n v="0"/>
    <n v="165.2"/>
  </r>
  <r>
    <n v="40"/>
    <x v="6"/>
    <x v="7"/>
    <n v="8539"/>
    <n v="0.12"/>
    <x v="39"/>
    <n v="40"/>
    <n v="70.12"/>
    <n v="2804.8"/>
    <n v="0"/>
    <n v="2804.8"/>
    <n v="168.28800000000001"/>
    <n v="168.28800000000001"/>
    <n v="0"/>
    <n v="3141.3760000000002"/>
  </r>
  <r>
    <n v="41"/>
    <x v="3"/>
    <x v="7"/>
    <n v="8539"/>
    <n v="0.12"/>
    <x v="39"/>
    <n v="2"/>
    <n v="1"/>
    <n v="2"/>
    <n v="0"/>
    <n v="2"/>
    <n v="0.12"/>
    <n v="0.12"/>
    <n v="0"/>
    <n v="2.2400000000000002"/>
  </r>
  <r>
    <n v="42"/>
    <x v="3"/>
    <x v="8"/>
    <n v="7323"/>
    <n v="0.12"/>
    <x v="40"/>
    <n v="18"/>
    <n v="175"/>
    <n v="3150"/>
    <n v="0"/>
    <n v="3150"/>
    <n v="189"/>
    <n v="189"/>
    <n v="0"/>
    <n v="3528"/>
  </r>
  <r>
    <n v="43"/>
    <x v="3"/>
    <x v="8"/>
    <n v="7323"/>
    <n v="0.12"/>
    <x v="41"/>
    <n v="20"/>
    <n v="136"/>
    <n v="2720"/>
    <n v="0"/>
    <n v="2720"/>
    <n v="163.19999999999999"/>
    <n v="163.19999999999999"/>
    <n v="0"/>
    <n v="3046.3999999999996"/>
  </r>
  <r>
    <n v="44"/>
    <x v="0"/>
    <x v="8"/>
    <n v="7323"/>
    <n v="0.12"/>
    <x v="42"/>
    <n v="20"/>
    <n v="146"/>
    <n v="2920"/>
    <n v="0"/>
    <n v="2920"/>
    <n v="175.2"/>
    <n v="175.2"/>
    <n v="0"/>
    <n v="3270.3999999999996"/>
  </r>
  <r>
    <n v="45"/>
    <x v="0"/>
    <x v="9"/>
    <n v="9405"/>
    <n v="0.12"/>
    <x v="43"/>
    <n v="20"/>
    <n v="60.71"/>
    <n v="1214.2"/>
    <n v="0"/>
    <n v="1214.2"/>
    <n v="72.852000000000004"/>
    <n v="72.852000000000004"/>
    <n v="0"/>
    <n v="1359.9040000000002"/>
  </r>
  <r>
    <n v="46"/>
    <x v="0"/>
    <x v="9"/>
    <n v="9405"/>
    <n v="0.12"/>
    <x v="44"/>
    <n v="6"/>
    <n v="26.563300000000002"/>
    <n v="159.37980000000002"/>
    <n v="0"/>
    <n v="159.37980000000002"/>
    <n v="9.5627880000000012"/>
    <n v="9.5627880000000012"/>
    <n v="0"/>
    <n v="178.50537600000004"/>
  </r>
  <r>
    <n v="47"/>
    <x v="3"/>
    <x v="10"/>
    <n v="8509"/>
    <n v="0.18"/>
    <x v="45"/>
    <n v="2"/>
    <n v="1624.61"/>
    <n v="3249.22"/>
    <n v="0"/>
    <n v="3249.22"/>
    <n v="292.42979999999994"/>
    <n v="292.42979999999994"/>
    <n v="0"/>
    <n v="3834.0795999999996"/>
  </r>
  <r>
    <n v="48"/>
    <x v="3"/>
    <x v="11"/>
    <n v="7323"/>
    <n v="0.12"/>
    <x v="46"/>
    <n v="1000"/>
    <n v="8"/>
    <n v="8000"/>
    <n v="0"/>
    <n v="8000"/>
    <n v="480"/>
    <n v="480"/>
    <n v="0"/>
    <n v="8960"/>
  </r>
  <r>
    <n v="49"/>
    <x v="3"/>
    <x v="12"/>
    <n v="3924"/>
    <n v="0.18"/>
    <x v="47"/>
    <n v="15"/>
    <n v="180"/>
    <n v="2700"/>
    <n v="0"/>
    <n v="2700"/>
    <n v="243"/>
    <n v="243"/>
    <n v="0"/>
    <n v="3186"/>
  </r>
  <r>
    <n v="50"/>
    <x v="3"/>
    <x v="12"/>
    <n v="3924"/>
    <n v="0.18"/>
    <x v="48"/>
    <n v="12"/>
    <n v="205"/>
    <n v="2460"/>
    <n v="0"/>
    <n v="2460"/>
    <n v="221.4"/>
    <n v="221.4"/>
    <n v="0"/>
    <n v="2902.8"/>
  </r>
  <r>
    <n v="51"/>
    <x v="3"/>
    <x v="12"/>
    <n v="3924"/>
    <n v="0.18"/>
    <x v="49"/>
    <n v="10"/>
    <n v="140"/>
    <n v="1400"/>
    <n v="0"/>
    <n v="1400"/>
    <n v="126"/>
    <n v="126"/>
    <n v="0"/>
    <n v="1652"/>
  </r>
  <r>
    <n v="52"/>
    <x v="5"/>
    <x v="12"/>
    <n v="3924"/>
    <n v="0.18"/>
    <x v="50"/>
    <n v="10"/>
    <n v="176"/>
    <n v="1760"/>
    <n v="0"/>
    <n v="1760"/>
    <n v="158.4"/>
    <n v="158.4"/>
    <n v="0"/>
    <n v="2076.8000000000002"/>
  </r>
  <r>
    <n v="53"/>
    <x v="5"/>
    <x v="13"/>
    <n v="7321"/>
    <n v="0.18"/>
    <x v="51"/>
    <n v="2"/>
    <n v="1690.68"/>
    <n v="3381.36"/>
    <n v="0"/>
    <n v="3381.36"/>
    <n v="304.32240000000002"/>
    <n v="304.32240000000002"/>
    <n v="0"/>
    <n v="3990.0048000000002"/>
  </r>
  <r>
    <n v="54"/>
    <x v="7"/>
    <x v="13"/>
    <n v="7321"/>
    <n v="0.18"/>
    <x v="52"/>
    <n v="1"/>
    <n v="2245.7600000000002"/>
    <n v="2245.7600000000002"/>
    <n v="0"/>
    <n v="2245.7600000000002"/>
    <n v="202.11840000000001"/>
    <n v="202.11840000000001"/>
    <n v="0"/>
    <n v="2649.9967999999999"/>
  </r>
  <r>
    <n v="55"/>
    <x v="7"/>
    <x v="14"/>
    <n v="7615"/>
    <n v="0.12"/>
    <x v="53"/>
    <n v="3"/>
    <n v="284.39"/>
    <n v="853.17"/>
    <n v="0"/>
    <n v="853.17"/>
    <n v="51.190199999999997"/>
    <n v="51.190199999999997"/>
    <n v="0"/>
    <n v="955.55039999999997"/>
  </r>
  <r>
    <n v="56"/>
    <x v="0"/>
    <x v="14"/>
    <n v="9617"/>
    <n v="0.18"/>
    <x v="54"/>
    <n v="3"/>
    <n v="454"/>
    <n v="1362"/>
    <n v="0"/>
    <n v="1362"/>
    <n v="122.58"/>
    <n v="122.58"/>
    <n v="0"/>
    <n v="1607.1599999999999"/>
  </r>
  <r>
    <n v="57"/>
    <x v="7"/>
    <x v="14"/>
    <n v="8516"/>
    <n v="0.18"/>
    <x v="55"/>
    <n v="2"/>
    <n v="750.88499999999999"/>
    <n v="1501.77"/>
    <n v="0"/>
    <n v="1501.77"/>
    <n v="135.1593"/>
    <n v="135.1593"/>
    <n v="0"/>
    <n v="1772.0886"/>
  </r>
  <r>
    <n v="58"/>
    <x v="0"/>
    <x v="14"/>
    <n v="7321"/>
    <n v="0.18"/>
    <x v="56"/>
    <n v="3"/>
    <n v="1314"/>
    <n v="3942"/>
    <n v="0"/>
    <n v="3942"/>
    <n v="354.78"/>
    <n v="354.78"/>
    <n v="0"/>
    <n v="4651.5599999999995"/>
  </r>
  <r>
    <n v="59"/>
    <x v="7"/>
    <x v="14"/>
    <n v="7321"/>
    <n v="0.18"/>
    <x v="57"/>
    <n v="3"/>
    <n v="1155.1400000000001"/>
    <n v="3465.42"/>
    <n v="0"/>
    <n v="3465.42"/>
    <n v="311.88779999999997"/>
    <n v="311.88779999999997"/>
    <n v="0"/>
    <n v="4089.1956"/>
  </r>
  <r>
    <n v="60"/>
    <x v="3"/>
    <x v="14"/>
    <n v="7323"/>
    <n v="0.12"/>
    <x v="58"/>
    <n v="1"/>
    <n v="1744"/>
    <n v="1744"/>
    <n v="0"/>
    <n v="1744"/>
    <n v="104.64"/>
    <n v="104.64"/>
    <n v="0"/>
    <n v="1953.2800000000002"/>
  </r>
  <r>
    <n v="61"/>
    <x v="3"/>
    <x v="15"/>
    <n v="7323"/>
    <n v="0.12"/>
    <x v="59"/>
    <n v="73.28"/>
    <n v="70"/>
    <n v="5129.6000000000004"/>
    <n v="0"/>
    <n v="5129.6000000000004"/>
    <n v="307.77600000000001"/>
    <n v="307.77600000000001"/>
    <n v="0"/>
    <n v="5745.152"/>
  </r>
  <r>
    <n v="62"/>
    <x v="3"/>
    <x v="15"/>
    <n v="7323"/>
    <n v="0.12"/>
    <x v="60"/>
    <n v="5"/>
    <n v="100"/>
    <n v="500"/>
    <n v="0"/>
    <n v="500"/>
    <n v="30"/>
    <n v="30"/>
    <n v="0"/>
    <n v="560"/>
  </r>
  <r>
    <n v="63"/>
    <x v="3"/>
    <x v="15"/>
    <n v="7323"/>
    <n v="0.12"/>
    <x v="61"/>
    <n v="100"/>
    <n v="29"/>
    <n v="2900"/>
    <n v="0"/>
    <n v="2900"/>
    <n v="174"/>
    <n v="174"/>
    <n v="0"/>
    <n v="3248"/>
  </r>
  <r>
    <n v="64"/>
    <x v="3"/>
    <x v="16"/>
    <n v="3924"/>
    <n v="0.18"/>
    <x v="62"/>
    <n v="8"/>
    <n v="407"/>
    <n v="3256"/>
    <n v="0"/>
    <n v="3256"/>
    <n v="293.03999999999996"/>
    <n v="293.03999999999996"/>
    <n v="0"/>
    <n v="3842.08"/>
  </r>
  <r>
    <n v="65"/>
    <x v="3"/>
    <x v="16"/>
    <n v="3924"/>
    <n v="0.18"/>
    <x v="63"/>
    <n v="8"/>
    <n v="485"/>
    <n v="3880"/>
    <n v="0"/>
    <n v="3880"/>
    <n v="349.2"/>
    <n v="349.2"/>
    <n v="0"/>
    <n v="4578.3999999999996"/>
  </r>
  <r>
    <n v="66"/>
    <x v="8"/>
    <x v="16"/>
    <n v="3924"/>
    <n v="0.18"/>
    <x v="64"/>
    <n v="5"/>
    <n v="265"/>
    <n v="1325"/>
    <n v="0"/>
    <n v="1325"/>
    <n v="119.25"/>
    <n v="119.25"/>
    <n v="0"/>
    <n v="1563.5"/>
  </r>
  <r>
    <n v="67"/>
    <x v="3"/>
    <x v="17"/>
    <n v="8414"/>
    <n v="0.18"/>
    <x v="65"/>
    <n v="2"/>
    <n v="1652.54"/>
    <n v="3305.08"/>
    <n v="0"/>
    <n v="3305.08"/>
    <n v="297.4572"/>
    <n v="297.4572"/>
    <n v="0"/>
    <n v="3899.9943999999996"/>
  </r>
  <r>
    <n v="68"/>
    <x v="3"/>
    <x v="18"/>
    <n v="3924"/>
    <n v="0.18"/>
    <x v="66"/>
    <n v="12"/>
    <n v="98"/>
    <n v="1176"/>
    <n v="0"/>
    <n v="1176"/>
    <n v="105.83999999999999"/>
    <n v="105.83999999999999"/>
    <n v="0"/>
    <n v="1387.6799999999998"/>
  </r>
  <r>
    <n v="69"/>
    <x v="3"/>
    <x v="18"/>
    <n v="3924"/>
    <n v="0.18"/>
    <x v="67"/>
    <n v="20"/>
    <n v="225"/>
    <n v="4500"/>
    <n v="0"/>
    <n v="4500"/>
    <n v="405"/>
    <n v="405"/>
    <n v="0"/>
    <n v="5310"/>
  </r>
  <r>
    <n v="70"/>
    <x v="3"/>
    <x v="18"/>
    <n v="7323"/>
    <n v="0.12"/>
    <x v="68"/>
    <n v="10"/>
    <n v="115"/>
    <n v="1150"/>
    <n v="0"/>
    <n v="1150"/>
    <n v="69"/>
    <n v="69"/>
    <n v="0"/>
    <n v="1288"/>
  </r>
  <r>
    <n v="71"/>
    <x v="0"/>
    <x v="18"/>
    <n v="7323"/>
    <n v="0.12"/>
    <x v="69"/>
    <n v="10"/>
    <n v="130"/>
    <n v="1300"/>
    <n v="0"/>
    <n v="1300"/>
    <n v="78"/>
    <n v="78"/>
    <n v="0"/>
    <n v="1456"/>
  </r>
  <r>
    <n v="72"/>
    <x v="0"/>
    <x v="19"/>
    <n v="8509"/>
    <n v="0.18"/>
    <x v="70"/>
    <n v="1"/>
    <n v="1984"/>
    <n v="1984"/>
    <n v="0"/>
    <n v="1984"/>
    <n v="178.56"/>
    <n v="178.56"/>
    <n v="0"/>
    <n v="2341.12"/>
  </r>
  <r>
    <n v="73"/>
    <x v="6"/>
    <x v="19"/>
    <n v="8509"/>
    <n v="0.18"/>
    <x v="71"/>
    <n v="2"/>
    <n v="2025.5250000000001"/>
    <n v="4051.05"/>
    <n v="0"/>
    <n v="4051.05"/>
    <n v="364.59449999999998"/>
    <n v="364.59449999999998"/>
    <n v="0"/>
    <n v="4780.2390000000005"/>
  </r>
  <r>
    <n v="74"/>
    <x v="6"/>
    <x v="19"/>
    <n v="8539"/>
    <n v="0.12"/>
    <x v="72"/>
    <n v="10"/>
    <n v="1"/>
    <n v="10"/>
    <n v="0"/>
    <n v="10"/>
    <n v="0.6"/>
    <n v="0.6"/>
    <n v="0"/>
    <n v="11.2"/>
  </r>
  <r>
    <n v="75"/>
    <x v="6"/>
    <x v="19"/>
    <n v="8539"/>
    <n v="0.12"/>
    <x v="73"/>
    <n v="40"/>
    <n v="70.12"/>
    <n v="2804.8"/>
    <n v="0"/>
    <n v="2804.8"/>
    <n v="168.28800000000001"/>
    <n v="168.28800000000001"/>
    <n v="0"/>
    <n v="3141.3760000000002"/>
  </r>
  <r>
    <n v="76"/>
    <x v="6"/>
    <x v="19"/>
    <n v="8539"/>
    <n v="0.12"/>
    <x v="73"/>
    <n v="2"/>
    <n v="1"/>
    <n v="2"/>
    <n v="0"/>
    <n v="2"/>
    <n v="0.12"/>
    <n v="0.12"/>
    <n v="0"/>
    <n v="2.2400000000000002"/>
  </r>
  <r>
    <n v="77"/>
    <x v="6"/>
    <x v="19"/>
    <n v="8513"/>
    <n v="0.18"/>
    <x v="74"/>
    <n v="2"/>
    <n v="233.05"/>
    <n v="466.1"/>
    <n v="0"/>
    <n v="466.1"/>
    <n v="41.948999999999998"/>
    <n v="41.948999999999998"/>
    <n v="0"/>
    <n v="549.99800000000005"/>
  </r>
  <r>
    <n v="78"/>
    <x v="6"/>
    <x v="19"/>
    <n v="8513"/>
    <n v="0.18"/>
    <x v="75"/>
    <n v="3"/>
    <n v="131.35"/>
    <n v="394.04999999999995"/>
    <n v="0"/>
    <n v="394.04999999999995"/>
    <n v="35.464499999999994"/>
    <n v="35.464499999999994"/>
    <n v="0"/>
    <n v="464.97899999999993"/>
  </r>
  <r>
    <n v="79"/>
    <x v="6"/>
    <x v="19"/>
    <n v="8513"/>
    <n v="0.18"/>
    <x v="76"/>
    <n v="3"/>
    <n v="161"/>
    <n v="483"/>
    <n v="0"/>
    <n v="483"/>
    <n v="43.47"/>
    <n v="43.47"/>
    <n v="0"/>
    <n v="569.94000000000005"/>
  </r>
  <r>
    <n v="80"/>
    <x v="3"/>
    <x v="19"/>
    <n v="9405"/>
    <n v="0.12"/>
    <x v="77"/>
    <n v="10"/>
    <n v="196.43"/>
    <n v="1964.3000000000002"/>
    <n v="0"/>
    <n v="1964.3000000000002"/>
    <n v="117.858"/>
    <n v="117.858"/>
    <n v="0"/>
    <n v="2200.0160000000005"/>
  </r>
  <r>
    <n v="81"/>
    <x v="3"/>
    <x v="20"/>
    <n v="7323"/>
    <n v="0.12"/>
    <x v="78"/>
    <n v="53.25"/>
    <n v="160"/>
    <n v="8520"/>
    <n v="0"/>
    <n v="8520"/>
    <n v="511.2"/>
    <n v="511.2"/>
    <n v="0"/>
    <n v="9542.4000000000015"/>
  </r>
  <r>
    <n v="82"/>
    <x v="7"/>
    <x v="21"/>
    <n v="7323"/>
    <n v="0.12"/>
    <x v="78"/>
    <n v="58.34"/>
    <n v="150"/>
    <n v="8751"/>
    <n v="0"/>
    <n v="8751"/>
    <n v="525.05999999999995"/>
    <n v="525.05999999999995"/>
    <n v="0"/>
    <n v="9801.119999999999"/>
  </r>
  <r>
    <n v="83"/>
    <x v="7"/>
    <x v="22"/>
    <n v="7323"/>
    <n v="0.12"/>
    <x v="79"/>
    <n v="5.46"/>
    <n v="424"/>
    <n v="2315.04"/>
    <n v="0"/>
    <n v="2315.04"/>
    <n v="138.9024"/>
    <n v="138.9024"/>
    <n v="0"/>
    <n v="2592.8447999999999"/>
  </r>
  <r>
    <n v="84"/>
    <x v="7"/>
    <x v="22"/>
    <n v="7323"/>
    <n v="0.12"/>
    <x v="80"/>
    <n v="3.26"/>
    <n v="424"/>
    <n v="1382.24"/>
    <n v="0"/>
    <n v="1382.24"/>
    <n v="82.934399999999997"/>
    <n v="82.934399999999997"/>
    <n v="0"/>
    <n v="1548.1088000000002"/>
  </r>
  <r>
    <n v="85"/>
    <x v="7"/>
    <x v="22"/>
    <n v="7615"/>
    <n v="0.12"/>
    <x v="81"/>
    <n v="3"/>
    <n v="470"/>
    <n v="1410"/>
    <n v="0"/>
    <n v="1410"/>
    <n v="84.6"/>
    <n v="84.6"/>
    <n v="0"/>
    <n v="1579.1999999999998"/>
  </r>
  <r>
    <n v="86"/>
    <x v="7"/>
    <x v="22"/>
    <n v="7615"/>
    <n v="0.12"/>
    <x v="82"/>
    <n v="3"/>
    <n v="520"/>
    <n v="1560"/>
    <n v="0"/>
    <n v="1560"/>
    <n v="93.6"/>
    <n v="93.6"/>
    <n v="0"/>
    <n v="1747.1999999999998"/>
  </r>
  <r>
    <n v="87"/>
    <x v="3"/>
    <x v="22"/>
    <n v="7615"/>
    <n v="0.12"/>
    <x v="83"/>
    <n v="3"/>
    <n v="105"/>
    <n v="315"/>
    <n v="0"/>
    <n v="315"/>
    <n v="18.899999999999999"/>
    <n v="18.899999999999999"/>
    <n v="0"/>
    <n v="352.79999999999995"/>
  </r>
  <r>
    <n v="88"/>
    <x v="3"/>
    <x v="23"/>
    <n v="3924"/>
    <n v="0.18"/>
    <x v="84"/>
    <n v="12"/>
    <n v="425.44"/>
    <n v="5105.28"/>
    <n v="0"/>
    <n v="5105.28"/>
    <n v="459.47519999999997"/>
    <n v="459.47519999999997"/>
    <n v="0"/>
    <n v="6024.2303999999995"/>
  </r>
  <r>
    <n v="89"/>
    <x v="3"/>
    <x v="23"/>
    <n v="3924"/>
    <n v="0.18"/>
    <x v="85"/>
    <n v="8"/>
    <n v="596"/>
    <n v="4768"/>
    <n v="0"/>
    <n v="4768"/>
    <n v="429.12"/>
    <n v="429.12"/>
    <n v="0"/>
    <n v="5626.24"/>
  </r>
  <r>
    <n v="90"/>
    <x v="3"/>
    <x v="23"/>
    <n v="3924"/>
    <n v="0.18"/>
    <x v="86"/>
    <n v="8"/>
    <n v="290.69"/>
    <n v="2325.52"/>
    <n v="0"/>
    <n v="2325.52"/>
    <n v="209.29679999999999"/>
    <n v="209.29679999999999"/>
    <n v="0"/>
    <n v="2744.1136000000001"/>
  </r>
  <r>
    <n v="91"/>
    <x v="9"/>
    <x v="23"/>
    <n v="7323"/>
    <n v="0.12"/>
    <x v="87"/>
    <n v="177.89"/>
    <n v="185"/>
    <n v="32909.649999999994"/>
    <n v="0"/>
    <n v="32909.649999999994"/>
    <n v="1974.5789999999995"/>
    <n v="1974.5789999999995"/>
    <n v="0"/>
    <n v="36858.80799999999"/>
  </r>
  <r>
    <n v="92"/>
    <x v="9"/>
    <x v="24"/>
    <n v="8301"/>
    <n v="0.18"/>
    <x v="88"/>
    <n v="25"/>
    <n v="50.88"/>
    <n v="1272"/>
    <n v="0"/>
    <n v="1272"/>
    <n v="114.47999999999999"/>
    <n v="114.47999999999999"/>
    <n v="0"/>
    <n v="1500.96"/>
  </r>
  <r>
    <n v="93"/>
    <x v="9"/>
    <x v="24"/>
    <n v="8301"/>
    <n v="0.18"/>
    <x v="89"/>
    <n v="25"/>
    <n v="77.290000000000006"/>
    <n v="1932.2500000000002"/>
    <n v="0"/>
    <n v="1932.2500000000002"/>
    <n v="173.9025"/>
    <n v="173.9025"/>
    <n v="0"/>
    <n v="2280.0550000000003"/>
  </r>
  <r>
    <n v="94"/>
    <x v="6"/>
    <x v="24"/>
    <n v="8301"/>
    <n v="0.18"/>
    <x v="90"/>
    <n v="5"/>
    <n v="192.58"/>
    <n v="962.90000000000009"/>
    <n v="0"/>
    <n v="962.90000000000009"/>
    <n v="86.661000000000001"/>
    <n v="86.661000000000001"/>
    <n v="0"/>
    <n v="1136.2220000000002"/>
  </r>
  <r>
    <n v="95"/>
    <x v="6"/>
    <x v="25"/>
    <n v="8539"/>
    <n v="0.12"/>
    <x v="91"/>
    <n v="20"/>
    <n v="85.68"/>
    <n v="1713.6000000000001"/>
    <n v="0"/>
    <n v="1713.6000000000001"/>
    <n v="102.816"/>
    <n v="102.816"/>
    <n v="0"/>
    <n v="1919.2320000000002"/>
  </r>
  <r>
    <n v="96"/>
    <x v="6"/>
    <x v="25"/>
    <n v="8539"/>
    <n v="0.12"/>
    <x v="91"/>
    <n v="5"/>
    <n v="1"/>
    <n v="5"/>
    <n v="0"/>
    <n v="5"/>
    <n v="0.3"/>
    <n v="0.3"/>
    <n v="0"/>
    <n v="5.6"/>
  </r>
  <r>
    <n v="97"/>
    <x v="6"/>
    <x v="25"/>
    <n v="8539"/>
    <n v="0.12"/>
    <x v="92"/>
    <n v="20"/>
    <n v="70.12"/>
    <n v="1402.4"/>
    <n v="0"/>
    <n v="1402.4"/>
    <n v="84.144000000000005"/>
    <n v="84.144000000000005"/>
    <n v="0"/>
    <n v="1570.6880000000001"/>
  </r>
  <r>
    <n v="98"/>
    <x v="6"/>
    <x v="25"/>
    <n v="8539"/>
    <n v="0.12"/>
    <x v="93"/>
    <n v="20"/>
    <n v="70.12"/>
    <n v="1402.4"/>
    <n v="0"/>
    <n v="1402.4"/>
    <n v="84.144000000000005"/>
    <n v="84.144000000000005"/>
    <n v="0"/>
    <n v="1570.6880000000001"/>
  </r>
  <r>
    <n v="99"/>
    <x v="0"/>
    <x v="25"/>
    <n v="8539"/>
    <n v="0.12"/>
    <x v="73"/>
    <n v="40"/>
    <n v="70.12"/>
    <n v="2804.8"/>
    <n v="0"/>
    <n v="2804.8"/>
    <n v="168.28800000000001"/>
    <n v="168.28800000000001"/>
    <n v="0"/>
    <n v="3141.3760000000002"/>
  </r>
  <r>
    <n v="100"/>
    <x v="3"/>
    <x v="26"/>
    <n v="8516"/>
    <n v="0.18"/>
    <x v="55"/>
    <n v="3"/>
    <n v="750.88599999999997"/>
    <n v="2252.6579999999999"/>
    <n v="0"/>
    <n v="2252.6579999999999"/>
    <n v="202.73921999999999"/>
    <n v="202.73921999999999"/>
    <n v="0"/>
    <n v="2658.1364399999998"/>
  </r>
  <r>
    <n v="101"/>
    <x v="3"/>
    <x v="27"/>
    <n v="3923"/>
    <n v="0.18"/>
    <x v="94"/>
    <n v="48"/>
    <n v="90"/>
    <n v="4320"/>
    <n v="0"/>
    <n v="4320"/>
    <n v="388.8"/>
    <n v="388.8"/>
    <n v="0"/>
    <n v="5097.6000000000004"/>
  </r>
  <r>
    <n v="102"/>
    <x v="3"/>
    <x v="27"/>
    <n v="3924"/>
    <n v="0.18"/>
    <x v="62"/>
    <n v="12"/>
    <n v="407"/>
    <n v="4884"/>
    <n v="0"/>
    <n v="4884"/>
    <n v="439.56"/>
    <n v="439.56"/>
    <n v="0"/>
    <n v="5763.1200000000008"/>
  </r>
  <r>
    <n v="103"/>
    <x v="3"/>
    <x v="27"/>
    <n v="3924"/>
    <n v="0.18"/>
    <x v="63"/>
    <n v="12"/>
    <n v="485"/>
    <n v="5820"/>
    <n v="0"/>
    <n v="5820"/>
    <n v="523.79999999999995"/>
    <n v="523.79999999999995"/>
    <n v="0"/>
    <n v="6867.6"/>
  </r>
  <r>
    <n v="104"/>
    <x v="3"/>
    <x v="27"/>
    <n v="3924"/>
    <n v="0.18"/>
    <x v="95"/>
    <n v="12"/>
    <n v="580"/>
    <n v="6960"/>
    <n v="0"/>
    <n v="6960"/>
    <n v="626.4"/>
    <n v="626.4"/>
    <n v="0"/>
    <n v="8212.7999999999993"/>
  </r>
  <r>
    <n v="105"/>
    <x v="3"/>
    <x v="27"/>
    <n v="3924"/>
    <n v="0.18"/>
    <x v="64"/>
    <n v="10"/>
    <n v="265"/>
    <n v="2650"/>
    <n v="0"/>
    <n v="2650"/>
    <n v="238.5"/>
    <n v="238.5"/>
    <n v="0"/>
    <n v="3127"/>
  </r>
  <r>
    <n v="106"/>
    <x v="3"/>
    <x v="27"/>
    <n v="7323"/>
    <n v="0.12"/>
    <x v="87"/>
    <n v="53.66"/>
    <n v="190"/>
    <n v="10195.4"/>
    <n v="0"/>
    <n v="10195.4"/>
    <n v="611.72399999999993"/>
    <n v="611.72399999999993"/>
    <n v="0"/>
    <n v="11418.848"/>
  </r>
  <r>
    <n v="107"/>
    <x v="3"/>
    <x v="27"/>
    <n v="8516"/>
    <n v="0.18"/>
    <x v="96"/>
    <n v="14"/>
    <n v="590"/>
    <n v="8260"/>
    <n v="0"/>
    <n v="8260"/>
    <n v="743.4"/>
    <n v="743.4"/>
    <n v="0"/>
    <n v="9746.7999999999993"/>
  </r>
  <r>
    <n v="108"/>
    <x v="7"/>
    <x v="27"/>
    <n v="9617"/>
    <n v="0.18"/>
    <x v="97"/>
    <n v="20"/>
    <n v="350"/>
    <n v="7000"/>
    <n v="0"/>
    <n v="7000"/>
    <n v="630"/>
    <n v="630"/>
    <n v="0"/>
    <n v="8260"/>
  </r>
  <r>
    <n v="109"/>
    <x v="3"/>
    <x v="28"/>
    <n v="7321"/>
    <n v="0.18"/>
    <x v="98"/>
    <n v="4"/>
    <n v="1314"/>
    <n v="5256"/>
    <n v="0"/>
    <n v="5256"/>
    <n v="473.03999999999996"/>
    <n v="473.03999999999996"/>
    <n v="0"/>
    <n v="6202.08"/>
  </r>
  <r>
    <n v="110"/>
    <x v="3"/>
    <x v="29"/>
    <n v="8215"/>
    <n v="0.12"/>
    <x v="99"/>
    <n v="10"/>
    <n v="210"/>
    <n v="2100"/>
    <n v="0"/>
    <n v="2100"/>
    <n v="126"/>
    <n v="126"/>
    <n v="0"/>
    <n v="2352"/>
  </r>
  <r>
    <n v="111"/>
    <x v="3"/>
    <x v="29"/>
    <n v="3924"/>
    <n v="0.18"/>
    <x v="32"/>
    <n v="5"/>
    <n v="407"/>
    <n v="2035"/>
    <n v="0"/>
    <n v="2035"/>
    <n v="183.15"/>
    <n v="183.15"/>
    <n v="0"/>
    <n v="2401.3000000000002"/>
  </r>
  <r>
    <n v="112"/>
    <x v="3"/>
    <x v="29"/>
    <n v="3924"/>
    <n v="0.18"/>
    <x v="33"/>
    <n v="6"/>
    <n v="485"/>
    <n v="2910"/>
    <n v="0"/>
    <n v="2910"/>
    <n v="261.89999999999998"/>
    <n v="261.89999999999998"/>
    <n v="0"/>
    <n v="3433.8"/>
  </r>
  <r>
    <n v="113"/>
    <x v="3"/>
    <x v="29"/>
    <n v="3924"/>
    <n v="0.18"/>
    <x v="100"/>
    <n v="6"/>
    <n v="580"/>
    <n v="3480"/>
    <n v="0"/>
    <n v="3480"/>
    <n v="313.2"/>
    <n v="313.2"/>
    <n v="0"/>
    <n v="4106.3999999999996"/>
  </r>
  <r>
    <n v="114"/>
    <x v="3"/>
    <x v="29"/>
    <n v="3924"/>
    <n v="0.18"/>
    <x v="34"/>
    <n v="12"/>
    <n v="265"/>
    <n v="3180"/>
    <n v="0"/>
    <n v="3180"/>
    <n v="286.2"/>
    <n v="286.2"/>
    <n v="0"/>
    <n v="3752.3999999999996"/>
  </r>
  <r>
    <n v="115"/>
    <x v="3"/>
    <x v="29"/>
    <n v="8210"/>
    <n v="0.18"/>
    <x v="101"/>
    <n v="20"/>
    <n v="110"/>
    <n v="2200"/>
    <n v="0"/>
    <n v="2200"/>
    <n v="198"/>
    <n v="198"/>
    <n v="0"/>
    <n v="2596"/>
  </r>
  <r>
    <n v="116"/>
    <x v="3"/>
    <x v="29"/>
    <n v="7323"/>
    <n v="0.12"/>
    <x v="102"/>
    <n v="20"/>
    <n v="225"/>
    <n v="4500"/>
    <n v="0"/>
    <n v="4500"/>
    <n v="270"/>
    <n v="270"/>
    <n v="0"/>
    <n v="5040"/>
  </r>
  <r>
    <n v="117"/>
    <x v="3"/>
    <x v="29"/>
    <n v="7323"/>
    <n v="0.12"/>
    <x v="103"/>
    <n v="10"/>
    <n v="182"/>
    <n v="1820"/>
    <n v="0"/>
    <n v="1820"/>
    <n v="109.2"/>
    <n v="109.2"/>
    <n v="0"/>
    <n v="2038.4"/>
  </r>
  <r>
    <n v="118"/>
    <x v="3"/>
    <x v="29"/>
    <n v="7323"/>
    <n v="0.12"/>
    <x v="87"/>
    <n v="103.65"/>
    <n v="190"/>
    <n v="19693.5"/>
    <n v="0"/>
    <n v="19693.5"/>
    <n v="1181.6099999999999"/>
    <n v="1181.6099999999999"/>
    <n v="0"/>
    <n v="22056.720000000001"/>
  </r>
  <r>
    <n v="119"/>
    <x v="3"/>
    <x v="29"/>
    <n v="7326"/>
    <n v="0.18"/>
    <x v="104"/>
    <n v="10"/>
    <n v="150"/>
    <n v="1500"/>
    <n v="0"/>
    <n v="1500"/>
    <n v="135"/>
    <n v="135"/>
    <n v="0"/>
    <n v="1770"/>
  </r>
  <r>
    <n v="120"/>
    <x v="10"/>
    <x v="29"/>
    <n v="8421"/>
    <n v="0.18"/>
    <x v="105"/>
    <n v="50"/>
    <n v="14"/>
    <n v="700"/>
    <n v="0"/>
    <n v="700"/>
    <n v="63"/>
    <n v="63"/>
    <n v="0"/>
    <n v="826"/>
  </r>
  <r>
    <n v="121"/>
    <x v="0"/>
    <x v="30"/>
    <n v="9405"/>
    <n v="0.12"/>
    <x v="106"/>
    <n v="8"/>
    <n v="1473.22"/>
    <n v="11785.76"/>
    <n v="0"/>
    <n v="11785.76"/>
    <n v="707.14559999999994"/>
    <n v="707.14559999999994"/>
    <n v="0"/>
    <n v="13200.0512"/>
  </r>
  <r>
    <n v="122"/>
    <x v="0"/>
    <x v="31"/>
    <n v="8516"/>
    <n v="0.18"/>
    <x v="107"/>
    <n v="2"/>
    <n v="858.52"/>
    <n v="1717.04"/>
    <n v="0"/>
    <n v="1717.04"/>
    <n v="154.53359999999998"/>
    <n v="154.53359999999998"/>
    <n v="0"/>
    <n v="2026.1071999999999"/>
  </r>
  <r>
    <n v="123"/>
    <x v="5"/>
    <x v="31"/>
    <n v="8516"/>
    <n v="0.18"/>
    <x v="108"/>
    <n v="2"/>
    <n v="858.52"/>
    <n v="1717.04"/>
    <n v="0"/>
    <n v="1717.04"/>
    <n v="154.53359999999998"/>
    <n v="154.53359999999998"/>
    <n v="0"/>
    <n v="2026.1071999999999"/>
  </r>
  <r>
    <n v="124"/>
    <x v="11"/>
    <x v="32"/>
    <n v="7321"/>
    <n v="0.18"/>
    <x v="109"/>
    <n v="1"/>
    <n v="-1690.68"/>
    <n v="-1690.68"/>
    <n v="0"/>
    <n v="-1690.68"/>
    <n v="-152.16120000000001"/>
    <n v="-152.16120000000001"/>
    <n v="0"/>
    <n v="-1995.0024000000001"/>
  </r>
  <r>
    <n v="125"/>
    <x v="11"/>
    <x v="33"/>
    <n v="8516"/>
    <n v="0.18"/>
    <x v="110"/>
    <n v="3"/>
    <n v="1062.05"/>
    <n v="3186.1499999999996"/>
    <n v="0"/>
    <n v="3186.1499999999996"/>
    <n v="286.75349999999997"/>
    <n v="286.75349999999997"/>
    <n v="0"/>
    <n v="3759.6569999999992"/>
  </r>
  <r>
    <n v="126"/>
    <x v="0"/>
    <x v="33"/>
    <n v="8509"/>
    <n v="0.18"/>
    <x v="111"/>
    <n v="2"/>
    <n v="1054.26"/>
    <n v="2108.52"/>
    <n v="0"/>
    <n v="2108.52"/>
    <n v="189.76679999999999"/>
    <n v="189.76679999999999"/>
    <n v="0"/>
    <n v="2488.0535999999997"/>
  </r>
  <r>
    <n v="127"/>
    <x v="0"/>
    <x v="34"/>
    <n v="8516"/>
    <n v="0.18"/>
    <x v="112"/>
    <n v="2"/>
    <n v="511.89"/>
    <n v="1023.78"/>
    <n v="0"/>
    <n v="1023.78"/>
    <n v="92.140199999999993"/>
    <n v="92.140199999999993"/>
    <n v="0"/>
    <n v="1208.0604000000001"/>
  </r>
  <r>
    <n v="128"/>
    <x v="0"/>
    <x v="34"/>
    <n v="8516"/>
    <n v="0.18"/>
    <x v="113"/>
    <n v="2"/>
    <n v="1039.0350000000001"/>
    <n v="2078.0700000000002"/>
    <n v="0"/>
    <n v="2078.0700000000002"/>
    <n v="187.02630000000002"/>
    <n v="187.02630000000002"/>
    <n v="0"/>
    <n v="2452.1226000000001"/>
  </r>
  <r>
    <n v="129"/>
    <x v="0"/>
    <x v="34"/>
    <n v="8509"/>
    <n v="0.18"/>
    <x v="114"/>
    <n v="1"/>
    <n v="2032.31"/>
    <n v="2032.31"/>
    <n v="0"/>
    <n v="2032.31"/>
    <n v="182.90789999999998"/>
    <n v="182.90789999999998"/>
    <n v="0"/>
    <n v="2398.1258000000003"/>
  </r>
  <r>
    <n v="130"/>
    <x v="12"/>
    <x v="34"/>
    <n v="7321"/>
    <n v="0.18"/>
    <x v="115"/>
    <n v="1"/>
    <n v="2613.69"/>
    <n v="2613.69"/>
    <n v="0"/>
    <n v="2613.69"/>
    <n v="235.2321"/>
    <n v="235.2321"/>
    <n v="0"/>
    <n v="3084.1542000000004"/>
  </r>
  <r>
    <n v="131"/>
    <x v="12"/>
    <x v="34"/>
    <n v="8215"/>
    <n v="0.12"/>
    <x v="116"/>
    <n v="2"/>
    <n v="289.29000000000002"/>
    <n v="578.58000000000004"/>
    <n v="0"/>
    <n v="578.58000000000004"/>
    <n v="34.714800000000004"/>
    <n v="34.714800000000004"/>
    <n v="0"/>
    <n v="648.00959999999998"/>
  </r>
  <r>
    <n v="132"/>
    <x v="12"/>
    <x v="34"/>
    <n v="8215"/>
    <n v="0.12"/>
    <x v="117"/>
    <n v="2"/>
    <n v="340.71"/>
    <n v="681.42"/>
    <n v="0"/>
    <n v="681.42"/>
    <n v="40.885199999999998"/>
    <n v="40.885199999999998"/>
    <n v="0"/>
    <n v="763.19039999999995"/>
  </r>
  <r>
    <n v="133"/>
    <x v="12"/>
    <x v="34"/>
    <n v="8215"/>
    <n v="0.12"/>
    <x v="118"/>
    <n v="2"/>
    <n v="437.14"/>
    <n v="874.28"/>
    <n v="0"/>
    <n v="874.28"/>
    <n v="52.456799999999994"/>
    <n v="52.456799999999994"/>
    <n v="0"/>
    <n v="979.19360000000006"/>
  </r>
  <r>
    <n v="134"/>
    <x v="12"/>
    <x v="34"/>
    <n v="8215"/>
    <n v="0.12"/>
    <x v="119"/>
    <n v="2"/>
    <n v="520.71"/>
    <n v="1041.42"/>
    <n v="0"/>
    <n v="1041.42"/>
    <n v="62.485199999999999"/>
    <n v="62.485199999999999"/>
    <n v="0"/>
    <n v="1166.3904000000002"/>
  </r>
  <r>
    <n v="135"/>
    <x v="12"/>
    <x v="34"/>
    <n v="8215"/>
    <n v="0.12"/>
    <x v="120"/>
    <n v="2"/>
    <n v="610.71"/>
    <n v="1221.42"/>
    <n v="0"/>
    <n v="1221.42"/>
    <n v="73.285200000000003"/>
    <n v="73.285200000000003"/>
    <n v="0"/>
    <n v="1367.9904000000001"/>
  </r>
  <r>
    <n v="136"/>
    <x v="12"/>
    <x v="34"/>
    <n v="8215"/>
    <n v="0.12"/>
    <x v="121"/>
    <n v="2"/>
    <n v="720"/>
    <n v="1440"/>
    <n v="0"/>
    <n v="1440"/>
    <n v="86.399999999999991"/>
    <n v="86.399999999999991"/>
    <n v="0"/>
    <n v="1612.8000000000002"/>
  </r>
  <r>
    <n v="137"/>
    <x v="0"/>
    <x v="34"/>
    <n v="8215"/>
    <n v="0.12"/>
    <x v="122"/>
    <n v="2"/>
    <n v="739.29"/>
    <n v="1478.58"/>
    <n v="0"/>
    <n v="1478.58"/>
    <n v="88.714799999999997"/>
    <n v="88.714799999999997"/>
    <n v="0"/>
    <n v="1656.0095999999999"/>
  </r>
  <r>
    <n v="138"/>
    <x v="0"/>
    <x v="34"/>
    <n v="8516"/>
    <n v="0.18"/>
    <x v="123"/>
    <n v="1"/>
    <n v="735.63"/>
    <n v="735.63"/>
    <n v="0"/>
    <n v="735.63"/>
    <n v="66.206699999999998"/>
    <n v="66.206699999999998"/>
    <n v="0"/>
    <n v="868.04339999999991"/>
  </r>
  <r>
    <n v="139"/>
    <x v="12"/>
    <x v="34"/>
    <n v="8516"/>
    <n v="0.18"/>
    <x v="124"/>
    <n v="2"/>
    <n v="368.66500000000002"/>
    <n v="737.33"/>
    <n v="0"/>
    <n v="737.33"/>
    <n v="66.359700000000004"/>
    <n v="66.359700000000004"/>
    <n v="0"/>
    <n v="870.04939999999999"/>
  </r>
  <r>
    <n v="140"/>
    <x v="12"/>
    <x v="34"/>
    <n v="8215"/>
    <n v="0.12"/>
    <x v="125"/>
    <n v="2"/>
    <n v="372.86"/>
    <n v="745.72"/>
    <n v="0"/>
    <n v="745.72"/>
    <n v="44.743200000000002"/>
    <n v="44.743200000000002"/>
    <n v="0"/>
    <n v="835.20640000000003"/>
  </r>
  <r>
    <n v="141"/>
    <x v="12"/>
    <x v="34"/>
    <n v="8215"/>
    <n v="0.12"/>
    <x v="125"/>
    <n v="1"/>
    <n v="372.86"/>
    <n v="372.86"/>
    <n v="0"/>
    <n v="372.86"/>
    <n v="22.371600000000001"/>
    <n v="22.371600000000001"/>
    <n v="0"/>
    <n v="417.60320000000002"/>
  </r>
  <r>
    <n v="142"/>
    <x v="12"/>
    <x v="34"/>
    <n v="8215"/>
    <n v="0.12"/>
    <x v="126"/>
    <n v="2"/>
    <n v="578.57000000000005"/>
    <n v="1157.1400000000001"/>
    <n v="0"/>
    <n v="1157.1400000000001"/>
    <n v="69.428399999999996"/>
    <n v="69.428399999999996"/>
    <n v="0"/>
    <n v="1295.9968000000001"/>
  </r>
  <r>
    <n v="143"/>
    <x v="12"/>
    <x v="34"/>
    <n v="8215"/>
    <n v="0.12"/>
    <x v="127"/>
    <n v="1"/>
    <n v="610.72"/>
    <n v="610.72"/>
    <n v="0"/>
    <n v="610.72"/>
    <n v="36.6432"/>
    <n v="36.6432"/>
    <n v="0"/>
    <n v="684.00639999999999"/>
  </r>
  <r>
    <n v="144"/>
    <x v="12"/>
    <x v="34"/>
    <n v="8215"/>
    <n v="0.12"/>
    <x v="128"/>
    <n v="2"/>
    <n v="289.29000000000002"/>
    <n v="578.58000000000004"/>
    <n v="0"/>
    <n v="578.58000000000004"/>
    <n v="34.714800000000004"/>
    <n v="34.714800000000004"/>
    <n v="0"/>
    <n v="648.00959999999998"/>
  </r>
  <r>
    <n v="145"/>
    <x v="12"/>
    <x v="34"/>
    <n v="8215"/>
    <n v="0.12"/>
    <x v="128"/>
    <n v="1"/>
    <n v="289.27999999999997"/>
    <n v="289.27999999999997"/>
    <n v="0"/>
    <n v="289.27999999999997"/>
    <n v="17.356799999999996"/>
    <n v="17.356799999999996"/>
    <n v="0"/>
    <n v="323.99360000000001"/>
  </r>
  <r>
    <n v="146"/>
    <x v="0"/>
    <x v="34"/>
    <n v="8215"/>
    <n v="0.12"/>
    <x v="129"/>
    <n v="2"/>
    <n v="527.14"/>
    <n v="1054.28"/>
    <n v="0"/>
    <n v="1054.28"/>
    <n v="63.256799999999998"/>
    <n v="63.256799999999998"/>
    <n v="0"/>
    <n v="1180.7936"/>
  </r>
  <r>
    <n v="147"/>
    <x v="12"/>
    <x v="34"/>
    <n v="8509"/>
    <n v="0.18"/>
    <x v="130"/>
    <n v="1"/>
    <n v="1645"/>
    <n v="1645"/>
    <n v="0"/>
    <n v="1645"/>
    <n v="148.04999999999998"/>
    <n v="148.04999999999998"/>
    <n v="0"/>
    <n v="1941.1"/>
  </r>
  <r>
    <n v="148"/>
    <x v="12"/>
    <x v="34"/>
    <n v="8215"/>
    <n v="0.12"/>
    <x v="131"/>
    <n v="1"/>
    <n v="360"/>
    <n v="360"/>
    <n v="0"/>
    <n v="360"/>
    <n v="21.599999999999998"/>
    <n v="21.599999999999998"/>
    <n v="0"/>
    <n v="403.20000000000005"/>
  </r>
  <r>
    <n v="149"/>
    <x v="12"/>
    <x v="34"/>
    <n v="8215"/>
    <n v="0.12"/>
    <x v="132"/>
    <n v="2"/>
    <n v="450"/>
    <n v="900"/>
    <n v="0"/>
    <n v="900"/>
    <n v="54"/>
    <n v="54"/>
    <n v="0"/>
    <n v="1008"/>
  </r>
  <r>
    <n v="150"/>
    <x v="12"/>
    <x v="34"/>
    <n v="8215"/>
    <n v="0.12"/>
    <x v="133"/>
    <n v="2"/>
    <n v="514.29"/>
    <n v="1028.58"/>
    <n v="0"/>
    <n v="1028.58"/>
    <n v="61.714799999999997"/>
    <n v="61.714799999999997"/>
    <n v="0"/>
    <n v="1152.0095999999999"/>
  </r>
  <r>
    <n v="151"/>
    <x v="12"/>
    <x v="34"/>
    <n v="8215"/>
    <n v="0.12"/>
    <x v="134"/>
    <n v="2"/>
    <n v="527.14"/>
    <n v="1054.28"/>
    <n v="0"/>
    <n v="1054.28"/>
    <n v="63.256799999999998"/>
    <n v="63.256799999999998"/>
    <n v="0"/>
    <n v="1180.7936"/>
  </r>
  <r>
    <n v="152"/>
    <x v="12"/>
    <x v="34"/>
    <n v="8215"/>
    <n v="0.12"/>
    <x v="135"/>
    <n v="2"/>
    <n v="617.14"/>
    <n v="1234.28"/>
    <n v="0"/>
    <n v="1234.28"/>
    <n v="74.056799999999996"/>
    <n v="74.056799999999996"/>
    <n v="0"/>
    <n v="1382.3936000000001"/>
  </r>
  <r>
    <n v="153"/>
    <x v="6"/>
    <x v="34"/>
    <n v="8215"/>
    <n v="0.12"/>
    <x v="136"/>
    <n v="2"/>
    <n v="450"/>
    <n v="900"/>
    <n v="0"/>
    <n v="900"/>
    <n v="54"/>
    <n v="54"/>
    <n v="0"/>
    <n v="1008"/>
  </r>
  <r>
    <n v="154"/>
    <x v="6"/>
    <x v="35"/>
    <n v="8509"/>
    <n v="0.18"/>
    <x v="137"/>
    <n v="2"/>
    <n v="2070"/>
    <n v="4140"/>
    <n v="0"/>
    <n v="4140"/>
    <n v="372.59999999999997"/>
    <n v="372.59999999999997"/>
    <n v="0"/>
    <n v="4885.2000000000007"/>
  </r>
  <r>
    <n v="155"/>
    <x v="6"/>
    <x v="35"/>
    <n v="8516"/>
    <n v="0.18"/>
    <x v="138"/>
    <n v="6"/>
    <n v="570"/>
    <n v="3420"/>
    <n v="0"/>
    <n v="3420"/>
    <n v="307.8"/>
    <n v="307.8"/>
    <n v="0"/>
    <n v="4035.6000000000004"/>
  </r>
  <r>
    <n v="156"/>
    <x v="6"/>
    <x v="35"/>
    <n v="8516"/>
    <n v="0.18"/>
    <x v="139"/>
    <n v="2"/>
    <n v="492"/>
    <n v="984"/>
    <n v="0"/>
    <n v="984"/>
    <n v="88.56"/>
    <n v="88.56"/>
    <n v="0"/>
    <n v="1161.1199999999999"/>
  </r>
  <r>
    <n v="157"/>
    <x v="6"/>
    <x v="35"/>
    <n v="8516"/>
    <n v="0.18"/>
    <x v="140"/>
    <n v="3"/>
    <n v="492"/>
    <n v="1476"/>
    <n v="0"/>
    <n v="1476"/>
    <n v="132.84"/>
    <n v="132.84"/>
    <n v="0"/>
    <n v="1741.6799999999998"/>
  </r>
  <r>
    <n v="158"/>
    <x v="6"/>
    <x v="35"/>
    <n v="8516"/>
    <n v="0.18"/>
    <x v="140"/>
    <n v="1"/>
    <n v="-492"/>
    <n v="-492"/>
    <n v="0"/>
    <n v="-492"/>
    <n v="-44.28"/>
    <n v="-44.28"/>
    <n v="0"/>
    <n v="-580.55999999999995"/>
  </r>
  <r>
    <n v="159"/>
    <x v="6"/>
    <x v="35"/>
    <n v="8516"/>
    <n v="0.18"/>
    <x v="141"/>
    <n v="2"/>
    <n v="672"/>
    <n v="1344"/>
    <n v="0"/>
    <n v="1344"/>
    <n v="120.96"/>
    <n v="120.96"/>
    <n v="0"/>
    <n v="1585.92"/>
  </r>
  <r>
    <n v="160"/>
    <x v="6"/>
    <x v="35"/>
    <n v="8516"/>
    <n v="0.18"/>
    <x v="142"/>
    <n v="2"/>
    <n v="672"/>
    <n v="1344"/>
    <n v="0"/>
    <n v="1344"/>
    <n v="120.96"/>
    <n v="120.96"/>
    <n v="0"/>
    <n v="1585.92"/>
  </r>
  <r>
    <n v="161"/>
    <x v="6"/>
    <x v="35"/>
    <n v="9405"/>
    <n v="0.12"/>
    <x v="143"/>
    <n v="3"/>
    <n v="163.93"/>
    <n v="491.79"/>
    <n v="0"/>
    <n v="491.79"/>
    <n v="29.507400000000001"/>
    <n v="29.507400000000001"/>
    <n v="0"/>
    <n v="550.8048"/>
  </r>
  <r>
    <n v="162"/>
    <x v="6"/>
    <x v="35"/>
    <n v="9405"/>
    <n v="0.12"/>
    <x v="143"/>
    <n v="3"/>
    <n v="-163.93"/>
    <n v="-491.79"/>
    <n v="0"/>
    <n v="-491.79"/>
    <n v="-29.507400000000001"/>
    <n v="-29.507400000000001"/>
    <n v="0"/>
    <n v="-550.8048"/>
  </r>
  <r>
    <n v="163"/>
    <x v="6"/>
    <x v="35"/>
    <n v="9405"/>
    <n v="0.12"/>
    <x v="39"/>
    <n v="60"/>
    <n v="68.75"/>
    <n v="4125"/>
    <n v="0"/>
    <n v="4125"/>
    <n v="247.5"/>
    <n v="247.5"/>
    <n v="0"/>
    <n v="4620"/>
  </r>
  <r>
    <n v="164"/>
    <x v="3"/>
    <x v="35"/>
    <n v="9405"/>
    <n v="0.12"/>
    <x v="144"/>
    <n v="20"/>
    <n v="69.64"/>
    <n v="1392.8"/>
    <n v="0"/>
    <n v="1392.8"/>
    <n v="83.567999999999998"/>
    <n v="83.567999999999998"/>
    <n v="0"/>
    <n v="1559.9359999999999"/>
  </r>
  <r>
    <n v="165"/>
    <x v="3"/>
    <x v="36"/>
    <n v="3924"/>
    <n v="0.18"/>
    <x v="145"/>
    <n v="12"/>
    <n v="248"/>
    <n v="2976"/>
    <n v="0"/>
    <n v="2976"/>
    <n v="267.83999999999997"/>
    <n v="267.83999999999997"/>
    <n v="0"/>
    <n v="3511.6800000000003"/>
  </r>
  <r>
    <n v="166"/>
    <x v="3"/>
    <x v="36"/>
    <n v="3924"/>
    <n v="0.18"/>
    <x v="84"/>
    <n v="12"/>
    <n v="425.44"/>
    <n v="5105.28"/>
    <n v="0"/>
    <n v="5105.28"/>
    <n v="459.47519999999997"/>
    <n v="459.47519999999997"/>
    <n v="0"/>
    <n v="6024.2303999999995"/>
  </r>
  <r>
    <n v="167"/>
    <x v="3"/>
    <x v="36"/>
    <n v="3924"/>
    <n v="0.18"/>
    <x v="85"/>
    <n v="10"/>
    <n v="596"/>
    <n v="5960"/>
    <n v="0"/>
    <n v="5960"/>
    <n v="536.4"/>
    <n v="536.4"/>
    <n v="0"/>
    <n v="7032.7999999999993"/>
  </r>
  <r>
    <n v="168"/>
    <x v="3"/>
    <x v="36"/>
    <n v="3924"/>
    <n v="0.18"/>
    <x v="146"/>
    <n v="6"/>
    <n v="665"/>
    <n v="3990"/>
    <n v="0"/>
    <n v="3990"/>
    <n v="359.09999999999997"/>
    <n v="359.09999999999997"/>
    <n v="0"/>
    <n v="4708.2000000000007"/>
  </r>
  <r>
    <n v="169"/>
    <x v="0"/>
    <x v="36"/>
    <n v="3924"/>
    <n v="0.18"/>
    <x v="86"/>
    <n v="12"/>
    <n v="280"/>
    <n v="3360"/>
    <n v="0"/>
    <n v="3360"/>
    <n v="302.39999999999998"/>
    <n v="302.39999999999998"/>
    <n v="0"/>
    <n v="3964.8"/>
  </r>
  <r>
    <n v="170"/>
    <x v="3"/>
    <x v="36"/>
    <n v="8516"/>
    <n v="0.18"/>
    <x v="123"/>
    <n v="1"/>
    <n v="735.63"/>
    <n v="735.63"/>
    <n v="0"/>
    <n v="735.63"/>
    <n v="66.206699999999998"/>
    <n v="66.206699999999998"/>
    <n v="0"/>
    <n v="868.04339999999991"/>
  </r>
  <r>
    <n v="171"/>
    <x v="3"/>
    <x v="36"/>
    <n v="3924"/>
    <n v="0.18"/>
    <x v="147"/>
    <n v="42"/>
    <n v="181"/>
    <n v="7602"/>
    <n v="0"/>
    <n v="7602"/>
    <n v="684.18"/>
    <n v="684.18"/>
    <n v="0"/>
    <n v="8970.36"/>
  </r>
  <r>
    <n v="172"/>
    <x v="3"/>
    <x v="36"/>
    <n v="9613"/>
    <n v="0.18"/>
    <x v="148"/>
    <n v="100"/>
    <n v="32"/>
    <n v="3200"/>
    <n v="0"/>
    <n v="3200"/>
    <n v="288"/>
    <n v="288"/>
    <n v="0"/>
    <n v="3776"/>
  </r>
  <r>
    <n v="173"/>
    <x v="3"/>
    <x v="36"/>
    <n v="3924"/>
    <n v="0.18"/>
    <x v="149"/>
    <n v="6"/>
    <n v="423"/>
    <n v="2538"/>
    <n v="0"/>
    <n v="2538"/>
    <n v="228.42"/>
    <n v="228.42"/>
    <n v="0"/>
    <n v="2994.84"/>
  </r>
  <r>
    <n v="174"/>
    <x v="3"/>
    <x v="36"/>
    <n v="3924"/>
    <n v="0.18"/>
    <x v="150"/>
    <n v="6"/>
    <n v="483"/>
    <n v="2898"/>
    <n v="0"/>
    <n v="2898"/>
    <n v="260.82"/>
    <n v="260.82"/>
    <n v="0"/>
    <n v="3419.6400000000003"/>
  </r>
  <r>
    <n v="175"/>
    <x v="3"/>
    <x v="36"/>
    <n v="8211"/>
    <n v="0.12"/>
    <x v="151"/>
    <n v="25"/>
    <n v="60"/>
    <n v="1500"/>
    <n v="0"/>
    <n v="1500"/>
    <n v="90"/>
    <n v="90"/>
    <n v="0"/>
    <n v="1680"/>
  </r>
  <r>
    <n v="176"/>
    <x v="12"/>
    <x v="36"/>
    <n v="8211"/>
    <n v="0.12"/>
    <x v="152"/>
    <n v="20"/>
    <n v="165"/>
    <n v="3300"/>
    <n v="0"/>
    <n v="3300"/>
    <n v="198"/>
    <n v="198"/>
    <n v="0"/>
    <n v="3696"/>
  </r>
  <r>
    <n v="177"/>
    <x v="12"/>
    <x v="37"/>
    <n v="8215"/>
    <n v="0.12"/>
    <x v="153"/>
    <n v="2"/>
    <n v="366.43"/>
    <n v="732.86"/>
    <n v="0"/>
    <n v="732.86"/>
    <n v="43.971600000000002"/>
    <n v="43.971600000000002"/>
    <n v="0"/>
    <n v="820.80319999999995"/>
  </r>
  <r>
    <n v="178"/>
    <x v="12"/>
    <x v="37"/>
    <n v="8215"/>
    <n v="0.12"/>
    <x v="154"/>
    <n v="2"/>
    <n v="430.71"/>
    <n v="861.42"/>
    <n v="0"/>
    <n v="861.42"/>
    <n v="51.685199999999995"/>
    <n v="51.685199999999995"/>
    <n v="0"/>
    <n v="964.79039999999998"/>
  </r>
  <r>
    <n v="179"/>
    <x v="12"/>
    <x v="37"/>
    <n v="8215"/>
    <n v="0.12"/>
    <x v="155"/>
    <n v="2"/>
    <n v="462.86"/>
    <n v="925.72"/>
    <n v="0"/>
    <n v="925.72"/>
    <n v="55.543199999999999"/>
    <n v="55.543199999999999"/>
    <n v="0"/>
    <n v="1036.8063999999999"/>
  </r>
  <r>
    <n v="180"/>
    <x v="7"/>
    <x v="37"/>
    <n v="8215"/>
    <n v="0.12"/>
    <x v="156"/>
    <n v="24"/>
    <n v="48.21"/>
    <n v="1157.04"/>
    <n v="0"/>
    <n v="1157.04"/>
    <n v="69.422399999999996"/>
    <n v="69.422399999999996"/>
    <n v="0"/>
    <n v="1295.8847999999998"/>
  </r>
  <r>
    <n v="181"/>
    <x v="12"/>
    <x v="37"/>
    <n v="7323"/>
    <n v="0.12"/>
    <x v="157"/>
    <n v="11.24"/>
    <n v="432"/>
    <n v="4855.68"/>
    <n v="0"/>
    <n v="4855.68"/>
    <n v="291.3408"/>
    <n v="291.3408"/>
    <n v="0"/>
    <n v="5438.3616000000002"/>
  </r>
  <r>
    <n v="182"/>
    <x v="12"/>
    <x v="37"/>
    <n v="8211"/>
    <n v="0.12"/>
    <x v="158"/>
    <n v="10"/>
    <n v="31.25"/>
    <n v="312.5"/>
    <n v="0"/>
    <n v="312.5"/>
    <n v="18.75"/>
    <n v="18.75"/>
    <n v="0"/>
    <n v="350"/>
  </r>
  <r>
    <n v="183"/>
    <x v="12"/>
    <x v="37"/>
    <n v="8211"/>
    <n v="0.12"/>
    <x v="159"/>
    <n v="10"/>
    <n v="31.25"/>
    <n v="312.5"/>
    <n v="0"/>
    <n v="312.5"/>
    <n v="18.75"/>
    <n v="18.75"/>
    <n v="0"/>
    <n v="350"/>
  </r>
  <r>
    <n v="184"/>
    <x v="12"/>
    <x v="37"/>
    <n v="8211"/>
    <n v="0.12"/>
    <x v="160"/>
    <n v="10"/>
    <n v="33.04"/>
    <n v="330.4"/>
    <n v="0"/>
    <n v="330.4"/>
    <n v="19.823999999999998"/>
    <n v="19.823999999999998"/>
    <n v="0"/>
    <n v="370.048"/>
  </r>
  <r>
    <n v="185"/>
    <x v="12"/>
    <x v="37"/>
    <n v="9613"/>
    <n v="0.18"/>
    <x v="161"/>
    <n v="25"/>
    <n v="61.86"/>
    <n v="1546.5"/>
    <n v="0"/>
    <n v="1546.5"/>
    <n v="139.185"/>
    <n v="139.185"/>
    <n v="0"/>
    <n v="1824.87"/>
  </r>
  <r>
    <n v="186"/>
    <x v="7"/>
    <x v="37"/>
    <n v="8210"/>
    <n v="0.18"/>
    <x v="162"/>
    <n v="4"/>
    <n v="110.17"/>
    <n v="440.68"/>
    <n v="0"/>
    <n v="440.68"/>
    <n v="39.661200000000001"/>
    <n v="39.661200000000001"/>
    <n v="0"/>
    <n v="520.00239999999997"/>
  </r>
  <r>
    <n v="187"/>
    <x v="7"/>
    <x v="37"/>
    <n v="7323"/>
    <n v="0.12"/>
    <x v="163"/>
    <n v="10.24"/>
    <n v="304"/>
    <n v="3112.96"/>
    <n v="0"/>
    <n v="3112.96"/>
    <n v="186.77760000000001"/>
    <n v="186.77760000000001"/>
    <n v="0"/>
    <n v="3486.5151999999998"/>
  </r>
  <r>
    <n v="188"/>
    <x v="12"/>
    <x v="37"/>
    <n v="7323"/>
    <n v="0.12"/>
    <x v="164"/>
    <n v="11"/>
    <n v="304"/>
    <n v="3344"/>
    <n v="0"/>
    <n v="3344"/>
    <n v="200.64"/>
    <n v="200.64"/>
    <n v="0"/>
    <n v="3745.2799999999997"/>
  </r>
  <r>
    <n v="189"/>
    <x v="12"/>
    <x v="37"/>
    <n v="8211"/>
    <n v="0.12"/>
    <x v="165"/>
    <n v="10"/>
    <n v="19.64"/>
    <n v="196.4"/>
    <n v="0"/>
    <n v="196.4"/>
    <n v="11.784000000000001"/>
    <n v="11.784000000000001"/>
    <n v="0"/>
    <n v="219.96799999999999"/>
  </r>
  <r>
    <n v="190"/>
    <x v="12"/>
    <x v="37"/>
    <n v="8211"/>
    <n v="0.12"/>
    <x v="166"/>
    <n v="10"/>
    <n v="37.5"/>
    <n v="375"/>
    <n v="0"/>
    <n v="375"/>
    <n v="22.5"/>
    <n v="22.5"/>
    <n v="0"/>
    <n v="420"/>
  </r>
  <r>
    <n v="191"/>
    <x v="13"/>
    <x v="37"/>
    <n v="9613"/>
    <n v="0.18"/>
    <x v="167"/>
    <n v="50"/>
    <n v="44.92"/>
    <n v="2246"/>
    <n v="0"/>
    <n v="2246"/>
    <n v="202.14"/>
    <n v="202.14"/>
    <n v="0"/>
    <n v="2650.2799999999997"/>
  </r>
  <r>
    <n v="192"/>
    <x v="12"/>
    <x v="37"/>
    <n v="8509"/>
    <n v="0.18"/>
    <x v="168"/>
    <n v="4"/>
    <n v="1338.14"/>
    <n v="5352.56"/>
    <n v="0"/>
    <n v="5352.56"/>
    <n v="481.73040000000003"/>
    <n v="481.73040000000003"/>
    <n v="0"/>
    <n v="6316.0208000000011"/>
  </r>
  <r>
    <n v="193"/>
    <x v="7"/>
    <x v="37"/>
    <n v="8211"/>
    <n v="0.12"/>
    <x v="169"/>
    <n v="20"/>
    <n v="14.29"/>
    <n v="285.79999999999995"/>
    <n v="0"/>
    <n v="285.79999999999995"/>
    <n v="17.147999999999996"/>
    <n v="17.147999999999996"/>
    <n v="0"/>
    <n v="320.096"/>
  </r>
  <r>
    <n v="194"/>
    <x v="7"/>
    <x v="37"/>
    <n v="7323"/>
    <n v="0.12"/>
    <x v="170"/>
    <n v="3"/>
    <n v="348"/>
    <n v="1044"/>
    <n v="0"/>
    <n v="1044"/>
    <n v="62.64"/>
    <n v="62.64"/>
    <n v="0"/>
    <n v="1169.2800000000002"/>
  </r>
  <r>
    <n v="195"/>
    <x v="12"/>
    <x v="37"/>
    <n v="7323"/>
    <n v="0.12"/>
    <x v="171"/>
    <n v="3"/>
    <n v="286"/>
    <n v="858"/>
    <n v="0"/>
    <n v="858"/>
    <n v="51.48"/>
    <n v="51.48"/>
    <n v="0"/>
    <n v="960.96"/>
  </r>
  <r>
    <n v="196"/>
    <x v="12"/>
    <x v="37"/>
    <n v="8205"/>
    <n v="0.12"/>
    <x v="172"/>
    <n v="6"/>
    <n v="37.5"/>
    <n v="225"/>
    <n v="0"/>
    <n v="225"/>
    <n v="13.5"/>
    <n v="13.5"/>
    <n v="0"/>
    <n v="252"/>
  </r>
  <r>
    <n v="197"/>
    <x v="12"/>
    <x v="37"/>
    <n v="8215"/>
    <n v="0.12"/>
    <x v="125"/>
    <n v="1"/>
    <n v="578.58000000000004"/>
    <n v="578.58000000000004"/>
    <n v="0"/>
    <n v="578.58000000000004"/>
    <n v="34.714800000000004"/>
    <n v="34.714800000000004"/>
    <n v="0"/>
    <n v="648.00959999999998"/>
  </r>
  <r>
    <n v="198"/>
    <x v="7"/>
    <x v="37"/>
    <n v="8211"/>
    <n v="0.12"/>
    <x v="173"/>
    <n v="10"/>
    <n v="25.89"/>
    <n v="258.89999999999998"/>
    <n v="0"/>
    <n v="258.89999999999998"/>
    <n v="15.533999999999999"/>
    <n v="15.533999999999999"/>
    <n v="0"/>
    <n v="289.96799999999996"/>
  </r>
  <r>
    <n v="199"/>
    <x v="12"/>
    <x v="37"/>
    <n v="7323"/>
    <n v="0.12"/>
    <x v="174"/>
    <n v="8.0399999999999991"/>
    <n v="329"/>
    <n v="2645.16"/>
    <n v="0"/>
    <n v="2645.16"/>
    <n v="158.70959999999999"/>
    <n v="158.70959999999999"/>
    <n v="0"/>
    <n v="2962.5792000000001"/>
  </r>
  <r>
    <n v="200"/>
    <x v="12"/>
    <x v="37"/>
    <n v="7615"/>
    <n v="0.12"/>
    <x v="175"/>
    <n v="7.18"/>
    <n v="330.36"/>
    <n v="2371.9848000000002"/>
    <n v="0"/>
    <n v="2371.9848000000002"/>
    <n v="142.31908799999999"/>
    <n v="142.31908799999999"/>
    <n v="0"/>
    <n v="2656.6229760000006"/>
  </r>
  <r>
    <n v="201"/>
    <x v="12"/>
    <x v="37"/>
    <n v="8215"/>
    <n v="0.12"/>
    <x v="176"/>
    <n v="2"/>
    <n v="488.57"/>
    <n v="977.14"/>
    <n v="0"/>
    <n v="977.14"/>
    <n v="58.628399999999999"/>
    <n v="58.628399999999999"/>
    <n v="0"/>
    <n v="1094.3968"/>
  </r>
  <r>
    <n v="202"/>
    <x v="12"/>
    <x v="37"/>
    <n v="8215"/>
    <n v="0.12"/>
    <x v="177"/>
    <n v="2"/>
    <n v="559.59"/>
    <n v="1119.18"/>
    <n v="0"/>
    <n v="1119.18"/>
    <n v="67.150800000000004"/>
    <n v="67.150800000000004"/>
    <n v="0"/>
    <n v="1253.4816000000001"/>
  </r>
  <r>
    <n v="203"/>
    <x v="7"/>
    <x v="37"/>
    <n v="8215"/>
    <n v="0.12"/>
    <x v="178"/>
    <n v="2"/>
    <n v="649.29"/>
    <n v="1298.58"/>
    <n v="0"/>
    <n v="1298.58"/>
    <n v="77.9148"/>
    <n v="77.9148"/>
    <n v="0"/>
    <n v="1454.4096"/>
  </r>
  <r>
    <n v="204"/>
    <x v="5"/>
    <x v="37"/>
    <n v="7323"/>
    <n v="0.12"/>
    <x v="179"/>
    <n v="4.62"/>
    <n v="329"/>
    <n v="1519.98"/>
    <n v="0"/>
    <n v="1519.98"/>
    <n v="91.198799999999991"/>
    <n v="91.198799999999991"/>
    <n v="0"/>
    <n v="1702.3775999999998"/>
  </r>
  <r>
    <n v="205"/>
    <x v="5"/>
    <x v="38"/>
    <n v="9405"/>
    <n v="0.18"/>
    <x v="180"/>
    <n v="2"/>
    <n v="466.1"/>
    <n v="932.2"/>
    <n v="0"/>
    <n v="932.2"/>
    <n v="83.897999999999996"/>
    <n v="83.897999999999996"/>
    <n v="0"/>
    <n v="1099.9960000000001"/>
  </r>
  <r>
    <n v="206"/>
    <x v="5"/>
    <x v="38"/>
    <n v="8516"/>
    <n v="0.18"/>
    <x v="181"/>
    <n v="3"/>
    <n v="656.78"/>
    <n v="1970.34"/>
    <n v="0"/>
    <n v="1970.34"/>
    <n v="177.33059999999998"/>
    <n v="177.33059999999998"/>
    <n v="0"/>
    <n v="2325.0011999999997"/>
  </r>
  <r>
    <n v="207"/>
    <x v="14"/>
    <x v="38"/>
    <n v="8516"/>
    <n v="0.18"/>
    <x v="182"/>
    <n v="3"/>
    <n v="656.78"/>
    <n v="1970.34"/>
    <n v="0"/>
    <n v="1970.34"/>
    <n v="177.33059999999998"/>
    <n v="177.33059999999998"/>
    <n v="0"/>
    <n v="2325.0011999999997"/>
  </r>
  <r>
    <n v="208"/>
    <x v="1"/>
    <x v="39"/>
    <n v="3924"/>
    <n v="0.18"/>
    <x v="183"/>
    <n v="4"/>
    <n v="1629.0254"/>
    <n v="6516.1016"/>
    <n v="0"/>
    <n v="6516.1016"/>
    <n v="586.44914399999993"/>
    <n v="586.44914399999993"/>
    <n v="0"/>
    <n v="7688.9998880000003"/>
  </r>
  <r>
    <n v="209"/>
    <x v="1"/>
    <x v="40"/>
    <n v="7321"/>
    <n v="0.18"/>
    <x v="184"/>
    <n v="1"/>
    <n v="2415.25"/>
    <n v="2415.25"/>
    <n v="0"/>
    <n v="2415.25"/>
    <n v="217.3725"/>
    <n v="217.3725"/>
    <n v="0"/>
    <n v="2849.9949999999999"/>
  </r>
  <r>
    <n v="210"/>
    <x v="1"/>
    <x v="40"/>
    <n v="7321"/>
    <n v="0.18"/>
    <x v="185"/>
    <n v="1"/>
    <n v="3262.71"/>
    <n v="3262.71"/>
    <n v="0"/>
    <n v="3262.71"/>
    <n v="293.64389999999997"/>
    <n v="293.64389999999997"/>
    <n v="0"/>
    <n v="3849.9978000000001"/>
  </r>
  <r>
    <n v="211"/>
    <x v="1"/>
    <x v="40"/>
    <n v="7321"/>
    <n v="0.18"/>
    <x v="186"/>
    <n v="1"/>
    <n v="3453.39"/>
    <n v="3453.39"/>
    <n v="0"/>
    <n v="3453.39"/>
    <n v="310.80509999999998"/>
    <n v="310.80509999999998"/>
    <n v="0"/>
    <n v="4075.0001999999999"/>
  </r>
  <r>
    <n v="212"/>
    <x v="1"/>
    <x v="40"/>
    <n v="8421"/>
    <n v="0.18"/>
    <x v="187"/>
    <n v="7"/>
    <n v="383.05"/>
    <n v="2681.35"/>
    <n v="0"/>
    <n v="2681.35"/>
    <n v="241.32149999999999"/>
    <n v="241.32149999999999"/>
    <n v="0"/>
    <n v="3163.9929999999999"/>
  </r>
  <r>
    <n v="213"/>
    <x v="1"/>
    <x v="40"/>
    <n v="8421"/>
    <n v="0.18"/>
    <x v="188"/>
    <n v="4"/>
    <n v="445.76"/>
    <n v="1783.04"/>
    <n v="0"/>
    <n v="1783.04"/>
    <n v="160.4736"/>
    <n v="160.4736"/>
    <n v="0"/>
    <n v="2103.9872"/>
  </r>
  <r>
    <n v="214"/>
    <x v="1"/>
    <x v="40"/>
    <n v="7321"/>
    <n v="0.18"/>
    <x v="189"/>
    <n v="1"/>
    <n v="3220.34"/>
    <n v="3220.34"/>
    <n v="0"/>
    <n v="3220.34"/>
    <n v="289.8306"/>
    <n v="289.8306"/>
    <n v="0"/>
    <n v="3800.0012000000006"/>
  </r>
  <r>
    <n v="215"/>
    <x v="0"/>
    <x v="40"/>
    <n v="7321"/>
    <n v="0.18"/>
    <x v="190"/>
    <n v="1"/>
    <n v="1822.03"/>
    <n v="1822.03"/>
    <n v="0"/>
    <n v="1822.03"/>
    <n v="163.98269999999999"/>
    <n v="163.98269999999999"/>
    <n v="0"/>
    <n v="2149.9953999999998"/>
  </r>
  <r>
    <n v="216"/>
    <x v="0"/>
    <x v="41"/>
    <n v="9405"/>
    <n v="0.12"/>
    <x v="44"/>
    <n v="6"/>
    <n v="26.56"/>
    <n v="159.35999999999999"/>
    <n v="0"/>
    <n v="159.35999999999999"/>
    <n v="9.5615999999999985"/>
    <n v="9.5615999999999985"/>
    <n v="0"/>
    <n v="178.48319999999998"/>
  </r>
  <r>
    <n v="217"/>
    <x v="0"/>
    <x v="41"/>
    <n v="8513"/>
    <n v="0.18"/>
    <x v="191"/>
    <n v="6"/>
    <n v="57.63"/>
    <n v="345.78000000000003"/>
    <n v="0"/>
    <n v="345.78000000000003"/>
    <n v="31.120200000000001"/>
    <n v="31.120200000000001"/>
    <n v="0"/>
    <n v="408.02040000000005"/>
  </r>
  <r>
    <n v="218"/>
    <x v="10"/>
    <x v="41"/>
    <n v="9405"/>
    <n v="0.18"/>
    <x v="192"/>
    <n v="6"/>
    <n v="65.260000000000005"/>
    <n v="391.56000000000006"/>
    <n v="0"/>
    <n v="391.56000000000006"/>
    <n v="35.240400000000001"/>
    <n v="35.240400000000001"/>
    <n v="0"/>
    <n v="462.0408000000001"/>
  </r>
  <r>
    <n v="219"/>
    <x v="10"/>
    <x v="42"/>
    <n v="8539"/>
    <n v="0.12"/>
    <x v="193"/>
    <n v="19"/>
    <n v="183.04"/>
    <n v="3477.7599999999998"/>
    <n v="0"/>
    <n v="3477.7599999999998"/>
    <n v="208.66559999999998"/>
    <n v="208.66559999999998"/>
    <n v="0"/>
    <n v="3895.0911999999994"/>
  </r>
  <r>
    <n v="220"/>
    <x v="10"/>
    <x v="42"/>
    <n v="8539"/>
    <n v="0.12"/>
    <x v="193"/>
    <n v="1"/>
    <n v="0.01"/>
    <n v="0.01"/>
    <n v="0"/>
    <n v="0.01"/>
    <n v="5.9999999999999995E-4"/>
    <n v="5.9999999999999995E-4"/>
    <n v="0"/>
    <n v="1.12E-2"/>
  </r>
  <r>
    <n v="221"/>
    <x v="7"/>
    <x v="42"/>
    <n v="9405"/>
    <n v="0.12"/>
    <x v="194"/>
    <n v="1"/>
    <n v="1473.22"/>
    <n v="1473.22"/>
    <n v="0"/>
    <n v="1473.22"/>
    <n v="88.393199999999993"/>
    <n v="88.393199999999993"/>
    <n v="0"/>
    <n v="1650.0064"/>
  </r>
  <r>
    <n v="222"/>
    <x v="7"/>
    <x v="42"/>
    <n v="7323"/>
    <n v="0.12"/>
    <x v="195"/>
    <n v="11"/>
    <n v="388"/>
    <n v="4268"/>
    <n v="0"/>
    <n v="4268"/>
    <n v="256.08"/>
    <n v="256.08"/>
    <n v="0"/>
    <n v="4780.16"/>
  </r>
  <r>
    <n v="223"/>
    <x v="7"/>
    <x v="42"/>
    <n v="7323"/>
    <n v="0.12"/>
    <x v="196"/>
    <n v="2.66"/>
    <n v="388"/>
    <n v="1032.0800000000002"/>
    <n v="0"/>
    <n v="1032.0800000000002"/>
    <n v="61.924800000000005"/>
    <n v="61.924800000000005"/>
    <n v="0"/>
    <n v="1155.9296000000002"/>
  </r>
  <r>
    <n v="224"/>
    <x v="7"/>
    <x v="42"/>
    <n v="7323"/>
    <n v="0.12"/>
    <x v="197"/>
    <n v="3.2"/>
    <n v="388"/>
    <n v="1241.6000000000001"/>
    <n v="0"/>
    <n v="1241.6000000000001"/>
    <n v="74.496000000000009"/>
    <n v="74.496000000000009"/>
    <n v="0"/>
    <n v="1390.5920000000003"/>
  </r>
  <r>
    <n v="225"/>
    <x v="7"/>
    <x v="42"/>
    <n v="7323"/>
    <n v="0.12"/>
    <x v="198"/>
    <n v="3.6"/>
    <n v="388"/>
    <n v="1396.8"/>
    <n v="0"/>
    <n v="1396.8"/>
    <n v="83.807999999999993"/>
    <n v="83.807999999999993"/>
    <n v="0"/>
    <n v="1564.4159999999999"/>
  </r>
  <r>
    <n v="226"/>
    <x v="7"/>
    <x v="42"/>
    <n v="7323"/>
    <n v="0.12"/>
    <x v="199"/>
    <n v="4.9800000000000004"/>
    <n v="329"/>
    <n v="1638.42"/>
    <n v="0"/>
    <n v="1638.42"/>
    <n v="98.305199999999999"/>
    <n v="98.305199999999999"/>
    <n v="0"/>
    <n v="1835.0304000000001"/>
  </r>
  <r>
    <n v="227"/>
    <x v="13"/>
    <x v="42"/>
    <n v="7323"/>
    <n v="0.12"/>
    <x v="179"/>
    <n v="6.2"/>
    <n v="329"/>
    <n v="2039.8"/>
    <n v="0"/>
    <n v="2039.8"/>
    <n v="122.38799999999999"/>
    <n v="122.38799999999999"/>
    <n v="0"/>
    <n v="2284.576"/>
  </r>
  <r>
    <n v="228"/>
    <x v="15"/>
    <x v="43"/>
    <n v="7321"/>
    <n v="0.18"/>
    <x v="200"/>
    <n v="2"/>
    <n v="1483.05"/>
    <n v="2966.1"/>
    <n v="0"/>
    <n v="2966.1"/>
    <n v="266.94899999999996"/>
    <n v="266.94899999999996"/>
    <n v="0"/>
    <n v="3499.998"/>
  </r>
  <r>
    <n v="229"/>
    <x v="15"/>
    <x v="44"/>
    <n v="8516"/>
    <n v="0.18"/>
    <x v="201"/>
    <n v="12"/>
    <n v="175.10400000000001"/>
    <n v="2101.248"/>
    <n v="0"/>
    <n v="2101.248"/>
    <n v="189.11232000000001"/>
    <n v="189.11232000000001"/>
    <n v="0"/>
    <n v="2479.4726400000004"/>
  </r>
  <r>
    <n v="230"/>
    <x v="15"/>
    <x v="44"/>
    <n v="8509"/>
    <n v="0.18"/>
    <x v="202"/>
    <n v="2"/>
    <n v="818.78499999999997"/>
    <n v="1637.57"/>
    <n v="0"/>
    <n v="1637.57"/>
    <n v="147.38129999999998"/>
    <n v="147.38129999999998"/>
    <n v="0"/>
    <n v="1932.3326"/>
  </r>
  <r>
    <n v="231"/>
    <x v="15"/>
    <x v="44"/>
    <n v="7323"/>
    <n v="0.18"/>
    <x v="203"/>
    <n v="4"/>
    <n v="900.245"/>
    <n v="3600.98"/>
    <n v="0"/>
    <n v="3600.98"/>
    <n v="324.08819999999997"/>
    <n v="324.08819999999997"/>
    <n v="0"/>
    <n v="4249.1563999999998"/>
  </r>
  <r>
    <n v="232"/>
    <x v="15"/>
    <x v="44"/>
    <n v="8509"/>
    <n v="0.18"/>
    <x v="204"/>
    <n v="4"/>
    <n v="441.45749999999998"/>
    <n v="1765.83"/>
    <n v="0"/>
    <n v="1765.83"/>
    <n v="158.9247"/>
    <n v="158.9247"/>
    <n v="0"/>
    <n v="2083.6794"/>
  </r>
  <r>
    <n v="233"/>
    <x v="16"/>
    <x v="44"/>
    <n v="8509"/>
    <n v="0.18"/>
    <x v="205"/>
    <n v="1"/>
    <n v="803.99"/>
    <n v="803.99"/>
    <n v="0"/>
    <n v="803.99"/>
    <n v="72.359099999999998"/>
    <n v="72.359099999999998"/>
    <n v="0"/>
    <n v="948.70820000000003"/>
  </r>
  <r>
    <n v="234"/>
    <x v="17"/>
    <x v="45"/>
    <n v="8509"/>
    <n v="0.18"/>
    <x v="206"/>
    <n v="2"/>
    <n v="1567.8"/>
    <n v="3135.6"/>
    <n v="0"/>
    <n v="3135.6"/>
    <n v="282.20400000000001"/>
    <n v="282.20400000000001"/>
    <n v="0"/>
    <n v="3700.0080000000003"/>
  </r>
  <r>
    <n v="235"/>
    <x v="16"/>
    <x v="45"/>
    <n v="8516"/>
    <n v="0.18"/>
    <x v="207"/>
    <n v="2"/>
    <n v="720.4"/>
    <n v="1440.8"/>
    <n v="0"/>
    <n v="1440.8"/>
    <n v="129.672"/>
    <n v="129.672"/>
    <n v="0"/>
    <n v="1700.144"/>
  </r>
  <r>
    <n v="236"/>
    <x v="17"/>
    <x v="46"/>
    <n v="7615"/>
    <n v="0.12"/>
    <x v="208"/>
    <n v="10"/>
    <n v="355.47"/>
    <n v="3554.7000000000003"/>
    <n v="0"/>
    <n v="3554.7000000000003"/>
    <n v="213.28200000000001"/>
    <n v="213.28200000000001"/>
    <n v="0"/>
    <n v="3981.2640000000006"/>
  </r>
  <r>
    <n v="237"/>
    <x v="12"/>
    <x v="47"/>
    <n v="7323"/>
    <n v="0.12"/>
    <x v="209"/>
    <n v="2"/>
    <n v="379.46"/>
    <n v="758.92"/>
    <n v="0"/>
    <n v="758.92"/>
    <n v="45.535199999999996"/>
    <n v="45.535199999999996"/>
    <n v="0"/>
    <n v="849.99040000000002"/>
  </r>
  <r>
    <n v="238"/>
    <x v="12"/>
    <x v="47"/>
    <n v="8211"/>
    <n v="0.12"/>
    <x v="210"/>
    <n v="10"/>
    <n v="19.64"/>
    <n v="196.4"/>
    <n v="0"/>
    <n v="196.4"/>
    <n v="11.784000000000001"/>
    <n v="11.784000000000001"/>
    <n v="0"/>
    <n v="219.96799999999999"/>
  </r>
  <r>
    <n v="239"/>
    <x v="12"/>
    <x v="47"/>
    <n v="8211"/>
    <n v="0.12"/>
    <x v="211"/>
    <n v="10"/>
    <n v="24.11"/>
    <n v="241.1"/>
    <n v="0"/>
    <n v="241.1"/>
    <n v="14.465999999999999"/>
    <n v="14.465999999999999"/>
    <n v="0"/>
    <n v="270.03199999999998"/>
  </r>
  <r>
    <n v="240"/>
    <x v="12"/>
    <x v="47"/>
    <n v="8211"/>
    <n v="0.12"/>
    <x v="166"/>
    <n v="10"/>
    <n v="37.5"/>
    <n v="375"/>
    <n v="0"/>
    <n v="375"/>
    <n v="22.5"/>
    <n v="22.5"/>
    <n v="0"/>
    <n v="420"/>
  </r>
  <r>
    <n v="241"/>
    <x v="12"/>
    <x v="47"/>
    <n v="8211"/>
    <n v="0.12"/>
    <x v="212"/>
    <n v="20"/>
    <n v="14.29"/>
    <n v="285.79999999999995"/>
    <n v="0"/>
    <n v="285.79999999999995"/>
    <n v="17.147999999999996"/>
    <n v="17.147999999999996"/>
    <n v="0"/>
    <n v="320.096"/>
  </r>
  <r>
    <n v="242"/>
    <x v="12"/>
    <x v="47"/>
    <n v="3924"/>
    <n v="0.18"/>
    <x v="213"/>
    <n v="3"/>
    <n v="310.17"/>
    <n v="930.51"/>
    <n v="0"/>
    <n v="930.51"/>
    <n v="83.745899999999992"/>
    <n v="83.745899999999992"/>
    <n v="0"/>
    <n v="1098.0018"/>
  </r>
  <r>
    <n v="243"/>
    <x v="12"/>
    <x v="47"/>
    <n v="7323"/>
    <n v="0.12"/>
    <x v="214"/>
    <n v="9.48"/>
    <n v="294.64"/>
    <n v="2793.1871999999998"/>
    <n v="0"/>
    <n v="2793.1871999999998"/>
    <n v="167.59123199999999"/>
    <n v="167.59123199999999"/>
    <n v="0"/>
    <n v="3128.3696639999998"/>
  </r>
  <r>
    <n v="244"/>
    <x v="12"/>
    <x v="47"/>
    <n v="7615"/>
    <n v="0.12"/>
    <x v="215"/>
    <n v="7.49"/>
    <n v="330.36"/>
    <n v="2474.3964000000001"/>
    <n v="0"/>
    <n v="2474.3964000000001"/>
    <n v="148.463784"/>
    <n v="148.463784"/>
    <n v="0"/>
    <n v="2771.3239680000001"/>
  </r>
  <r>
    <n v="245"/>
    <x v="12"/>
    <x v="47"/>
    <n v="7615"/>
    <n v="0.12"/>
    <x v="216"/>
    <n v="5.99"/>
    <n v="321.43"/>
    <n v="1925.3657000000001"/>
    <n v="0"/>
    <n v="1925.3657000000001"/>
    <n v="115.521942"/>
    <n v="115.521942"/>
    <n v="0"/>
    <n v="2156.409584"/>
  </r>
  <r>
    <n v="246"/>
    <x v="12"/>
    <x v="47"/>
    <n v="7613"/>
    <n v="0.12"/>
    <x v="217"/>
    <n v="1"/>
    <n v="2857.14"/>
    <n v="2857.14"/>
    <n v="0"/>
    <n v="2857.14"/>
    <n v="171.42839999999998"/>
    <n v="171.42839999999998"/>
    <n v="0"/>
    <n v="3199.9967999999994"/>
  </r>
  <r>
    <n v="247"/>
    <x v="12"/>
    <x v="47"/>
    <n v="7606"/>
    <n v="0.12"/>
    <x v="218"/>
    <n v="3.01"/>
    <n v="517.86"/>
    <n v="1558.7585999999999"/>
    <n v="0"/>
    <n v="1558.7585999999999"/>
    <n v="93.525515999999996"/>
    <n v="93.525515999999996"/>
    <n v="0"/>
    <n v="1745.8096319999997"/>
  </r>
  <r>
    <n v="248"/>
    <x v="3"/>
    <x v="47"/>
    <n v="9617"/>
    <n v="0.18"/>
    <x v="219"/>
    <n v="40"/>
    <n v="530"/>
    <n v="21200"/>
    <n v="0"/>
    <n v="21200"/>
    <n v="1908"/>
    <n v="1908"/>
    <n v="0"/>
    <n v="25016"/>
  </r>
  <r>
    <n v="249"/>
    <x v="3"/>
    <x v="47"/>
    <n v="9617"/>
    <n v="0.18"/>
    <x v="220"/>
    <n v="20"/>
    <n v="356"/>
    <n v="7120"/>
    <n v="0"/>
    <n v="7120"/>
    <n v="640.79999999999995"/>
    <n v="640.79999999999995"/>
    <n v="0"/>
    <n v="8401.6"/>
  </r>
  <r>
    <n v="250"/>
    <x v="12"/>
    <x v="47"/>
    <n v="3924"/>
    <n v="0.18"/>
    <x v="221"/>
    <n v="12"/>
    <n v="46.61"/>
    <n v="559.31999999999994"/>
    <n v="0"/>
    <n v="559.31999999999994"/>
    <n v="50.338799999999992"/>
    <n v="50.338799999999992"/>
    <n v="0"/>
    <n v="659.99759999999992"/>
  </r>
  <r>
    <n v="251"/>
    <x v="12"/>
    <x v="47"/>
    <n v="3924"/>
    <n v="0.18"/>
    <x v="221"/>
    <n v="72"/>
    <n v="46.61"/>
    <n v="3355.92"/>
    <n v="0"/>
    <n v="3355.92"/>
    <n v="302.03280000000001"/>
    <n v="302.03280000000001"/>
    <n v="0"/>
    <n v="3959.9856"/>
  </r>
  <r>
    <n v="252"/>
    <x v="3"/>
    <x v="47"/>
    <n v="3924"/>
    <n v="0.18"/>
    <x v="222"/>
    <n v="24"/>
    <n v="180"/>
    <n v="4320"/>
    <n v="0"/>
    <n v="4320"/>
    <n v="388.8"/>
    <n v="388.8"/>
    <n v="0"/>
    <n v="5097.6000000000004"/>
  </r>
  <r>
    <n v="253"/>
    <x v="3"/>
    <x v="47"/>
    <n v="3924"/>
    <n v="0.18"/>
    <x v="223"/>
    <n v="36"/>
    <n v="220"/>
    <n v="7920"/>
    <n v="0"/>
    <n v="7920"/>
    <n v="712.8"/>
    <n v="712.8"/>
    <n v="0"/>
    <n v="9345.5999999999985"/>
  </r>
  <r>
    <n v="254"/>
    <x v="12"/>
    <x v="47"/>
    <n v="3924"/>
    <n v="0.18"/>
    <x v="224"/>
    <n v="6"/>
    <n v="491.53"/>
    <n v="2949.18"/>
    <n v="0"/>
    <n v="2949.18"/>
    <n v="265.42619999999999"/>
    <n v="265.42619999999999"/>
    <n v="0"/>
    <n v="3480.0323999999996"/>
  </r>
  <r>
    <n v="255"/>
    <x v="7"/>
    <x v="48"/>
    <n v="7323"/>
    <n v="0.12"/>
    <x v="225"/>
    <n v="2"/>
    <n v="607"/>
    <n v="1214"/>
    <n v="0"/>
    <n v="1214"/>
    <n v="72.84"/>
    <n v="72.84"/>
    <n v="0"/>
    <n v="1359.6799999999998"/>
  </r>
  <r>
    <n v="256"/>
    <x v="7"/>
    <x v="48"/>
    <n v="7323"/>
    <n v="0.12"/>
    <x v="226"/>
    <n v="2"/>
    <n v="719"/>
    <n v="1438"/>
    <n v="0"/>
    <n v="1438"/>
    <n v="86.28"/>
    <n v="86.28"/>
    <n v="0"/>
    <n v="1610.56"/>
  </r>
  <r>
    <n v="257"/>
    <x v="7"/>
    <x v="48"/>
    <n v="9617"/>
    <n v="0.18"/>
    <x v="227"/>
    <n v="6"/>
    <n v="302"/>
    <n v="1812"/>
    <n v="0"/>
    <n v="1812"/>
    <n v="163.07999999999998"/>
    <n v="163.07999999999998"/>
    <n v="0"/>
    <n v="2138.16"/>
  </r>
  <r>
    <n v="258"/>
    <x v="7"/>
    <x v="48"/>
    <n v="9617"/>
    <n v="0.18"/>
    <x v="228"/>
    <n v="6"/>
    <n v="462"/>
    <n v="2772"/>
    <n v="0"/>
    <n v="2772"/>
    <n v="249.48"/>
    <n v="249.48"/>
    <n v="0"/>
    <n v="3270.96"/>
  </r>
  <r>
    <n v="259"/>
    <x v="7"/>
    <x v="48"/>
    <n v="7615"/>
    <n v="0.12"/>
    <x v="229"/>
    <n v="3"/>
    <n v="752"/>
    <n v="2256"/>
    <n v="0"/>
    <n v="2256"/>
    <n v="135.35999999999999"/>
    <n v="135.35999999999999"/>
    <n v="0"/>
    <n v="2526.7200000000003"/>
  </r>
  <r>
    <n v="260"/>
    <x v="7"/>
    <x v="48"/>
    <n v="7615"/>
    <n v="0.12"/>
    <x v="230"/>
    <n v="3"/>
    <n v="962"/>
    <n v="2886"/>
    <n v="0"/>
    <n v="2886"/>
    <n v="173.16"/>
    <n v="173.16"/>
    <n v="0"/>
    <n v="3232.3199999999997"/>
  </r>
  <r>
    <n v="261"/>
    <x v="7"/>
    <x v="48"/>
    <n v="7323"/>
    <n v="0.12"/>
    <x v="231"/>
    <n v="2"/>
    <n v="982"/>
    <n v="1964"/>
    <n v="0"/>
    <n v="1964"/>
    <n v="117.83999999999999"/>
    <n v="117.83999999999999"/>
    <n v="0"/>
    <n v="2199.6800000000003"/>
  </r>
  <r>
    <n v="262"/>
    <x v="7"/>
    <x v="48"/>
    <n v="7323"/>
    <n v="0.12"/>
    <x v="196"/>
    <n v="5.6"/>
    <n v="388"/>
    <n v="2172.7999999999997"/>
    <n v="0"/>
    <n v="2172.7999999999997"/>
    <n v="130.36799999999997"/>
    <n v="130.36799999999997"/>
    <n v="0"/>
    <n v="2433.5359999999996"/>
  </r>
  <r>
    <n v="263"/>
    <x v="7"/>
    <x v="48"/>
    <n v="7323"/>
    <n v="0.12"/>
    <x v="232"/>
    <n v="6"/>
    <n v="491"/>
    <n v="2946"/>
    <n v="0"/>
    <n v="2946"/>
    <n v="176.76"/>
    <n v="176.76"/>
    <n v="0"/>
    <n v="3299.5200000000004"/>
  </r>
  <r>
    <n v="264"/>
    <x v="7"/>
    <x v="48"/>
    <n v="9617"/>
    <n v="0.18"/>
    <x v="233"/>
    <n v="3"/>
    <n v="585"/>
    <n v="1755"/>
    <n v="0"/>
    <n v="1755"/>
    <n v="157.94999999999999"/>
    <n v="157.94999999999999"/>
    <n v="0"/>
    <n v="2070.9"/>
  </r>
  <r>
    <n v="265"/>
    <x v="7"/>
    <x v="48"/>
    <n v="7323"/>
    <n v="0.12"/>
    <x v="234"/>
    <n v="8.36"/>
    <n v="295"/>
    <n v="2466.1999999999998"/>
    <n v="0"/>
    <n v="2466.1999999999998"/>
    <n v="147.97199999999998"/>
    <n v="147.97199999999998"/>
    <n v="0"/>
    <n v="2762.1439999999993"/>
  </r>
  <r>
    <n v="266"/>
    <x v="7"/>
    <x v="48"/>
    <n v="7323"/>
    <n v="0.12"/>
    <x v="235"/>
    <n v="10"/>
    <n v="295"/>
    <n v="2950"/>
    <n v="0"/>
    <n v="2950"/>
    <n v="177"/>
    <n v="177"/>
    <n v="0"/>
    <n v="3304"/>
  </r>
  <r>
    <n v="267"/>
    <x v="7"/>
    <x v="48"/>
    <n v="7323"/>
    <n v="0.12"/>
    <x v="236"/>
    <n v="5.54"/>
    <n v="295"/>
    <n v="1634.3"/>
    <n v="0"/>
    <n v="1634.3"/>
    <n v="98.057999999999993"/>
    <n v="98.057999999999993"/>
    <n v="0"/>
    <n v="1830.4159999999999"/>
  </r>
  <r>
    <n v="268"/>
    <x v="7"/>
    <x v="48"/>
    <n v="7323"/>
    <n v="0.12"/>
    <x v="237"/>
    <n v="6"/>
    <n v="362"/>
    <n v="2172"/>
    <n v="0"/>
    <n v="2172"/>
    <n v="130.32"/>
    <n v="130.32"/>
    <n v="0"/>
    <n v="2432.6400000000003"/>
  </r>
  <r>
    <n v="269"/>
    <x v="7"/>
    <x v="48"/>
    <n v="7323"/>
    <n v="0.12"/>
    <x v="238"/>
    <n v="6"/>
    <n v="442"/>
    <n v="2652"/>
    <n v="0"/>
    <n v="2652"/>
    <n v="159.12"/>
    <n v="159.12"/>
    <n v="0"/>
    <n v="2970.24"/>
  </r>
  <r>
    <n v="270"/>
    <x v="7"/>
    <x v="48"/>
    <n v="7323"/>
    <n v="0.12"/>
    <x v="239"/>
    <n v="3"/>
    <n v="719"/>
    <n v="2157"/>
    <n v="0"/>
    <n v="2157"/>
    <n v="129.41999999999999"/>
    <n v="129.41999999999999"/>
    <n v="0"/>
    <n v="2415.84"/>
  </r>
  <r>
    <n v="271"/>
    <x v="6"/>
    <x v="49"/>
    <n v="8536"/>
    <n v="0.18"/>
    <x v="240"/>
    <n v="20"/>
    <n v="55.2"/>
    <n v="1104"/>
    <n v="0"/>
    <n v="1104"/>
    <n v="99.36"/>
    <n v="99.36"/>
    <n v="0"/>
    <n v="1302.7199999999998"/>
  </r>
  <r>
    <n v="272"/>
    <x v="0"/>
    <x v="49"/>
    <n v="8516"/>
    <n v="0.18"/>
    <x v="241"/>
    <n v="2"/>
    <n v="858.52"/>
    <n v="1717.04"/>
    <n v="0"/>
    <n v="1717.04"/>
    <n v="154.53359999999998"/>
    <n v="154.53359999999998"/>
    <n v="0"/>
    <n v="2026.1071999999999"/>
  </r>
  <r>
    <n v="273"/>
    <x v="7"/>
    <x v="49"/>
    <n v="7323"/>
    <n v="0.12"/>
    <x v="242"/>
    <n v="25"/>
    <n v="197"/>
    <n v="4925"/>
    <n v="0"/>
    <n v="4925"/>
    <n v="295.5"/>
    <n v="295.5"/>
    <n v="0"/>
    <n v="5516"/>
  </r>
  <r>
    <n v="274"/>
    <x v="6"/>
    <x v="49"/>
    <n v="9405"/>
    <n v="0.12"/>
    <x v="243"/>
    <n v="12"/>
    <n v="236.79"/>
    <n v="2841.48"/>
    <n v="0"/>
    <n v="2841.48"/>
    <n v="170.4888"/>
    <n v="170.4888"/>
    <n v="0"/>
    <n v="3182.4576000000002"/>
  </r>
  <r>
    <n v="275"/>
    <x v="0"/>
    <x v="49"/>
    <n v="8516"/>
    <n v="0.18"/>
    <x v="244"/>
    <n v="2"/>
    <n v="735.63"/>
    <n v="1471.26"/>
    <n v="0"/>
    <n v="1471.26"/>
    <n v="132.4134"/>
    <n v="132.4134"/>
    <n v="0"/>
    <n v="1736.0867999999998"/>
  </r>
  <r>
    <n v="276"/>
    <x v="7"/>
    <x v="49"/>
    <n v="7323"/>
    <n v="0.12"/>
    <x v="245"/>
    <n v="6"/>
    <n v="616"/>
    <n v="3696"/>
    <n v="0"/>
    <n v="3696"/>
    <n v="221.76"/>
    <n v="221.76"/>
    <n v="0"/>
    <n v="4139.5200000000004"/>
  </r>
  <r>
    <n v="277"/>
    <x v="7"/>
    <x v="49"/>
    <n v="7323"/>
    <n v="0.12"/>
    <x v="246"/>
    <n v="25"/>
    <n v="186"/>
    <n v="4650"/>
    <n v="0"/>
    <n v="4650"/>
    <n v="279"/>
    <n v="279"/>
    <n v="0"/>
    <n v="5208"/>
  </r>
  <r>
    <n v="278"/>
    <x v="1"/>
    <x v="50"/>
    <n v="7013"/>
    <n v="0.18"/>
    <x v="247"/>
    <n v="6"/>
    <n v="294.0677"/>
    <n v="1764.4061999999999"/>
    <n v="0"/>
    <n v="1764.4061999999999"/>
    <n v="158.79655799999998"/>
    <n v="158.79655799999998"/>
    <n v="0"/>
    <n v="2081.9993159999999"/>
  </r>
  <r>
    <n v="279"/>
    <x v="1"/>
    <x v="50"/>
    <n v="7013"/>
    <n v="0.18"/>
    <x v="248"/>
    <n v="6"/>
    <n v="266.94909999999999"/>
    <n v="1601.6945999999998"/>
    <n v="0"/>
    <n v="1601.6945999999998"/>
    <n v="144.15251399999997"/>
    <n v="144.15251399999997"/>
    <n v="0"/>
    <n v="1889.9996279999996"/>
  </r>
  <r>
    <n v="280"/>
    <x v="1"/>
    <x v="50"/>
    <n v="7013"/>
    <n v="0.18"/>
    <x v="249"/>
    <n v="6"/>
    <n v="254.2372"/>
    <n v="1525.4232"/>
    <n v="0"/>
    <n v="1525.4232"/>
    <n v="137.28808799999999"/>
    <n v="137.28808799999999"/>
    <n v="0"/>
    <n v="1799.999376"/>
  </r>
  <r>
    <n v="281"/>
    <x v="1"/>
    <x v="50"/>
    <n v="7013"/>
    <n v="0.18"/>
    <x v="250"/>
    <n v="6"/>
    <n v="173.73"/>
    <n v="1042.3799999999999"/>
    <n v="0"/>
    <n v="1042.3799999999999"/>
    <n v="93.814199999999985"/>
    <n v="93.814199999999985"/>
    <n v="0"/>
    <n v="1230.0083999999999"/>
  </r>
  <r>
    <n v="282"/>
    <x v="1"/>
    <x v="50"/>
    <n v="7013"/>
    <n v="0.18"/>
    <x v="251"/>
    <n v="6"/>
    <n v="320.33890000000002"/>
    <n v="1922.0334000000003"/>
    <n v="0"/>
    <n v="1922.0334000000003"/>
    <n v="172.98300600000002"/>
    <n v="172.98300600000002"/>
    <n v="0"/>
    <n v="2267.9994120000001"/>
  </r>
  <r>
    <n v="283"/>
    <x v="1"/>
    <x v="50"/>
    <n v="7013"/>
    <n v="0.18"/>
    <x v="252"/>
    <n v="6"/>
    <n v="161.01689999999999"/>
    <n v="966.10140000000001"/>
    <n v="0"/>
    <n v="966.10140000000001"/>
    <n v="86.949125999999993"/>
    <n v="86.949125999999993"/>
    <n v="0"/>
    <n v="1139.999652"/>
  </r>
  <r>
    <n v="284"/>
    <x v="3"/>
    <x v="50"/>
    <n v="7323"/>
    <n v="0.12"/>
    <x v="87"/>
    <n v="235.64"/>
    <n v="185"/>
    <n v="43593.399999999994"/>
    <n v="0"/>
    <n v="43593.399999999994"/>
    <n v="2615.6039999999994"/>
    <n v="2615.6039999999994"/>
    <n v="0"/>
    <n v="48824.607999999993"/>
  </r>
  <r>
    <n v="285"/>
    <x v="1"/>
    <x v="50"/>
    <n v="7013"/>
    <n v="0.18"/>
    <x v="253"/>
    <n v="6"/>
    <n v="350"/>
    <n v="2100"/>
    <n v="0"/>
    <n v="2100"/>
    <n v="189"/>
    <n v="189"/>
    <n v="0"/>
    <n v="2478"/>
  </r>
  <r>
    <n v="286"/>
    <x v="15"/>
    <x v="51"/>
    <n v="7321"/>
    <n v="0.18"/>
    <x v="254"/>
    <n v="2"/>
    <n v="1461.94"/>
    <n v="2923.88"/>
    <n v="0"/>
    <n v="2923.88"/>
    <n v="263.14920000000001"/>
    <n v="263.14920000000001"/>
    <n v="0"/>
    <n v="3450.1783999999998"/>
  </r>
  <r>
    <n v="287"/>
    <x v="13"/>
    <x v="52"/>
    <n v="7321"/>
    <n v="0.18"/>
    <x v="255"/>
    <n v="2"/>
    <n v="2025.43"/>
    <n v="4050.86"/>
    <n v="0"/>
    <n v="4050.86"/>
    <n v="364.57740000000001"/>
    <n v="364.57740000000001"/>
    <n v="0"/>
    <n v="4780.0147999999999"/>
  </r>
  <r>
    <n v="288"/>
    <x v="13"/>
    <x v="52"/>
    <n v="8421"/>
    <n v="0.18"/>
    <x v="256"/>
    <n v="5"/>
    <n v="374.58"/>
    <n v="1872.8999999999999"/>
    <n v="0"/>
    <n v="1872.8999999999999"/>
    <n v="168.56099999999998"/>
    <n v="168.56099999999998"/>
    <n v="0"/>
    <n v="2210.0219999999999"/>
  </r>
  <r>
    <n v="289"/>
    <x v="13"/>
    <x v="52"/>
    <n v="8421"/>
    <n v="0.18"/>
    <x v="257"/>
    <n v="5"/>
    <n v="436.44"/>
    <n v="2182.1999999999998"/>
    <n v="0"/>
    <n v="2182.1999999999998"/>
    <n v="196.39799999999997"/>
    <n v="196.39799999999997"/>
    <n v="0"/>
    <n v="2574.9960000000001"/>
  </r>
  <r>
    <n v="290"/>
    <x v="0"/>
    <x v="53"/>
    <n v="8516"/>
    <n v="0.18"/>
    <x v="258"/>
    <n v="3"/>
    <n v="594.94000000000005"/>
    <n v="1784.8200000000002"/>
    <n v="0"/>
    <n v="1784.8200000000002"/>
    <n v="160.63380000000001"/>
    <n v="160.63380000000001"/>
    <n v="0"/>
    <n v="2106.0876000000003"/>
  </r>
  <r>
    <n v="291"/>
    <x v="0"/>
    <x v="53"/>
    <n v="8516"/>
    <n v="0.18"/>
    <x v="259"/>
    <n v="2"/>
    <n v="4777.3599999999997"/>
    <n v="9554.7199999999993"/>
    <n v="0"/>
    <n v="9554.7199999999993"/>
    <n v="859.92479999999989"/>
    <n v="859.92479999999989"/>
    <n v="0"/>
    <n v="11274.569600000001"/>
  </r>
  <r>
    <n v="292"/>
    <x v="1"/>
    <x v="54"/>
    <n v="7013"/>
    <n v="0.18"/>
    <x v="260"/>
    <n v="1"/>
    <n v="459.322"/>
    <n v="459.322"/>
    <n v="0"/>
    <n v="459.322"/>
    <n v="41.338979999999999"/>
    <n v="41.338979999999999"/>
    <n v="0"/>
    <n v="541.99995999999999"/>
  </r>
  <r>
    <n v="293"/>
    <x v="1"/>
    <x v="54"/>
    <n v="7013"/>
    <n v="0.18"/>
    <x v="261"/>
    <n v="1"/>
    <n v="435.59320000000002"/>
    <n v="435.59320000000002"/>
    <n v="0"/>
    <n v="435.59320000000002"/>
    <n v="39.203388000000004"/>
    <n v="39.203388000000004"/>
    <n v="0"/>
    <n v="513.99997600000006"/>
  </r>
  <r>
    <n v="294"/>
    <x v="1"/>
    <x v="54"/>
    <n v="7013"/>
    <n v="0.18"/>
    <x v="262"/>
    <n v="1"/>
    <n v="649.15250000000003"/>
    <n v="649.15250000000003"/>
    <n v="0"/>
    <n v="649.15250000000003"/>
    <n v="58.423724999999997"/>
    <n v="58.423724999999997"/>
    <n v="0"/>
    <n v="765.99995000000001"/>
  </r>
  <r>
    <n v="295"/>
    <x v="1"/>
    <x v="54"/>
    <n v="7013"/>
    <n v="0.18"/>
    <x v="262"/>
    <n v="1"/>
    <n v="759.322"/>
    <n v="759.322"/>
    <n v="0"/>
    <n v="759.322"/>
    <n v="68.338979999999992"/>
    <n v="68.338979999999992"/>
    <n v="0"/>
    <n v="895.99995999999999"/>
  </r>
  <r>
    <n v="296"/>
    <x v="1"/>
    <x v="54"/>
    <n v="7013"/>
    <n v="0.18"/>
    <x v="250"/>
    <n v="12"/>
    <n v="173.73"/>
    <n v="2084.7599999999998"/>
    <n v="0"/>
    <n v="2084.7599999999998"/>
    <n v="187.62839999999997"/>
    <n v="187.62839999999997"/>
    <n v="0"/>
    <n v="2460.0167999999999"/>
  </r>
  <r>
    <n v="297"/>
    <x v="1"/>
    <x v="54"/>
    <n v="7013"/>
    <n v="0.18"/>
    <x v="252"/>
    <n v="12"/>
    <n v="159.32"/>
    <n v="1911.84"/>
    <n v="0"/>
    <n v="1911.84"/>
    <n v="172.06559999999999"/>
    <n v="172.06559999999999"/>
    <n v="0"/>
    <n v="2255.9712"/>
  </r>
  <r>
    <n v="298"/>
    <x v="1"/>
    <x v="54"/>
    <n v="7013"/>
    <n v="0.18"/>
    <x v="263"/>
    <n v="2"/>
    <n v="400.84739999999999"/>
    <n v="801.69479999999999"/>
    <n v="0"/>
    <n v="801.69479999999999"/>
    <n v="72.152531999999994"/>
    <n v="72.152531999999994"/>
    <n v="0"/>
    <n v="945.99986399999989"/>
  </r>
  <r>
    <n v="299"/>
    <x v="1"/>
    <x v="54"/>
    <n v="7013"/>
    <n v="0.18"/>
    <x v="263"/>
    <n v="2"/>
    <n v="549.15250000000003"/>
    <n v="1098.3050000000001"/>
    <n v="0"/>
    <n v="1098.3050000000001"/>
    <n v="98.847450000000009"/>
    <n v="98.847450000000009"/>
    <n v="0"/>
    <n v="1295.9999"/>
  </r>
  <r>
    <n v="300"/>
    <x v="1"/>
    <x v="54"/>
    <n v="7013"/>
    <n v="0.18"/>
    <x v="264"/>
    <n v="2"/>
    <n v="468.64400000000001"/>
    <n v="937.28800000000001"/>
    <n v="0"/>
    <n v="937.28800000000001"/>
    <n v="84.355919999999998"/>
    <n v="84.355919999999998"/>
    <n v="0"/>
    <n v="1105.9998399999999"/>
  </r>
  <r>
    <n v="301"/>
    <x v="14"/>
    <x v="55"/>
    <n v="7323"/>
    <n v="0.18"/>
    <x v="265"/>
    <n v="4"/>
    <n v="498.73"/>
    <n v="1994.92"/>
    <n v="0"/>
    <n v="1994.92"/>
    <n v="179.5428"/>
    <n v="179.5428"/>
    <n v="0"/>
    <n v="2354.0056000000004"/>
  </r>
  <r>
    <n v="302"/>
    <x v="14"/>
    <x v="55"/>
    <n v="7323"/>
    <n v="0.18"/>
    <x v="266"/>
    <n v="4"/>
    <n v="550"/>
    <n v="2200"/>
    <n v="0"/>
    <n v="2200"/>
    <n v="198"/>
    <n v="198"/>
    <n v="0"/>
    <n v="2596"/>
  </r>
  <r>
    <n v="303"/>
    <x v="14"/>
    <x v="55"/>
    <n v="3924"/>
    <n v="0.18"/>
    <x v="267"/>
    <n v="6"/>
    <n v="214.41"/>
    <n v="1286.46"/>
    <n v="0"/>
    <n v="1286.46"/>
    <n v="115.7814"/>
    <n v="115.7814"/>
    <n v="0"/>
    <n v="1518.0228000000002"/>
  </r>
  <r>
    <n v="304"/>
    <x v="5"/>
    <x v="56"/>
    <n v="8516"/>
    <n v="0.18"/>
    <x v="268"/>
    <n v="4"/>
    <n v="351.69"/>
    <n v="1406.76"/>
    <n v="0"/>
    <n v="1406.76"/>
    <n v="126.60839999999999"/>
    <n v="126.60839999999999"/>
    <n v="0"/>
    <n v="1659.9768000000001"/>
  </r>
  <r>
    <n v="305"/>
    <x v="5"/>
    <x v="56"/>
    <n v="8509"/>
    <n v="0.18"/>
    <x v="269"/>
    <n v="2"/>
    <n v="1605.93"/>
    <n v="3211.86"/>
    <n v="0"/>
    <n v="3211.86"/>
    <n v="289.06740000000002"/>
    <n v="289.06740000000002"/>
    <n v="0"/>
    <n v="3789.9947999999999"/>
  </r>
  <r>
    <n v="306"/>
    <x v="5"/>
    <x v="56"/>
    <n v="8516"/>
    <n v="0.18"/>
    <x v="270"/>
    <n v="1"/>
    <n v="1351.69"/>
    <n v="1351.69"/>
    <n v="0"/>
    <n v="1351.69"/>
    <n v="121.6521"/>
    <n v="121.6521"/>
    <n v="0"/>
    <n v="1594.9942000000001"/>
  </r>
  <r>
    <n v="307"/>
    <x v="5"/>
    <x v="56"/>
    <n v="8516"/>
    <n v="0.18"/>
    <x v="182"/>
    <n v="4"/>
    <n v="656.78"/>
    <n v="2627.12"/>
    <n v="0"/>
    <n v="2627.12"/>
    <n v="236.44079999999997"/>
    <n v="236.44079999999997"/>
    <n v="0"/>
    <n v="3100.0015999999996"/>
  </r>
  <r>
    <n v="308"/>
    <x v="0"/>
    <x v="57"/>
    <n v="8516"/>
    <n v="0.18"/>
    <x v="271"/>
    <n v="6"/>
    <n v="342.39"/>
    <n v="2054.34"/>
    <n v="0"/>
    <n v="2054.34"/>
    <n v="184.89060000000001"/>
    <n v="184.89060000000001"/>
    <n v="0"/>
    <n v="2424.1212000000005"/>
  </r>
  <r>
    <n v="309"/>
    <x v="15"/>
    <x v="57"/>
    <n v="8509"/>
    <n v="0.18"/>
    <x v="272"/>
    <n v="5"/>
    <n v="441.45600000000002"/>
    <n v="2207.2800000000002"/>
    <n v="0"/>
    <n v="2207.2800000000002"/>
    <n v="198.65520000000001"/>
    <n v="198.65520000000001"/>
    <n v="0"/>
    <n v="2604.5904000000005"/>
  </r>
  <r>
    <n v="310"/>
    <x v="15"/>
    <x v="57"/>
    <n v="8509"/>
    <n v="0.18"/>
    <x v="273"/>
    <n v="2"/>
    <n v="1122.135"/>
    <n v="2244.27"/>
    <n v="0"/>
    <n v="2244.27"/>
    <n v="201.98429999999999"/>
    <n v="201.98429999999999"/>
    <n v="0"/>
    <n v="2648.2386000000001"/>
  </r>
  <r>
    <n v="311"/>
    <x v="0"/>
    <x v="57"/>
    <n v="8516"/>
    <n v="0.18"/>
    <x v="274"/>
    <n v="12"/>
    <n v="368.66"/>
    <n v="4423.92"/>
    <n v="0"/>
    <n v="4423.92"/>
    <n v="398.15280000000001"/>
    <n v="398.15280000000001"/>
    <n v="0"/>
    <n v="5220.2255999999998"/>
  </r>
  <r>
    <n v="312"/>
    <x v="12"/>
    <x v="58"/>
    <n v="7615"/>
    <n v="0.12"/>
    <x v="275"/>
    <n v="6.67"/>
    <n v="540.17999999999995"/>
    <n v="3603.0005999999998"/>
    <n v="0"/>
    <n v="3603.0005999999998"/>
    <n v="216.18003599999997"/>
    <n v="216.18003599999997"/>
    <n v="0"/>
    <n v="4035.3606719999998"/>
  </r>
  <r>
    <n v="313"/>
    <x v="3"/>
    <x v="58"/>
    <n v="7323"/>
    <n v="0.12"/>
    <x v="87"/>
    <n v="243.63"/>
    <n v="180"/>
    <n v="43853.4"/>
    <n v="0"/>
    <n v="43853.4"/>
    <n v="2631.2040000000002"/>
    <n v="2631.2040000000002"/>
    <n v="0"/>
    <n v="49115.807999999997"/>
  </r>
  <r>
    <n v="314"/>
    <x v="11"/>
    <x v="59"/>
    <n v="8516"/>
    <n v="0.18"/>
    <x v="276"/>
    <n v="4"/>
    <n v="1062.0650000000001"/>
    <n v="4248.26"/>
    <n v="0"/>
    <n v="4248.26"/>
    <n v="382.34340000000003"/>
    <n v="382.34340000000003"/>
    <n v="0"/>
    <n v="5012.9467999999997"/>
  </r>
  <r>
    <n v="315"/>
    <x v="7"/>
    <x v="60"/>
    <n v="7323"/>
    <n v="0.12"/>
    <x v="277"/>
    <n v="3"/>
    <n v="1527"/>
    <n v="4581"/>
    <n v="0"/>
    <n v="4581"/>
    <n v="274.86"/>
    <n v="274.86"/>
    <n v="0"/>
    <n v="5130.7199999999993"/>
  </r>
  <r>
    <n v="316"/>
    <x v="7"/>
    <x v="60"/>
    <n v="7615"/>
    <n v="0.12"/>
    <x v="278"/>
    <n v="3"/>
    <n v="1218"/>
    <n v="3654"/>
    <n v="0"/>
    <n v="3654"/>
    <n v="219.23999999999998"/>
    <n v="219.23999999999998"/>
    <n v="0"/>
    <n v="4092.4799999999996"/>
  </r>
  <r>
    <n v="317"/>
    <x v="7"/>
    <x v="60"/>
    <n v="7323"/>
    <n v="0.12"/>
    <x v="246"/>
    <n v="50"/>
    <n v="186"/>
    <n v="9300"/>
    <n v="0"/>
    <n v="9300"/>
    <n v="558"/>
    <n v="558"/>
    <n v="0"/>
    <n v="10416"/>
  </r>
  <r>
    <n v="318"/>
    <x v="0"/>
    <x v="61"/>
    <n v="8516"/>
    <n v="0.18"/>
    <x v="113"/>
    <n v="2"/>
    <n v="1039.0350000000001"/>
    <n v="2078.0700000000002"/>
    <n v="0"/>
    <n v="2078.0700000000002"/>
    <n v="187.02630000000002"/>
    <n v="187.02630000000002"/>
    <n v="0"/>
    <n v="2452.1226000000001"/>
  </r>
  <r>
    <n v="319"/>
    <x v="0"/>
    <x v="61"/>
    <n v="8516"/>
    <n v="0.18"/>
    <x v="279"/>
    <n v="5"/>
    <n v="348.322"/>
    <n v="1741.6100000000001"/>
    <n v="0"/>
    <n v="1741.6100000000001"/>
    <n v="156.7449"/>
    <n v="156.7449"/>
    <n v="0"/>
    <n v="2055.0998"/>
  </r>
  <r>
    <n v="320"/>
    <x v="15"/>
    <x v="62"/>
    <n v="8516"/>
    <n v="0.18"/>
    <x v="280"/>
    <n v="2"/>
    <n v="592.4"/>
    <n v="1184.8"/>
    <n v="0"/>
    <n v="1184.8"/>
    <n v="106.63199999999999"/>
    <n v="106.63199999999999"/>
    <n v="0"/>
    <n v="1398.0640000000001"/>
  </r>
  <r>
    <n v="321"/>
    <x v="15"/>
    <x v="62"/>
    <n v="8516"/>
    <n v="0.18"/>
    <x v="281"/>
    <n v="2"/>
    <n v="432.23"/>
    <n v="864.46"/>
    <n v="0"/>
    <n v="864.46"/>
    <n v="77.801400000000001"/>
    <n v="77.801400000000001"/>
    <n v="0"/>
    <n v="1020.0628000000002"/>
  </r>
  <r>
    <n v="322"/>
    <x v="15"/>
    <x v="62"/>
    <n v="8516"/>
    <n v="0.18"/>
    <x v="282"/>
    <n v="12"/>
    <n v="180.52"/>
    <n v="2166.2400000000002"/>
    <n v="0"/>
    <n v="2166.2400000000002"/>
    <n v="194.9616"/>
    <n v="194.9616"/>
    <n v="0"/>
    <n v="2556.1632000000004"/>
  </r>
  <r>
    <n v="323"/>
    <x v="15"/>
    <x v="62"/>
    <n v="8516"/>
    <n v="0.18"/>
    <x v="283"/>
    <n v="2"/>
    <n v="661.05"/>
    <n v="1322.1"/>
    <n v="0"/>
    <n v="1322.1"/>
    <n v="118.98899999999999"/>
    <n v="118.98899999999999"/>
    <n v="0"/>
    <n v="1560.078"/>
  </r>
  <r>
    <n v="324"/>
    <x v="13"/>
    <x v="62"/>
    <n v="7321"/>
    <n v="0.18"/>
    <x v="255"/>
    <n v="2"/>
    <n v="1940.68"/>
    <n v="3881.36"/>
    <n v="0"/>
    <n v="3881.36"/>
    <n v="349.32240000000002"/>
    <n v="349.32240000000002"/>
    <n v="0"/>
    <n v="4580.0047999999997"/>
  </r>
  <r>
    <n v="325"/>
    <x v="13"/>
    <x v="62"/>
    <n v="8516"/>
    <n v="0.18"/>
    <x v="284"/>
    <n v="3"/>
    <n v="805.09"/>
    <n v="2415.27"/>
    <n v="0"/>
    <n v="2415.27"/>
    <n v="217.37429999999998"/>
    <n v="217.37429999999998"/>
    <n v="0"/>
    <n v="2850.0185999999999"/>
  </r>
  <r>
    <n v="326"/>
    <x v="13"/>
    <x v="62"/>
    <n v="8516"/>
    <n v="0.18"/>
    <x v="285"/>
    <n v="8"/>
    <n v="720.34"/>
    <n v="5762.72"/>
    <n v="0"/>
    <n v="5762.72"/>
    <n v="518.64480000000003"/>
    <n v="518.64480000000003"/>
    <n v="0"/>
    <n v="6800.0096000000003"/>
  </r>
  <r>
    <n v="327"/>
    <x v="7"/>
    <x v="63"/>
    <n v="7323"/>
    <n v="0.12"/>
    <x v="277"/>
    <n v="6"/>
    <n v="1527"/>
    <n v="9162"/>
    <n v="0"/>
    <n v="9162"/>
    <n v="549.72"/>
    <n v="549.72"/>
    <n v="0"/>
    <n v="10261.439999999999"/>
  </r>
  <r>
    <n v="328"/>
    <x v="7"/>
    <x v="63"/>
    <n v="7615"/>
    <n v="0.12"/>
    <x v="286"/>
    <n v="2"/>
    <n v="408"/>
    <n v="816"/>
    <n v="0"/>
    <n v="816"/>
    <n v="48.96"/>
    <n v="48.96"/>
    <n v="0"/>
    <n v="913.92000000000007"/>
  </r>
  <r>
    <n v="329"/>
    <x v="7"/>
    <x v="63"/>
    <n v="7615"/>
    <n v="0.12"/>
    <x v="287"/>
    <n v="2"/>
    <n v="484"/>
    <n v="968"/>
    <n v="0"/>
    <n v="968"/>
    <n v="58.08"/>
    <n v="58.08"/>
    <n v="0"/>
    <n v="1084.1599999999999"/>
  </r>
  <r>
    <n v="330"/>
    <x v="0"/>
    <x v="64"/>
    <n v="8516"/>
    <n v="0.18"/>
    <x v="288"/>
    <n v="2"/>
    <n v="440.7"/>
    <n v="881.4"/>
    <n v="0"/>
    <n v="881.4"/>
    <n v="79.325999999999993"/>
    <n v="79.325999999999993"/>
    <n v="0"/>
    <n v="1040.0519999999999"/>
  </r>
  <r>
    <n v="331"/>
    <x v="6"/>
    <x v="65"/>
    <n v="9405"/>
    <n v="0.12"/>
    <x v="289"/>
    <n v="40"/>
    <n v="147.5265"/>
    <n v="5901.0599999999995"/>
    <n v="0"/>
    <n v="5901.0599999999995"/>
    <n v="354.06359999999995"/>
    <n v="354.06359999999995"/>
    <n v="0"/>
    <n v="6609.1871999999985"/>
  </r>
  <r>
    <n v="332"/>
    <x v="6"/>
    <x v="66"/>
    <n v="9405"/>
    <n v="0.12"/>
    <x v="290"/>
    <n v="40"/>
    <n v="140.62"/>
    <n v="5624.8"/>
    <n v="0"/>
    <n v="5624.8"/>
    <n v="337.488"/>
    <n v="337.488"/>
    <n v="0"/>
    <n v="6299.7760000000007"/>
  </r>
  <r>
    <n v="333"/>
    <x v="15"/>
    <x v="66"/>
    <n v="8516"/>
    <n v="0.18"/>
    <x v="291"/>
    <n v="6"/>
    <n v="455.11"/>
    <n v="2730.66"/>
    <n v="0"/>
    <n v="2730.66"/>
    <n v="245.75939999999997"/>
    <n v="245.75939999999997"/>
    <n v="0"/>
    <n v="3222.1787999999997"/>
  </r>
  <r>
    <n v="334"/>
    <x v="6"/>
    <x v="67"/>
    <n v="8516"/>
    <n v="0.18"/>
    <x v="292"/>
    <n v="2"/>
    <n v="1729.95"/>
    <n v="3459.9"/>
    <n v="0"/>
    <n v="3459.9"/>
    <n v="311.39100000000002"/>
    <n v="311.39100000000002"/>
    <n v="0"/>
    <n v="4082.6820000000002"/>
  </r>
  <r>
    <n v="335"/>
    <x v="11"/>
    <x v="68"/>
    <n v="8516"/>
    <n v="0.18"/>
    <x v="293"/>
    <n v="2"/>
    <n v="502.45580000000001"/>
    <n v="1004.9116"/>
    <n v="0"/>
    <n v="1004.9116"/>
    <n v="90.442043999999996"/>
    <n v="90.442043999999996"/>
    <n v="0"/>
    <n v="1185.7956879999999"/>
  </r>
  <r>
    <n v="336"/>
    <x v="11"/>
    <x v="68"/>
    <n v="8516"/>
    <n v="0.18"/>
    <x v="294"/>
    <n v="3"/>
    <n v="239.18860000000001"/>
    <n v="717.56580000000008"/>
    <n v="0"/>
    <n v="717.56580000000008"/>
    <n v="64.580922000000001"/>
    <n v="64.580922000000001"/>
    <n v="0"/>
    <n v="846.72764400000005"/>
  </r>
  <r>
    <n v="337"/>
    <x v="11"/>
    <x v="69"/>
    <n v="7321"/>
    <n v="0.18"/>
    <x v="295"/>
    <n v="2"/>
    <n v="959.33199999999999"/>
    <n v="1918.664"/>
    <n v="0"/>
    <n v="1918.664"/>
    <n v="172.67975999999999"/>
    <n v="172.67975999999999"/>
    <n v="0"/>
    <n v="2264.0235199999997"/>
  </r>
  <r>
    <n v="338"/>
    <x v="7"/>
    <x v="69"/>
    <n v="9617"/>
    <n v="0.18"/>
    <x v="227"/>
    <n v="6"/>
    <n v="302"/>
    <n v="1812"/>
    <n v="0"/>
    <n v="1812"/>
    <n v="163.07999999999998"/>
    <n v="163.07999999999998"/>
    <n v="0"/>
    <n v="2138.16"/>
  </r>
  <r>
    <n v="339"/>
    <x v="7"/>
    <x v="69"/>
    <n v="9617"/>
    <n v="0.18"/>
    <x v="296"/>
    <n v="3"/>
    <n v="283"/>
    <n v="849"/>
    <n v="0"/>
    <n v="849"/>
    <n v="76.41"/>
    <n v="76.41"/>
    <n v="0"/>
    <n v="1001.8199999999999"/>
  </r>
  <r>
    <n v="340"/>
    <x v="11"/>
    <x v="70"/>
    <n v="8516"/>
    <n v="0.18"/>
    <x v="297"/>
    <n v="4"/>
    <n v="307.20339999999999"/>
    <n v="1228.8136"/>
    <n v="0"/>
    <n v="1228.8136"/>
    <n v="110.59322399999999"/>
    <n v="110.59322399999999"/>
    <n v="0"/>
    <n v="1450.0000479999999"/>
  </r>
  <r>
    <n v="341"/>
    <x v="16"/>
    <x v="71"/>
    <n v="8516"/>
    <n v="0.18"/>
    <x v="298"/>
    <n v="6"/>
    <n v="338.98"/>
    <n v="2033.88"/>
    <n v="0"/>
    <n v="2033.88"/>
    <n v="183.04920000000001"/>
    <n v="183.04920000000001"/>
    <n v="0"/>
    <n v="2399.9784"/>
  </r>
  <r>
    <n v="342"/>
    <x v="18"/>
    <x v="72"/>
    <n v="7323"/>
    <n v="0.12"/>
    <x v="299"/>
    <n v="25"/>
    <n v="37"/>
    <n v="925"/>
    <n v="0"/>
    <n v="925"/>
    <n v="55.5"/>
    <n v="55.5"/>
    <n v="0"/>
    <n v="1036"/>
  </r>
  <r>
    <n v="343"/>
    <x v="18"/>
    <x v="72"/>
    <n v="3924"/>
    <n v="0.18"/>
    <x v="300"/>
    <n v="16"/>
    <n v="98.31"/>
    <n v="1572.96"/>
    <n v="0"/>
    <n v="1572.96"/>
    <n v="141.56639999999999"/>
    <n v="141.56639999999999"/>
    <n v="0"/>
    <n v="1856.0927999999999"/>
  </r>
  <r>
    <n v="344"/>
    <x v="18"/>
    <x v="72"/>
    <n v="7323"/>
    <n v="0.12"/>
    <x v="301"/>
    <n v="13.72"/>
    <n v="133"/>
    <n v="1824.76"/>
    <n v="0"/>
    <n v="1824.76"/>
    <n v="109.48559999999999"/>
    <n v="109.48559999999999"/>
    <n v="0"/>
    <n v="2043.7311999999999"/>
  </r>
  <r>
    <n v="345"/>
    <x v="18"/>
    <x v="72"/>
    <n v="7323"/>
    <n v="0.12"/>
    <x v="302"/>
    <n v="9.7799999999999994"/>
    <n v="167"/>
    <n v="1633.26"/>
    <n v="0"/>
    <n v="1633.26"/>
    <n v="97.995599999999996"/>
    <n v="97.995599999999996"/>
    <n v="0"/>
    <n v="1829.2511999999999"/>
  </r>
  <r>
    <n v="346"/>
    <x v="0"/>
    <x v="73"/>
    <n v="8414"/>
    <n v="0.18"/>
    <x v="303"/>
    <n v="24"/>
    <n v="970.38750000000005"/>
    <n v="23289.300000000003"/>
    <n v="0"/>
    <n v="23289.300000000003"/>
    <n v="2096.0370000000003"/>
    <n v="2096.0370000000003"/>
    <n v="0"/>
    <n v="27481.374000000003"/>
  </r>
  <r>
    <n v="347"/>
    <x v="0"/>
    <x v="73"/>
    <n v="8414"/>
    <n v="0.18"/>
    <x v="304"/>
    <n v="8"/>
    <n v="1005.9825"/>
    <n v="8047.86"/>
    <n v="0"/>
    <n v="8047.86"/>
    <n v="724.30739999999992"/>
    <n v="724.30739999999992"/>
    <n v="0"/>
    <n v="9496.4748"/>
  </r>
  <r>
    <n v="348"/>
    <x v="0"/>
    <x v="73"/>
    <n v="8414"/>
    <n v="0.18"/>
    <x v="305"/>
    <n v="8"/>
    <n v="1005.9825"/>
    <n v="8047.86"/>
    <n v="0"/>
    <n v="8047.86"/>
    <n v="724.30739999999992"/>
    <n v="724.30739999999992"/>
    <n v="0"/>
    <n v="9496.4748"/>
  </r>
  <r>
    <n v="349"/>
    <x v="13"/>
    <x v="73"/>
    <n v="8421"/>
    <n v="0.18"/>
    <x v="306"/>
    <n v="5"/>
    <n v="745.76"/>
    <n v="3728.8"/>
    <n v="0"/>
    <n v="3728.8"/>
    <n v="335.59199999999998"/>
    <n v="335.59199999999998"/>
    <n v="0"/>
    <n v="4399.9840000000004"/>
  </r>
  <r>
    <n v="350"/>
    <x v="13"/>
    <x v="73"/>
    <n v="8421"/>
    <n v="0.18"/>
    <x v="307"/>
    <n v="1"/>
    <n v="346.61"/>
    <n v="346.61"/>
    <n v="0"/>
    <n v="346.61"/>
    <n v="31.194900000000001"/>
    <n v="31.194900000000001"/>
    <n v="0"/>
    <n v="408.99980000000005"/>
  </r>
  <r>
    <n v="351"/>
    <x v="13"/>
    <x v="74"/>
    <n v="9405"/>
    <n v="0.12"/>
    <x v="308"/>
    <n v="20"/>
    <n v="160.71"/>
    <n v="3214.2000000000003"/>
    <n v="0"/>
    <n v="3214.2000000000003"/>
    <n v="192.852"/>
    <n v="192.852"/>
    <n v="0"/>
    <n v="3599.904"/>
  </r>
  <r>
    <n v="352"/>
    <x v="19"/>
    <x v="74"/>
    <n v="8414"/>
    <n v="0.18"/>
    <x v="309"/>
    <n v="2"/>
    <n v="1790.68"/>
    <n v="3581.36"/>
    <n v="0"/>
    <n v="3581.36"/>
    <n v="322.32240000000002"/>
    <n v="322.32240000000002"/>
    <n v="0"/>
    <n v="4226.0048000000006"/>
  </r>
  <r>
    <n v="353"/>
    <x v="19"/>
    <x v="74"/>
    <n v="8414"/>
    <n v="0.18"/>
    <x v="310"/>
    <n v="2"/>
    <n v="1790.68"/>
    <n v="3581.36"/>
    <n v="0"/>
    <n v="3581.36"/>
    <n v="322.32240000000002"/>
    <n v="322.32240000000002"/>
    <n v="0"/>
    <n v="4226.0048000000006"/>
  </r>
  <r>
    <n v="354"/>
    <x v="19"/>
    <x v="74"/>
    <n v="8414"/>
    <n v="0.18"/>
    <x v="311"/>
    <n v="2"/>
    <n v="1790.68"/>
    <n v="3581.36"/>
    <n v="0"/>
    <n v="3581.36"/>
    <n v="322.32240000000002"/>
    <n v="322.32240000000002"/>
    <n v="0"/>
    <n v="4226.0048000000006"/>
  </r>
  <r>
    <n v="355"/>
    <x v="19"/>
    <x v="74"/>
    <n v="8414"/>
    <n v="0.18"/>
    <x v="312"/>
    <n v="2"/>
    <n v="1790.68"/>
    <n v="3581.36"/>
    <n v="0"/>
    <n v="3581.36"/>
    <n v="322.32240000000002"/>
    <n v="322.32240000000002"/>
    <n v="0"/>
    <n v="4226.0048000000006"/>
  </r>
  <r>
    <n v="356"/>
    <x v="13"/>
    <x v="75"/>
    <n v="8421"/>
    <n v="0.18"/>
    <x v="257"/>
    <n v="6"/>
    <n v="438.98"/>
    <n v="2633.88"/>
    <n v="0"/>
    <n v="2633.88"/>
    <n v="237.04920000000001"/>
    <n v="237.04920000000001"/>
    <n v="0"/>
    <n v="3107.9784"/>
  </r>
  <r>
    <n v="364"/>
    <x v="9"/>
    <x v="76"/>
    <n v="8301"/>
    <n v="0.18"/>
    <x v="313"/>
    <n v="25"/>
    <n v="50.88"/>
    <n v="1272"/>
    <n v="0"/>
    <n v="1272"/>
    <n v="114.47999999999999"/>
    <n v="114.47999999999999"/>
    <n v="0"/>
    <n v="1500.96"/>
  </r>
  <r>
    <n v="365"/>
    <x v="9"/>
    <x v="76"/>
    <n v="8301"/>
    <n v="0.18"/>
    <x v="314"/>
    <n v="25"/>
    <n v="77.290000000000006"/>
    <n v="1932.2500000000002"/>
    <n v="0"/>
    <n v="1932.2500000000002"/>
    <n v="173.9025"/>
    <n v="173.9025"/>
    <n v="0"/>
    <n v="2280.0550000000003"/>
  </r>
  <r>
    <n v="366"/>
    <x v="9"/>
    <x v="76"/>
    <n v="8301"/>
    <n v="0.18"/>
    <x v="90"/>
    <n v="5"/>
    <n v="192.58"/>
    <n v="962.90000000000009"/>
    <n v="0"/>
    <n v="962.90000000000009"/>
    <n v="86.661000000000001"/>
    <n v="86.661000000000001"/>
    <n v="0"/>
    <n v="1136.2220000000002"/>
  </r>
  <r>
    <n v="367"/>
    <x v="11"/>
    <x v="77"/>
    <n v="8516"/>
    <n v="0.18"/>
    <x v="315"/>
    <n v="1"/>
    <n v="502.45"/>
    <n v="502.45"/>
    <n v="0"/>
    <n v="502.45"/>
    <n v="45.220499999999994"/>
    <n v="45.220499999999994"/>
    <n v="0"/>
    <n v="592.89099999999996"/>
  </r>
  <r>
    <n v="368"/>
    <x v="11"/>
    <x v="77"/>
    <n v="8516"/>
    <n v="0.18"/>
    <x v="316"/>
    <n v="1"/>
    <n v="772.38"/>
    <n v="772.38"/>
    <n v="0"/>
    <n v="772.38"/>
    <n v="69.514200000000002"/>
    <n v="69.514200000000002"/>
    <n v="0"/>
    <n v="911.40839999999992"/>
  </r>
  <r>
    <n v="369"/>
    <x v="11"/>
    <x v="77"/>
    <n v="8516"/>
    <n v="0.18"/>
    <x v="317"/>
    <n v="1"/>
    <n v="332.2"/>
    <n v="332.2"/>
    <n v="0"/>
    <n v="332.2"/>
    <n v="29.897999999999996"/>
    <n v="29.897999999999996"/>
    <n v="0"/>
    <n v="391.99599999999998"/>
  </r>
  <r>
    <n v="370"/>
    <x v="11"/>
    <x v="77"/>
    <n v="8510"/>
    <n v="0.18"/>
    <x v="318"/>
    <n v="1"/>
    <n v="718.39"/>
    <n v="718.39"/>
    <n v="0"/>
    <n v="718.39"/>
    <n v="64.65509999999999"/>
    <n v="64.65509999999999"/>
    <n v="0"/>
    <n v="847.70019999999988"/>
  </r>
  <r>
    <n v="371"/>
    <x v="11"/>
    <x v="77"/>
    <n v="8510"/>
    <n v="0.18"/>
    <x v="319"/>
    <n v="2"/>
    <n v="622.88"/>
    <n v="1245.76"/>
    <n v="0"/>
    <n v="1245.76"/>
    <n v="112.11839999999999"/>
    <n v="112.11839999999999"/>
    <n v="0"/>
    <n v="1469.9968000000001"/>
  </r>
  <r>
    <n v="372"/>
    <x v="6"/>
    <x v="78"/>
    <n v="8510"/>
    <n v="0.18"/>
    <x v="320"/>
    <n v="4"/>
    <n v="657"/>
    <n v="2628"/>
    <n v="0"/>
    <n v="2628"/>
    <n v="236.51999999999998"/>
    <n v="236.51999999999998"/>
    <n v="0"/>
    <n v="3101.04"/>
  </r>
  <r>
    <n v="373"/>
    <x v="18"/>
    <x v="79"/>
    <n v="7323"/>
    <n v="0.12"/>
    <x v="321"/>
    <n v="12"/>
    <n v="65.599999999999994"/>
    <n v="787.19999999999993"/>
    <n v="0"/>
    <n v="787.19999999999993"/>
    <n v="47.231999999999992"/>
    <n v="47.231999999999992"/>
    <n v="0"/>
    <n v="881.66399999999987"/>
  </r>
  <r>
    <n v="374"/>
    <x v="18"/>
    <x v="79"/>
    <n v="7323"/>
    <n v="0.12"/>
    <x v="322"/>
    <n v="8"/>
    <n v="122"/>
    <n v="976"/>
    <n v="0"/>
    <n v="976"/>
    <n v="58.559999999999995"/>
    <n v="58.559999999999995"/>
    <n v="0"/>
    <n v="1093.1199999999999"/>
  </r>
  <r>
    <n v="375"/>
    <x v="11"/>
    <x v="80"/>
    <n v="8516"/>
    <n v="0.18"/>
    <x v="323"/>
    <n v="3"/>
    <n v="1204.23"/>
    <n v="3612.69"/>
    <n v="0"/>
    <n v="3612.69"/>
    <n v="325.14209999999997"/>
    <n v="325.14209999999997"/>
    <n v="0"/>
    <n v="4262.9741999999997"/>
  </r>
  <r>
    <n v="376"/>
    <x v="0"/>
    <x v="81"/>
    <n v="8516"/>
    <n v="0.18"/>
    <x v="324"/>
    <n v="1"/>
    <n v="581.39"/>
    <n v="581.39"/>
    <n v="0"/>
    <n v="581.39"/>
    <n v="52.325099999999999"/>
    <n v="52.325099999999999"/>
    <n v="0"/>
    <n v="686.04020000000003"/>
  </r>
  <r>
    <n v="377"/>
    <x v="0"/>
    <x v="81"/>
    <n v="8516"/>
    <n v="0.18"/>
    <x v="325"/>
    <n v="1"/>
    <n v="581.39"/>
    <n v="581.39"/>
    <n v="0"/>
    <n v="581.39"/>
    <n v="52.325099999999999"/>
    <n v="52.325099999999999"/>
    <n v="0"/>
    <n v="686.04020000000003"/>
  </r>
  <r>
    <n v="378"/>
    <x v="0"/>
    <x v="81"/>
    <n v="8516"/>
    <n v="0.18"/>
    <x v="326"/>
    <n v="1"/>
    <n v="581.39"/>
    <n v="581.39"/>
    <n v="0"/>
    <n v="581.39"/>
    <n v="52.325099999999999"/>
    <n v="52.325099999999999"/>
    <n v="0"/>
    <n v="686.04020000000003"/>
  </r>
  <r>
    <n v="379"/>
    <x v="0"/>
    <x v="81"/>
    <n v="8516"/>
    <n v="0.18"/>
    <x v="107"/>
    <n v="1"/>
    <n v="858.52"/>
    <n v="858.52"/>
    <n v="0"/>
    <n v="858.52"/>
    <n v="77.266799999999989"/>
    <n v="77.266799999999989"/>
    <n v="0"/>
    <n v="1013.0536"/>
  </r>
  <r>
    <n v="380"/>
    <x v="0"/>
    <x v="81"/>
    <n v="8516"/>
    <n v="0.18"/>
    <x v="327"/>
    <n v="1"/>
    <n v="858.52"/>
    <n v="858.52"/>
    <n v="0"/>
    <n v="858.52"/>
    <n v="77.266799999999989"/>
    <n v="77.266799999999989"/>
    <n v="0"/>
    <n v="1013.0536"/>
  </r>
  <r>
    <n v="381"/>
    <x v="0"/>
    <x v="81"/>
    <n v="8516"/>
    <n v="0.18"/>
    <x v="328"/>
    <n v="1"/>
    <n v="632.24"/>
    <n v="632.24"/>
    <n v="0"/>
    <n v="632.24"/>
    <n v="56.901600000000002"/>
    <n v="56.901600000000002"/>
    <n v="0"/>
    <n v="746.04320000000007"/>
  </r>
  <r>
    <n v="382"/>
    <x v="0"/>
    <x v="81"/>
    <n v="8516"/>
    <n v="0.18"/>
    <x v="288"/>
    <n v="1"/>
    <n v="440.7"/>
    <n v="440.7"/>
    <n v="0"/>
    <n v="440.7"/>
    <n v="39.662999999999997"/>
    <n v="39.662999999999997"/>
    <n v="0"/>
    <n v="520.02599999999995"/>
  </r>
  <r>
    <n v="383"/>
    <x v="0"/>
    <x v="81"/>
    <n v="7615"/>
    <n v="0.12"/>
    <x v="329"/>
    <n v="1"/>
    <n v="824.15"/>
    <n v="824.15"/>
    <n v="0"/>
    <n v="824.15"/>
    <n v="49.448999999999998"/>
    <n v="49.448999999999998"/>
    <n v="0"/>
    <n v="923.04799999999989"/>
  </r>
  <r>
    <n v="384"/>
    <x v="0"/>
    <x v="81"/>
    <n v="7615"/>
    <n v="0.12"/>
    <x v="330"/>
    <n v="1"/>
    <n v="1124.1600000000001"/>
    <n v="1124.1600000000001"/>
    <n v="0"/>
    <n v="1124.1600000000001"/>
    <n v="67.449600000000004"/>
    <n v="67.449600000000004"/>
    <n v="0"/>
    <n v="1259.0591999999999"/>
  </r>
  <r>
    <n v="385"/>
    <x v="0"/>
    <x v="81"/>
    <n v="7321"/>
    <n v="0.18"/>
    <x v="57"/>
    <n v="1"/>
    <n v="1155.1400000000001"/>
    <n v="1155.1400000000001"/>
    <n v="0"/>
    <n v="1155.1400000000001"/>
    <n v="103.96260000000001"/>
    <n v="103.96260000000001"/>
    <n v="0"/>
    <n v="1363.0652000000002"/>
  </r>
  <r>
    <n v="386"/>
    <x v="0"/>
    <x v="81"/>
    <n v="8516"/>
    <n v="0.18"/>
    <x v="331"/>
    <n v="1"/>
    <n v="1155.99"/>
    <n v="1155.99"/>
    <n v="0"/>
    <n v="1155.99"/>
    <n v="104.03909999999999"/>
    <n v="104.03909999999999"/>
    <n v="0"/>
    <n v="1364.0681999999999"/>
  </r>
  <r>
    <n v="387"/>
    <x v="6"/>
    <x v="82"/>
    <n v="8539"/>
    <n v="0.12"/>
    <x v="332"/>
    <n v="40"/>
    <n v="62.68"/>
    <n v="2507.1999999999998"/>
    <n v="0"/>
    <n v="2507.1999999999998"/>
    <n v="150.43199999999999"/>
    <n v="150.43199999999999"/>
    <n v="0"/>
    <n v="2808.0639999999994"/>
  </r>
  <r>
    <n v="388"/>
    <x v="6"/>
    <x v="83"/>
    <n v="8414"/>
    <n v="0.18"/>
    <x v="333"/>
    <n v="6"/>
    <n v="892.05"/>
    <n v="5352.2999999999993"/>
    <n v="0"/>
    <n v="5352.2999999999993"/>
    <n v="481.70699999999994"/>
    <n v="481.70699999999994"/>
    <n v="0"/>
    <n v="6315.7139999999999"/>
  </r>
  <r>
    <n v="389"/>
    <x v="18"/>
    <x v="84"/>
    <n v="7615"/>
    <n v="0.12"/>
    <x v="334"/>
    <n v="10"/>
    <n v="330"/>
    <n v="3300"/>
    <n v="0"/>
    <n v="3300"/>
    <n v="198"/>
    <n v="198"/>
    <n v="0"/>
    <n v="3696"/>
  </r>
  <r>
    <n v="390"/>
    <x v="0"/>
    <x v="84"/>
    <n v="8509"/>
    <n v="0.18"/>
    <x v="45"/>
    <n v="1"/>
    <n v="1673.81"/>
    <n v="1673.81"/>
    <n v="0"/>
    <n v="1673.81"/>
    <n v="150.6429"/>
    <n v="150.6429"/>
    <n v="0"/>
    <n v="1975.0958000000001"/>
  </r>
  <r>
    <n v="391"/>
    <x v="0"/>
    <x v="84"/>
    <n v="8516"/>
    <n v="0.18"/>
    <x v="55"/>
    <n v="1"/>
    <n v="750.89"/>
    <n v="750.89"/>
    <n v="0"/>
    <n v="750.89"/>
    <n v="67.580100000000002"/>
    <n v="67.580100000000002"/>
    <n v="0"/>
    <n v="886.05020000000002"/>
  </r>
  <r>
    <n v="392"/>
    <x v="18"/>
    <x v="84"/>
    <n v="9617"/>
    <n v="0.18"/>
    <x v="335"/>
    <n v="6"/>
    <n v="143"/>
    <n v="858"/>
    <n v="0"/>
    <n v="858"/>
    <n v="77.22"/>
    <n v="77.22"/>
    <n v="0"/>
    <n v="1012.44"/>
  </r>
  <r>
    <n v="393"/>
    <x v="18"/>
    <x v="84"/>
    <n v="9617"/>
    <n v="0.18"/>
    <x v="336"/>
    <n v="6"/>
    <n v="77"/>
    <n v="462"/>
    <n v="0"/>
    <n v="462"/>
    <n v="41.58"/>
    <n v="41.58"/>
    <n v="0"/>
    <n v="545.16"/>
  </r>
  <r>
    <n v="394"/>
    <x v="0"/>
    <x v="84"/>
    <n v="8509"/>
    <n v="0.18"/>
    <x v="337"/>
    <n v="1"/>
    <n v="1613.64"/>
    <n v="1613.64"/>
    <n v="0"/>
    <n v="1613.64"/>
    <n v="145.2276"/>
    <n v="145.2276"/>
    <n v="0"/>
    <n v="1904.0952"/>
  </r>
  <r>
    <n v="395"/>
    <x v="15"/>
    <x v="84"/>
    <n v="7321"/>
    <n v="0.18"/>
    <x v="338"/>
    <n v="2"/>
    <n v="2110.2800000000002"/>
    <n v="4220.5600000000004"/>
    <n v="0"/>
    <n v="4220.5600000000004"/>
    <n v="379.85040000000004"/>
    <n v="379.85040000000004"/>
    <n v="0"/>
    <n v="4980.2608000000009"/>
  </r>
  <r>
    <n v="396"/>
    <x v="0"/>
    <x v="84"/>
    <n v="8414"/>
    <n v="0.18"/>
    <x v="339"/>
    <n v="1"/>
    <n v="1006.83"/>
    <n v="1006.83"/>
    <n v="0"/>
    <n v="1006.83"/>
    <n v="90.614699999999999"/>
    <n v="90.614699999999999"/>
    <n v="0"/>
    <n v="1188.0594000000001"/>
  </r>
  <r>
    <n v="397"/>
    <x v="0"/>
    <x v="84"/>
    <n v="8414"/>
    <n v="0.18"/>
    <x v="340"/>
    <n v="1"/>
    <n v="1006.83"/>
    <n v="1006.83"/>
    <n v="0"/>
    <n v="1006.83"/>
    <n v="90.614699999999999"/>
    <n v="90.614699999999999"/>
    <n v="0"/>
    <n v="1188.0594000000001"/>
  </r>
  <r>
    <n v="398"/>
    <x v="0"/>
    <x v="84"/>
    <n v="8414"/>
    <n v="0.18"/>
    <x v="341"/>
    <n v="1"/>
    <n v="1000.9"/>
    <n v="1000.9"/>
    <n v="0"/>
    <n v="1000.9"/>
    <n v="90.080999999999989"/>
    <n v="90.080999999999989"/>
    <n v="0"/>
    <n v="1181.0619999999999"/>
  </r>
  <r>
    <n v="399"/>
    <x v="0"/>
    <x v="84"/>
    <n v="8414"/>
    <n v="0.18"/>
    <x v="342"/>
    <n v="1"/>
    <n v="1000.9"/>
    <n v="1000.9"/>
    <n v="0"/>
    <n v="1000.9"/>
    <n v="90.080999999999989"/>
    <n v="90.080999999999989"/>
    <n v="0"/>
    <n v="1181.0619999999999"/>
  </r>
  <r>
    <n v="400"/>
    <x v="20"/>
    <x v="84"/>
    <n v="9405"/>
    <n v="0.12"/>
    <x v="343"/>
    <n v="2"/>
    <n v="1548"/>
    <n v="3096"/>
    <n v="0"/>
    <n v="3096"/>
    <n v="185.76"/>
    <n v="185.76"/>
    <n v="0"/>
    <n v="3467.5200000000004"/>
  </r>
  <r>
    <n v="401"/>
    <x v="18"/>
    <x v="84"/>
    <n v="7323"/>
    <n v="0.12"/>
    <x v="301"/>
    <n v="7.46"/>
    <n v="133"/>
    <n v="992.18"/>
    <n v="0"/>
    <n v="992.18"/>
    <n v="59.530799999999992"/>
    <n v="59.530799999999992"/>
    <n v="0"/>
    <n v="1111.2415999999998"/>
  </r>
  <r>
    <n v="402"/>
    <x v="21"/>
    <x v="85"/>
    <n v="8509"/>
    <n v="0.18"/>
    <x v="344"/>
    <n v="2"/>
    <n v="3644.07"/>
    <n v="7288.14"/>
    <n v="0"/>
    <n v="7288.14"/>
    <n v="655.93259999999998"/>
    <n v="655.93259999999998"/>
    <n v="0"/>
    <n v="8600.0051999999996"/>
  </r>
  <r>
    <n v="403"/>
    <x v="0"/>
    <x v="86"/>
    <n v="9405"/>
    <n v="0.12"/>
    <x v="345"/>
    <n v="6"/>
    <n v="88.397999999999996"/>
    <n v="530.38799999999992"/>
    <n v="0"/>
    <n v="530.38799999999992"/>
    <n v="31.823279999999993"/>
    <n v="31.823279999999993"/>
    <n v="0"/>
    <n v="594.03455999999983"/>
  </r>
  <r>
    <n v="404"/>
    <x v="0"/>
    <x v="86"/>
    <n v="9405"/>
    <n v="0.12"/>
    <x v="346"/>
    <n v="5"/>
    <n v="88.397999999999996"/>
    <n v="441.99"/>
    <n v="0"/>
    <n v="441.99"/>
    <n v="26.519400000000001"/>
    <n v="26.519400000000001"/>
    <n v="0"/>
    <n v="495.02880000000005"/>
  </r>
  <r>
    <n v="405"/>
    <x v="0"/>
    <x v="86"/>
    <n v="9405"/>
    <n v="0.12"/>
    <x v="347"/>
    <n v="10"/>
    <n v="58.128"/>
    <n v="581.28"/>
    <n v="0"/>
    <n v="581.28"/>
    <n v="34.876799999999996"/>
    <n v="34.876799999999996"/>
    <n v="0"/>
    <n v="651.03359999999998"/>
  </r>
  <r>
    <n v="406"/>
    <x v="0"/>
    <x v="86"/>
    <n v="9405"/>
    <n v="0.12"/>
    <x v="348"/>
    <n v="6"/>
    <n v="25.001000000000001"/>
    <n v="150.006"/>
    <n v="0"/>
    <n v="150.006"/>
    <n v="9.0003599999999988"/>
    <n v="9.0003599999999988"/>
    <n v="0"/>
    <n v="168.00672"/>
  </r>
  <r>
    <n v="407"/>
    <x v="5"/>
    <x v="86"/>
    <n v="7321"/>
    <n v="0.18"/>
    <x v="349"/>
    <n v="11"/>
    <n v="1135.23"/>
    <n v="12487.53"/>
    <n v="0"/>
    <n v="12487.53"/>
    <n v="1123.8777"/>
    <n v="1123.8777"/>
    <n v="0"/>
    <n v="14735.285400000001"/>
  </r>
  <r>
    <n v="408"/>
    <x v="0"/>
    <x v="87"/>
    <n v="8509"/>
    <n v="0.18"/>
    <x v="71"/>
    <n v="1"/>
    <n v="2025.53"/>
    <n v="2025.53"/>
    <n v="0"/>
    <n v="2025.53"/>
    <n v="182.29769999999999"/>
    <n v="182.29769999999999"/>
    <n v="0"/>
    <n v="2390.1253999999999"/>
  </r>
  <r>
    <n v="409"/>
    <x v="12"/>
    <x v="88"/>
    <n v="8211"/>
    <n v="0.12"/>
    <x v="210"/>
    <n v="20"/>
    <n v="19.64"/>
    <n v="392.8"/>
    <n v="0"/>
    <n v="392.8"/>
    <n v="23.568000000000001"/>
    <n v="23.568000000000001"/>
    <n v="0"/>
    <n v="439.93599999999998"/>
  </r>
  <r>
    <n v="410"/>
    <x v="12"/>
    <x v="88"/>
    <n v="8211"/>
    <n v="0.12"/>
    <x v="350"/>
    <n v="20"/>
    <n v="24.11"/>
    <n v="482.2"/>
    <n v="0"/>
    <n v="482.2"/>
    <n v="28.931999999999999"/>
    <n v="28.931999999999999"/>
    <n v="0"/>
    <n v="540.06399999999996"/>
  </r>
  <r>
    <n v="411"/>
    <x v="12"/>
    <x v="88"/>
    <n v="7615"/>
    <n v="0.12"/>
    <x v="351"/>
    <n v="2"/>
    <n v="1032.1400000000001"/>
    <n v="2064.2800000000002"/>
    <n v="0"/>
    <n v="2064.2800000000002"/>
    <n v="123.85680000000001"/>
    <n v="123.85680000000001"/>
    <n v="0"/>
    <n v="2311.9936000000002"/>
  </r>
  <r>
    <n v="412"/>
    <x v="12"/>
    <x v="88"/>
    <n v="9613"/>
    <n v="0.18"/>
    <x v="352"/>
    <n v="25"/>
    <n v="61.86"/>
    <n v="1546.5"/>
    <n v="0"/>
    <n v="1546.5"/>
    <n v="139.185"/>
    <n v="139.185"/>
    <n v="0"/>
    <n v="1824.87"/>
  </r>
  <r>
    <n v="413"/>
    <x v="12"/>
    <x v="88"/>
    <n v="9613"/>
    <n v="0.18"/>
    <x v="167"/>
    <n v="125"/>
    <n v="44.92"/>
    <n v="5615"/>
    <n v="0"/>
    <n v="5615"/>
    <n v="505.34999999999997"/>
    <n v="505.34999999999997"/>
    <n v="0"/>
    <n v="6625.7000000000007"/>
  </r>
  <r>
    <n v="414"/>
    <x v="12"/>
    <x v="88"/>
    <n v="7323"/>
    <n v="0.12"/>
    <x v="353"/>
    <n v="2"/>
    <n v="1290.18"/>
    <n v="2580.36"/>
    <n v="0"/>
    <n v="2580.36"/>
    <n v="154.82159999999999"/>
    <n v="154.82159999999999"/>
    <n v="0"/>
    <n v="2890.0032000000001"/>
  </r>
  <r>
    <n v="415"/>
    <x v="12"/>
    <x v="88"/>
    <n v="7323"/>
    <n v="0.12"/>
    <x v="354"/>
    <n v="1"/>
    <n v="1502.68"/>
    <n v="1502.68"/>
    <n v="0"/>
    <n v="1502.68"/>
    <n v="90.160799999999995"/>
    <n v="90.160799999999995"/>
    <n v="0"/>
    <n v="1683.0016000000001"/>
  </r>
  <r>
    <n v="416"/>
    <x v="13"/>
    <x v="89"/>
    <n v="7321"/>
    <n v="0.18"/>
    <x v="200"/>
    <n v="2"/>
    <n v="1483.05"/>
    <n v="2966.1"/>
    <n v="0"/>
    <n v="2966.1"/>
    <n v="266.94899999999996"/>
    <n v="266.94899999999996"/>
    <n v="0"/>
    <n v="3499.998"/>
  </r>
  <r>
    <n v="417"/>
    <x v="6"/>
    <x v="90"/>
    <n v="8414"/>
    <n v="0.18"/>
    <x v="355"/>
    <n v="6"/>
    <n v="939"/>
    <n v="5634"/>
    <n v="0"/>
    <n v="5634"/>
    <n v="507.06"/>
    <n v="507.06"/>
    <n v="0"/>
    <n v="6648.1200000000008"/>
  </r>
  <r>
    <n v="418"/>
    <x v="6"/>
    <x v="90"/>
    <n v="8539"/>
    <n v="0.12"/>
    <x v="332"/>
    <n v="20"/>
    <n v="62.68"/>
    <n v="1253.5999999999999"/>
    <n v="0"/>
    <n v="1253.5999999999999"/>
    <n v="75.215999999999994"/>
    <n v="75.215999999999994"/>
    <n v="0"/>
    <n v="1404.0319999999997"/>
  </r>
  <r>
    <n v="419"/>
    <x v="7"/>
    <x v="91"/>
    <n v="7323"/>
    <n v="0.12"/>
    <x v="356"/>
    <n v="2.84"/>
    <n v="373"/>
    <n v="1059.32"/>
    <n v="0"/>
    <n v="1059.32"/>
    <n v="63.559199999999997"/>
    <n v="63.559199999999997"/>
    <n v="0"/>
    <n v="1186.4383999999998"/>
  </r>
  <r>
    <n v="420"/>
    <x v="7"/>
    <x v="91"/>
    <n v="7323"/>
    <n v="0.12"/>
    <x v="357"/>
    <n v="1.64"/>
    <n v="373"/>
    <n v="611.71999999999991"/>
    <n v="0"/>
    <n v="611.71999999999991"/>
    <n v="36.703199999999995"/>
    <n v="36.703199999999995"/>
    <n v="0"/>
    <n v="685.12639999999999"/>
  </r>
  <r>
    <n v="421"/>
    <x v="7"/>
    <x v="91"/>
    <n v="7323"/>
    <n v="0.12"/>
    <x v="358"/>
    <n v="3.88"/>
    <n v="373"/>
    <n v="1447.24"/>
    <n v="0"/>
    <n v="1447.24"/>
    <n v="86.834400000000002"/>
    <n v="86.834400000000002"/>
    <n v="0"/>
    <n v="1620.9087999999999"/>
  </r>
  <r>
    <n v="422"/>
    <x v="7"/>
    <x v="91"/>
    <n v="7323"/>
    <n v="0.12"/>
    <x v="359"/>
    <n v="3.1"/>
    <n v="462"/>
    <n v="1432.2"/>
    <n v="0"/>
    <n v="1432.2"/>
    <n v="85.932000000000002"/>
    <n v="85.932000000000002"/>
    <n v="0"/>
    <n v="1604.0640000000001"/>
  </r>
  <r>
    <n v="423"/>
    <x v="7"/>
    <x v="91"/>
    <n v="7323"/>
    <n v="0.12"/>
    <x v="360"/>
    <n v="1"/>
    <n v="2848"/>
    <n v="2848"/>
    <n v="0"/>
    <n v="2848"/>
    <n v="170.88"/>
    <n v="170.88"/>
    <n v="0"/>
    <n v="3189.76"/>
  </r>
  <r>
    <n v="424"/>
    <x v="0"/>
    <x v="91"/>
    <n v="8516"/>
    <n v="0.18"/>
    <x v="288"/>
    <n v="1"/>
    <n v="440.7"/>
    <n v="440.7"/>
    <n v="0"/>
    <n v="440.7"/>
    <n v="39.662999999999997"/>
    <n v="39.662999999999997"/>
    <n v="0"/>
    <n v="520.02599999999995"/>
  </r>
  <r>
    <n v="425"/>
    <x v="7"/>
    <x v="91"/>
    <n v="7323"/>
    <n v="0.12"/>
    <x v="195"/>
    <n v="6.56"/>
    <n v="388"/>
    <n v="2545.2799999999997"/>
    <n v="0"/>
    <n v="2545.2799999999997"/>
    <n v="152.71679999999998"/>
    <n v="152.71679999999998"/>
    <n v="0"/>
    <n v="2850.7136"/>
  </r>
  <r>
    <n v="426"/>
    <x v="18"/>
    <x v="91"/>
    <n v="7615"/>
    <n v="0.12"/>
    <x v="361"/>
    <n v="1"/>
    <n v="1339.35"/>
    <n v="1339.35"/>
    <n v="0"/>
    <n v="1339.35"/>
    <n v="80.36099999999999"/>
    <n v="80.36099999999999"/>
    <n v="0"/>
    <n v="1500.0719999999997"/>
  </r>
  <r>
    <n v="427"/>
    <x v="7"/>
    <x v="91"/>
    <n v="7323"/>
    <n v="0.12"/>
    <x v="362"/>
    <n v="6"/>
    <n v="451"/>
    <n v="2706"/>
    <n v="0"/>
    <n v="2706"/>
    <n v="162.35999999999999"/>
    <n v="162.35999999999999"/>
    <n v="0"/>
    <n v="3030.7200000000003"/>
  </r>
  <r>
    <n v="428"/>
    <x v="7"/>
    <x v="91"/>
    <n v="7323"/>
    <n v="0.12"/>
    <x v="198"/>
    <n v="4.3600000000000003"/>
    <n v="388"/>
    <n v="1691.68"/>
    <n v="0"/>
    <n v="1691.68"/>
    <n v="101.5008"/>
    <n v="101.5008"/>
    <n v="0"/>
    <n v="1894.6816000000001"/>
  </r>
  <r>
    <n v="429"/>
    <x v="18"/>
    <x v="91"/>
    <n v="3924"/>
    <n v="0.18"/>
    <x v="363"/>
    <n v="4"/>
    <n v="180.51"/>
    <n v="722.04"/>
    <n v="0"/>
    <n v="722.04"/>
    <n v="64.983599999999996"/>
    <n v="64.983599999999996"/>
    <n v="0"/>
    <n v="852.00720000000001"/>
  </r>
  <r>
    <n v="430"/>
    <x v="7"/>
    <x v="91"/>
    <n v="7323"/>
    <n v="0.12"/>
    <x v="364"/>
    <n v="3"/>
    <n v="634"/>
    <n v="1902"/>
    <n v="0"/>
    <n v="1902"/>
    <n v="114.11999999999999"/>
    <n v="114.11999999999999"/>
    <n v="0"/>
    <n v="2130.2399999999998"/>
  </r>
  <r>
    <n v="431"/>
    <x v="18"/>
    <x v="91"/>
    <n v="7323"/>
    <n v="0.12"/>
    <x v="365"/>
    <n v="7.43"/>
    <n v="150"/>
    <n v="1114.5"/>
    <n v="0"/>
    <n v="1114.5"/>
    <n v="66.87"/>
    <n v="66.87"/>
    <n v="0"/>
    <n v="1248.2399999999998"/>
  </r>
  <r>
    <n v="432"/>
    <x v="18"/>
    <x v="91"/>
    <n v="8215"/>
    <n v="0.12"/>
    <x v="366"/>
    <n v="23.74"/>
    <n v="120"/>
    <n v="2848.7999999999997"/>
    <n v="0"/>
    <n v="2848.7999999999997"/>
    <n v="170.92799999999997"/>
    <n v="170.92799999999997"/>
    <n v="0"/>
    <n v="3190.6559999999995"/>
  </r>
  <r>
    <n v="433"/>
    <x v="22"/>
    <x v="92"/>
    <n v="8414"/>
    <n v="0.18"/>
    <x v="367"/>
    <n v="72"/>
    <n v="834.36"/>
    <n v="60073.919999999998"/>
    <n v="0"/>
    <n v="60073.919999999998"/>
    <n v="5406.6527999999998"/>
    <n v="5406.6527999999998"/>
    <n v="0"/>
    <n v="70887.225599999991"/>
  </r>
  <r>
    <n v="434"/>
    <x v="22"/>
    <x v="92"/>
    <n v="8414"/>
    <n v="0.18"/>
    <x v="368"/>
    <n v="4"/>
    <n v="0"/>
    <n v="0"/>
    <n v="0"/>
    <n v="0"/>
    <n v="0"/>
    <n v="0"/>
    <n v="0"/>
    <n v="0"/>
  </r>
  <r>
    <n v="435"/>
    <x v="22"/>
    <x v="92"/>
    <n v="8414"/>
    <n v="0.18"/>
    <x v="368"/>
    <n v="28"/>
    <n v="859.02"/>
    <n v="24052.559999999998"/>
    <n v="0"/>
    <n v="24052.559999999998"/>
    <n v="2164.7303999999999"/>
    <n v="2164.7303999999999"/>
    <n v="0"/>
    <n v="28382.020799999998"/>
  </r>
  <r>
    <n v="436"/>
    <x v="22"/>
    <x v="92"/>
    <n v="8414"/>
    <n v="0.18"/>
    <x v="369"/>
    <n v="4"/>
    <n v="859.02"/>
    <n v="3436.08"/>
    <n v="0"/>
    <n v="3436.08"/>
    <n v="309.24719999999996"/>
    <n v="309.24719999999996"/>
    <n v="0"/>
    <n v="4054.5743999999995"/>
  </r>
  <r>
    <n v="437"/>
    <x v="22"/>
    <x v="92"/>
    <n v="8414"/>
    <n v="0.18"/>
    <x v="370"/>
    <n v="2"/>
    <n v="0"/>
    <n v="0"/>
    <n v="0"/>
    <n v="0"/>
    <n v="0"/>
    <n v="0"/>
    <n v="0"/>
    <n v="0"/>
  </r>
  <r>
    <n v="438"/>
    <x v="22"/>
    <x v="92"/>
    <n v="8414"/>
    <n v="0.18"/>
    <x v="371"/>
    <n v="2"/>
    <n v="0"/>
    <n v="0"/>
    <n v="0"/>
    <n v="0"/>
    <n v="0"/>
    <n v="0"/>
    <n v="0"/>
    <n v="0"/>
  </r>
  <r>
    <n v="439"/>
    <x v="22"/>
    <x v="92"/>
    <n v="7321"/>
    <n v="0.18"/>
    <x v="372"/>
    <n v="3"/>
    <n v="1249.5"/>
    <n v="3748.5"/>
    <n v="0"/>
    <n v="3748.5"/>
    <n v="337.36500000000001"/>
    <n v="337.36500000000001"/>
    <n v="0"/>
    <n v="4423.2299999999996"/>
  </r>
  <r>
    <n v="440"/>
    <x v="22"/>
    <x v="92"/>
    <n v="7321"/>
    <n v="0.18"/>
    <x v="255"/>
    <n v="2"/>
    <n v="1644.07"/>
    <n v="3288.14"/>
    <n v="0"/>
    <n v="3288.14"/>
    <n v="295.93259999999998"/>
    <n v="295.93259999999998"/>
    <n v="0"/>
    <n v="3880.0052000000001"/>
  </r>
  <r>
    <n v="441"/>
    <x v="22"/>
    <x v="92"/>
    <n v="8516"/>
    <n v="0.18"/>
    <x v="373"/>
    <n v="12"/>
    <n v="245.79"/>
    <n v="2949.48"/>
    <n v="0"/>
    <n v="2949.48"/>
    <n v="265.45319999999998"/>
    <n v="265.45319999999998"/>
    <n v="0"/>
    <n v="3480.3863999999999"/>
  </r>
  <r>
    <n v="442"/>
    <x v="3"/>
    <x v="92"/>
    <n v="8414"/>
    <n v="0.18"/>
    <x v="374"/>
    <n v="2"/>
    <n v="1253.5999999999999"/>
    <n v="2507.1999999999998"/>
    <n v="0"/>
    <n v="2507.1999999999998"/>
    <n v="225.64799999999997"/>
    <n v="225.64799999999997"/>
    <n v="0"/>
    <n v="2958.4960000000001"/>
  </r>
  <r>
    <n v="443"/>
    <x v="22"/>
    <x v="92"/>
    <n v="8414"/>
    <n v="0.18"/>
    <x v="375"/>
    <n v="2"/>
    <n v="1060.42"/>
    <n v="2120.84"/>
    <n v="0"/>
    <n v="2120.84"/>
    <n v="190.87560000000002"/>
    <n v="190.87560000000002"/>
    <n v="0"/>
    <n v="2502.5911999999998"/>
  </r>
  <r>
    <n v="444"/>
    <x v="11"/>
    <x v="93"/>
    <n v="8509"/>
    <n v="0.18"/>
    <x v="376"/>
    <n v="3"/>
    <n v="477.54419999999999"/>
    <n v="1432.6325999999999"/>
    <n v="0"/>
    <n v="1432.6325999999999"/>
    <n v="128.93693399999998"/>
    <n v="128.93693399999998"/>
    <n v="0"/>
    <n v="1690.506468"/>
  </r>
  <r>
    <n v="445"/>
    <x v="11"/>
    <x v="93"/>
    <n v="8509"/>
    <n v="0.18"/>
    <x v="377"/>
    <n v="2"/>
    <n v="759.91160000000002"/>
    <n v="1519.8232"/>
    <n v="0"/>
    <n v="1519.8232"/>
    <n v="136.784088"/>
    <n v="136.784088"/>
    <n v="0"/>
    <n v="1793.391376"/>
  </r>
  <r>
    <n v="446"/>
    <x v="11"/>
    <x v="93"/>
    <n v="8509"/>
    <n v="0.18"/>
    <x v="378"/>
    <n v="1"/>
    <n v="813.89980000000003"/>
    <n v="813.89980000000003"/>
    <n v="0"/>
    <n v="813.89980000000003"/>
    <n v="73.250981999999993"/>
    <n v="73.250981999999993"/>
    <n v="0"/>
    <n v="960.40176400000007"/>
  </r>
  <r>
    <n v="449"/>
    <x v="11"/>
    <x v="93"/>
    <n v="6912"/>
    <n v="0.18"/>
    <x v="379"/>
    <n v="12"/>
    <n v="45.677799999999998"/>
    <n v="548.1336"/>
    <n v="0"/>
    <n v="548.1336"/>
    <n v="49.332023999999997"/>
    <n v="49.332023999999997"/>
    <n v="0"/>
    <n v="646.79764800000009"/>
  </r>
  <r>
    <n v="450"/>
    <x v="15"/>
    <x v="94"/>
    <n v="8479"/>
    <n v="0.18"/>
    <x v="380"/>
    <n v="1"/>
    <n v="6227.22"/>
    <n v="6227.22"/>
    <n v="0"/>
    <n v="6227.22"/>
    <n v="560.44979999999998"/>
    <n v="560.44979999999998"/>
    <n v="0"/>
    <n v="7348.1196000000009"/>
  </r>
  <r>
    <n v="451"/>
    <x v="15"/>
    <x v="94"/>
    <n v="8479"/>
    <n v="0.18"/>
    <x v="381"/>
    <n v="1"/>
    <n v="5413.36"/>
    <n v="5413.36"/>
    <n v="0"/>
    <n v="5413.36"/>
    <n v="487.20239999999995"/>
    <n v="487.20239999999995"/>
    <n v="0"/>
    <n v="6387.7647999999999"/>
  </r>
  <r>
    <n v="452"/>
    <x v="15"/>
    <x v="94"/>
    <n v="8479"/>
    <n v="0.18"/>
    <x v="382"/>
    <n v="1"/>
    <n v="5857.28"/>
    <n v="5857.28"/>
    <n v="0"/>
    <n v="5857.28"/>
    <n v="527.15519999999992"/>
    <n v="527.15519999999992"/>
    <n v="0"/>
    <n v="6911.5904"/>
  </r>
  <r>
    <n v="453"/>
    <x v="15"/>
    <x v="94"/>
    <n v="8479"/>
    <n v="0.18"/>
    <x v="383"/>
    <n v="2"/>
    <n v="3267.7449999999999"/>
    <n v="6535.49"/>
    <n v="0"/>
    <n v="6535.49"/>
    <n v="588.19409999999993"/>
    <n v="588.19409999999993"/>
    <n v="0"/>
    <n v="7711.8781999999992"/>
  </r>
  <r>
    <n v="454"/>
    <x v="15"/>
    <x v="94"/>
    <n v="8479"/>
    <n v="0.18"/>
    <x v="384"/>
    <n v="1"/>
    <n v="6227.22"/>
    <n v="6227.22"/>
    <n v="0"/>
    <n v="6227.22"/>
    <n v="560.44979999999998"/>
    <n v="560.44979999999998"/>
    <n v="0"/>
    <n v="7348.1196000000009"/>
  </r>
  <r>
    <n v="455"/>
    <x v="6"/>
    <x v="95"/>
    <n v="8414"/>
    <n v="0.18"/>
    <x v="355"/>
    <n v="6"/>
    <n v="939"/>
    <n v="5634"/>
    <n v="0"/>
    <n v="5634"/>
    <n v="507.06"/>
    <n v="507.06"/>
    <n v="0"/>
    <n v="6648.1200000000008"/>
  </r>
  <r>
    <n v="456"/>
    <x v="15"/>
    <x v="96"/>
    <n v="8479"/>
    <n v="0.18"/>
    <x v="385"/>
    <n v="1"/>
    <n v="5008.71"/>
    <n v="5008.71"/>
    <n v="0"/>
    <n v="5008.71"/>
    <n v="450.78389999999996"/>
    <n v="450.78389999999996"/>
    <n v="0"/>
    <n v="5910.2778000000008"/>
  </r>
  <r>
    <n v="457"/>
    <x v="0"/>
    <x v="97"/>
    <n v="8509"/>
    <n v="0.18"/>
    <x v="386"/>
    <n v="1"/>
    <n v="1673.81"/>
    <n v="1673.81"/>
    <n v="0"/>
    <n v="1673.81"/>
    <n v="150.6429"/>
    <n v="150.6429"/>
    <n v="0"/>
    <n v="1975.0958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7">
  <r>
    <d v="2019-04-01T00:00:00"/>
    <x v="0"/>
    <s v="NA"/>
    <n v="8414"/>
    <n v="0.18"/>
    <x v="0"/>
    <n v="1"/>
    <x v="0"/>
    <n v="1398.31"/>
    <n v="125.8479"/>
    <n v="125.8479"/>
    <n v="0"/>
    <n v="1650.0057999999999"/>
  </r>
  <r>
    <d v="2019-04-03T00:00:00"/>
    <x v="0"/>
    <s v="NA"/>
    <n v="8414"/>
    <n v="0.18"/>
    <x v="1"/>
    <n v="1"/>
    <x v="1"/>
    <n v="1228.81"/>
    <n v="110.59289999999999"/>
    <n v="110.59289999999999"/>
    <n v="0"/>
    <n v="1449.9958000000001"/>
  </r>
  <r>
    <d v="2019-04-05T00:00:00"/>
    <x v="0"/>
    <s v="NA"/>
    <n v="7321"/>
    <n v="0.18"/>
    <x v="2"/>
    <n v="2"/>
    <x v="2"/>
    <n v="3983.06"/>
    <n v="358.47539999999998"/>
    <n v="358.47539999999998"/>
    <n v="0"/>
    <n v="4700.0108"/>
  </r>
  <r>
    <d v="2019-04-06T00:00:00"/>
    <x v="0"/>
    <s v="NA"/>
    <n v="3923"/>
    <n v="0.18"/>
    <x v="3"/>
    <n v="2"/>
    <x v="3"/>
    <n v="200"/>
    <n v="18"/>
    <n v="18"/>
    <n v="0"/>
    <n v="236"/>
  </r>
  <r>
    <d v="2019-04-07T00:00:00"/>
    <x v="0"/>
    <s v="NA"/>
    <n v="3923"/>
    <n v="0.18"/>
    <x v="4"/>
    <n v="2"/>
    <x v="4"/>
    <n v="220"/>
    <n v="19.8"/>
    <n v="19.8"/>
    <n v="0"/>
    <n v="259.60000000000002"/>
  </r>
  <r>
    <d v="2019-04-08T00:00:00"/>
    <x v="0"/>
    <s v="NA"/>
    <n v="3923"/>
    <n v="0.18"/>
    <x v="5"/>
    <n v="2"/>
    <x v="5"/>
    <n v="250"/>
    <n v="22.5"/>
    <n v="22.5"/>
    <n v="0"/>
    <n v="295"/>
  </r>
  <r>
    <d v="2019-04-09T00:00:00"/>
    <x v="0"/>
    <s v="NA"/>
    <n v="8479"/>
    <n v="0.18"/>
    <x v="6"/>
    <n v="1"/>
    <x v="6"/>
    <n v="8474.58"/>
    <n v="762.71219999999994"/>
    <n v="762.71219999999994"/>
    <n v="0"/>
    <n v="10000.0044"/>
  </r>
  <r>
    <d v="2019-04-11T00:00:00"/>
    <x v="0"/>
    <s v="NA"/>
    <n v="3924"/>
    <n v="0.18"/>
    <x v="7"/>
    <n v="2"/>
    <x v="7"/>
    <n v="800"/>
    <n v="72"/>
    <n v="72"/>
    <n v="0"/>
    <n v="944"/>
  </r>
  <r>
    <d v="2019-04-12T00:00:00"/>
    <x v="0"/>
    <s v="NA"/>
    <n v="3924"/>
    <n v="0.18"/>
    <x v="8"/>
    <n v="1"/>
    <x v="8"/>
    <n v="575"/>
    <n v="51.75"/>
    <n v="51.75"/>
    <n v="0"/>
    <n v="678.5"/>
  </r>
  <r>
    <d v="2019-04-13T00:00:00"/>
    <x v="0"/>
    <s v="NA"/>
    <n v="3924"/>
    <n v="0.18"/>
    <x v="9"/>
    <n v="1"/>
    <x v="9"/>
    <n v="625"/>
    <n v="56.25"/>
    <n v="56.25"/>
    <n v="0"/>
    <n v="737.5"/>
  </r>
  <r>
    <d v="2019-04-15T00:00:00"/>
    <x v="0"/>
    <s v="NA"/>
    <n v="3924"/>
    <n v="0.18"/>
    <x v="8"/>
    <n v="2"/>
    <x v="8"/>
    <n v="1150"/>
    <n v="103.5"/>
    <n v="103.5"/>
    <n v="0"/>
    <n v="1357"/>
  </r>
  <r>
    <d v="2019-04-16T00:00:00"/>
    <x v="0"/>
    <s v="NA"/>
    <n v="3924"/>
    <n v="0.18"/>
    <x v="9"/>
    <n v="1"/>
    <x v="9"/>
    <n v="625"/>
    <n v="56.25"/>
    <n v="56.25"/>
    <n v="0"/>
    <n v="737.5"/>
  </r>
  <r>
    <d v="2019-04-17T00:00:00"/>
    <x v="0"/>
    <s v="NA"/>
    <n v="8414"/>
    <n v="0.18"/>
    <x v="1"/>
    <n v="1"/>
    <x v="1"/>
    <n v="1228.81"/>
    <n v="110.59289999999999"/>
    <n v="110.59289999999999"/>
    <n v="0"/>
    <n v="1449.9958000000001"/>
  </r>
  <r>
    <d v="2019-04-18T00:00:00"/>
    <x v="0"/>
    <s v="NA"/>
    <n v="8513"/>
    <n v="0.18"/>
    <x v="10"/>
    <n v="2"/>
    <x v="10"/>
    <n v="169.5"/>
    <n v="15.254999999999999"/>
    <n v="15.254999999999999"/>
    <n v="0"/>
    <n v="200.01"/>
  </r>
  <r>
    <d v="2019-04-18T00:00:00"/>
    <x v="0"/>
    <s v="NA"/>
    <n v="8513"/>
    <n v="0.18"/>
    <x v="10"/>
    <n v="3"/>
    <x v="11"/>
    <n v="257.25"/>
    <n v="23.1525"/>
    <n v="23.1525"/>
    <n v="1"/>
    <n v="304.55499999999995"/>
  </r>
  <r>
    <d v="2019-04-20T00:00:00"/>
    <x v="0"/>
    <s v="NA"/>
    <n v="8513"/>
    <n v="0.18"/>
    <x v="10"/>
    <n v="4"/>
    <x v="12"/>
    <n v="347"/>
    <n v="31.23"/>
    <n v="31.23"/>
    <n v="2"/>
    <n v="411.46000000000004"/>
  </r>
  <r>
    <d v="2019-04-21T00:00:00"/>
    <x v="0"/>
    <s v="NA"/>
    <n v="8513"/>
    <n v="0.18"/>
    <x v="10"/>
    <n v="5"/>
    <x v="13"/>
    <n v="438.75"/>
    <n v="39.487499999999997"/>
    <n v="39.487499999999997"/>
    <n v="3"/>
    <n v="520.72500000000002"/>
  </r>
  <r>
    <d v="2019-04-22T00:00:00"/>
    <x v="0"/>
    <s v="NA"/>
    <n v="8513"/>
    <n v="0.18"/>
    <x v="10"/>
    <n v="6"/>
    <x v="14"/>
    <n v="532.5"/>
    <n v="47.924999999999997"/>
    <n v="47.924999999999997"/>
    <n v="4"/>
    <n v="632.34999999999991"/>
  </r>
  <r>
    <d v="2019-04-23T00:00:00"/>
    <x v="0"/>
    <s v="NA"/>
    <n v="8414"/>
    <n v="0.18"/>
    <x v="11"/>
    <n v="12"/>
    <x v="15"/>
    <n v="12711.84"/>
    <n v="1144.0655999999999"/>
    <n v="1144.0655999999999"/>
    <n v="0"/>
    <n v="14999.9712"/>
  </r>
  <r>
    <d v="2019-04-23T00:00:00"/>
    <x v="0"/>
    <s v="NA"/>
    <n v="8414"/>
    <n v="0.18"/>
    <x v="1"/>
    <n v="1"/>
    <x v="1"/>
    <n v="1228.81"/>
    <n v="110.59289999999999"/>
    <n v="110.59289999999999"/>
    <n v="0"/>
    <n v="1449.9958000000001"/>
  </r>
  <r>
    <d v="2019-04-24T00:00:00"/>
    <x v="0"/>
    <s v="NA"/>
    <n v="8414"/>
    <n v="0.18"/>
    <x v="0"/>
    <n v="1"/>
    <x v="16"/>
    <n v="1398.81"/>
    <n v="125.8929"/>
    <n v="125.8929"/>
    <n v="0"/>
    <n v="1650.5958000000001"/>
  </r>
  <r>
    <d v="2019-04-25T00:00:00"/>
    <x v="0"/>
    <s v="NA"/>
    <n v="8414"/>
    <n v="0.18"/>
    <x v="12"/>
    <n v="5"/>
    <x v="17"/>
    <n v="5932.2000000000007"/>
    <n v="533.89800000000002"/>
    <n v="533.89800000000002"/>
    <n v="0"/>
    <n v="6999.996000000001"/>
  </r>
  <r>
    <d v="2019-04-26T00:00:00"/>
    <x v="0"/>
    <s v="NA"/>
    <n v="8414"/>
    <n v="0.18"/>
    <x v="1"/>
    <n v="1"/>
    <x v="1"/>
    <n v="1228.81"/>
    <n v="110.59289999999999"/>
    <n v="110.59289999999999"/>
    <n v="0"/>
    <n v="1449.9958000000001"/>
  </r>
  <r>
    <d v="2019-04-29T00:00:00"/>
    <x v="0"/>
    <s v="NA"/>
    <n v="8516"/>
    <n v="0.18"/>
    <x v="13"/>
    <n v="1"/>
    <x v="18"/>
    <n v="508.47"/>
    <n v="45.762300000000003"/>
    <n v="45.762300000000003"/>
    <n v="0"/>
    <n v="599.99459999999999"/>
  </r>
  <r>
    <d v="2019-04-30T00:00:00"/>
    <x v="0"/>
    <s v="NA"/>
    <n v="8414"/>
    <n v="0.18"/>
    <x v="1"/>
    <n v="6"/>
    <x v="19"/>
    <n v="6779.64"/>
    <n v="610.16759999999999"/>
    <n v="610.16759999999999"/>
    <n v="0"/>
    <n v="7999.9751999999999"/>
  </r>
  <r>
    <d v="2019-04-30T00:00:00"/>
    <x v="0"/>
    <s v="NA"/>
    <n v="8414"/>
    <n v="0.18"/>
    <x v="0"/>
    <n v="5"/>
    <x v="20"/>
    <n v="6779.6500000000005"/>
    <n v="610.16849999999999"/>
    <n v="610.16849999999999"/>
    <n v="0"/>
    <n v="7999.9870000000001"/>
  </r>
  <r>
    <d v="2019-05-02T00:00:00"/>
    <x v="0"/>
    <s v="NA"/>
    <n v="8414"/>
    <n v="0.18"/>
    <x v="0"/>
    <n v="3"/>
    <x v="0"/>
    <n v="4194.93"/>
    <n v="377.5437"/>
    <n v="377.5437"/>
    <n v="0"/>
    <n v="4950.0174000000006"/>
  </r>
  <r>
    <d v="2019-05-03T00:00:00"/>
    <x v="1"/>
    <s v="NA"/>
    <n v="8539"/>
    <n v="0.12"/>
    <x v="14"/>
    <n v="2"/>
    <x v="21"/>
    <n v="428.58"/>
    <n v="25.714799999999997"/>
    <n v="25.714799999999997"/>
    <n v="0"/>
    <n v="480.00959999999998"/>
  </r>
  <r>
    <d v="2019-05-04T00:00:00"/>
    <x v="0"/>
    <s v="NA"/>
    <n v="8539"/>
    <n v="0.12"/>
    <x v="14"/>
    <n v="2"/>
    <x v="21"/>
    <n v="428.58"/>
    <n v="25.714799999999997"/>
    <n v="25.714799999999997"/>
    <n v="0"/>
    <n v="480.00959999999998"/>
  </r>
  <r>
    <d v="2019-05-04T00:00:00"/>
    <x v="0"/>
    <s v="NA"/>
    <n v="7323"/>
    <n v="0.12"/>
    <x v="15"/>
    <n v="50"/>
    <x v="22"/>
    <n v="2000"/>
    <n v="120"/>
    <n v="120"/>
    <n v="0"/>
    <n v="2240"/>
  </r>
  <r>
    <d v="2019-05-04T00:00:00"/>
    <x v="0"/>
    <s v="NA"/>
    <n v="7323"/>
    <n v="0.12"/>
    <x v="16"/>
    <n v="200"/>
    <x v="23"/>
    <n v="5000"/>
    <n v="300"/>
    <n v="300"/>
    <n v="0"/>
    <n v="5600"/>
  </r>
  <r>
    <d v="2019-05-04T00:00:00"/>
    <x v="0"/>
    <s v="NA"/>
    <n v="8414"/>
    <n v="0.18"/>
    <x v="17"/>
    <n v="1"/>
    <x v="24"/>
    <n v="1694.92"/>
    <n v="152.5428"/>
    <n v="152.5428"/>
    <n v="0"/>
    <n v="2000.0056"/>
  </r>
  <r>
    <d v="2019-05-04T00:00:00"/>
    <x v="0"/>
    <s v="NA"/>
    <n v="8479"/>
    <n v="0.18"/>
    <x v="18"/>
    <n v="1"/>
    <x v="25"/>
    <n v="7796.61"/>
    <n v="701.69489999999996"/>
    <n v="701.69489999999996"/>
    <n v="0"/>
    <n v="9199.9997999999996"/>
  </r>
  <r>
    <d v="2019-05-05T00:00:00"/>
    <x v="0"/>
    <s v="NA"/>
    <n v="3924"/>
    <n v="0.18"/>
    <x v="8"/>
    <n v="2"/>
    <x v="26"/>
    <n v="1059.32"/>
    <n v="95.338799999999992"/>
    <n v="95.338799999999992"/>
    <n v="0"/>
    <n v="1249.9975999999999"/>
  </r>
  <r>
    <d v="2019-05-06T00:00:00"/>
    <x v="0"/>
    <s v="NA"/>
    <n v="3924"/>
    <n v="0.18"/>
    <x v="7"/>
    <n v="1"/>
    <x v="27"/>
    <n v="338.98"/>
    <n v="30.508200000000002"/>
    <n v="30.508200000000002"/>
    <n v="0"/>
    <n v="399.99639999999999"/>
  </r>
  <r>
    <d v="2019-05-06T00:00:00"/>
    <x v="0"/>
    <s v="NA"/>
    <n v="8506"/>
    <n v="0.18"/>
    <x v="19"/>
    <n v="2"/>
    <x v="28"/>
    <n v="34"/>
    <n v="3.06"/>
    <n v="3.06"/>
    <n v="0"/>
    <n v="40.120000000000005"/>
  </r>
  <r>
    <d v="2019-05-06T00:00:00"/>
    <x v="0"/>
    <s v="NA"/>
    <n v="8506"/>
    <n v="0.18"/>
    <x v="20"/>
    <n v="1"/>
    <x v="28"/>
    <n v="17"/>
    <n v="1.53"/>
    <n v="1.53"/>
    <n v="0"/>
    <n v="20.060000000000002"/>
  </r>
  <r>
    <d v="2019-05-07T00:00:00"/>
    <x v="2"/>
    <s v="NA"/>
    <n v="8539"/>
    <n v="0.12"/>
    <x v="14"/>
    <n v="2"/>
    <x v="21"/>
    <n v="428.58"/>
    <n v="0"/>
    <n v="0"/>
    <n v="51.429599999999994"/>
    <n v="480.00959999999998"/>
  </r>
  <r>
    <d v="2019-05-07T00:00:00"/>
    <x v="0"/>
    <s v="NA"/>
    <n v="8479"/>
    <n v="0.18"/>
    <x v="21"/>
    <n v="1"/>
    <x v="29"/>
    <n v="6949.15"/>
    <n v="625.42349999999999"/>
    <n v="625.42349999999999"/>
    <n v="0"/>
    <n v="8199.9969999999994"/>
  </r>
  <r>
    <d v="2019-05-08T00:00:00"/>
    <x v="0"/>
    <s v="NA"/>
    <n v="3924"/>
    <n v="0.18"/>
    <x v="9"/>
    <n v="1"/>
    <x v="30"/>
    <n v="720.34"/>
    <n v="64.830600000000004"/>
    <n v="64.830600000000004"/>
    <n v="0"/>
    <n v="850.00120000000004"/>
  </r>
  <r>
    <d v="2019-05-09T00:00:00"/>
    <x v="0"/>
    <s v="NA"/>
    <n v="8539"/>
    <n v="0.12"/>
    <x v="22"/>
    <n v="5"/>
    <x v="10"/>
    <n v="423.75"/>
    <n v="25.425000000000001"/>
    <n v="25.425000000000001"/>
    <n v="0"/>
    <n v="474.6"/>
  </r>
  <r>
    <d v="2019-05-10T00:00:00"/>
    <x v="0"/>
    <s v="NA"/>
    <n v="7323"/>
    <n v="0.12"/>
    <x v="23"/>
    <n v="3"/>
    <x v="31"/>
    <n v="750"/>
    <n v="45"/>
    <n v="45"/>
    <n v="0"/>
    <n v="840"/>
  </r>
  <r>
    <d v="2019-05-10T00:00:00"/>
    <x v="0"/>
    <s v="NA"/>
    <n v="7323"/>
    <n v="0.12"/>
    <x v="24"/>
    <n v="2"/>
    <x v="32"/>
    <n v="390"/>
    <n v="23.4"/>
    <n v="23.4"/>
    <n v="0"/>
    <n v="436.79999999999995"/>
  </r>
  <r>
    <d v="2019-05-10T00:00:00"/>
    <x v="0"/>
    <s v="NA"/>
    <n v="3924"/>
    <n v="0.18"/>
    <x v="8"/>
    <n v="2"/>
    <x v="26"/>
    <n v="1059.32"/>
    <n v="95.338799999999992"/>
    <n v="95.338799999999992"/>
    <n v="0"/>
    <n v="1249.9975999999999"/>
  </r>
  <r>
    <d v="2019-05-11T00:00:00"/>
    <x v="0"/>
    <s v="NA"/>
    <n v="8414"/>
    <n v="0.18"/>
    <x v="11"/>
    <n v="10"/>
    <x v="15"/>
    <n v="10593.199999999999"/>
    <n v="953.38799999999992"/>
    <n v="953.38799999999992"/>
    <n v="0"/>
    <n v="12499.975999999999"/>
  </r>
  <r>
    <d v="2019-05-12T00:00:00"/>
    <x v="0"/>
    <s v="NA"/>
    <n v="8414"/>
    <n v="0.18"/>
    <x v="1"/>
    <n v="1"/>
    <x v="19"/>
    <n v="1129.94"/>
    <n v="101.69459999999999"/>
    <n v="101.69459999999999"/>
    <n v="0"/>
    <n v="1333.3292000000001"/>
  </r>
  <r>
    <d v="2019-05-12T00:00:00"/>
    <x v="0"/>
    <s v="NA"/>
    <n v="8414"/>
    <n v="0.18"/>
    <x v="12"/>
    <n v="4"/>
    <x v="15"/>
    <n v="4237.28"/>
    <n v="381.35519999999997"/>
    <n v="381.35519999999997"/>
    <n v="0"/>
    <n v="4999.9903999999997"/>
  </r>
  <r>
    <d v="2019-05-12T00:00:00"/>
    <x v="0"/>
    <s v="NA"/>
    <n v="3924"/>
    <n v="0.18"/>
    <x v="9"/>
    <n v="1"/>
    <x v="30"/>
    <n v="720.34"/>
    <n v="64.830600000000004"/>
    <n v="64.830600000000004"/>
    <n v="0"/>
    <n v="850.00120000000004"/>
  </r>
  <r>
    <d v="2019-05-14T00:00:00"/>
    <x v="0"/>
    <s v="NA"/>
    <n v="3924"/>
    <n v="0.18"/>
    <x v="7"/>
    <n v="1"/>
    <x v="27"/>
    <n v="338.98"/>
    <n v="30.508200000000002"/>
    <n v="30.508200000000002"/>
    <n v="0"/>
    <n v="399.99639999999999"/>
  </r>
  <r>
    <d v="2019-05-14T00:00:00"/>
    <x v="0"/>
    <s v="NA"/>
    <n v="7323"/>
    <n v="0.12"/>
    <x v="25"/>
    <n v="10.78"/>
    <x v="33"/>
    <n v="1293.5999999999999"/>
    <n v="77.615999999999985"/>
    <n v="77.615999999999985"/>
    <n v="0"/>
    <n v="1448.8319999999999"/>
  </r>
  <r>
    <d v="2019-05-14T00:00:00"/>
    <x v="0"/>
    <s v="NA"/>
    <n v="8539"/>
    <n v="0.12"/>
    <x v="22"/>
    <n v="10"/>
    <x v="10"/>
    <n v="847.5"/>
    <n v="50.85"/>
    <n v="50.85"/>
    <n v="0"/>
    <n v="949.2"/>
  </r>
  <r>
    <d v="2019-05-15T00:00:00"/>
    <x v="0"/>
    <s v="NA"/>
    <n v="3924"/>
    <n v="0.18"/>
    <x v="8"/>
    <n v="1"/>
    <x v="26"/>
    <n v="529.66"/>
    <n v="47.669399999999996"/>
    <n v="47.669399999999996"/>
    <n v="0"/>
    <n v="624.99879999999996"/>
  </r>
  <r>
    <d v="2019-05-16T00:00:00"/>
    <x v="0"/>
    <s v="NA"/>
    <n v="7323"/>
    <n v="0.12"/>
    <x v="24"/>
    <n v="2"/>
    <x v="32"/>
    <n v="390"/>
    <n v="23.4"/>
    <n v="23.4"/>
    <n v="0"/>
    <n v="436.79999999999995"/>
  </r>
  <r>
    <d v="2019-05-16T00:00:00"/>
    <x v="0"/>
    <s v="NA"/>
    <n v="8506"/>
    <n v="0.18"/>
    <x v="19"/>
    <n v="2"/>
    <x v="28"/>
    <n v="34"/>
    <n v="3.06"/>
    <n v="3.06"/>
    <n v="0"/>
    <n v="40.120000000000005"/>
  </r>
  <r>
    <d v="2019-05-16T00:00:00"/>
    <x v="0"/>
    <s v="NA"/>
    <n v="8506"/>
    <n v="0.18"/>
    <x v="20"/>
    <n v="2"/>
    <x v="28"/>
    <n v="34"/>
    <n v="3.06"/>
    <n v="3.06"/>
    <n v="0"/>
    <n v="40.120000000000005"/>
  </r>
  <r>
    <d v="2019-05-16T00:00:00"/>
    <x v="0"/>
    <s v="NA"/>
    <n v="8414"/>
    <n v="0.18"/>
    <x v="11"/>
    <n v="2"/>
    <x v="15"/>
    <n v="2118.64"/>
    <n v="190.67759999999998"/>
    <n v="190.67759999999998"/>
    <n v="0"/>
    <n v="2499.9951999999998"/>
  </r>
  <r>
    <d v="2019-05-17T00:00:00"/>
    <x v="0"/>
    <s v="NA"/>
    <n v="8539"/>
    <n v="0.12"/>
    <x v="22"/>
    <n v="5"/>
    <x v="10"/>
    <n v="423.75"/>
    <n v="25.425000000000001"/>
    <n v="25.425000000000001"/>
    <n v="0"/>
    <n v="474.6"/>
  </r>
  <r>
    <d v="2019-05-18T00:00:00"/>
    <x v="0"/>
    <s v="NA"/>
    <n v="8479"/>
    <n v="0.18"/>
    <x v="21"/>
    <n v="1"/>
    <x v="29"/>
    <n v="6949.15"/>
    <n v="625.42349999999999"/>
    <n v="625.42349999999999"/>
    <n v="0"/>
    <n v="8199.9969999999994"/>
  </r>
  <r>
    <d v="2019-05-19T00:00:00"/>
    <x v="0"/>
    <s v="NA"/>
    <n v="3924"/>
    <n v="0.18"/>
    <x v="8"/>
    <n v="1"/>
    <x v="26"/>
    <n v="529.66"/>
    <n v="47.669399999999996"/>
    <n v="47.669399999999996"/>
    <n v="0"/>
    <n v="624.99879999999996"/>
  </r>
  <r>
    <d v="2019-05-20T00:00:00"/>
    <x v="0"/>
    <s v="NA"/>
    <n v="3924"/>
    <n v="0.18"/>
    <x v="7"/>
    <n v="1"/>
    <x v="27"/>
    <n v="338.98"/>
    <n v="30.508200000000002"/>
    <n v="30.508200000000002"/>
    <n v="0"/>
    <n v="399.99639999999999"/>
  </r>
  <r>
    <d v="2019-05-20T00:00:00"/>
    <x v="0"/>
    <s v="NA"/>
    <n v="7323"/>
    <n v="0.12"/>
    <x v="26"/>
    <n v="5"/>
    <x v="34"/>
    <n v="875"/>
    <n v="52.5"/>
    <n v="52.5"/>
    <n v="0"/>
    <n v="980"/>
  </r>
  <r>
    <d v="2019-05-20T00:00:00"/>
    <x v="0"/>
    <s v="NA"/>
    <n v="8513"/>
    <n v="0.18"/>
    <x v="10"/>
    <n v="6"/>
    <x v="14"/>
    <n v="532.5"/>
    <n v="47.924999999999997"/>
    <n v="47.924999999999997"/>
    <n v="4"/>
    <n v="632.34999999999991"/>
  </r>
  <r>
    <d v="2019-05-20T00:00:00"/>
    <x v="0"/>
    <s v="NA"/>
    <n v="8513"/>
    <n v="0.18"/>
    <x v="10"/>
    <n v="7"/>
    <x v="35"/>
    <n v="628.25"/>
    <n v="56.542499999999997"/>
    <n v="56.542499999999997"/>
    <n v="5"/>
    <n v="746.33500000000004"/>
  </r>
  <r>
    <d v="2019-05-21T00:00:00"/>
    <x v="0"/>
    <s v="NA"/>
    <n v="8414"/>
    <n v="0.18"/>
    <x v="12"/>
    <n v="3"/>
    <x v="15"/>
    <n v="3177.96"/>
    <n v="286.01639999999998"/>
    <n v="286.01639999999998"/>
    <n v="0"/>
    <n v="3749.9928"/>
  </r>
  <r>
    <d v="2019-05-22T00:00:00"/>
    <x v="0"/>
    <s v="NA"/>
    <n v="8414"/>
    <n v="0.18"/>
    <x v="1"/>
    <n v="1"/>
    <x v="19"/>
    <n v="1129.94"/>
    <n v="101.69459999999999"/>
    <n v="101.69459999999999"/>
    <n v="0"/>
    <n v="1333.3292000000001"/>
  </r>
  <r>
    <d v="2019-05-22T00:00:00"/>
    <x v="0"/>
    <s v="NA"/>
    <n v="8414"/>
    <n v="0.18"/>
    <x v="1"/>
    <n v="2"/>
    <x v="19"/>
    <n v="2259.88"/>
    <n v="203.38919999999999"/>
    <n v="203.38919999999999"/>
    <n v="0"/>
    <n v="2666.6584000000003"/>
  </r>
  <r>
    <d v="2019-05-23T00:00:00"/>
    <x v="0"/>
    <s v="NA"/>
    <n v="7323"/>
    <n v="0.12"/>
    <x v="27"/>
    <n v="12.8"/>
    <x v="36"/>
    <n v="8320"/>
    <n v="499.2"/>
    <n v="499.2"/>
    <n v="0"/>
    <n v="9318.4000000000015"/>
  </r>
  <r>
    <d v="2019-05-23T00:00:00"/>
    <x v="0"/>
    <s v="NA"/>
    <n v="7323"/>
    <n v="0.12"/>
    <x v="28"/>
    <n v="5.75"/>
    <x v="37"/>
    <n v="3450"/>
    <n v="207"/>
    <n v="207"/>
    <n v="0"/>
    <n v="3864"/>
  </r>
  <r>
    <d v="2019-05-24T00:00:00"/>
    <x v="0"/>
    <s v="NA"/>
    <n v="8414"/>
    <n v="0.18"/>
    <x v="11"/>
    <n v="1"/>
    <x v="15"/>
    <n v="1059.32"/>
    <n v="95.338799999999992"/>
    <n v="95.338799999999992"/>
    <n v="0"/>
    <n v="1249.9975999999999"/>
  </r>
  <r>
    <d v="2019-05-24T00:00:00"/>
    <x v="0"/>
    <s v="NA"/>
    <n v="9405"/>
    <n v="0.12"/>
    <x v="29"/>
    <n v="4"/>
    <x v="10"/>
    <n v="339"/>
    <n v="20.34"/>
    <n v="20.34"/>
    <n v="0"/>
    <n v="379.67999999999995"/>
  </r>
  <r>
    <d v="2019-05-24T00:00:00"/>
    <x v="0"/>
    <s v="NA"/>
    <n v="3924"/>
    <n v="0.18"/>
    <x v="8"/>
    <n v="1"/>
    <x v="26"/>
    <n v="529.66"/>
    <n v="47.669399999999996"/>
    <n v="47.669399999999996"/>
    <n v="0"/>
    <n v="624.99879999999996"/>
  </r>
  <r>
    <d v="2019-05-25T00:00:00"/>
    <x v="0"/>
    <s v="NA"/>
    <n v="7323"/>
    <n v="0.12"/>
    <x v="26"/>
    <n v="2"/>
    <x v="34"/>
    <n v="350"/>
    <n v="21"/>
    <n v="21"/>
    <n v="0"/>
    <n v="392"/>
  </r>
  <r>
    <d v="2019-05-26T00:00:00"/>
    <x v="0"/>
    <s v="NA"/>
    <n v="8414"/>
    <n v="0.18"/>
    <x v="11"/>
    <n v="1"/>
    <x v="15"/>
    <n v="1059.32"/>
    <n v="95.338799999999992"/>
    <n v="95.338799999999992"/>
    <n v="0"/>
    <n v="1249.9975999999999"/>
  </r>
  <r>
    <d v="2019-05-26T00:00:00"/>
    <x v="0"/>
    <s v="NA"/>
    <n v="8506"/>
    <n v="0.18"/>
    <x v="19"/>
    <n v="2"/>
    <x v="28"/>
    <n v="34"/>
    <n v="3.06"/>
    <n v="3.06"/>
    <n v="0"/>
    <n v="40.120000000000005"/>
  </r>
  <r>
    <d v="2019-05-26T00:00:00"/>
    <x v="0"/>
    <s v="NA"/>
    <n v="8506"/>
    <n v="0.18"/>
    <x v="20"/>
    <n v="1"/>
    <x v="28"/>
    <n v="17"/>
    <n v="1.53"/>
    <n v="1.53"/>
    <n v="0"/>
    <n v="20.060000000000002"/>
  </r>
  <r>
    <d v="2019-05-26T00:00:00"/>
    <x v="0"/>
    <s v="NA"/>
    <n v="7321"/>
    <n v="0.18"/>
    <x v="30"/>
    <n v="1"/>
    <x v="2"/>
    <n v="1991.53"/>
    <n v="179.23769999999999"/>
    <n v="179.23769999999999"/>
    <n v="0"/>
    <n v="2350.0054"/>
  </r>
  <r>
    <d v="2019-05-27T00:00:00"/>
    <x v="0"/>
    <s v="NA"/>
    <n v="7323"/>
    <n v="0.12"/>
    <x v="24"/>
    <n v="3"/>
    <x v="32"/>
    <n v="585"/>
    <n v="35.1"/>
    <n v="35.1"/>
    <n v="0"/>
    <n v="655.20000000000005"/>
  </r>
  <r>
    <d v="2019-05-28T00:00:00"/>
    <x v="0"/>
    <s v="NA"/>
    <n v="7323"/>
    <n v="0.12"/>
    <x v="23"/>
    <n v="2"/>
    <x v="31"/>
    <n v="500"/>
    <n v="30"/>
    <n v="30"/>
    <n v="0"/>
    <n v="560"/>
  </r>
  <r>
    <d v="2019-05-29T00:00:00"/>
    <x v="0"/>
    <s v="NA"/>
    <n v="3924"/>
    <n v="0.18"/>
    <x v="8"/>
    <n v="1"/>
    <x v="26"/>
    <n v="529.66"/>
    <n v="47.669399999999996"/>
    <n v="47.669399999999996"/>
    <n v="0"/>
    <n v="624.99879999999996"/>
  </r>
  <r>
    <d v="2019-05-29T00:00:00"/>
    <x v="0"/>
    <s v="NA"/>
    <n v="9405"/>
    <n v="0.12"/>
    <x v="29"/>
    <n v="2"/>
    <x v="10"/>
    <n v="169.5"/>
    <n v="10.17"/>
    <n v="10.17"/>
    <n v="0"/>
    <n v="189.83999999999997"/>
  </r>
  <r>
    <d v="2019-05-29T00:00:00"/>
    <x v="0"/>
    <s v="NA"/>
    <n v="7323"/>
    <n v="0.12"/>
    <x v="31"/>
    <n v="10.78"/>
    <x v="38"/>
    <n v="2371.6"/>
    <n v="142.29599999999999"/>
    <n v="142.29599999999999"/>
    <n v="0"/>
    <n v="2656.1919999999996"/>
  </r>
  <r>
    <d v="2019-05-30T00:00:00"/>
    <x v="0"/>
    <s v="NA"/>
    <n v="8506"/>
    <n v="0.18"/>
    <x v="19"/>
    <n v="2"/>
    <x v="28"/>
    <n v="34"/>
    <n v="3.06"/>
    <n v="3.06"/>
    <n v="0"/>
    <n v="40.120000000000005"/>
  </r>
  <r>
    <d v="2019-05-30T00:00:00"/>
    <x v="0"/>
    <s v="NA"/>
    <n v="8506"/>
    <n v="0.18"/>
    <x v="20"/>
    <n v="3"/>
    <x v="28"/>
    <n v="51"/>
    <n v="4.59"/>
    <n v="4.59"/>
    <n v="0"/>
    <n v="60.180000000000007"/>
  </r>
  <r>
    <d v="2019-05-31T00:00:00"/>
    <x v="0"/>
    <s v="NA"/>
    <n v="8479"/>
    <n v="0.18"/>
    <x v="21"/>
    <n v="1"/>
    <x v="29"/>
    <n v="6949.15"/>
    <n v="625.42349999999999"/>
    <n v="625.42349999999999"/>
    <n v="0"/>
    <n v="8199.9969999999994"/>
  </r>
  <r>
    <d v="2019-05-31T00:00:00"/>
    <x v="0"/>
    <s v="NA"/>
    <n v="3924"/>
    <n v="0.18"/>
    <x v="8"/>
    <n v="1"/>
    <x v="26"/>
    <n v="529.66"/>
    <n v="47.669399999999996"/>
    <n v="47.669399999999996"/>
    <n v="0"/>
    <n v="624.99879999999996"/>
  </r>
  <r>
    <d v="2019-05-31T00:00:00"/>
    <x v="0"/>
    <s v="NA"/>
    <n v="3924"/>
    <n v="0.18"/>
    <x v="32"/>
    <n v="10"/>
    <x v="39"/>
    <n v="2800"/>
    <n v="252"/>
    <n v="252"/>
    <n v="0"/>
    <n v="3304"/>
  </r>
  <r>
    <d v="2019-05-31T00:00:00"/>
    <x v="0"/>
    <s v="NA"/>
    <n v="3924"/>
    <n v="0.18"/>
    <x v="7"/>
    <n v="1"/>
    <x v="27"/>
    <n v="338.98"/>
    <n v="30.508200000000002"/>
    <n v="30.508200000000002"/>
    <n v="0"/>
    <n v="399.99639999999999"/>
  </r>
  <r>
    <d v="2019-05-31T00:00:00"/>
    <x v="0"/>
    <s v="NA"/>
    <n v="7323"/>
    <n v="0.12"/>
    <x v="31"/>
    <n v="15.82"/>
    <x v="38"/>
    <n v="3480.4"/>
    <n v="208.82399999999998"/>
    <n v="208.82399999999998"/>
    <n v="0"/>
    <n v="3898.0480000000002"/>
  </r>
  <r>
    <d v="2019-06-01T00:00:00"/>
    <x v="0"/>
    <s v="NA"/>
    <n v="3923"/>
    <n v="0.18"/>
    <x v="3"/>
    <n v="2"/>
    <x v="3"/>
    <n v="200"/>
    <n v="18"/>
    <n v="18"/>
    <n v="0"/>
    <n v="236"/>
  </r>
  <r>
    <d v="2019-06-01T00:00:00"/>
    <x v="0"/>
    <s v="NA"/>
    <n v="3924"/>
    <n v="0.18"/>
    <x v="33"/>
    <n v="2"/>
    <x v="26"/>
    <n v="1059.32"/>
    <n v="95.338799999999992"/>
    <n v="95.338799999999992"/>
    <n v="0"/>
    <n v="1249.9975999999999"/>
  </r>
  <r>
    <d v="2019-06-03T00:00:00"/>
    <x v="0"/>
    <s v="NA"/>
    <n v="8516"/>
    <n v="0.18"/>
    <x v="34"/>
    <n v="1"/>
    <x v="40"/>
    <n v="1144.07"/>
    <n v="102.96629999999999"/>
    <n v="102.96629999999999"/>
    <n v="0"/>
    <n v="1350.0026"/>
  </r>
  <r>
    <d v="2019-06-04T00:00:00"/>
    <x v="0"/>
    <s v="NA"/>
    <n v="8414"/>
    <n v="0.18"/>
    <x v="11"/>
    <n v="4"/>
    <x v="15"/>
    <n v="4237.28"/>
    <n v="381.35519999999997"/>
    <n v="381.35519999999997"/>
    <n v="0"/>
    <n v="4999.9903999999997"/>
  </r>
  <r>
    <d v="2019-06-05T00:00:00"/>
    <x v="0"/>
    <s v="NA"/>
    <n v="8516"/>
    <n v="0.18"/>
    <x v="35"/>
    <n v="1"/>
    <x v="41"/>
    <n v="1016.95"/>
    <n v="91.525499999999994"/>
    <n v="91.525499999999994"/>
    <n v="0"/>
    <n v="1200.001"/>
  </r>
  <r>
    <d v="2019-06-05T00:00:00"/>
    <x v="0"/>
    <s v="NA"/>
    <n v="7323"/>
    <n v="0.12"/>
    <x v="31"/>
    <n v="4.78"/>
    <x v="32"/>
    <n v="932.1"/>
    <n v="55.926000000000002"/>
    <n v="55.926000000000002"/>
    <n v="0"/>
    <n v="1043.952"/>
  </r>
  <r>
    <d v="2019-06-05T00:00:00"/>
    <x v="0"/>
    <s v="NA"/>
    <n v="8414"/>
    <n v="0.18"/>
    <x v="12"/>
    <n v="1"/>
    <x v="15"/>
    <n v="1059.32"/>
    <n v="95.338799999999992"/>
    <n v="95.338799999999992"/>
    <n v="0"/>
    <n v="1249.9975999999999"/>
  </r>
  <r>
    <d v="2019-06-08T00:00:00"/>
    <x v="0"/>
    <s v="NA"/>
    <n v="8539"/>
    <n v="0.12"/>
    <x v="36"/>
    <n v="5"/>
    <x v="42"/>
    <n v="446.45000000000005"/>
    <n v="26.787000000000003"/>
    <n v="26.787000000000003"/>
    <n v="0"/>
    <n v="500.024"/>
  </r>
  <r>
    <d v="2019-06-08T00:00:00"/>
    <x v="0"/>
    <s v="NA"/>
    <n v="3924"/>
    <n v="0.18"/>
    <x v="37"/>
    <n v="2"/>
    <x v="30"/>
    <n v="1440.68"/>
    <n v="129.66120000000001"/>
    <n v="129.66120000000001"/>
    <n v="0"/>
    <n v="1700.0024000000001"/>
  </r>
  <r>
    <d v="2019-06-09T00:00:00"/>
    <x v="0"/>
    <s v="NA"/>
    <n v="8516"/>
    <n v="0.18"/>
    <x v="34"/>
    <n v="1"/>
    <x v="40"/>
    <n v="1144.07"/>
    <n v="102.96629999999999"/>
    <n v="102.96629999999999"/>
    <n v="0"/>
    <n v="1350.0026"/>
  </r>
  <r>
    <d v="2019-06-09T00:00:00"/>
    <x v="0"/>
    <s v="NA"/>
    <n v="7323"/>
    <n v="0.12"/>
    <x v="31"/>
    <n v="6.98"/>
    <x v="32"/>
    <n v="1361.1000000000001"/>
    <n v="81.666000000000011"/>
    <n v="81.666000000000011"/>
    <n v="0"/>
    <n v="1524.432"/>
  </r>
  <r>
    <d v="2019-06-09T00:00:00"/>
    <x v="0"/>
    <s v="NA"/>
    <n v="8414"/>
    <n v="0.18"/>
    <x v="12"/>
    <n v="2"/>
    <x v="15"/>
    <n v="2118.64"/>
    <n v="190.67759999999998"/>
    <n v="190.67759999999998"/>
    <n v="0"/>
    <n v="2499.9951999999998"/>
  </r>
  <r>
    <d v="2019-06-09T00:00:00"/>
    <x v="0"/>
    <s v="NA"/>
    <n v="8539"/>
    <n v="0.12"/>
    <x v="36"/>
    <n v="7"/>
    <x v="42"/>
    <n v="625.03000000000009"/>
    <n v="37.501800000000003"/>
    <n v="37.501800000000003"/>
    <n v="0"/>
    <n v="700.03360000000009"/>
  </r>
  <r>
    <d v="2019-06-09T00:00:00"/>
    <x v="0"/>
    <s v="NA"/>
    <n v="3924"/>
    <n v="0.18"/>
    <x v="37"/>
    <n v="2"/>
    <x v="30"/>
    <n v="1440.68"/>
    <n v="129.66120000000001"/>
    <n v="129.66120000000001"/>
    <n v="0"/>
    <n v="1700.0024000000001"/>
  </r>
  <r>
    <d v="2019-06-10T00:00:00"/>
    <x v="0"/>
    <s v="NA"/>
    <n v="3923"/>
    <n v="0.18"/>
    <x v="5"/>
    <n v="2"/>
    <x v="5"/>
    <n v="250"/>
    <n v="22.5"/>
    <n v="22.5"/>
    <n v="0"/>
    <n v="295"/>
  </r>
  <r>
    <d v="2019-06-11T00:00:00"/>
    <x v="0"/>
    <s v="NA"/>
    <n v="3923"/>
    <n v="0.18"/>
    <x v="38"/>
    <n v="4"/>
    <x v="43"/>
    <n v="460"/>
    <n v="41.4"/>
    <n v="41.4"/>
    <n v="0"/>
    <n v="542.79999999999995"/>
  </r>
  <r>
    <d v="2019-06-11T00:00:00"/>
    <x v="0"/>
    <s v="NA"/>
    <n v="9405"/>
    <n v="0.12"/>
    <x v="39"/>
    <n v="1"/>
    <x v="44"/>
    <n v="241.07"/>
    <n v="14.464199999999998"/>
    <n v="14.464199999999998"/>
    <n v="0"/>
    <n v="269.9984"/>
  </r>
  <r>
    <d v="2019-06-12T00:00:00"/>
    <x v="0"/>
    <s v="NA"/>
    <n v="7323"/>
    <n v="0.12"/>
    <x v="31"/>
    <n v="2.4780000000000002"/>
    <x v="32"/>
    <n v="483.21000000000004"/>
    <n v="28.992599999999999"/>
    <n v="28.992599999999999"/>
    <n v="0"/>
    <n v="541.19520000000011"/>
  </r>
  <r>
    <d v="2019-06-12T00:00:00"/>
    <x v="0"/>
    <s v="NA"/>
    <n v="3924"/>
    <n v="0.18"/>
    <x v="33"/>
    <n v="2"/>
    <x v="26"/>
    <n v="1059.32"/>
    <n v="95.338799999999992"/>
    <n v="95.338799999999992"/>
    <n v="0"/>
    <n v="1249.9975999999999"/>
  </r>
  <r>
    <d v="2019-06-12T00:00:00"/>
    <x v="0"/>
    <s v="NA"/>
    <n v="7323"/>
    <n v="0.12"/>
    <x v="23"/>
    <n v="3"/>
    <x v="31"/>
    <n v="750"/>
    <n v="45"/>
    <n v="45"/>
    <n v="0"/>
    <n v="840"/>
  </r>
  <r>
    <d v="2019-06-14T00:00:00"/>
    <x v="0"/>
    <s v="NA"/>
    <n v="8414"/>
    <n v="0.18"/>
    <x v="11"/>
    <n v="2"/>
    <x v="15"/>
    <n v="2118.64"/>
    <n v="190.67759999999998"/>
    <n v="190.67759999999998"/>
    <n v="0"/>
    <n v="2499.9951999999998"/>
  </r>
  <r>
    <d v="2019-06-14T00:00:00"/>
    <x v="0"/>
    <s v="NA"/>
    <n v="7323"/>
    <n v="0.12"/>
    <x v="40"/>
    <n v="4.47"/>
    <x v="45"/>
    <n v="1810.35"/>
    <n v="108.621"/>
    <n v="108.621"/>
    <n v="0"/>
    <n v="2027.5920000000001"/>
  </r>
  <r>
    <d v="2019-06-15T00:00:00"/>
    <x v="0"/>
    <s v="NA"/>
    <n v="3924"/>
    <n v="0.18"/>
    <x v="37"/>
    <n v="1"/>
    <x v="30"/>
    <n v="720.34"/>
    <n v="64.830600000000004"/>
    <n v="64.830600000000004"/>
    <n v="0"/>
    <n v="850.00120000000004"/>
  </r>
  <r>
    <d v="2019-06-16T00:00:00"/>
    <x v="0"/>
    <s v="NA"/>
    <n v="7323"/>
    <n v="0.12"/>
    <x v="41"/>
    <n v="2.4500000000000002"/>
    <x v="46"/>
    <n v="1384.25"/>
    <n v="83.054999999999993"/>
    <n v="83.054999999999993"/>
    <n v="0"/>
    <n v="1550.3600000000001"/>
  </r>
  <r>
    <d v="2019-06-16T00:00:00"/>
    <x v="0"/>
    <s v="NA"/>
    <n v="7323"/>
    <n v="0.12"/>
    <x v="23"/>
    <n v="4"/>
    <x v="31"/>
    <n v="1000"/>
    <n v="60"/>
    <n v="60"/>
    <n v="0"/>
    <n v="1120"/>
  </r>
  <r>
    <d v="2019-06-16T00:00:00"/>
    <x v="0"/>
    <s v="NA"/>
    <n v="8539"/>
    <n v="0.12"/>
    <x v="36"/>
    <n v="5"/>
    <x v="42"/>
    <n v="446.45000000000005"/>
    <n v="26.787000000000003"/>
    <n v="26.787000000000003"/>
    <n v="0"/>
    <n v="500.024"/>
  </r>
  <r>
    <d v="2019-06-16T00:00:00"/>
    <x v="0"/>
    <s v="NA"/>
    <n v="8414"/>
    <n v="0.18"/>
    <x v="11"/>
    <n v="5"/>
    <x v="15"/>
    <n v="5296.5999999999995"/>
    <n v="476.69399999999996"/>
    <n v="476.69399999999996"/>
    <n v="0"/>
    <n v="6249.9879999999994"/>
  </r>
  <r>
    <d v="2019-06-16T00:00:00"/>
    <x v="0"/>
    <s v="NA"/>
    <n v="3924"/>
    <n v="0.18"/>
    <x v="42"/>
    <n v="2"/>
    <x v="27"/>
    <n v="677.96"/>
    <n v="61.016400000000004"/>
    <n v="61.016400000000004"/>
    <n v="0"/>
    <n v="799.99279999999999"/>
  </r>
  <r>
    <d v="2019-06-17T00:00:00"/>
    <x v="0"/>
    <s v="NA"/>
    <n v="7323"/>
    <n v="0.12"/>
    <x v="31"/>
    <n v="2.1"/>
    <x v="32"/>
    <n v="409.5"/>
    <n v="24.57"/>
    <n v="24.57"/>
    <n v="0"/>
    <n v="458.64"/>
  </r>
  <r>
    <d v="2019-06-17T00:00:00"/>
    <x v="0"/>
    <s v="NA"/>
    <n v="3923"/>
    <n v="0.18"/>
    <x v="5"/>
    <n v="1"/>
    <x v="5"/>
    <n v="125"/>
    <n v="11.25"/>
    <n v="11.25"/>
    <n v="0"/>
    <n v="147.5"/>
  </r>
  <r>
    <d v="2019-06-18T00:00:00"/>
    <x v="0"/>
    <s v="NA"/>
    <n v="3923"/>
    <n v="0.18"/>
    <x v="38"/>
    <n v="4"/>
    <x v="43"/>
    <n v="460"/>
    <n v="41.4"/>
    <n v="41.4"/>
    <n v="0"/>
    <n v="542.79999999999995"/>
  </r>
  <r>
    <d v="2019-06-18T00:00:00"/>
    <x v="0"/>
    <s v="NA"/>
    <n v="3924"/>
    <n v="0.18"/>
    <x v="33"/>
    <n v="1"/>
    <x v="26"/>
    <n v="529.66"/>
    <n v="47.669399999999996"/>
    <n v="47.669399999999996"/>
    <n v="0"/>
    <n v="624.99879999999996"/>
  </r>
  <r>
    <d v="2019-06-19T00:00:00"/>
    <x v="0"/>
    <s v="NA"/>
    <n v="7323"/>
    <n v="0.12"/>
    <x v="43"/>
    <n v="3.88"/>
    <x v="47"/>
    <n v="1998.2"/>
    <n v="119.892"/>
    <n v="119.892"/>
    <n v="0"/>
    <n v="2237.9839999999999"/>
  </r>
  <r>
    <d v="2019-06-20T00:00:00"/>
    <x v="0"/>
    <s v="NA"/>
    <n v="3923"/>
    <n v="0.18"/>
    <x v="5"/>
    <n v="3"/>
    <x v="5"/>
    <n v="375"/>
    <n v="33.75"/>
    <n v="33.75"/>
    <n v="0"/>
    <n v="442.5"/>
  </r>
  <r>
    <d v="2019-06-21T00:00:00"/>
    <x v="0"/>
    <s v="NA"/>
    <n v="3923"/>
    <n v="0.18"/>
    <x v="38"/>
    <n v="2"/>
    <x v="43"/>
    <n v="230"/>
    <n v="20.7"/>
    <n v="20.7"/>
    <n v="0"/>
    <n v="271.39999999999998"/>
  </r>
  <r>
    <d v="2019-06-21T00:00:00"/>
    <x v="0"/>
    <s v="NA"/>
    <n v="7323"/>
    <n v="0.12"/>
    <x v="31"/>
    <n v="6.1"/>
    <x v="32"/>
    <n v="1189.5"/>
    <n v="71.36999999999999"/>
    <n v="71.36999999999999"/>
    <n v="0"/>
    <n v="1332.2399999999998"/>
  </r>
  <r>
    <d v="2019-06-21T00:00:00"/>
    <x v="0"/>
    <s v="NA"/>
    <n v="8414"/>
    <n v="0.18"/>
    <x v="11"/>
    <n v="5"/>
    <x v="15"/>
    <n v="5296.5999999999995"/>
    <n v="476.69399999999996"/>
    <n v="476.69399999999996"/>
    <n v="0"/>
    <n v="6249.9879999999994"/>
  </r>
  <r>
    <d v="2019-06-22T00:00:00"/>
    <x v="3"/>
    <s v="NA"/>
    <n v="7323"/>
    <n v="0.12"/>
    <x v="44"/>
    <n v="44.642850000000003"/>
    <x v="48"/>
    <n v="8928.57"/>
    <n v="535.71420000000001"/>
    <n v="535.71420000000001"/>
    <n v="0"/>
    <n v="9999.9984000000004"/>
  </r>
  <r>
    <d v="2019-06-23T00:00:00"/>
    <x v="0"/>
    <s v="NA"/>
    <n v="9405"/>
    <n v="0.12"/>
    <x v="39"/>
    <n v="2"/>
    <x v="44"/>
    <n v="482.14"/>
    <n v="28.928399999999996"/>
    <n v="28.928399999999996"/>
    <n v="0"/>
    <n v="539.99680000000001"/>
  </r>
  <r>
    <d v="2019-06-23T00:00:00"/>
    <x v="0"/>
    <s v="NA"/>
    <n v="3924"/>
    <n v="0.18"/>
    <x v="37"/>
    <n v="1"/>
    <x v="30"/>
    <n v="720.34"/>
    <n v="64.830600000000004"/>
    <n v="64.830600000000004"/>
    <n v="0"/>
    <n v="850.00120000000004"/>
  </r>
  <r>
    <d v="2019-06-24T00:00:00"/>
    <x v="0"/>
    <s v="NA"/>
    <n v="3924"/>
    <n v="0.18"/>
    <x v="42"/>
    <n v="2"/>
    <x v="27"/>
    <n v="677.96"/>
    <n v="61.016400000000004"/>
    <n v="61.016400000000004"/>
    <n v="0"/>
    <n v="799.99279999999999"/>
  </r>
  <r>
    <d v="2019-06-24T00:00:00"/>
    <x v="0"/>
    <s v="NA"/>
    <n v="7323"/>
    <n v="0.12"/>
    <x v="31"/>
    <n v="5.48"/>
    <x v="32"/>
    <n v="1068.6000000000001"/>
    <n v="64.116"/>
    <n v="64.116"/>
    <n v="0"/>
    <n v="1196.8320000000001"/>
  </r>
  <r>
    <d v="2019-06-25T00:00:00"/>
    <x v="0"/>
    <s v="NA"/>
    <n v="3924"/>
    <n v="0.18"/>
    <x v="33"/>
    <n v="2"/>
    <x v="26"/>
    <n v="1059.32"/>
    <n v="95.338799999999992"/>
    <n v="95.338799999999992"/>
    <n v="0"/>
    <n v="1249.9975999999999"/>
  </r>
  <r>
    <d v="2019-06-25T00:00:00"/>
    <x v="0"/>
    <s v="NA"/>
    <n v="8414"/>
    <n v="0.18"/>
    <x v="12"/>
    <n v="1"/>
    <x v="15"/>
    <n v="1059.32"/>
    <n v="95.338799999999992"/>
    <n v="95.338799999999992"/>
    <n v="0"/>
    <n v="1249.9975999999999"/>
  </r>
  <r>
    <d v="2019-06-25T00:00:00"/>
    <x v="0"/>
    <s v="NA"/>
    <n v="8516"/>
    <n v="0.18"/>
    <x v="35"/>
    <n v="1"/>
    <x v="41"/>
    <n v="1016.95"/>
    <n v="91.525499999999994"/>
    <n v="91.525499999999994"/>
    <n v="0"/>
    <n v="1200.001"/>
  </r>
  <r>
    <d v="2019-06-26T00:00:00"/>
    <x v="0"/>
    <s v="NA"/>
    <n v="3924"/>
    <n v="0.18"/>
    <x v="37"/>
    <n v="1"/>
    <x v="30"/>
    <n v="720.34"/>
    <n v="64.830600000000004"/>
    <n v="64.830600000000004"/>
    <n v="0"/>
    <n v="850.00120000000004"/>
  </r>
  <r>
    <d v="2019-06-27T00:00:00"/>
    <x v="4"/>
    <s v="NA"/>
    <n v="8414"/>
    <n v="0.18"/>
    <x v="12"/>
    <n v="11"/>
    <x v="49"/>
    <n v="10720.380000000001"/>
    <n v="964.83420000000001"/>
    <n v="964.83420000000001"/>
    <n v="0"/>
    <n v="12650.0484"/>
  </r>
  <r>
    <d v="2019-06-27T00:00:00"/>
    <x v="0"/>
    <s v="NA"/>
    <n v="8414"/>
    <n v="0.18"/>
    <x v="11"/>
    <n v="5"/>
    <x v="15"/>
    <n v="5296.5999999999995"/>
    <n v="476.69399999999996"/>
    <n v="476.69399999999996"/>
    <n v="0"/>
    <n v="6249.9879999999994"/>
  </r>
  <r>
    <d v="2019-06-28T00:00:00"/>
    <x v="0"/>
    <s v="NA"/>
    <n v="3924"/>
    <n v="0.18"/>
    <x v="42"/>
    <n v="1"/>
    <x v="27"/>
    <n v="338.98"/>
    <n v="30.508200000000002"/>
    <n v="30.508200000000002"/>
    <n v="0"/>
    <n v="399.99639999999999"/>
  </r>
  <r>
    <d v="2019-06-28T00:00:00"/>
    <x v="0"/>
    <s v="NA"/>
    <n v="7323"/>
    <n v="0.12"/>
    <x v="31"/>
    <n v="9.57"/>
    <x v="50"/>
    <n v="1722.6000000000001"/>
    <n v="103.35600000000001"/>
    <n v="103.35600000000001"/>
    <n v="0"/>
    <n v="1929.3120000000001"/>
  </r>
  <r>
    <d v="2019-06-28T00:00:00"/>
    <x v="0"/>
    <s v="NA"/>
    <n v="7323"/>
    <n v="0.12"/>
    <x v="40"/>
    <n v="3.89"/>
    <x v="45"/>
    <n v="1575.45"/>
    <n v="94.527000000000001"/>
    <n v="94.527000000000001"/>
    <n v="0"/>
    <n v="1764.5040000000001"/>
  </r>
  <r>
    <d v="2019-06-28T00:00:00"/>
    <x v="0"/>
    <s v="NA"/>
    <n v="3924"/>
    <n v="0.18"/>
    <x v="37"/>
    <n v="1"/>
    <x v="30"/>
    <n v="720.34"/>
    <n v="64.830600000000004"/>
    <n v="64.830600000000004"/>
    <n v="0"/>
    <n v="850.00120000000004"/>
  </r>
  <r>
    <d v="2019-06-28T00:00:00"/>
    <x v="0"/>
    <s v="NA"/>
    <n v="3924"/>
    <n v="0.18"/>
    <x v="33"/>
    <n v="1"/>
    <x v="26"/>
    <n v="529.66"/>
    <n v="47.669399999999996"/>
    <n v="47.669399999999996"/>
    <n v="0"/>
    <n v="624.99879999999996"/>
  </r>
  <r>
    <d v="2019-06-29T00:00:00"/>
    <x v="0"/>
    <s v="NA"/>
    <n v="8539"/>
    <n v="0.12"/>
    <x v="36"/>
    <n v="4"/>
    <x v="42"/>
    <n v="357.16"/>
    <n v="21.429600000000001"/>
    <n v="21.429600000000001"/>
    <n v="0"/>
    <n v="400.01920000000001"/>
  </r>
  <r>
    <d v="2019-06-30T00:00:00"/>
    <x v="0"/>
    <s v="NA"/>
    <n v="7323"/>
    <n v="0.12"/>
    <x v="31"/>
    <n v="1.1100000000000001"/>
    <x v="48"/>
    <n v="222.00000000000003"/>
    <n v="13.320000000000002"/>
    <n v="13.320000000000002"/>
    <n v="0"/>
    <n v="248.64000000000001"/>
  </r>
  <r>
    <d v="2019-06-30T00:00:00"/>
    <x v="0"/>
    <s v="NA"/>
    <n v="8414"/>
    <n v="0.18"/>
    <x v="11"/>
    <n v="5"/>
    <x v="15"/>
    <n v="5296.5999999999995"/>
    <n v="476.69399999999996"/>
    <n v="476.69399999999996"/>
    <n v="0"/>
    <n v="6249.9879999999994"/>
  </r>
  <r>
    <d v="2019-06-30T00:00:00"/>
    <x v="5"/>
    <s v="07ANRPK5657K1Z9"/>
    <n v="3923"/>
    <n v="0.18"/>
    <x v="45"/>
    <n v="48"/>
    <x v="51"/>
    <n v="5040"/>
    <n v="453.59999999999997"/>
    <n v="453.59999999999997"/>
    <n v="0"/>
    <n v="5947.2000000000007"/>
  </r>
  <r>
    <d v="2019-06-30T00:00:00"/>
    <x v="5"/>
    <s v="07ANRPK5657K1Z9"/>
    <n v="9617"/>
    <n v="0.18"/>
    <x v="46"/>
    <n v="20"/>
    <x v="52"/>
    <n v="7700"/>
    <n v="693"/>
    <n v="693"/>
    <n v="0"/>
    <n v="9086"/>
  </r>
  <r>
    <d v="2019-06-30T00:00:00"/>
    <x v="0"/>
    <s v="NA"/>
    <n v="7323"/>
    <n v="0.12"/>
    <x v="16"/>
    <n v="200"/>
    <x v="53"/>
    <n v="6000"/>
    <n v="360"/>
    <n v="360"/>
    <n v="0"/>
    <n v="6720"/>
  </r>
  <r>
    <d v="2019-07-01T00:00:00"/>
    <x v="6"/>
    <s v="NA"/>
    <n v="7321"/>
    <n v="0.18"/>
    <x v="47"/>
    <n v="1"/>
    <x v="54"/>
    <n v="2033.9"/>
    <n v="183.05099999999999"/>
    <n v="183.05099999999999"/>
    <n v="0"/>
    <n v="2400.002"/>
  </r>
  <r>
    <d v="2019-07-01T00:00:00"/>
    <x v="0"/>
    <s v="NA"/>
    <n v="8509"/>
    <n v="0.18"/>
    <x v="48"/>
    <n v="1"/>
    <x v="55"/>
    <n v="2118.64"/>
    <n v="190.67759999999998"/>
    <n v="190.67759999999998"/>
    <n v="0"/>
    <n v="2499.9951999999998"/>
  </r>
  <r>
    <d v="2019-07-02T00:00:00"/>
    <x v="0"/>
    <s v="NA"/>
    <n v="7323"/>
    <n v="0.12"/>
    <x v="49"/>
    <n v="5.91"/>
    <x v="32"/>
    <n v="1152.45"/>
    <n v="69.147000000000006"/>
    <n v="69.147000000000006"/>
    <n v="0"/>
    <n v="1290.7439999999999"/>
  </r>
  <r>
    <d v="2019-07-03T00:00:00"/>
    <x v="0"/>
    <s v="NA"/>
    <n v="8414"/>
    <n v="0.18"/>
    <x v="0"/>
    <n v="1"/>
    <x v="0"/>
    <n v="1398.31"/>
    <n v="125.8479"/>
    <n v="125.8479"/>
    <n v="0"/>
    <n v="1650.0057999999999"/>
  </r>
  <r>
    <d v="2019-07-03T00:00:00"/>
    <x v="0"/>
    <s v="NA"/>
    <n v="3923"/>
    <n v="0.18"/>
    <x v="4"/>
    <n v="2"/>
    <x v="56"/>
    <n v="203.38"/>
    <n v="18.304199999999998"/>
    <n v="18.304199999999998"/>
    <n v="0"/>
    <n v="239.98840000000001"/>
  </r>
  <r>
    <d v="2019-07-03T00:00:00"/>
    <x v="0"/>
    <s v="NA"/>
    <n v="3923"/>
    <n v="0.18"/>
    <x v="5"/>
    <n v="2"/>
    <x v="57"/>
    <n v="271.18"/>
    <n v="24.406199999999998"/>
    <n v="24.406199999999998"/>
    <n v="0"/>
    <n v="319.99240000000003"/>
  </r>
  <r>
    <d v="2019-07-03T00:00:00"/>
    <x v="0"/>
    <s v="NA"/>
    <n v="8513"/>
    <n v="0.18"/>
    <x v="10"/>
    <n v="2"/>
    <x v="4"/>
    <n v="220"/>
    <n v="19.8"/>
    <n v="19.8"/>
    <n v="0"/>
    <n v="259.60000000000002"/>
  </r>
  <r>
    <d v="2019-07-03T00:00:00"/>
    <x v="0"/>
    <s v="NA"/>
    <n v="8516"/>
    <n v="0.18"/>
    <x v="50"/>
    <n v="2"/>
    <x v="58"/>
    <n v="1271.18"/>
    <n v="114.4062"/>
    <n v="114.4062"/>
    <n v="0"/>
    <n v="1499.9923999999999"/>
  </r>
  <r>
    <d v="2019-07-04T00:00:00"/>
    <x v="0"/>
    <s v="NA"/>
    <n v="7323"/>
    <n v="0.12"/>
    <x v="41"/>
    <n v="3.42"/>
    <x v="59"/>
    <n v="1898.1"/>
    <n v="113.886"/>
    <n v="113.886"/>
    <n v="0"/>
    <n v="2125.8719999999998"/>
  </r>
  <r>
    <d v="2019-07-04T00:00:00"/>
    <x v="0"/>
    <s v="NA"/>
    <n v="7323"/>
    <n v="0.12"/>
    <x v="51"/>
    <n v="4.9000000000000004"/>
    <x v="60"/>
    <n v="2499"/>
    <n v="149.94"/>
    <n v="149.94"/>
    <n v="0"/>
    <n v="2798.88"/>
  </r>
  <r>
    <d v="2019-07-05T00:00:00"/>
    <x v="0"/>
    <s v="NA"/>
    <n v="3923"/>
    <n v="0.18"/>
    <x v="52"/>
    <n v="2"/>
    <x v="33"/>
    <n v="240"/>
    <n v="21.599999999999998"/>
    <n v="21.599999999999998"/>
    <n v="0"/>
    <n v="283.20000000000005"/>
  </r>
  <r>
    <d v="2019-07-05T00:00:00"/>
    <x v="0"/>
    <s v="NA"/>
    <n v="7323"/>
    <n v="0.12"/>
    <x v="53"/>
    <n v="1.2"/>
    <x v="61"/>
    <n v="588"/>
    <n v="35.28"/>
    <n v="35.28"/>
    <n v="0"/>
    <n v="658.56"/>
  </r>
  <r>
    <d v="2019-07-06T00:00:00"/>
    <x v="0"/>
    <s v="NA"/>
    <n v="7615"/>
    <n v="0.12"/>
    <x v="54"/>
    <n v="1"/>
    <x v="62"/>
    <n v="1562.5"/>
    <n v="93.75"/>
    <n v="93.75"/>
    <n v="0"/>
    <n v="1750"/>
  </r>
  <r>
    <d v="2019-07-07T00:00:00"/>
    <x v="0"/>
    <s v="NA"/>
    <n v="7323"/>
    <n v="0.12"/>
    <x v="25"/>
    <n v="9"/>
    <x v="3"/>
    <n v="900"/>
    <n v="54"/>
    <n v="54"/>
    <n v="0"/>
    <n v="1008"/>
  </r>
  <r>
    <d v="2019-07-08T00:00:00"/>
    <x v="0"/>
    <s v="NA"/>
    <n v="8301"/>
    <n v="0.18"/>
    <x v="55"/>
    <n v="2"/>
    <x v="63"/>
    <n v="135.6"/>
    <n v="12.203999999999999"/>
    <n v="12.203999999999999"/>
    <n v="0"/>
    <n v="160.00800000000001"/>
  </r>
  <r>
    <d v="2019-07-08T00:00:00"/>
    <x v="0"/>
    <s v="NA"/>
    <n v="8301"/>
    <n v="0.18"/>
    <x v="56"/>
    <n v="3"/>
    <x v="56"/>
    <n v="305.07"/>
    <n v="27.456299999999999"/>
    <n v="27.456299999999999"/>
    <n v="0"/>
    <n v="359.98259999999999"/>
  </r>
  <r>
    <d v="2019-07-08T00:00:00"/>
    <x v="0"/>
    <s v="NA"/>
    <n v="8539"/>
    <n v="0.12"/>
    <x v="36"/>
    <n v="4"/>
    <x v="42"/>
    <n v="357.16"/>
    <n v="21.429600000000001"/>
    <n v="21.429600000000001"/>
    <n v="0"/>
    <n v="400.01920000000001"/>
  </r>
  <r>
    <d v="2019-07-08T00:00:00"/>
    <x v="0"/>
    <s v="NA"/>
    <n v="3924"/>
    <n v="0.18"/>
    <x v="42"/>
    <n v="2"/>
    <x v="64"/>
    <n v="720.34"/>
    <n v="64.830600000000004"/>
    <n v="64.830600000000004"/>
    <n v="0"/>
    <n v="850.00120000000004"/>
  </r>
  <r>
    <d v="2019-07-08T00:00:00"/>
    <x v="0"/>
    <s v="NA"/>
    <n v="3924"/>
    <n v="0.18"/>
    <x v="57"/>
    <n v="1"/>
    <x v="65"/>
    <n v="783.9"/>
    <n v="70.551000000000002"/>
    <n v="70.551000000000002"/>
    <n v="0"/>
    <n v="925.00200000000007"/>
  </r>
  <r>
    <d v="2019-07-08T00:00:00"/>
    <x v="0"/>
    <s v="NA"/>
    <n v="7323"/>
    <n v="0.12"/>
    <x v="49"/>
    <n v="2.4500000000000002"/>
    <x v="38"/>
    <n v="539"/>
    <n v="32.339999999999996"/>
    <n v="32.339999999999996"/>
    <n v="0"/>
    <n v="603.68000000000006"/>
  </r>
  <r>
    <d v="2019-07-09T00:00:00"/>
    <x v="0"/>
    <s v="NA"/>
    <n v="3924"/>
    <n v="0.18"/>
    <x v="42"/>
    <n v="1"/>
    <x v="64"/>
    <n v="360.17"/>
    <n v="32.415300000000002"/>
    <n v="32.415300000000002"/>
    <n v="0"/>
    <n v="425.00060000000002"/>
  </r>
  <r>
    <d v="2019-07-10T00:00:00"/>
    <x v="0"/>
    <s v="NA"/>
    <n v="7323"/>
    <n v="0.12"/>
    <x v="49"/>
    <n v="4.9000000000000004"/>
    <x v="66"/>
    <n v="931.00000000000011"/>
    <n v="55.860000000000007"/>
    <n v="55.860000000000007"/>
    <n v="0"/>
    <n v="1042.72"/>
  </r>
  <r>
    <d v="2019-07-10T00:00:00"/>
    <x v="0"/>
    <s v="NA"/>
    <n v="7323"/>
    <n v="0.12"/>
    <x v="49"/>
    <n v="5.67"/>
    <x v="31"/>
    <n v="1417.5"/>
    <n v="85.05"/>
    <n v="85.05"/>
    <n v="0"/>
    <n v="1587.6"/>
  </r>
  <r>
    <d v="2019-07-11T00:00:00"/>
    <x v="7"/>
    <s v="NA"/>
    <n v="7323"/>
    <n v="0.12"/>
    <x v="58"/>
    <n v="7.44"/>
    <x v="67"/>
    <n v="3571.2000000000003"/>
    <n v="214.27200000000002"/>
    <n v="214.27200000000002"/>
    <n v="0"/>
    <n v="3999.7440000000001"/>
  </r>
  <r>
    <d v="2019-07-11T00:00:00"/>
    <x v="0"/>
    <s v="NA"/>
    <n v="3924"/>
    <n v="0.18"/>
    <x v="37"/>
    <n v="2"/>
    <x v="68"/>
    <n v="1398.3"/>
    <n v="125.84699999999999"/>
    <n v="125.84699999999999"/>
    <n v="0"/>
    <n v="1649.9939999999999"/>
  </r>
  <r>
    <d v="2019-07-12T00:00:00"/>
    <x v="0"/>
    <s v="NA"/>
    <n v="8301"/>
    <n v="0.18"/>
    <x v="59"/>
    <n v="1"/>
    <x v="69"/>
    <n v="254.24"/>
    <n v="22.881599999999999"/>
    <n v="22.881599999999999"/>
    <n v="0"/>
    <n v="300.00319999999999"/>
  </r>
  <r>
    <d v="2019-07-12T00:00:00"/>
    <x v="0"/>
    <s v="NA"/>
    <n v="7615"/>
    <n v="0.12"/>
    <x v="54"/>
    <n v="1"/>
    <x v="62"/>
    <n v="1562.5"/>
    <n v="93.75"/>
    <n v="93.75"/>
    <n v="0"/>
    <n v="1750"/>
  </r>
  <r>
    <d v="2019-07-12T00:00:00"/>
    <x v="0"/>
    <s v="NA"/>
    <n v="3923"/>
    <n v="0.18"/>
    <x v="60"/>
    <n v="3"/>
    <x v="70"/>
    <n v="390"/>
    <n v="35.1"/>
    <n v="35.1"/>
    <n v="0"/>
    <n v="460.20000000000005"/>
  </r>
  <r>
    <d v="2019-07-12T00:00:00"/>
    <x v="0"/>
    <s v="NA"/>
    <n v="8509"/>
    <n v="0.18"/>
    <x v="48"/>
    <n v="1"/>
    <x v="71"/>
    <n v="1949.15"/>
    <n v="175.42349999999999"/>
    <n v="175.42349999999999"/>
    <n v="0"/>
    <n v="2299.9969999999998"/>
  </r>
  <r>
    <d v="2019-07-13T00:00:00"/>
    <x v="0"/>
    <s v="NA"/>
    <n v="8539"/>
    <n v="0.12"/>
    <x v="36"/>
    <n v="5"/>
    <x v="42"/>
    <n v="446.45000000000005"/>
    <n v="26.787000000000003"/>
    <n v="26.787000000000003"/>
    <n v="0"/>
    <n v="500.024"/>
  </r>
  <r>
    <d v="2019-07-13T00:00:00"/>
    <x v="0"/>
    <s v="NA"/>
    <n v="7323"/>
    <n v="0.12"/>
    <x v="49"/>
    <n v="10.9"/>
    <x v="66"/>
    <n v="2071"/>
    <n v="124.25999999999999"/>
    <n v="124.25999999999999"/>
    <n v="0"/>
    <n v="2319.5200000000004"/>
  </r>
  <r>
    <d v="2019-07-13T00:00:00"/>
    <x v="0"/>
    <s v="NA"/>
    <n v="9405"/>
    <n v="0.12"/>
    <x v="39"/>
    <n v="2"/>
    <x v="44"/>
    <n v="482.14"/>
    <n v="28.928399999999996"/>
    <n v="28.928399999999996"/>
    <n v="0"/>
    <n v="539.99680000000001"/>
  </r>
  <r>
    <d v="2019-07-14T00:00:00"/>
    <x v="8"/>
    <s v="NA"/>
    <n v="7323"/>
    <n v="0.12"/>
    <x v="49"/>
    <n v="32.467500000000001"/>
    <x v="38"/>
    <n v="7142.85"/>
    <n v="428.57100000000003"/>
    <n v="428.57100000000003"/>
    <n v="0"/>
    <n v="7999.9920000000002"/>
  </r>
  <r>
    <d v="2019-07-14T00:00:00"/>
    <x v="9"/>
    <s v="NA"/>
    <n v="7323"/>
    <n v="0.12"/>
    <x v="49"/>
    <n v="11.904"/>
    <x v="72"/>
    <n v="2856.96"/>
    <n v="171.41759999999999"/>
    <n v="171.41759999999999"/>
    <n v="0"/>
    <n v="3199.7951999999996"/>
  </r>
  <r>
    <d v="2019-07-14T00:00:00"/>
    <x v="10"/>
    <s v="NA"/>
    <n v="8516"/>
    <n v="0.18"/>
    <x v="50"/>
    <n v="2"/>
    <x v="73"/>
    <n v="1118.6400000000001"/>
    <n v="100.6776"/>
    <n v="100.6776"/>
    <n v="0"/>
    <n v="1319.9952000000001"/>
  </r>
  <r>
    <d v="2019-07-17T00:00:00"/>
    <x v="11"/>
    <s v="NA"/>
    <n v="7323"/>
    <n v="0.12"/>
    <x v="16"/>
    <n v="2"/>
    <x v="74"/>
    <n v="26.78"/>
    <n v="1.6068"/>
    <n v="1.6068"/>
    <n v="0"/>
    <n v="29.993600000000001"/>
  </r>
  <r>
    <d v="2019-07-17T00:00:00"/>
    <x v="0"/>
    <s v="NA"/>
    <n v="8539"/>
    <n v="0.12"/>
    <x v="36"/>
    <n v="2"/>
    <x v="42"/>
    <n v="178.58"/>
    <n v="10.7148"/>
    <n v="10.7148"/>
    <n v="0"/>
    <n v="200.00960000000001"/>
  </r>
  <r>
    <d v="2019-07-18T00:00:00"/>
    <x v="0"/>
    <s v="NA"/>
    <n v="3924"/>
    <n v="0.18"/>
    <x v="42"/>
    <n v="3"/>
    <x v="64"/>
    <n v="1080.51"/>
    <n v="97.245899999999992"/>
    <n v="97.245899999999992"/>
    <n v="0"/>
    <n v="1275.0017999999998"/>
  </r>
  <r>
    <d v="2019-07-21T00:00:00"/>
    <x v="0"/>
    <s v="NA"/>
    <n v="7615"/>
    <n v="0.12"/>
    <x v="61"/>
    <n v="1"/>
    <x v="75"/>
    <n v="1383.93"/>
    <n v="83.035799999999995"/>
    <n v="83.035799999999995"/>
    <n v="0"/>
    <n v="1550.0016000000001"/>
  </r>
  <r>
    <d v="2019-07-21T00:00:00"/>
    <x v="0"/>
    <s v="NA"/>
    <n v="7323"/>
    <n v="0.12"/>
    <x v="49"/>
    <n v="6.78"/>
    <x v="48"/>
    <n v="1356"/>
    <n v="81.36"/>
    <n v="81.36"/>
    <n v="0"/>
    <n v="1518.7199999999998"/>
  </r>
  <r>
    <d v="2019-07-21T00:00:00"/>
    <x v="0"/>
    <s v="NA"/>
    <n v="3923"/>
    <n v="0.18"/>
    <x v="3"/>
    <n v="4"/>
    <x v="56"/>
    <n v="406.76"/>
    <n v="36.608399999999996"/>
    <n v="36.608399999999996"/>
    <n v="0"/>
    <n v="479.97680000000003"/>
  </r>
  <r>
    <d v="2019-07-21T00:00:00"/>
    <x v="0"/>
    <s v="NA"/>
    <n v="7323"/>
    <n v="0.12"/>
    <x v="62"/>
    <n v="2.4500000000000002"/>
    <x v="67"/>
    <n v="1176"/>
    <n v="70.56"/>
    <n v="70.56"/>
    <n v="0"/>
    <n v="1317.12"/>
  </r>
  <r>
    <d v="2019-07-21T00:00:00"/>
    <x v="0"/>
    <s v="NA"/>
    <n v="7323"/>
    <n v="0.12"/>
    <x v="43"/>
    <n v="1.2"/>
    <x v="76"/>
    <n v="624"/>
    <n v="37.44"/>
    <n v="37.44"/>
    <n v="0"/>
    <n v="698.88000000000011"/>
  </r>
  <r>
    <d v="2019-07-22T00:00:00"/>
    <x v="0"/>
    <s v="NA"/>
    <n v="7323"/>
    <n v="0.12"/>
    <x v="49"/>
    <n v="5.87"/>
    <x v="48"/>
    <n v="1174"/>
    <n v="70.44"/>
    <n v="70.44"/>
    <n v="0"/>
    <n v="1314.88"/>
  </r>
  <r>
    <d v="2019-07-23T00:00:00"/>
    <x v="0"/>
    <s v="NA"/>
    <n v="7323"/>
    <n v="0.12"/>
    <x v="63"/>
    <n v="2.56"/>
    <x v="77"/>
    <n v="1152"/>
    <n v="69.12"/>
    <n v="69.12"/>
    <n v="0"/>
    <n v="1290.2399999999998"/>
  </r>
  <r>
    <d v="2019-07-23T00:00:00"/>
    <x v="0"/>
    <s v="NA"/>
    <n v="3923"/>
    <n v="0.18"/>
    <x v="38"/>
    <n v="2"/>
    <x v="70"/>
    <n v="260"/>
    <n v="23.4"/>
    <n v="23.4"/>
    <n v="0"/>
    <n v="306.79999999999995"/>
  </r>
  <r>
    <d v="2019-07-23T00:00:00"/>
    <x v="0"/>
    <s v="NA"/>
    <n v="7323"/>
    <n v="0.12"/>
    <x v="43"/>
    <n v="0.9"/>
    <x v="76"/>
    <n v="468"/>
    <n v="28.08"/>
    <n v="28.08"/>
    <n v="0"/>
    <n v="524.16"/>
  </r>
  <r>
    <d v="2019-07-24T00:00:00"/>
    <x v="0"/>
    <s v="NA"/>
    <n v="7323"/>
    <n v="0.12"/>
    <x v="62"/>
    <n v="4.67"/>
    <x v="67"/>
    <n v="2241.6"/>
    <n v="134.49599999999998"/>
    <n v="134.49599999999998"/>
    <n v="0"/>
    <n v="2510.5920000000001"/>
  </r>
  <r>
    <d v="2019-07-24T00:00:00"/>
    <x v="0"/>
    <s v="NA"/>
    <n v="3923"/>
    <n v="0.18"/>
    <x v="4"/>
    <n v="6"/>
    <x v="78"/>
    <n v="711.84"/>
    <n v="64.065600000000003"/>
    <n v="64.065600000000003"/>
    <n v="0"/>
    <n v="839.97120000000007"/>
  </r>
  <r>
    <d v="2019-07-25T00:00:00"/>
    <x v="0"/>
    <s v="NA"/>
    <n v="7323"/>
    <n v="0.12"/>
    <x v="49"/>
    <n v="2.78"/>
    <x v="79"/>
    <n v="639.4"/>
    <n v="38.363999999999997"/>
    <n v="38.363999999999997"/>
    <n v="0"/>
    <n v="716.12800000000004"/>
  </r>
  <r>
    <d v="2019-07-26T00:00:00"/>
    <x v="0"/>
    <s v="NA"/>
    <n v="7615"/>
    <n v="0.12"/>
    <x v="64"/>
    <n v="1"/>
    <x v="80"/>
    <n v="2366.0700000000002"/>
    <n v="141.96420000000001"/>
    <n v="141.96420000000001"/>
    <n v="0"/>
    <n v="2649.9983999999999"/>
  </r>
  <r>
    <d v="2019-07-26T00:00:00"/>
    <x v="0"/>
    <s v="NA"/>
    <n v="8539"/>
    <n v="0.12"/>
    <x v="36"/>
    <n v="10"/>
    <x v="42"/>
    <n v="892.90000000000009"/>
    <n v="53.574000000000005"/>
    <n v="53.574000000000005"/>
    <n v="0"/>
    <n v="1000.048"/>
  </r>
  <r>
    <d v="2019-07-26T00:00:00"/>
    <x v="0"/>
    <s v="NA"/>
    <n v="3924"/>
    <n v="0.18"/>
    <x v="37"/>
    <n v="1"/>
    <x v="68"/>
    <n v="699.15"/>
    <n v="62.923499999999997"/>
    <n v="62.923499999999997"/>
    <n v="0"/>
    <n v="824.99699999999996"/>
  </r>
  <r>
    <d v="2019-07-27T00:00:00"/>
    <x v="0"/>
    <s v="NA"/>
    <n v="8301"/>
    <n v="0.18"/>
    <x v="55"/>
    <n v="5"/>
    <x v="63"/>
    <n v="339"/>
    <n v="30.509999999999998"/>
    <n v="30.509999999999998"/>
    <n v="0"/>
    <n v="400.02"/>
  </r>
  <r>
    <d v="2019-07-27T00:00:00"/>
    <x v="0"/>
    <s v="NA"/>
    <n v="8301"/>
    <n v="0.18"/>
    <x v="56"/>
    <n v="5"/>
    <x v="56"/>
    <n v="508.45"/>
    <n v="45.7605"/>
    <n v="45.7605"/>
    <n v="0"/>
    <n v="599.971"/>
  </r>
  <r>
    <d v="2019-07-28T00:00:00"/>
    <x v="12"/>
    <s v="NA"/>
    <n v="8414"/>
    <n v="0.18"/>
    <x v="0"/>
    <n v="1"/>
    <x v="17"/>
    <n v="1186.44"/>
    <n v="106.7796"/>
    <n v="106.7796"/>
    <n v="0"/>
    <n v="1399.9992000000002"/>
  </r>
  <r>
    <d v="2019-07-28T00:00:00"/>
    <x v="13"/>
    <s v="NA"/>
    <n v="7323"/>
    <n v="0.12"/>
    <x v="16"/>
    <n v="2"/>
    <x v="81"/>
    <n v="35.72"/>
    <n v="2.1431999999999998"/>
    <n v="2.1431999999999998"/>
    <n v="0"/>
    <n v="40.006399999999999"/>
  </r>
  <r>
    <d v="2019-07-28T00:00:00"/>
    <x v="0"/>
    <s v="NA"/>
    <n v="7323"/>
    <n v="0.12"/>
    <x v="25"/>
    <n v="5.9"/>
    <x v="3"/>
    <n v="590"/>
    <n v="35.4"/>
    <n v="35.4"/>
    <n v="0"/>
    <n v="660.8"/>
  </r>
  <r>
    <d v="2019-07-28T00:00:00"/>
    <x v="0"/>
    <s v="NA"/>
    <n v="7615"/>
    <n v="0.12"/>
    <x v="61"/>
    <n v="1"/>
    <x v="75"/>
    <n v="1383.93"/>
    <n v="83.035799999999995"/>
    <n v="83.035799999999995"/>
    <n v="0"/>
    <n v="1550.0016000000001"/>
  </r>
  <r>
    <d v="2019-07-29T00:00:00"/>
    <x v="0"/>
    <s v="NA"/>
    <n v="7615"/>
    <n v="0.12"/>
    <x v="64"/>
    <n v="1"/>
    <x v="80"/>
    <n v="2366.0700000000002"/>
    <n v="141.96420000000001"/>
    <n v="141.96420000000001"/>
    <n v="0"/>
    <n v="2649.9983999999999"/>
  </r>
  <r>
    <d v="2019-07-29T00:00:00"/>
    <x v="14"/>
    <s v="NA"/>
    <n v="7323"/>
    <n v="0.12"/>
    <x v="49"/>
    <n v="5.93"/>
    <x v="66"/>
    <n v="1126.7"/>
    <n v="67.602000000000004"/>
    <n v="67.602000000000004"/>
    <n v="0"/>
    <n v="1261.9040000000002"/>
  </r>
  <r>
    <d v="2019-07-30T00:00:00"/>
    <x v="0"/>
    <s v="NA"/>
    <n v="7323"/>
    <n v="0.12"/>
    <x v="41"/>
    <n v="1.2"/>
    <x v="59"/>
    <n v="666"/>
    <n v="39.96"/>
    <n v="39.96"/>
    <n v="0"/>
    <n v="745.92000000000007"/>
  </r>
  <r>
    <d v="2019-07-30T00:00:00"/>
    <x v="0"/>
    <s v="NA"/>
    <n v="7323"/>
    <n v="0.12"/>
    <x v="51"/>
    <n v="2.5499999999999998"/>
    <x v="60"/>
    <n v="1300.5"/>
    <n v="78.03"/>
    <n v="78.03"/>
    <n v="0"/>
    <n v="1456.56"/>
  </r>
  <r>
    <d v="2019-07-31T00:00:00"/>
    <x v="0"/>
    <s v="NA"/>
    <n v="8516"/>
    <n v="0.18"/>
    <x v="50"/>
    <n v="1"/>
    <x v="58"/>
    <n v="635.59"/>
    <n v="57.203099999999999"/>
    <n v="57.203099999999999"/>
    <n v="0"/>
    <n v="749.99619999999993"/>
  </r>
  <r>
    <d v="2019-07-31T00:00:00"/>
    <x v="0"/>
    <s v="NA"/>
    <n v="8513"/>
    <n v="0.18"/>
    <x v="10"/>
    <n v="2"/>
    <x v="4"/>
    <n v="220"/>
    <n v="19.8"/>
    <n v="19.8"/>
    <n v="0"/>
    <n v="259.60000000000002"/>
  </r>
  <r>
    <d v="2019-08-01T00:00:00"/>
    <x v="0"/>
    <s v="NA"/>
    <n v="7323"/>
    <n v="0.12"/>
    <x v="65"/>
    <n v="2.44"/>
    <x v="82"/>
    <n v="1146.8"/>
    <n v="68.807999999999993"/>
    <n v="68.807999999999993"/>
    <n v="0"/>
    <n v="1284.4159999999999"/>
  </r>
  <r>
    <d v="2019-08-01T00:00:00"/>
    <x v="0"/>
    <s v="NA"/>
    <n v="3923"/>
    <n v="0.18"/>
    <x v="52"/>
    <n v="5"/>
    <x v="33"/>
    <n v="600"/>
    <n v="54"/>
    <n v="54"/>
    <n v="0"/>
    <n v="708"/>
  </r>
  <r>
    <d v="2019-08-01T00:00:00"/>
    <x v="0"/>
    <s v="NA"/>
    <n v="3923"/>
    <n v="0.18"/>
    <x v="60"/>
    <n v="3"/>
    <x v="70"/>
    <n v="390"/>
    <n v="35.1"/>
    <n v="35.1"/>
    <n v="0"/>
    <n v="460.20000000000005"/>
  </r>
  <r>
    <d v="2019-08-01T00:00:00"/>
    <x v="0"/>
    <s v="NA"/>
    <n v="7323"/>
    <n v="0.12"/>
    <x v="28"/>
    <n v="3.99"/>
    <x v="83"/>
    <n v="2334.15"/>
    <n v="140.04900000000001"/>
    <n v="140.04900000000001"/>
    <n v="0"/>
    <n v="2614.248"/>
  </r>
  <r>
    <d v="2019-08-02T00:00:00"/>
    <x v="0"/>
    <s v="NA"/>
    <n v="8506"/>
    <n v="0.18"/>
    <x v="19"/>
    <n v="5"/>
    <x v="28"/>
    <n v="85"/>
    <n v="7.6499999999999995"/>
    <n v="7.6499999999999995"/>
    <n v="0"/>
    <n v="100.30000000000001"/>
  </r>
  <r>
    <d v="2019-08-02T00:00:00"/>
    <x v="0"/>
    <s v="NA"/>
    <n v="8506"/>
    <n v="0.18"/>
    <x v="20"/>
    <n v="7"/>
    <x v="28"/>
    <n v="119"/>
    <n v="10.709999999999999"/>
    <n v="10.709999999999999"/>
    <n v="0"/>
    <n v="140.42000000000002"/>
  </r>
  <r>
    <d v="2019-08-03T00:00:00"/>
    <x v="0"/>
    <s v="NA"/>
    <n v="8539"/>
    <n v="0.12"/>
    <x v="22"/>
    <n v="7"/>
    <x v="42"/>
    <n v="625.03000000000009"/>
    <n v="37.501800000000003"/>
    <n v="37.501800000000003"/>
    <n v="0"/>
    <n v="700.03360000000009"/>
  </r>
  <r>
    <d v="2019-08-04T00:00:00"/>
    <x v="0"/>
    <s v="NA"/>
    <n v="3924"/>
    <n v="0.18"/>
    <x v="66"/>
    <n v="4"/>
    <x v="84"/>
    <n v="940"/>
    <n v="84.6"/>
    <n v="84.6"/>
    <n v="0"/>
    <n v="1109.1999999999998"/>
  </r>
  <r>
    <d v="2019-08-04T00:00:00"/>
    <x v="0"/>
    <s v="NA"/>
    <n v="7323"/>
    <n v="0.12"/>
    <x v="53"/>
    <n v="2.5499999999999998"/>
    <x v="85"/>
    <n v="1211.25"/>
    <n v="72.674999999999997"/>
    <n v="72.674999999999997"/>
    <n v="0"/>
    <n v="1356.6"/>
  </r>
  <r>
    <d v="2019-08-04T00:00:00"/>
    <x v="0"/>
    <s v="NA"/>
    <n v="7323"/>
    <n v="0.12"/>
    <x v="25"/>
    <n v="4.66"/>
    <x v="33"/>
    <n v="559.20000000000005"/>
    <n v="33.552"/>
    <n v="33.552"/>
    <n v="0"/>
    <n v="626.30400000000009"/>
  </r>
  <r>
    <d v="2019-08-04T00:00:00"/>
    <x v="0"/>
    <s v="NA"/>
    <n v="3924"/>
    <n v="0.18"/>
    <x v="33"/>
    <n v="3"/>
    <x v="86"/>
    <n v="1334.76"/>
    <n v="120.1284"/>
    <n v="120.1284"/>
    <n v="0"/>
    <n v="1575.0168000000001"/>
  </r>
  <r>
    <d v="2019-08-05T00:00:00"/>
    <x v="0"/>
    <s v="NA"/>
    <n v="7323"/>
    <n v="0.12"/>
    <x v="44"/>
    <n v="5.31"/>
    <x v="72"/>
    <n v="1274.3999999999999"/>
    <n v="76.463999999999984"/>
    <n v="76.463999999999984"/>
    <n v="0"/>
    <n v="1427.3279999999997"/>
  </r>
  <r>
    <d v="2019-08-05T00:00:00"/>
    <x v="0"/>
    <s v="NA"/>
    <n v="8301"/>
    <n v="0.18"/>
    <x v="55"/>
    <n v="4"/>
    <x v="63"/>
    <n v="271.2"/>
    <n v="24.407999999999998"/>
    <n v="24.407999999999998"/>
    <n v="0"/>
    <n v="320.01600000000002"/>
  </r>
  <r>
    <d v="2019-08-05T00:00:00"/>
    <x v="0"/>
    <s v="NA"/>
    <n v="8301"/>
    <n v="0.18"/>
    <x v="56"/>
    <n v="3"/>
    <x v="56"/>
    <n v="305.07"/>
    <n v="27.456299999999999"/>
    <n v="27.456299999999999"/>
    <n v="0"/>
    <n v="359.98259999999999"/>
  </r>
  <r>
    <d v="2019-08-06T00:00:00"/>
    <x v="0"/>
    <s v="NA"/>
    <n v="7323"/>
    <n v="0.12"/>
    <x v="44"/>
    <n v="10.33"/>
    <x v="87"/>
    <n v="2737.45"/>
    <n v="164.24699999999999"/>
    <n v="164.24699999999999"/>
    <n v="0"/>
    <n v="3065.9439999999995"/>
  </r>
  <r>
    <d v="2019-08-06T00:00:00"/>
    <x v="0"/>
    <s v="NA"/>
    <n v="7615"/>
    <n v="0.12"/>
    <x v="67"/>
    <n v="1"/>
    <x v="88"/>
    <n v="1785.71"/>
    <n v="107.1426"/>
    <n v="107.1426"/>
    <n v="0"/>
    <n v="1999.9951999999998"/>
  </r>
  <r>
    <d v="2019-08-07T00:00:00"/>
    <x v="0"/>
    <s v="NA"/>
    <n v="9405"/>
    <n v="0.12"/>
    <x v="39"/>
    <n v="3"/>
    <x v="89"/>
    <n v="709.83"/>
    <n v="42.589800000000004"/>
    <n v="42.589800000000004"/>
    <n v="0"/>
    <n v="795.00959999999998"/>
  </r>
  <r>
    <d v="2019-08-07T00:00:00"/>
    <x v="12"/>
    <s v="NA"/>
    <n v="8539"/>
    <n v="0.12"/>
    <x v="22"/>
    <n v="4"/>
    <x v="42"/>
    <n v="357.16"/>
    <n v="21.429600000000001"/>
    <n v="21.429600000000001"/>
    <n v="0"/>
    <n v="400.01920000000001"/>
  </r>
  <r>
    <d v="2019-08-07T00:00:00"/>
    <x v="0"/>
    <s v="NA"/>
    <n v="3924"/>
    <n v="0.18"/>
    <x v="68"/>
    <n v="1"/>
    <x v="30"/>
    <n v="720.34"/>
    <n v="64.830600000000004"/>
    <n v="64.830600000000004"/>
    <n v="0"/>
    <n v="850.00120000000004"/>
  </r>
  <r>
    <d v="2019-08-08T00:00:00"/>
    <x v="0"/>
    <s v="NA"/>
    <n v="8301"/>
    <n v="0.18"/>
    <x v="59"/>
    <n v="1"/>
    <x v="90"/>
    <n v="253.39"/>
    <n v="22.805099999999999"/>
    <n v="22.805099999999999"/>
    <n v="0"/>
    <n v="299.00019999999995"/>
  </r>
  <r>
    <d v="2019-08-09T00:00:00"/>
    <x v="0"/>
    <s v="NA"/>
    <n v="7323"/>
    <n v="0.12"/>
    <x v="44"/>
    <n v="20.12"/>
    <x v="91"/>
    <n v="5231.2"/>
    <n v="313.87199999999996"/>
    <n v="313.87199999999996"/>
    <n v="0"/>
    <n v="5858.9440000000004"/>
  </r>
  <r>
    <d v="2019-08-10T00:00:00"/>
    <x v="0"/>
    <s v="NA"/>
    <n v="8539"/>
    <n v="0.12"/>
    <x v="69"/>
    <n v="5"/>
    <x v="92"/>
    <n v="580.36"/>
    <n v="34.821599999999997"/>
    <n v="34.821599999999997"/>
    <n v="0"/>
    <n v="650.00319999999999"/>
  </r>
  <r>
    <d v="2019-08-10T00:00:00"/>
    <x v="0"/>
    <s v="NA"/>
    <n v="8539"/>
    <n v="0.12"/>
    <x v="22"/>
    <n v="10"/>
    <x v="42"/>
    <n v="892.90000000000009"/>
    <n v="53.574000000000005"/>
    <n v="53.574000000000005"/>
    <n v="0"/>
    <n v="1000.048"/>
  </r>
  <r>
    <d v="2019-08-10T00:00:00"/>
    <x v="0"/>
    <s v="NA"/>
    <n v="3924"/>
    <n v="0.18"/>
    <x v="37"/>
    <n v="2"/>
    <x v="93"/>
    <n v="1228.82"/>
    <n v="110.59379999999999"/>
    <n v="110.59379999999999"/>
    <n v="0"/>
    <n v="1450.0075999999999"/>
  </r>
  <r>
    <d v="2019-08-10T00:00:00"/>
    <x v="0"/>
    <s v="NA"/>
    <n v="7323"/>
    <n v="0.12"/>
    <x v="70"/>
    <n v="12"/>
    <x v="94"/>
    <n v="4200"/>
    <n v="252"/>
    <n v="252"/>
    <n v="0"/>
    <n v="4704"/>
  </r>
  <r>
    <d v="2019-08-11T00:00:00"/>
    <x v="0"/>
    <s v="NA"/>
    <n v="7323"/>
    <n v="0.12"/>
    <x v="23"/>
    <n v="2"/>
    <x v="95"/>
    <n v="510"/>
    <n v="30.599999999999998"/>
    <n v="30.599999999999998"/>
    <n v="0"/>
    <n v="571.20000000000005"/>
  </r>
  <r>
    <d v="2019-08-11T00:00:00"/>
    <x v="0"/>
    <s v="NA"/>
    <n v="7323"/>
    <n v="0.12"/>
    <x v="24"/>
    <n v="4"/>
    <x v="32"/>
    <n v="780"/>
    <n v="46.8"/>
    <n v="46.8"/>
    <n v="0"/>
    <n v="873.59999999999991"/>
  </r>
  <r>
    <d v="2019-08-11T00:00:00"/>
    <x v="0"/>
    <s v="NA"/>
    <n v="3924"/>
    <n v="0.18"/>
    <x v="71"/>
    <n v="4"/>
    <x v="96"/>
    <n v="860"/>
    <n v="77.399999999999991"/>
    <n v="77.399999999999991"/>
    <n v="0"/>
    <n v="1014.8"/>
  </r>
  <r>
    <d v="2019-08-12T00:00:00"/>
    <x v="0"/>
    <s v="NA"/>
    <n v="7323"/>
    <n v="0.12"/>
    <x v="16"/>
    <n v="200"/>
    <x v="81"/>
    <n v="3572"/>
    <n v="214.32"/>
    <n v="214.32"/>
    <n v="0"/>
    <n v="4000.6400000000003"/>
  </r>
  <r>
    <d v="2019-08-13T00:00:00"/>
    <x v="0"/>
    <s v="NA"/>
    <n v="8301"/>
    <n v="0.18"/>
    <x v="55"/>
    <n v="2"/>
    <x v="63"/>
    <n v="135.6"/>
    <n v="12.203999999999999"/>
    <n v="12.203999999999999"/>
    <n v="0"/>
    <n v="160.00800000000001"/>
  </r>
  <r>
    <d v="2019-08-13T00:00:00"/>
    <x v="0"/>
    <s v="NA"/>
    <n v="8301"/>
    <n v="0.18"/>
    <x v="56"/>
    <n v="2"/>
    <x v="56"/>
    <n v="203.38"/>
    <n v="18.304199999999998"/>
    <n v="18.304199999999998"/>
    <n v="0"/>
    <n v="239.98840000000001"/>
  </r>
  <r>
    <d v="2019-08-13T00:00:00"/>
    <x v="0"/>
    <s v="NA"/>
    <n v="7615"/>
    <n v="0.12"/>
    <x v="72"/>
    <n v="2"/>
    <x v="97"/>
    <n v="714.28"/>
    <n v="42.8568"/>
    <n v="42.8568"/>
    <n v="0"/>
    <n v="799.99360000000001"/>
  </r>
  <r>
    <d v="2019-08-13T00:00:00"/>
    <x v="0"/>
    <s v="NA"/>
    <n v="7323"/>
    <n v="0.12"/>
    <x v="44"/>
    <n v="10.98"/>
    <x v="91"/>
    <n v="2854.8"/>
    <n v="171.28800000000001"/>
    <n v="171.28800000000001"/>
    <n v="0"/>
    <n v="3197.3760000000002"/>
  </r>
  <r>
    <d v="2019-08-14T00:00:00"/>
    <x v="15"/>
    <s v="NA"/>
    <n v="7326"/>
    <n v="0.18"/>
    <x v="73"/>
    <n v="6"/>
    <x v="98"/>
    <n v="1144.0740000000001"/>
    <n v="102.96666"/>
    <n v="102.96666"/>
    <n v="0"/>
    <n v="1350.0073200000002"/>
  </r>
  <r>
    <d v="2019-08-16T00:00:00"/>
    <x v="0"/>
    <s v="NA"/>
    <n v="7615"/>
    <n v="0.12"/>
    <x v="67"/>
    <n v="1"/>
    <x v="88"/>
    <n v="1785.71"/>
    <n v="107.1426"/>
    <n v="107.1426"/>
    <n v="0"/>
    <n v="1999.9951999999998"/>
  </r>
  <r>
    <d v="2019-08-16T00:00:00"/>
    <x v="0"/>
    <s v="NA"/>
    <n v="8414"/>
    <n v="0.18"/>
    <x v="17"/>
    <n v="2"/>
    <x v="99"/>
    <n v="3305.0859999999998"/>
    <n v="297.45773999999994"/>
    <n v="297.45773999999994"/>
    <n v="0"/>
    <n v="3900.0014799999994"/>
  </r>
  <r>
    <d v="2019-08-16T00:00:00"/>
    <x v="0"/>
    <s v="NA"/>
    <n v="7323"/>
    <n v="0.12"/>
    <x v="23"/>
    <n v="1"/>
    <x v="95"/>
    <n v="255"/>
    <n v="15.299999999999999"/>
    <n v="15.299999999999999"/>
    <n v="0"/>
    <n v="285.60000000000002"/>
  </r>
  <r>
    <d v="2019-08-16T00:00:00"/>
    <x v="0"/>
    <s v="NA"/>
    <n v="7323"/>
    <n v="0.12"/>
    <x v="26"/>
    <n v="5"/>
    <x v="100"/>
    <n v="1025"/>
    <n v="61.5"/>
    <n v="61.5"/>
    <n v="0"/>
    <n v="1148"/>
  </r>
  <r>
    <d v="2019-08-17T00:00:00"/>
    <x v="0"/>
    <s v="NA"/>
    <n v="7323"/>
    <n v="0.12"/>
    <x v="44"/>
    <n v="7.11"/>
    <x v="91"/>
    <n v="1848.6000000000001"/>
    <n v="110.91600000000001"/>
    <n v="110.91600000000001"/>
    <n v="0"/>
    <n v="2070.4320000000002"/>
  </r>
  <r>
    <d v="2019-08-18T00:00:00"/>
    <x v="0"/>
    <s v="NA"/>
    <n v="7323"/>
    <n v="0.12"/>
    <x v="74"/>
    <n v="1.87"/>
    <x v="67"/>
    <n v="897.6"/>
    <n v="53.856000000000002"/>
    <n v="53.856000000000002"/>
    <n v="0"/>
    <n v="1005.312"/>
  </r>
  <r>
    <d v="2019-08-18T00:00:00"/>
    <x v="0"/>
    <s v="NA"/>
    <n v="8414"/>
    <n v="0.18"/>
    <x v="75"/>
    <n v="1"/>
    <x v="2"/>
    <n v="1991.53"/>
    <n v="179.23769999999999"/>
    <n v="179.23769999999999"/>
    <n v="0"/>
    <n v="2350.0054"/>
  </r>
  <r>
    <d v="2019-08-19T00:00:00"/>
    <x v="0"/>
    <s v="NA"/>
    <n v="3924"/>
    <n v="0.18"/>
    <x v="76"/>
    <n v="2"/>
    <x v="30"/>
    <n v="1440.68"/>
    <n v="129.66120000000001"/>
    <n v="129.66120000000001"/>
    <n v="0"/>
    <n v="1700.0024000000001"/>
  </r>
  <r>
    <d v="2019-08-20T00:00:00"/>
    <x v="0"/>
    <s v="NA"/>
    <n v="7323"/>
    <n v="0.12"/>
    <x v="44"/>
    <n v="15.33"/>
    <x v="91"/>
    <n v="3985.8"/>
    <n v="239.148"/>
    <n v="239.148"/>
    <n v="0"/>
    <n v="4464.0960000000005"/>
  </r>
  <r>
    <d v="2019-08-21T00:00:00"/>
    <x v="0"/>
    <s v="NA"/>
    <n v="7615"/>
    <n v="0.12"/>
    <x v="72"/>
    <n v="1"/>
    <x v="97"/>
    <n v="357.14"/>
    <n v="21.4284"/>
    <n v="21.4284"/>
    <n v="0"/>
    <n v="399.99680000000001"/>
  </r>
  <r>
    <d v="2019-08-21T00:00:00"/>
    <x v="0"/>
    <s v="NA"/>
    <n v="7323"/>
    <n v="0.12"/>
    <x v="16"/>
    <n v="250"/>
    <x v="81"/>
    <n v="4465"/>
    <n v="267.89999999999998"/>
    <n v="267.89999999999998"/>
    <n v="0"/>
    <n v="5000.7999999999993"/>
  </r>
  <r>
    <d v="2019-08-21T00:00:00"/>
    <x v="0"/>
    <s v="NA"/>
    <n v="3924"/>
    <n v="0.18"/>
    <x v="77"/>
    <n v="3"/>
    <x v="101"/>
    <n v="555"/>
    <n v="49.949999999999996"/>
    <n v="49.949999999999996"/>
    <n v="0"/>
    <n v="654.90000000000009"/>
  </r>
  <r>
    <d v="2019-08-21T00:00:00"/>
    <x v="0"/>
    <s v="NA"/>
    <n v="8539"/>
    <n v="0.12"/>
    <x v="69"/>
    <n v="4"/>
    <x v="92"/>
    <n v="464.28800000000001"/>
    <n v="27.857279999999999"/>
    <n v="27.857279999999999"/>
    <n v="0"/>
    <n v="520.00256000000002"/>
  </r>
  <r>
    <d v="2019-08-21T00:00:00"/>
    <x v="0"/>
    <s v="NA"/>
    <n v="8539"/>
    <n v="0.12"/>
    <x v="22"/>
    <n v="7"/>
    <x v="42"/>
    <n v="625.03000000000009"/>
    <n v="37.501800000000003"/>
    <n v="37.501800000000003"/>
    <n v="0"/>
    <n v="700.03360000000009"/>
  </r>
  <r>
    <d v="2019-08-22T00:00:00"/>
    <x v="0"/>
    <s v="NA"/>
    <n v="7323"/>
    <n v="0.12"/>
    <x v="25"/>
    <n v="4.5199999999999996"/>
    <x v="33"/>
    <n v="542.4"/>
    <n v="32.543999999999997"/>
    <n v="32.543999999999997"/>
    <n v="0"/>
    <n v="607.48799999999994"/>
  </r>
  <r>
    <d v="2019-08-23T00:00:00"/>
    <x v="0"/>
    <s v="NA"/>
    <n v="8301"/>
    <n v="0.18"/>
    <x v="55"/>
    <n v="5"/>
    <x v="63"/>
    <n v="339"/>
    <n v="30.509999999999998"/>
    <n v="30.509999999999998"/>
    <n v="0"/>
    <n v="400.02"/>
  </r>
  <r>
    <d v="2019-08-23T00:00:00"/>
    <x v="0"/>
    <s v="NA"/>
    <n v="8301"/>
    <n v="0.18"/>
    <x v="56"/>
    <n v="5"/>
    <x v="56"/>
    <n v="508.45"/>
    <n v="45.7605"/>
    <n v="45.7605"/>
    <n v="0"/>
    <n v="599.971"/>
  </r>
  <r>
    <d v="2019-08-23T00:00:00"/>
    <x v="0"/>
    <s v="NA"/>
    <n v="3924"/>
    <n v="0.18"/>
    <x v="68"/>
    <n v="3"/>
    <x v="30"/>
    <n v="2161.02"/>
    <n v="194.49179999999998"/>
    <n v="194.49179999999998"/>
    <n v="0"/>
    <n v="2550.0035999999996"/>
  </r>
  <r>
    <d v="2019-08-24T00:00:00"/>
    <x v="0"/>
    <s v="NA"/>
    <n v="7615"/>
    <n v="0.12"/>
    <x v="67"/>
    <n v="1"/>
    <x v="88"/>
    <n v="1785.71"/>
    <n v="107.1426"/>
    <n v="107.1426"/>
    <n v="0"/>
    <n v="1999.9951999999998"/>
  </r>
  <r>
    <d v="2019-08-24T00:00:00"/>
    <x v="0"/>
    <s v="NA"/>
    <n v="7323"/>
    <n v="0.12"/>
    <x v="41"/>
    <n v="2.9"/>
    <x v="46"/>
    <n v="1638.5"/>
    <n v="98.31"/>
    <n v="98.31"/>
    <n v="0"/>
    <n v="1835.12"/>
  </r>
  <r>
    <d v="2019-08-24T00:00:00"/>
    <x v="0"/>
    <s v="NA"/>
    <n v="7323"/>
    <n v="0.12"/>
    <x v="51"/>
    <n v="4.1100000000000003"/>
    <x v="102"/>
    <n v="2075.5500000000002"/>
    <n v="124.533"/>
    <n v="124.533"/>
    <n v="0"/>
    <n v="2324.616"/>
  </r>
  <r>
    <d v="2019-08-24T00:00:00"/>
    <x v="0"/>
    <s v="NA"/>
    <n v="3924"/>
    <n v="0.18"/>
    <x v="42"/>
    <n v="3"/>
    <x v="103"/>
    <n v="1016.955"/>
    <n v="91.525949999999995"/>
    <n v="91.525949999999995"/>
    <n v="0"/>
    <n v="1200.0069000000001"/>
  </r>
  <r>
    <d v="2019-08-25T00:00:00"/>
    <x v="13"/>
    <s v="NA"/>
    <n v="3924"/>
    <n v="0.18"/>
    <x v="33"/>
    <n v="1"/>
    <x v="104"/>
    <n v="474.58"/>
    <n v="42.712199999999996"/>
    <n v="42.712199999999996"/>
    <n v="0"/>
    <n v="560.00440000000003"/>
  </r>
  <r>
    <d v="2019-08-25T00:00:00"/>
    <x v="12"/>
    <s v="NA"/>
    <n v="7323"/>
    <n v="0.12"/>
    <x v="44"/>
    <n v="4.2750000000000004"/>
    <x v="31"/>
    <n v="1068.75"/>
    <n v="64.125"/>
    <n v="64.125"/>
    <n v="0"/>
    <n v="1197"/>
  </r>
  <r>
    <d v="2019-08-27T00:00:00"/>
    <x v="0"/>
    <s v="NA"/>
    <n v="3924"/>
    <n v="0.18"/>
    <x v="71"/>
    <n v="2"/>
    <x v="96"/>
    <n v="430"/>
    <n v="38.699999999999996"/>
    <n v="38.699999999999996"/>
    <n v="0"/>
    <n v="507.4"/>
  </r>
  <r>
    <d v="2019-08-28T00:00:00"/>
    <x v="13"/>
    <s v="NA"/>
    <n v="3924"/>
    <n v="0.18"/>
    <x v="9"/>
    <n v="2"/>
    <x v="105"/>
    <n v="1186.44"/>
    <n v="106.7796"/>
    <n v="106.7796"/>
    <n v="0"/>
    <n v="1399.9992000000002"/>
  </r>
  <r>
    <d v="2019-08-28T00:00:00"/>
    <x v="0"/>
    <s v="NA"/>
    <n v="8301"/>
    <n v="0.18"/>
    <x v="55"/>
    <n v="1"/>
    <x v="63"/>
    <n v="67.8"/>
    <n v="6.1019999999999994"/>
    <n v="6.1019999999999994"/>
    <n v="0"/>
    <n v="80.004000000000005"/>
  </r>
  <r>
    <d v="2019-08-28T00:00:00"/>
    <x v="0"/>
    <s v="NA"/>
    <n v="8301"/>
    <n v="0.18"/>
    <x v="56"/>
    <n v="2"/>
    <x v="56"/>
    <n v="203.38"/>
    <n v="18.304199999999998"/>
    <n v="18.304199999999998"/>
    <n v="0"/>
    <n v="239.98840000000001"/>
  </r>
  <r>
    <d v="2019-08-29T00:00:00"/>
    <x v="15"/>
    <s v="NA"/>
    <n v="7323"/>
    <n v="0.12"/>
    <x v="44"/>
    <n v="11.247"/>
    <x v="91"/>
    <n v="2924.22"/>
    <n v="175.45319999999998"/>
    <n v="175.45319999999998"/>
    <n v="0"/>
    <n v="3275.1263999999996"/>
  </r>
  <r>
    <d v="2019-08-30T00:00:00"/>
    <x v="12"/>
    <s v="NA"/>
    <n v="8210"/>
    <n v="0.18"/>
    <x v="78"/>
    <n v="7"/>
    <x v="106"/>
    <n v="1016.96"/>
    <n v="91.526399999999995"/>
    <n v="91.526399999999995"/>
    <n v="0"/>
    <n v="1200.0128"/>
  </r>
  <r>
    <d v="2019-08-30T00:00:00"/>
    <x v="12"/>
    <s v="NA"/>
    <n v="7615"/>
    <n v="0.12"/>
    <x v="67"/>
    <n v="1"/>
    <x v="107"/>
    <n v="1964.29"/>
    <n v="117.8574"/>
    <n v="117.8574"/>
    <n v="0"/>
    <n v="2200.0047999999997"/>
  </r>
  <r>
    <d v="2019-08-31T00:00:00"/>
    <x v="0"/>
    <s v="NA"/>
    <n v="3924"/>
    <n v="0.18"/>
    <x v="32"/>
    <n v="2"/>
    <x v="108"/>
    <n v="570"/>
    <n v="51.3"/>
    <n v="51.3"/>
    <n v="0"/>
    <n v="672.59999999999991"/>
  </r>
  <r>
    <d v="2019-09-01T00:00:00"/>
    <x v="13"/>
    <s v="NA"/>
    <n v="8215"/>
    <n v="0.12"/>
    <x v="79"/>
    <n v="2"/>
    <x v="109"/>
    <n v="147.32"/>
    <n v="8.8391999999999999"/>
    <n v="8.8391999999999999"/>
    <n v="0"/>
    <n v="164.9984"/>
  </r>
  <r>
    <d v="2019-09-01T00:00:00"/>
    <x v="0"/>
    <s v="NA"/>
    <n v="7323"/>
    <n v="0.12"/>
    <x v="65"/>
    <n v="2.08"/>
    <x v="85"/>
    <n v="988"/>
    <n v="59.28"/>
    <n v="59.28"/>
    <n v="0"/>
    <n v="1106.56"/>
  </r>
  <r>
    <d v="2019-09-02T00:00:00"/>
    <x v="0"/>
    <s v="NA"/>
    <n v="3923"/>
    <n v="0.18"/>
    <x v="52"/>
    <n v="2"/>
    <x v="110"/>
    <n v="220.34"/>
    <n v="19.8306"/>
    <n v="19.8306"/>
    <n v="0"/>
    <n v="260.00119999999998"/>
  </r>
  <r>
    <d v="2019-09-02T00:00:00"/>
    <x v="13"/>
    <s v="NA"/>
    <n v="7323"/>
    <n v="0.12"/>
    <x v="80"/>
    <n v="1"/>
    <x v="111"/>
    <n v="513.39"/>
    <n v="30.803399999999996"/>
    <n v="30.803399999999996"/>
    <n v="0"/>
    <n v="574.99680000000001"/>
  </r>
  <r>
    <d v="2019-09-03T00:00:00"/>
    <x v="13"/>
    <s v="NA"/>
    <n v="7323"/>
    <n v="0.12"/>
    <x v="81"/>
    <n v="9.7847397259999997"/>
    <x v="112"/>
    <n v="3571.4299999899999"/>
    <n v="214.28579999939998"/>
    <n v="214.28579999939998"/>
    <n v="0"/>
    <n v="4000.0015999887996"/>
  </r>
  <r>
    <d v="2019-09-04T00:00:00"/>
    <x v="0"/>
    <s v="NA"/>
    <n v="7323"/>
    <n v="0.12"/>
    <x v="23"/>
    <n v="2"/>
    <x v="38"/>
    <n v="440"/>
    <n v="26.4"/>
    <n v="26.4"/>
    <n v="0"/>
    <n v="492.79999999999995"/>
  </r>
  <r>
    <d v="2019-09-04T00:00:00"/>
    <x v="0"/>
    <s v="NA"/>
    <n v="7323"/>
    <n v="0.12"/>
    <x v="31"/>
    <n v="3.76"/>
    <x v="48"/>
    <n v="752"/>
    <n v="45.12"/>
    <n v="45.12"/>
    <n v="0"/>
    <n v="842.24"/>
  </r>
  <r>
    <d v="2019-09-04T00:00:00"/>
    <x v="0"/>
    <s v="NA"/>
    <n v="8421"/>
    <n v="0.18"/>
    <x v="82"/>
    <n v="1"/>
    <x v="113"/>
    <n v="491.52499999999998"/>
    <n v="44.237249999999996"/>
    <n v="44.237249999999996"/>
    <n v="0"/>
    <n v="579.99950000000001"/>
  </r>
  <r>
    <d v="2019-09-05T00:00:00"/>
    <x v="0"/>
    <s v="NA"/>
    <n v="8516"/>
    <n v="0.18"/>
    <x v="83"/>
    <n v="1"/>
    <x v="114"/>
    <n v="817.8"/>
    <n v="73.60199999999999"/>
    <n v="73.60199999999999"/>
    <n v="0"/>
    <n v="965.00399999999991"/>
  </r>
  <r>
    <d v="2019-09-06T00:00:00"/>
    <x v="0"/>
    <s v="NA"/>
    <n v="7321"/>
    <n v="0.18"/>
    <x v="84"/>
    <n v="1"/>
    <x v="115"/>
    <n v="1483.05"/>
    <n v="133.47449999999998"/>
    <n v="133.47449999999998"/>
    <n v="0"/>
    <n v="1749.999"/>
  </r>
  <r>
    <d v="2019-09-06T00:00:00"/>
    <x v="0"/>
    <s v="NA"/>
    <n v="9617"/>
    <n v="0.18"/>
    <x v="85"/>
    <n v="1"/>
    <x v="93"/>
    <n v="614.41"/>
    <n v="55.296899999999994"/>
    <n v="55.296899999999994"/>
    <n v="0"/>
    <n v="725.00379999999996"/>
  </r>
  <r>
    <d v="2019-09-07T00:00:00"/>
    <x v="0"/>
    <s v="NA"/>
    <n v="8516"/>
    <n v="0.18"/>
    <x v="50"/>
    <n v="1"/>
    <x v="58"/>
    <n v="635.59"/>
    <n v="57.203099999999999"/>
    <n v="57.203099999999999"/>
    <n v="0"/>
    <n v="749.99619999999993"/>
  </r>
  <r>
    <d v="2019-09-08T00:00:00"/>
    <x v="16"/>
    <s v="NA"/>
    <n v="8215"/>
    <n v="0.12"/>
    <x v="86"/>
    <n v="2"/>
    <x v="116"/>
    <n v="714.29"/>
    <n v="42.857399999999998"/>
    <n v="42.857399999999998"/>
    <n v="0"/>
    <n v="800.00479999999993"/>
  </r>
  <r>
    <d v="2019-09-08T00:00:00"/>
    <x v="13"/>
    <s v="NA"/>
    <n v="3923"/>
    <n v="0.18"/>
    <x v="5"/>
    <n v="1"/>
    <x v="117"/>
    <n v="101.69499999999999"/>
    <n v="9.1525499999999997"/>
    <n v="9.1525499999999997"/>
    <n v="0"/>
    <n v="120.0001"/>
  </r>
  <r>
    <d v="2019-09-08T00:00:00"/>
    <x v="0"/>
    <s v="NA"/>
    <n v="8421"/>
    <n v="0.18"/>
    <x v="82"/>
    <n v="1"/>
    <x v="113"/>
    <n v="491.52499999999998"/>
    <n v="44.237249999999996"/>
    <n v="44.237249999999996"/>
    <n v="0"/>
    <n v="579.99950000000001"/>
  </r>
  <r>
    <d v="2019-09-09T00:00:00"/>
    <x v="0"/>
    <s v="NA"/>
    <n v="7323"/>
    <n v="0.12"/>
    <x v="23"/>
    <n v="1"/>
    <x v="38"/>
    <n v="220"/>
    <n v="13.2"/>
    <n v="13.2"/>
    <n v="0"/>
    <n v="246.39999999999998"/>
  </r>
  <r>
    <d v="2019-09-09T00:00:00"/>
    <x v="0"/>
    <s v="NA"/>
    <n v="7323"/>
    <n v="0.12"/>
    <x v="24"/>
    <n v="1"/>
    <x v="66"/>
    <n v="190"/>
    <n v="11.4"/>
    <n v="11.4"/>
    <n v="0"/>
    <n v="212.8"/>
  </r>
  <r>
    <d v="2019-09-10T00:00:00"/>
    <x v="0"/>
    <s v="NA"/>
    <n v="7323"/>
    <n v="0.12"/>
    <x v="31"/>
    <n v="1.9"/>
    <x v="38"/>
    <n v="418"/>
    <n v="25.08"/>
    <n v="25.08"/>
    <n v="0"/>
    <n v="468.15999999999997"/>
  </r>
  <r>
    <d v="2019-09-10T00:00:00"/>
    <x v="16"/>
    <s v="NA"/>
    <n v="8516"/>
    <n v="0.18"/>
    <x v="87"/>
    <n v="1"/>
    <x v="118"/>
    <n v="661.02"/>
    <n v="59.491799999999998"/>
    <n v="59.491799999999998"/>
    <n v="0"/>
    <n v="780.00360000000001"/>
  </r>
  <r>
    <d v="2019-09-10T00:00:00"/>
    <x v="17"/>
    <s v="NA"/>
    <n v="8513"/>
    <n v="0.18"/>
    <x v="10"/>
    <n v="2"/>
    <x v="10"/>
    <n v="169.5"/>
    <n v="15.254999999999999"/>
    <n v="15.254999999999999"/>
    <n v="0"/>
    <n v="200.01"/>
  </r>
  <r>
    <d v="2019-09-11T00:00:00"/>
    <x v="18"/>
    <s v="NA"/>
    <n v="3924"/>
    <n v="0.18"/>
    <x v="88"/>
    <n v="20"/>
    <x v="119"/>
    <n v="5305.1"/>
    <n v="477.459"/>
    <n v="477.459"/>
    <n v="0"/>
    <n v="6260.018"/>
  </r>
  <r>
    <d v="2019-09-12T00:00:00"/>
    <x v="17"/>
    <s v="NA"/>
    <n v="8539"/>
    <n v="0.12"/>
    <x v="69"/>
    <n v="1"/>
    <x v="120"/>
    <n v="116.07"/>
    <n v="6.9641999999999991"/>
    <n v="6.9641999999999991"/>
    <n v="0"/>
    <n v="129.9984"/>
  </r>
  <r>
    <d v="2019-09-13T00:00:00"/>
    <x v="0"/>
    <s v="NA"/>
    <n v="7323"/>
    <n v="0.12"/>
    <x v="31"/>
    <n v="5.12"/>
    <x v="66"/>
    <n v="972.80000000000007"/>
    <n v="58.368000000000002"/>
    <n v="58.368000000000002"/>
    <n v="0"/>
    <n v="1089.5360000000001"/>
  </r>
  <r>
    <d v="2019-09-14T00:00:00"/>
    <x v="19"/>
    <s v="NA"/>
    <n v="7323"/>
    <n v="0.12"/>
    <x v="16"/>
    <n v="1"/>
    <x v="121"/>
    <n v="8.93"/>
    <n v="0.53579999999999994"/>
    <n v="0.53579999999999994"/>
    <n v="0"/>
    <n v="10.0016"/>
  </r>
  <r>
    <d v="2019-09-15T00:00:00"/>
    <x v="13"/>
    <s v="NA"/>
    <n v="8539"/>
    <n v="0.12"/>
    <x v="36"/>
    <n v="12"/>
    <x v="42"/>
    <n v="1071.48"/>
    <n v="64.288799999999995"/>
    <n v="64.288799999999995"/>
    <n v="0"/>
    <n v="1200.0576000000001"/>
  </r>
  <r>
    <d v="2019-09-15T00:00:00"/>
    <x v="0"/>
    <s v="NA"/>
    <n v="7323"/>
    <n v="0.12"/>
    <x v="24"/>
    <n v="2"/>
    <x v="66"/>
    <n v="380"/>
    <n v="22.8"/>
    <n v="22.8"/>
    <n v="0"/>
    <n v="425.6"/>
  </r>
  <r>
    <d v="2019-09-16T00:00:00"/>
    <x v="20"/>
    <s v="NA"/>
    <n v="8516"/>
    <n v="0.18"/>
    <x v="50"/>
    <n v="1"/>
    <x v="58"/>
    <n v="635.59"/>
    <n v="57.203099999999999"/>
    <n v="57.203099999999999"/>
    <n v="0"/>
    <n v="749.99619999999993"/>
  </r>
  <r>
    <d v="2019-09-17T00:00:00"/>
    <x v="0"/>
    <s v="NA"/>
    <n v="7323"/>
    <n v="0.12"/>
    <x v="31"/>
    <n v="3.44"/>
    <x v="48"/>
    <n v="688"/>
    <n v="41.28"/>
    <n v="41.28"/>
    <n v="0"/>
    <n v="770.56"/>
  </r>
  <r>
    <d v="2019-09-17T00:00:00"/>
    <x v="13"/>
    <s v="NA"/>
    <n v="3924"/>
    <n v="0.18"/>
    <x v="89"/>
    <n v="1"/>
    <x v="122"/>
    <n v="305.08499999999998"/>
    <n v="27.457649999999997"/>
    <n v="27.457649999999997"/>
    <n v="0"/>
    <n v="360.00029999999998"/>
  </r>
  <r>
    <d v="2019-09-17T00:00:00"/>
    <x v="0"/>
    <s v="NA"/>
    <n v="8421"/>
    <n v="0.18"/>
    <x v="82"/>
    <n v="1"/>
    <x v="113"/>
    <n v="491.52499999999998"/>
    <n v="44.237249999999996"/>
    <n v="44.237249999999996"/>
    <n v="0"/>
    <n v="579.99950000000001"/>
  </r>
  <r>
    <d v="2019-09-18T00:00:00"/>
    <x v="0"/>
    <s v="NA"/>
    <n v="8509"/>
    <n v="0.18"/>
    <x v="90"/>
    <n v="2"/>
    <x v="123"/>
    <n v="2627.12"/>
    <n v="236.44079999999997"/>
    <n v="236.44079999999997"/>
    <n v="0"/>
    <n v="3100.0015999999996"/>
  </r>
  <r>
    <d v="2019-09-19T00:00:00"/>
    <x v="0"/>
    <s v="NA"/>
    <n v="8516"/>
    <n v="0.18"/>
    <x v="91"/>
    <n v="1"/>
    <x v="15"/>
    <n v="1059.32"/>
    <n v="95.338799999999992"/>
    <n v="95.338799999999992"/>
    <n v="0"/>
    <n v="1249.9975999999999"/>
  </r>
  <r>
    <d v="2019-09-19T00:00:00"/>
    <x v="0"/>
    <s v="NA"/>
    <n v="8516"/>
    <n v="0.18"/>
    <x v="34"/>
    <n v="1"/>
    <x v="15"/>
    <n v="1059.32"/>
    <n v="95.338799999999992"/>
    <n v="95.338799999999992"/>
    <n v="0"/>
    <n v="1249.9975999999999"/>
  </r>
  <r>
    <d v="2019-09-19T00:00:00"/>
    <x v="0"/>
    <s v="NA"/>
    <n v="8506"/>
    <n v="0.18"/>
    <x v="19"/>
    <n v="7"/>
    <x v="124"/>
    <n v="100.87"/>
    <n v="9.0783000000000005"/>
    <n v="9.0783000000000005"/>
    <n v="0"/>
    <n v="119.0266"/>
  </r>
  <r>
    <d v="2019-09-20T00:00:00"/>
    <x v="17"/>
    <s v="NA"/>
    <n v="9613"/>
    <n v="0.18"/>
    <x v="92"/>
    <n v="2"/>
    <x v="125"/>
    <n v="101.7"/>
    <n v="9.1530000000000005"/>
    <n v="9.1530000000000005"/>
    <n v="0"/>
    <n v="120.00600000000001"/>
  </r>
  <r>
    <d v="2019-09-21T00:00:00"/>
    <x v="0"/>
    <s v="NA"/>
    <n v="7321"/>
    <n v="0.18"/>
    <x v="93"/>
    <n v="1"/>
    <x v="126"/>
    <n v="2881.36"/>
    <n v="259.32240000000002"/>
    <n v="259.32240000000002"/>
    <n v="0"/>
    <n v="3400.0048000000002"/>
  </r>
  <r>
    <d v="2019-09-22T00:00:00"/>
    <x v="0"/>
    <s v="NA"/>
    <n v="7323"/>
    <n v="0.12"/>
    <x v="25"/>
    <n v="4.99"/>
    <x v="33"/>
    <n v="598.80000000000007"/>
    <n v="35.928000000000004"/>
    <n v="35.928000000000004"/>
    <n v="0"/>
    <n v="670.65600000000006"/>
  </r>
  <r>
    <d v="2019-09-22T00:00:00"/>
    <x v="21"/>
    <s v="NA"/>
    <n v="8516"/>
    <n v="0.18"/>
    <x v="94"/>
    <n v="1"/>
    <x v="127"/>
    <n v="677.97"/>
    <n v="61.017299999999999"/>
    <n v="61.017299999999999"/>
    <n v="0"/>
    <n v="800.00459999999998"/>
  </r>
  <r>
    <d v="2019-09-22T00:00:00"/>
    <x v="0"/>
    <s v="NA"/>
    <n v="7323"/>
    <n v="0.12"/>
    <x v="31"/>
    <n v="8.11"/>
    <x v="101"/>
    <n v="1500.35"/>
    <n v="90.020999999999987"/>
    <n v="90.020999999999987"/>
    <n v="0"/>
    <n v="1680.3919999999998"/>
  </r>
  <r>
    <d v="2019-09-23T00:00:00"/>
    <x v="0"/>
    <s v="NA"/>
    <n v="8421"/>
    <n v="0.18"/>
    <x v="95"/>
    <n v="1"/>
    <x v="128"/>
    <n v="406.78"/>
    <n v="36.610199999999999"/>
    <n v="36.610199999999999"/>
    <n v="0"/>
    <n v="480.00040000000001"/>
  </r>
  <r>
    <d v="2019-09-23T00:00:00"/>
    <x v="0"/>
    <s v="NA"/>
    <n v="8509"/>
    <n v="0.18"/>
    <x v="96"/>
    <n v="1"/>
    <x v="129"/>
    <n v="2330.5100000000002"/>
    <n v="209.74590000000001"/>
    <n v="209.74590000000001"/>
    <n v="0"/>
    <n v="2750.0018"/>
  </r>
  <r>
    <d v="2019-09-24T00:00:00"/>
    <x v="0"/>
    <s v="NA"/>
    <n v="8506"/>
    <n v="0.18"/>
    <x v="20"/>
    <n v="6"/>
    <x v="124"/>
    <n v="86.460000000000008"/>
    <n v="7.7814000000000005"/>
    <n v="7.7814000000000005"/>
    <n v="0"/>
    <n v="102.02280000000002"/>
  </r>
  <r>
    <d v="2019-09-24T00:00:00"/>
    <x v="19"/>
    <s v="NA"/>
    <n v="8539"/>
    <n v="0.12"/>
    <x v="36"/>
    <n v="3"/>
    <x v="130"/>
    <n v="245.54999999999998"/>
    <n v="14.732999999999999"/>
    <n v="14.732999999999999"/>
    <n v="0"/>
    <n v="275.01599999999996"/>
  </r>
  <r>
    <d v="2019-09-25T00:00:00"/>
    <x v="0"/>
    <s v="NA"/>
    <n v="8421"/>
    <n v="0.18"/>
    <x v="95"/>
    <n v="1"/>
    <x v="128"/>
    <n v="406.78"/>
    <n v="36.610199999999999"/>
    <n v="36.610199999999999"/>
    <n v="0"/>
    <n v="480.00040000000001"/>
  </r>
  <r>
    <d v="2019-09-26T00:00:00"/>
    <x v="22"/>
    <s v="07ANRPK5657K1Z9"/>
    <n v="9617"/>
    <n v="0.18"/>
    <x v="97"/>
    <n v="12"/>
    <x v="131"/>
    <n v="7017"/>
    <n v="631.53"/>
    <n v="631.53"/>
    <n v="0"/>
    <n v="8280.06"/>
  </r>
  <r>
    <d v="2019-09-26T00:00:00"/>
    <x v="22"/>
    <s v="07ANRPK5657K1Z9"/>
    <n v="9617"/>
    <n v="0.18"/>
    <x v="98"/>
    <n v="15"/>
    <x v="132"/>
    <n v="5974.65"/>
    <n v="537.71849999999995"/>
    <n v="537.71849999999995"/>
    <n v="0"/>
    <n v="7050.0869999999995"/>
  </r>
  <r>
    <d v="2019-09-26T00:00:00"/>
    <x v="13"/>
    <s v="NA"/>
    <n v="7323"/>
    <n v="0.12"/>
    <x v="31"/>
    <n v="35.377358491000003"/>
    <x v="87"/>
    <n v="9375.0000001150001"/>
    <n v="562.5000000069"/>
    <n v="562.5000000069"/>
    <n v="0"/>
    <n v="10500.000000128799"/>
  </r>
  <r>
    <d v="2019-09-26T00:00:00"/>
    <x v="0"/>
    <s v="NA"/>
    <n v="7323"/>
    <n v="0.12"/>
    <x v="99"/>
    <n v="2"/>
    <x v="133"/>
    <n v="310"/>
    <n v="18.599999999999998"/>
    <n v="18.599999999999998"/>
    <n v="0"/>
    <n v="347.20000000000005"/>
  </r>
  <r>
    <d v="2019-09-27T00:00:00"/>
    <x v="0"/>
    <s v="NA"/>
    <n v="8516"/>
    <n v="0.18"/>
    <x v="100"/>
    <n v="3"/>
    <x v="134"/>
    <n v="2288.1390000000001"/>
    <n v="205.93251000000001"/>
    <n v="205.93251000000001"/>
    <n v="0"/>
    <n v="2700.0040200000003"/>
  </r>
  <r>
    <d v="2019-09-27T00:00:00"/>
    <x v="13"/>
    <s v="NA"/>
    <n v="8215"/>
    <n v="0.12"/>
    <x v="101"/>
    <n v="2"/>
    <x v="135"/>
    <n v="879.46"/>
    <n v="52.767600000000002"/>
    <n v="52.767600000000002"/>
    <n v="0"/>
    <n v="984.99520000000007"/>
  </r>
  <r>
    <d v="2019-09-27T00:00:00"/>
    <x v="0"/>
    <s v="NA"/>
    <n v="7323"/>
    <n v="0.12"/>
    <x v="31"/>
    <n v="4.55"/>
    <x v="66"/>
    <n v="864.5"/>
    <n v="51.87"/>
    <n v="51.87"/>
    <n v="0"/>
    <n v="968.24"/>
  </r>
  <r>
    <d v="2019-09-27T00:00:00"/>
    <x v="0"/>
    <s v="NA"/>
    <n v="8539"/>
    <n v="0.12"/>
    <x v="36"/>
    <n v="5"/>
    <x v="136"/>
    <n v="446.42499999999995"/>
    <n v="26.785499999999995"/>
    <n v="26.785499999999995"/>
    <n v="0"/>
    <n v="499.99599999999998"/>
  </r>
  <r>
    <d v="2019-09-28T00:00:00"/>
    <x v="19"/>
    <s v="NA"/>
    <n v="7323"/>
    <n v="0.12"/>
    <x v="16"/>
    <n v="2"/>
    <x v="121"/>
    <n v="17.86"/>
    <n v="1.0715999999999999"/>
    <n v="1.0715999999999999"/>
    <n v="0"/>
    <n v="20.0032"/>
  </r>
  <r>
    <d v="2019-09-28T00:00:00"/>
    <x v="0"/>
    <s v="NA"/>
    <n v="7321"/>
    <n v="0.18"/>
    <x v="84"/>
    <n v="1"/>
    <x v="115"/>
    <n v="1483.05"/>
    <n v="133.47449999999998"/>
    <n v="133.47449999999998"/>
    <n v="0"/>
    <n v="1749.999"/>
  </r>
  <r>
    <d v="2019-09-28T00:00:00"/>
    <x v="16"/>
    <s v="NA"/>
    <n v="8539"/>
    <n v="0.12"/>
    <x v="102"/>
    <n v="1"/>
    <x v="137"/>
    <n v="82.14"/>
    <n v="4.9283999999999999"/>
    <n v="4.9283999999999999"/>
    <n v="0"/>
    <n v="91.996799999999993"/>
  </r>
  <r>
    <d v="2019-09-28T00:00:00"/>
    <x v="0"/>
    <s v="NA"/>
    <n v="8516"/>
    <n v="0.18"/>
    <x v="83"/>
    <n v="1"/>
    <x v="114"/>
    <n v="817.8"/>
    <n v="73.60199999999999"/>
    <n v="73.60199999999999"/>
    <n v="0"/>
    <n v="965.00399999999991"/>
  </r>
  <r>
    <d v="2019-09-28T00:00:00"/>
    <x v="0"/>
    <s v="NA"/>
    <n v="8421"/>
    <n v="0.18"/>
    <x v="95"/>
    <n v="1"/>
    <x v="128"/>
    <n v="406.78"/>
    <n v="36.610199999999999"/>
    <n v="36.610199999999999"/>
    <n v="0"/>
    <n v="480.00040000000001"/>
  </r>
  <r>
    <d v="2019-09-29T00:00:00"/>
    <x v="19"/>
    <s v="NA"/>
    <n v="7323"/>
    <n v="0.12"/>
    <x v="31"/>
    <n v="6.6964499999999996"/>
    <x v="48"/>
    <n v="1339.29"/>
    <n v="80.357399999999998"/>
    <n v="80.357399999999998"/>
    <n v="0"/>
    <n v="1500.0048000000002"/>
  </r>
  <r>
    <d v="2019-09-29T00:00:00"/>
    <x v="13"/>
    <s v="NA"/>
    <n v="7323"/>
    <n v="0.12"/>
    <x v="16"/>
    <n v="1"/>
    <x v="121"/>
    <n v="8.93"/>
    <n v="0.53579999999999994"/>
    <n v="0.53579999999999994"/>
    <n v="0"/>
    <n v="10"/>
  </r>
  <r>
    <d v="2019-09-30T00:00:00"/>
    <x v="0"/>
    <s v="NA"/>
    <n v="7323"/>
    <n v="0.12"/>
    <x v="31"/>
    <n v="1.34"/>
    <x v="38"/>
    <n v="294.8"/>
    <n v="17.687999999999999"/>
    <n v="17.687999999999999"/>
    <n v="0"/>
    <n v="330.17599999999999"/>
  </r>
  <r>
    <d v="2019-09-30T00:00:00"/>
    <x v="0"/>
    <s v="NA"/>
    <n v="8421"/>
    <n v="0.18"/>
    <x v="95"/>
    <n v="1"/>
    <x v="128"/>
    <n v="406.78"/>
    <n v="36.610199999999999"/>
    <n v="36.610199999999999"/>
    <n v="0"/>
    <n v="480.00040000000001"/>
  </r>
  <r>
    <d v="2019-09-30T00:00:00"/>
    <x v="0"/>
    <s v="NA"/>
    <n v="7323"/>
    <n v="0.12"/>
    <x v="24"/>
    <n v="3"/>
    <x v="66"/>
    <n v="570"/>
    <n v="34.199999999999996"/>
    <n v="34.199999999999996"/>
    <n v="0"/>
    <n v="638.40000000000009"/>
  </r>
  <r>
    <d v="2019-09-30T00:00:00"/>
    <x v="23"/>
    <s v="NA"/>
    <n v="8513"/>
    <n v="0.18"/>
    <x v="10"/>
    <n v="2"/>
    <x v="10"/>
    <n v="169.5"/>
    <n v="15.254999999999999"/>
    <n v="15.254999999999999"/>
    <n v="0"/>
    <n v="200.01"/>
  </r>
  <r>
    <d v="2019-10-01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01T00:00:00"/>
    <x v="24"/>
    <s v="NA"/>
    <n v="7323"/>
    <n v="0.12"/>
    <x v="65"/>
    <n v="2.27"/>
    <x v="60"/>
    <n v="1157.7"/>
    <n v="69.462000000000003"/>
    <n v="69.462000000000003"/>
    <n v="0"/>
    <n v="1296.624"/>
  </r>
  <r>
    <d v="2019-10-02T00:00:00"/>
    <x v="19"/>
    <s v="NA"/>
    <n v="8414"/>
    <n v="0.18"/>
    <x v="17"/>
    <n v="1"/>
    <x v="139"/>
    <n v="1864.4068"/>
    <n v="167.79661199999998"/>
    <n v="167.79661199999998"/>
    <n v="0"/>
    <n v="2200.0000239999999"/>
  </r>
  <r>
    <d v="2019-10-03T00:00:00"/>
    <x v="24"/>
    <s v="NA"/>
    <n v="3923"/>
    <n v="0.18"/>
    <x v="5"/>
    <n v="2"/>
    <x v="4"/>
    <n v="220"/>
    <n v="19.8"/>
    <n v="19.8"/>
    <n v="0"/>
    <n v="259.60000000000002"/>
  </r>
  <r>
    <d v="2019-10-04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04T00:00:00"/>
    <x v="13"/>
    <s v="NA"/>
    <n v="8539"/>
    <n v="0.12"/>
    <x v="36"/>
    <n v="23"/>
    <x v="140"/>
    <n v="2053.5711000000001"/>
    <n v="123.21426600000001"/>
    <n v="123.21426600000001"/>
    <n v="0"/>
    <n v="2299.999632"/>
  </r>
  <r>
    <d v="2019-10-04T00:00:00"/>
    <x v="13"/>
    <s v="NA"/>
    <n v="8215"/>
    <n v="0.12"/>
    <x v="104"/>
    <n v="2"/>
    <x v="9"/>
    <n v="1250"/>
    <n v="75"/>
    <n v="75"/>
    <n v="0"/>
    <n v="1400"/>
  </r>
  <r>
    <d v="2019-10-04T00:00:00"/>
    <x v="13"/>
    <s v="NA"/>
    <n v="3924"/>
    <n v="0.18"/>
    <x v="105"/>
    <n v="2"/>
    <x v="141"/>
    <n v="296.61020000000002"/>
    <n v="26.694918000000001"/>
    <n v="26.694918000000001"/>
    <n v="0"/>
    <n v="350.00003600000002"/>
  </r>
  <r>
    <d v="2019-10-05T00:00:00"/>
    <x v="13"/>
    <s v="NA"/>
    <n v="3924"/>
    <n v="0.18"/>
    <x v="7"/>
    <n v="3"/>
    <x v="142"/>
    <n v="847.45770000000005"/>
    <n v="76.271192999999997"/>
    <n v="76.271192999999997"/>
    <n v="0"/>
    <n v="1000.0000860000001"/>
  </r>
  <r>
    <d v="2019-10-06T00:00:00"/>
    <x v="13"/>
    <s v="NA"/>
    <n v="8414"/>
    <n v="0.18"/>
    <x v="17"/>
    <n v="1"/>
    <x v="143"/>
    <n v="1822.0338999999999"/>
    <n v="163.98305099999999"/>
    <n v="163.98305099999999"/>
    <n v="0"/>
    <n v="2150.0000019999998"/>
  </r>
  <r>
    <d v="2019-10-06T00:00:00"/>
    <x v="13"/>
    <s v="NA"/>
    <n v="7323"/>
    <n v="0.12"/>
    <x v="62"/>
    <n v="3.3835000000000002"/>
    <x v="85"/>
    <n v="1607.1625000000001"/>
    <n v="96.429749999999999"/>
    <n v="96.429749999999999"/>
    <n v="0"/>
    <n v="1800.0220000000002"/>
  </r>
  <r>
    <d v="2019-10-06T00:00:00"/>
    <x v="19"/>
    <s v="NA"/>
    <n v="8513"/>
    <n v="0.18"/>
    <x v="10"/>
    <n v="2"/>
    <x v="10"/>
    <n v="169.5"/>
    <n v="15.254999999999999"/>
    <n v="15.254999999999999"/>
    <n v="0"/>
    <n v="200.01"/>
  </r>
  <r>
    <d v="2019-10-07T00:00:00"/>
    <x v="13"/>
    <s v="NA"/>
    <n v="3924"/>
    <n v="0.18"/>
    <x v="89"/>
    <n v="2"/>
    <x v="144"/>
    <n v="449.15260000000001"/>
    <n v="40.423733999999996"/>
    <n v="40.423733999999996"/>
    <n v="0"/>
    <n v="530.00006799999994"/>
  </r>
  <r>
    <d v="2019-10-07T00:00:00"/>
    <x v="24"/>
    <s v="NA"/>
    <n v="7323"/>
    <n v="0.12"/>
    <x v="65"/>
    <n v="3.21"/>
    <x v="145"/>
    <n v="1605"/>
    <n v="96.3"/>
    <n v="96.3"/>
    <n v="0"/>
    <n v="1797.6"/>
  </r>
  <r>
    <d v="2019-10-08T00:00:00"/>
    <x v="13"/>
    <s v="NA"/>
    <n v="3924"/>
    <n v="0.18"/>
    <x v="106"/>
    <n v="6"/>
    <x v="146"/>
    <n v="1398.3048000000001"/>
    <n v="125.84743200000001"/>
    <n v="125.84743200000001"/>
    <n v="0"/>
    <n v="1649.9996640000002"/>
  </r>
  <r>
    <d v="2019-10-08T00:00:00"/>
    <x v="24"/>
    <s v="NA"/>
    <n v="8516"/>
    <n v="0.18"/>
    <x v="87"/>
    <n v="1"/>
    <x v="147"/>
    <n v="656.78"/>
    <n v="59.110199999999992"/>
    <n v="59.110199999999992"/>
    <n v="0"/>
    <n v="775.0003999999999"/>
  </r>
  <r>
    <d v="2019-10-08T00:00:00"/>
    <x v="24"/>
    <s v="NA"/>
    <n v="3923"/>
    <n v="0.18"/>
    <x v="5"/>
    <n v="2"/>
    <x v="4"/>
    <n v="220"/>
    <n v="19.8"/>
    <n v="19.8"/>
    <n v="0"/>
    <n v="259.60000000000002"/>
  </r>
  <r>
    <d v="2019-10-09T00:00:00"/>
    <x v="13"/>
    <s v="NA"/>
    <n v="8509"/>
    <n v="0.18"/>
    <x v="107"/>
    <n v="1"/>
    <x v="148"/>
    <n v="593.22029999999995"/>
    <n v="53.389826999999997"/>
    <n v="53.389826999999997"/>
    <n v="0"/>
    <n v="699.99995399999989"/>
  </r>
  <r>
    <d v="2019-10-09T00:00:00"/>
    <x v="13"/>
    <s v="NA"/>
    <n v="7323"/>
    <n v="0.12"/>
    <x v="44"/>
    <n v="4.2816999999999998"/>
    <x v="38"/>
    <n v="941.97399999999993"/>
    <n v="56.518439999999991"/>
    <n v="56.518439999999991"/>
    <n v="0"/>
    <n v="1055.0108799999998"/>
  </r>
  <r>
    <d v="2019-10-09T00:00:00"/>
    <x v="24"/>
    <s v="NA"/>
    <n v="3923"/>
    <n v="0.18"/>
    <x v="3"/>
    <n v="3"/>
    <x v="149"/>
    <n v="270"/>
    <n v="24.3"/>
    <n v="24.3"/>
    <n v="0"/>
    <n v="318.60000000000002"/>
  </r>
  <r>
    <d v="2019-10-10T00:00:00"/>
    <x v="24"/>
    <s v="NA"/>
    <n v="7323"/>
    <n v="0.12"/>
    <x v="44"/>
    <n v="4.9000000000000004"/>
    <x v="66"/>
    <n v="931.00000000000011"/>
    <n v="55.860000000000007"/>
    <n v="55.860000000000007"/>
    <n v="0"/>
    <n v="1042.72"/>
  </r>
  <r>
    <d v="2019-10-11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11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12T00:00:00"/>
    <x v="13"/>
    <s v="NA"/>
    <n v="8211"/>
    <n v="0.12"/>
    <x v="109"/>
    <n v="10"/>
    <x v="151"/>
    <n v="339.28600000000006"/>
    <n v="20.357160000000004"/>
    <n v="20.357160000000004"/>
    <n v="0"/>
    <n v="380.0003200000001"/>
  </r>
  <r>
    <d v="2019-10-12T00:00:00"/>
    <x v="13"/>
    <s v="NA"/>
    <n v="7013"/>
    <n v="0.18"/>
    <x v="110"/>
    <n v="6"/>
    <x v="152"/>
    <n v="1440.6779999999999"/>
    <n v="129.66101999999998"/>
    <n v="129.66101999999998"/>
    <n v="0"/>
    <n v="1700.0000399999999"/>
  </r>
  <r>
    <d v="2019-10-12T00:00:00"/>
    <x v="25"/>
    <s v="NA"/>
    <n v="8211"/>
    <n v="0.12"/>
    <x v="111"/>
    <n v="3"/>
    <x v="153"/>
    <n v="133.92869999999999"/>
    <n v="8.0357219999999998"/>
    <n v="8.0357219999999998"/>
    <n v="0"/>
    <n v="150.00014399999998"/>
  </r>
  <r>
    <d v="2019-10-12T00:00:00"/>
    <x v="25"/>
    <s v="NA"/>
    <n v="8516"/>
    <n v="0.18"/>
    <x v="112"/>
    <n v="1"/>
    <x v="154"/>
    <n v="474.5763"/>
    <n v="42.711866999999998"/>
    <n v="42.711866999999998"/>
    <n v="0"/>
    <n v="560.00003400000003"/>
  </r>
  <r>
    <d v="2019-10-12T00:00:00"/>
    <x v="24"/>
    <s v="NA"/>
    <n v="3923"/>
    <n v="0.18"/>
    <x v="3"/>
    <n v="3"/>
    <x v="149"/>
    <n v="270"/>
    <n v="24.3"/>
    <n v="24.3"/>
    <n v="0"/>
    <n v="318.60000000000002"/>
  </r>
  <r>
    <d v="2019-10-13T00:00:00"/>
    <x v="13"/>
    <s v="NA"/>
    <n v="8215"/>
    <n v="0.12"/>
    <x v="79"/>
    <n v="2"/>
    <x v="155"/>
    <n v="125"/>
    <n v="7.5"/>
    <n v="7.5"/>
    <n v="0"/>
    <n v="140"/>
  </r>
  <r>
    <d v="2019-10-13T00:00:00"/>
    <x v="13"/>
    <s v="NA"/>
    <n v="7323"/>
    <n v="0.12"/>
    <x v="113"/>
    <n v="1"/>
    <x v="156"/>
    <n v="241.07140000000001"/>
    <n v="14.464283999999999"/>
    <n v="14.464283999999999"/>
    <n v="0"/>
    <n v="269.99996800000002"/>
  </r>
  <r>
    <d v="2019-10-13T00:00:00"/>
    <x v="13"/>
    <s v="NA"/>
    <n v="9613"/>
    <n v="0.18"/>
    <x v="114"/>
    <n v="1"/>
    <x v="157"/>
    <n v="76.271199999999993"/>
    <n v="6.8644079999999992"/>
    <n v="6.8644079999999992"/>
    <n v="0"/>
    <n v="90.000015999999988"/>
  </r>
  <r>
    <d v="2019-10-13T00:00:00"/>
    <x v="13"/>
    <s v="NA"/>
    <n v="7323"/>
    <n v="0.12"/>
    <x v="115"/>
    <n v="4"/>
    <x v="150"/>
    <n v="892.85720000000003"/>
    <n v="53.571432000000001"/>
    <n v="53.571432000000001"/>
    <n v="0"/>
    <n v="1000.000064"/>
  </r>
  <r>
    <d v="2019-10-13T00:00:00"/>
    <x v="13"/>
    <s v="NA"/>
    <n v="7323"/>
    <n v="0.12"/>
    <x v="113"/>
    <n v="2"/>
    <x v="158"/>
    <n v="535.71420000000001"/>
    <n v="32.142851999999998"/>
    <n v="32.142851999999998"/>
    <n v="0"/>
    <n v="599.9999039999999"/>
  </r>
  <r>
    <d v="2019-10-13T00:00:00"/>
    <x v="16"/>
    <s v="NA"/>
    <n v="7323"/>
    <n v="0.12"/>
    <x v="116"/>
    <n v="2.3757999999999999"/>
    <x v="159"/>
    <n v="819.65099999999995"/>
    <n v="49.179059999999993"/>
    <n v="49.179059999999993"/>
    <n v="0"/>
    <n v="918.00911999999994"/>
  </r>
  <r>
    <d v="2019-10-14T00:00:00"/>
    <x v="24"/>
    <s v="NA"/>
    <n v="3923"/>
    <n v="0.18"/>
    <x v="5"/>
    <n v="2"/>
    <x v="4"/>
    <n v="220"/>
    <n v="19.8"/>
    <n v="19.8"/>
    <n v="0"/>
    <n v="259.60000000000002"/>
  </r>
  <r>
    <d v="2019-10-14T00:00:00"/>
    <x v="13"/>
    <s v="NA"/>
    <n v="7323"/>
    <n v="0.12"/>
    <x v="26"/>
    <n v="1"/>
    <x v="160"/>
    <n v="156.25"/>
    <n v="9.375"/>
    <n v="9.375"/>
    <n v="0"/>
    <n v="175"/>
  </r>
  <r>
    <d v="2019-10-14T00:00:00"/>
    <x v="13"/>
    <s v="NA"/>
    <n v="3924"/>
    <n v="0.18"/>
    <x v="89"/>
    <n v="3"/>
    <x v="161"/>
    <n v="711.86429999999996"/>
    <n v="64.067786999999996"/>
    <n v="64.067786999999996"/>
    <n v="0"/>
    <n v="839.99987399999986"/>
  </r>
  <r>
    <d v="2019-10-14T00:00:00"/>
    <x v="13"/>
    <s v="NA"/>
    <n v="7321"/>
    <n v="0.18"/>
    <x v="117"/>
    <n v="1"/>
    <x v="162"/>
    <n v="3305.0846999999999"/>
    <n v="297.45762299999996"/>
    <n v="297.45762299999996"/>
    <n v="0"/>
    <n v="3899.9999459999995"/>
  </r>
  <r>
    <d v="2019-10-15T00:00:00"/>
    <x v="24"/>
    <s v="NA"/>
    <n v="8516"/>
    <n v="0.18"/>
    <x v="118"/>
    <n v="1"/>
    <x v="1"/>
    <n v="1228.81"/>
    <n v="110.59289999999999"/>
    <n v="110.59289999999999"/>
    <n v="0"/>
    <n v="1449.9958000000001"/>
  </r>
  <r>
    <d v="2019-10-15T00:00:00"/>
    <x v="24"/>
    <s v="NA"/>
    <n v="3923"/>
    <n v="0.18"/>
    <x v="4"/>
    <n v="2"/>
    <x v="3"/>
    <n v="200"/>
    <n v="18"/>
    <n v="18"/>
    <n v="0"/>
    <n v="236"/>
  </r>
  <r>
    <d v="2019-10-16T00:00:00"/>
    <x v="24"/>
    <s v="NA"/>
    <n v="7323"/>
    <n v="0.12"/>
    <x v="44"/>
    <n v="3.01"/>
    <x v="48"/>
    <n v="602"/>
    <n v="36.119999999999997"/>
    <n v="36.119999999999997"/>
    <n v="0"/>
    <n v="674.24"/>
  </r>
  <r>
    <d v="2019-10-16T00:00:00"/>
    <x v="13"/>
    <s v="NA"/>
    <n v="3924"/>
    <n v="0.18"/>
    <x v="76"/>
    <n v="2"/>
    <x v="163"/>
    <n v="1228.8136"/>
    <n v="110.59322399999999"/>
    <n v="110.59322399999999"/>
    <n v="0"/>
    <n v="1450.0000479999999"/>
  </r>
  <r>
    <d v="2019-10-17T00:00:00"/>
    <x v="24"/>
    <s v="NA"/>
    <n v="3923"/>
    <n v="0.18"/>
    <x v="4"/>
    <n v="3"/>
    <x v="3"/>
    <n v="300"/>
    <n v="27"/>
    <n v="27"/>
    <n v="0"/>
    <n v="354"/>
  </r>
  <r>
    <d v="2019-10-17T00:00:00"/>
    <x v="13"/>
    <s v="NA"/>
    <n v="8509"/>
    <n v="0.18"/>
    <x v="107"/>
    <n v="1"/>
    <x v="164"/>
    <n v="635.59320000000002"/>
    <n v="57.203387999999997"/>
    <n v="57.203387999999997"/>
    <n v="0"/>
    <n v="749.99997600000006"/>
  </r>
  <r>
    <d v="2019-10-17T00:00:00"/>
    <x v="13"/>
    <s v="NA"/>
    <n v="7323"/>
    <n v="0.12"/>
    <x v="115"/>
    <n v="1"/>
    <x v="150"/>
    <n v="223.21430000000001"/>
    <n v="13.392858"/>
    <n v="13.392858"/>
    <n v="0"/>
    <n v="250.00001599999999"/>
  </r>
  <r>
    <d v="2019-10-18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18T00:00:00"/>
    <x v="13"/>
    <s v="NA"/>
    <n v="9613"/>
    <n v="0.18"/>
    <x v="92"/>
    <n v="1"/>
    <x v="165"/>
    <n v="63.5593"/>
    <n v="5.7203369999999998"/>
    <n v="5.7203369999999998"/>
    <n v="0"/>
    <n v="74.999973999999995"/>
  </r>
  <r>
    <d v="2019-10-18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19T00:00:00"/>
    <x v="25"/>
    <s v="NA"/>
    <n v="8215"/>
    <n v="0.12"/>
    <x v="119"/>
    <n v="1"/>
    <x v="166"/>
    <n v="714.28570000000002"/>
    <n v="42.857141999999996"/>
    <n v="42.857141999999996"/>
    <n v="0"/>
    <n v="799.99998399999993"/>
  </r>
  <r>
    <d v="2019-10-19T00:00:00"/>
    <x v="13"/>
    <s v="NA"/>
    <n v="8215"/>
    <n v="0.12"/>
    <x v="119"/>
    <n v="2"/>
    <x v="167"/>
    <n v="1517.8571999999999"/>
    <n v="91.071431999999987"/>
    <n v="91.071431999999987"/>
    <n v="0"/>
    <n v="1700.0000639999998"/>
  </r>
  <r>
    <d v="2019-10-20T00:00:00"/>
    <x v="13"/>
    <s v="NA"/>
    <n v="7323"/>
    <n v="0.12"/>
    <x v="25"/>
    <n v="3.1779999999999999"/>
    <x v="3"/>
    <n v="317.8"/>
    <n v="28.602"/>
    <n v="28.602"/>
    <n v="0"/>
    <n v="375.00399999999996"/>
  </r>
  <r>
    <d v="2019-10-20T00:00:00"/>
    <x v="13"/>
    <s v="NA"/>
    <n v="7323"/>
    <n v="0.12"/>
    <x v="115"/>
    <n v="1"/>
    <x v="168"/>
    <n v="214.28569999999999"/>
    <n v="12.857142"/>
    <n v="12.857142"/>
    <n v="0"/>
    <n v="239.99998400000001"/>
  </r>
  <r>
    <d v="2019-10-20T00:00:00"/>
    <x v="13"/>
    <s v="NA"/>
    <n v="7323"/>
    <n v="0.12"/>
    <x v="115"/>
    <n v="1"/>
    <x v="169"/>
    <n v="196.42859999999999"/>
    <n v="11.785715999999999"/>
    <n v="11.785715999999999"/>
    <n v="0"/>
    <n v="220.000032"/>
  </r>
  <r>
    <d v="2019-10-20T00:00:00"/>
    <x v="19"/>
    <s v="NA"/>
    <n v="7323"/>
    <n v="0.12"/>
    <x v="115"/>
    <n v="1"/>
    <x v="169"/>
    <n v="196.42859999999999"/>
    <n v="11.785715999999999"/>
    <n v="11.785715999999999"/>
    <n v="0"/>
    <n v="220.000032"/>
  </r>
  <r>
    <d v="2019-10-20T00:00:00"/>
    <x v="19"/>
    <s v="NA"/>
    <n v="3924"/>
    <n v="0.18"/>
    <x v="37"/>
    <n v="1"/>
    <x v="170"/>
    <n v="550.84749999999997"/>
    <n v="49.576274999999995"/>
    <n v="49.576274999999995"/>
    <n v="0"/>
    <n v="650.00004999999999"/>
  </r>
  <r>
    <d v="2019-10-20T00:00:00"/>
    <x v="24"/>
    <s v="NA"/>
    <n v="8516"/>
    <n v="0.18"/>
    <x v="118"/>
    <n v="1"/>
    <x v="1"/>
    <n v="1228.81"/>
    <n v="110.59289999999999"/>
    <n v="110.59289999999999"/>
    <n v="0"/>
    <n v="1449.9958000000001"/>
  </r>
  <r>
    <d v="2019-10-21T00:00:00"/>
    <x v="13"/>
    <s v="NA"/>
    <n v="3924"/>
    <n v="0.18"/>
    <x v="37"/>
    <n v="1"/>
    <x v="171"/>
    <n v="508.47460000000001"/>
    <n v="45.762714000000003"/>
    <n v="45.762714000000003"/>
    <n v="0"/>
    <n v="600.00002799999993"/>
  </r>
  <r>
    <d v="2019-10-21T00:00:00"/>
    <x v="16"/>
    <s v="NA"/>
    <n v="7323"/>
    <n v="0.12"/>
    <x v="120"/>
    <n v="2.8041"/>
    <x v="172"/>
    <n v="1037.5170000000001"/>
    <n v="62.251020000000004"/>
    <n v="62.251020000000004"/>
    <n v="0"/>
    <n v="1162.0190399999999"/>
  </r>
  <r>
    <d v="2019-10-21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22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22T00:00:00"/>
    <x v="24"/>
    <s v="NA"/>
    <n v="8516"/>
    <n v="0.18"/>
    <x v="118"/>
    <n v="1"/>
    <x v="1"/>
    <n v="1228.81"/>
    <n v="110.59289999999999"/>
    <n v="110.59289999999999"/>
    <n v="0"/>
    <n v="1449.9958000000001"/>
  </r>
  <r>
    <d v="2019-10-22T00:00:00"/>
    <x v="24"/>
    <s v="NA"/>
    <n v="3923"/>
    <n v="0.18"/>
    <x v="4"/>
    <n v="3"/>
    <x v="3"/>
    <n v="300"/>
    <n v="27"/>
    <n v="27"/>
    <n v="0"/>
    <n v="354"/>
  </r>
  <r>
    <d v="2019-10-22T00:00:00"/>
    <x v="24"/>
    <s v="NA"/>
    <n v="7323"/>
    <n v="0.12"/>
    <x v="44"/>
    <n v="9.7799999999999994"/>
    <x v="101"/>
    <n v="1809.3"/>
    <n v="108.55799999999999"/>
    <n v="108.55799999999999"/>
    <n v="0"/>
    <n v="2026.4159999999999"/>
  </r>
  <r>
    <d v="2019-10-22T00:00:00"/>
    <x v="24"/>
    <s v="NA"/>
    <n v="7323"/>
    <n v="0.12"/>
    <x v="44"/>
    <n v="5.23"/>
    <x v="66"/>
    <n v="993.7"/>
    <n v="59.622"/>
    <n v="59.622"/>
    <n v="0"/>
    <n v="1112.9440000000002"/>
  </r>
  <r>
    <d v="2019-10-23T00:00:00"/>
    <x v="13"/>
    <s v="NA"/>
    <n v="7323"/>
    <n v="0.12"/>
    <x v="115"/>
    <n v="1"/>
    <x v="150"/>
    <n v="223.21430000000001"/>
    <n v="13.392858"/>
    <n v="13.392858"/>
    <n v="0"/>
    <n v="250.00001599999999"/>
  </r>
  <r>
    <d v="2019-10-24T00:00:00"/>
    <x v="24"/>
    <s v="NA"/>
    <n v="9405"/>
    <n v="0.18"/>
    <x v="121"/>
    <n v="1"/>
    <x v="173"/>
    <n v="572.03390000000002"/>
    <n v="51.483050999999996"/>
    <n v="51.483050999999996"/>
    <n v="0"/>
    <n v="675.00000200000011"/>
  </r>
  <r>
    <d v="2019-10-24T00:00:00"/>
    <x v="24"/>
    <s v="NA"/>
    <n v="7323"/>
    <n v="0.12"/>
    <x v="44"/>
    <n v="20.18"/>
    <x v="48"/>
    <n v="4036"/>
    <n v="242.16"/>
    <n v="242.16"/>
    <n v="0"/>
    <n v="4520.32"/>
  </r>
  <r>
    <d v="2019-10-24T00:00:00"/>
    <x v="24"/>
    <s v="NA"/>
    <n v="7323"/>
    <n v="0.12"/>
    <x v="44"/>
    <n v="2.98"/>
    <x v="48"/>
    <n v="596"/>
    <n v="35.76"/>
    <n v="35.76"/>
    <n v="0"/>
    <n v="667.52"/>
  </r>
  <r>
    <d v="2019-10-24T00:00:00"/>
    <x v="24"/>
    <s v="NA"/>
    <n v="7606"/>
    <n v="0.12"/>
    <x v="122"/>
    <n v="3.01"/>
    <x v="37"/>
    <n v="1805.9999999999998"/>
    <n v="108.35999999999999"/>
    <n v="108.35999999999999"/>
    <n v="0"/>
    <n v="2022.7199999999996"/>
  </r>
  <r>
    <d v="2019-10-24T00:00:00"/>
    <x v="24"/>
    <s v="NA"/>
    <n v="7323"/>
    <n v="0.12"/>
    <x v="44"/>
    <n v="2.21"/>
    <x v="48"/>
    <n v="442"/>
    <n v="26.52"/>
    <n v="26.52"/>
    <n v="0"/>
    <n v="495.03999999999996"/>
  </r>
  <r>
    <d v="2019-10-24T00:00:00"/>
    <x v="24"/>
    <s v="NA"/>
    <n v="7323"/>
    <n v="0.12"/>
    <x v="44"/>
    <n v="3.89"/>
    <x v="48"/>
    <n v="778"/>
    <n v="46.68"/>
    <n v="46.68"/>
    <n v="0"/>
    <n v="871.3599999999999"/>
  </r>
  <r>
    <d v="2019-10-24T00:00:00"/>
    <x v="24"/>
    <s v="NA"/>
    <n v="3924"/>
    <n v="0.18"/>
    <x v="66"/>
    <n v="5"/>
    <x v="87"/>
    <n v="1325"/>
    <n v="119.25"/>
    <n v="119.25"/>
    <n v="0"/>
    <n v="1563.5"/>
  </r>
  <r>
    <d v="2019-10-24T00:00:00"/>
    <x v="24"/>
    <s v="NA"/>
    <n v="9617"/>
    <n v="0.18"/>
    <x v="97"/>
    <n v="2"/>
    <x v="174"/>
    <n v="1290"/>
    <n v="116.1"/>
    <n v="116.1"/>
    <n v="0"/>
    <n v="1522.1999999999998"/>
  </r>
  <r>
    <d v="2019-10-24T00:00:00"/>
    <x v="24"/>
    <s v="NA"/>
    <n v="7323"/>
    <n v="0.12"/>
    <x v="44"/>
    <n v="5.09"/>
    <x v="48"/>
    <n v="1018"/>
    <n v="61.08"/>
    <n v="61.08"/>
    <n v="0"/>
    <n v="1140.1599999999999"/>
  </r>
  <r>
    <d v="2019-10-24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24T00:00:00"/>
    <x v="24"/>
    <s v="NA"/>
    <n v="7323"/>
    <n v="0.12"/>
    <x v="44"/>
    <n v="8.23"/>
    <x v="48"/>
    <n v="1646"/>
    <n v="98.759999999999991"/>
    <n v="98.759999999999991"/>
    <n v="0"/>
    <n v="1843.52"/>
  </r>
  <r>
    <d v="2019-10-25T00:00:00"/>
    <x v="13"/>
    <s v="NA"/>
    <n v="3924"/>
    <n v="0.18"/>
    <x v="89"/>
    <n v="5"/>
    <x v="175"/>
    <n v="1059.3219999999999"/>
    <n v="95.338979999999992"/>
    <n v="95.338979999999992"/>
    <n v="0"/>
    <n v="1249.9999599999999"/>
  </r>
  <r>
    <d v="2019-10-25T00:00:00"/>
    <x v="13"/>
    <s v="NA"/>
    <n v="7323"/>
    <n v="0.12"/>
    <x v="123"/>
    <n v="1"/>
    <x v="176"/>
    <n v="870.53570000000002"/>
    <n v="52.232141999999996"/>
    <n v="52.232141999999996"/>
    <n v="0"/>
    <n v="974.99998399999993"/>
  </r>
  <r>
    <d v="2019-10-25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25T00:00:00"/>
    <x v="24"/>
    <s v="NA"/>
    <n v="3923"/>
    <n v="0.18"/>
    <x v="4"/>
    <n v="2"/>
    <x v="3"/>
    <n v="200"/>
    <n v="18"/>
    <n v="18"/>
    <n v="0"/>
    <n v="236"/>
  </r>
  <r>
    <d v="2019-10-25T00:00:00"/>
    <x v="24"/>
    <s v="NA"/>
    <n v="7323"/>
    <n v="0.12"/>
    <x v="44"/>
    <n v="6.89"/>
    <x v="48"/>
    <n v="1378"/>
    <n v="82.679999999999993"/>
    <n v="82.679999999999993"/>
    <n v="0"/>
    <n v="1543.3600000000001"/>
  </r>
  <r>
    <d v="2019-10-25T00:00:00"/>
    <x v="24"/>
    <s v="NA"/>
    <n v="7323"/>
    <n v="0.12"/>
    <x v="44"/>
    <n v="5.99"/>
    <x v="48"/>
    <n v="1198"/>
    <n v="71.88"/>
    <n v="71.88"/>
    <n v="0"/>
    <n v="1341.7600000000002"/>
  </r>
  <r>
    <d v="2019-10-26T00:00:00"/>
    <x v="24"/>
    <s v="NA"/>
    <n v="3924"/>
    <n v="0.18"/>
    <x v="66"/>
    <n v="3"/>
    <x v="87"/>
    <n v="795"/>
    <n v="71.55"/>
    <n v="71.55"/>
    <n v="0"/>
    <n v="938.09999999999991"/>
  </r>
  <r>
    <d v="2019-10-26T00:00:00"/>
    <x v="13"/>
    <s v="NA"/>
    <n v="3923"/>
    <n v="0.18"/>
    <x v="60"/>
    <n v="2"/>
    <x v="177"/>
    <n v="177.96619999999999"/>
    <n v="16.016957999999999"/>
    <n v="16.016957999999999"/>
    <n v="0"/>
    <n v="210.00011599999996"/>
  </r>
  <r>
    <d v="2019-10-26T00:00:00"/>
    <x v="24"/>
    <s v="NA"/>
    <n v="7323"/>
    <n v="0.12"/>
    <x v="44"/>
    <n v="9.1"/>
    <x v="48"/>
    <n v="1820"/>
    <n v="109.2"/>
    <n v="109.2"/>
    <n v="0"/>
    <n v="2038.4"/>
  </r>
  <r>
    <d v="2019-10-26T00:00:00"/>
    <x v="24"/>
    <s v="NA"/>
    <n v="7323"/>
    <n v="0.12"/>
    <x v="44"/>
    <n v="11.9"/>
    <x v="48"/>
    <n v="2380"/>
    <n v="142.79999999999998"/>
    <n v="142.79999999999998"/>
    <n v="0"/>
    <n v="2665.6000000000004"/>
  </r>
  <r>
    <d v="2019-10-26T00:00:00"/>
    <x v="24"/>
    <s v="NA"/>
    <n v="7323"/>
    <n v="0.12"/>
    <x v="44"/>
    <n v="8.9"/>
    <x v="48"/>
    <n v="1780"/>
    <n v="106.8"/>
    <n v="106.8"/>
    <n v="0"/>
    <n v="1993.6"/>
  </r>
  <r>
    <d v="2019-10-26T00:00:00"/>
    <x v="24"/>
    <s v="NA"/>
    <n v="7323"/>
    <n v="0.12"/>
    <x v="44"/>
    <n v="15.76"/>
    <x v="48"/>
    <n v="3152"/>
    <n v="189.12"/>
    <n v="189.12"/>
    <n v="0"/>
    <n v="3530.24"/>
  </r>
  <r>
    <d v="2019-10-26T00:00:00"/>
    <x v="24"/>
    <s v="NA"/>
    <n v="9617"/>
    <n v="0.18"/>
    <x v="97"/>
    <n v="10"/>
    <x v="174"/>
    <n v="6450"/>
    <n v="580.5"/>
    <n v="580.5"/>
    <n v="0"/>
    <n v="7611"/>
  </r>
  <r>
    <d v="2019-10-26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26T00:00:00"/>
    <x v="24"/>
    <s v="NA"/>
    <n v="3923"/>
    <n v="0.18"/>
    <x v="5"/>
    <n v="1"/>
    <x v="4"/>
    <n v="110"/>
    <n v="9.9"/>
    <n v="9.9"/>
    <n v="0"/>
    <n v="129.80000000000001"/>
  </r>
  <r>
    <d v="2019-10-27T00:00:00"/>
    <x v="24"/>
    <s v="NA"/>
    <n v="7326"/>
    <n v="0.18"/>
    <x v="73"/>
    <n v="4"/>
    <x v="178"/>
    <n v="900"/>
    <n v="81"/>
    <n v="81"/>
    <n v="0"/>
    <n v="1062"/>
  </r>
  <r>
    <d v="2019-10-27T00:00:00"/>
    <x v="24"/>
    <s v="NA"/>
    <n v="8421"/>
    <n v="0.18"/>
    <x v="124"/>
    <n v="4"/>
    <x v="179"/>
    <n v="140"/>
    <n v="12.6"/>
    <n v="12.6"/>
    <n v="0"/>
    <n v="165.2"/>
  </r>
  <r>
    <d v="2019-10-27T00:00:00"/>
    <x v="13"/>
    <s v="NA"/>
    <n v="7323"/>
    <n v="0.12"/>
    <x v="125"/>
    <n v="3.57145"/>
    <x v="180"/>
    <n v="1517.86625"/>
    <n v="91.071974999999995"/>
    <n v="91.071974999999995"/>
    <n v="0"/>
    <n v="1700.0102000000002"/>
  </r>
  <r>
    <d v="2019-10-27T00:00:00"/>
    <x v="16"/>
    <s v="NA"/>
    <n v="8215"/>
    <n v="0.12"/>
    <x v="126"/>
    <n v="2"/>
    <x v="181"/>
    <n v="1339.2858000000001"/>
    <n v="80.357148000000009"/>
    <n v="80.357148000000009"/>
    <n v="0"/>
    <n v="1500.0000960000002"/>
  </r>
  <r>
    <d v="2019-10-28T00:00:00"/>
    <x v="24"/>
    <s v="NA"/>
    <n v="3924"/>
    <n v="0.18"/>
    <x v="106"/>
    <n v="4"/>
    <x v="182"/>
    <n v="1200"/>
    <n v="108"/>
    <n v="108"/>
    <n v="0"/>
    <n v="1416"/>
  </r>
  <r>
    <d v="2019-10-28T00:00:00"/>
    <x v="24"/>
    <s v="NA"/>
    <n v="9617"/>
    <n v="0.18"/>
    <x v="98"/>
    <n v="2"/>
    <x v="180"/>
    <n v="850"/>
    <n v="76.5"/>
    <n v="76.5"/>
    <n v="0"/>
    <n v="1003"/>
  </r>
  <r>
    <d v="2019-10-28T00:00:00"/>
    <x v="13"/>
    <s v="NA"/>
    <n v="9613"/>
    <n v="0.18"/>
    <x v="92"/>
    <n v="2"/>
    <x v="183"/>
    <n v="144.06780000000001"/>
    <n v="12.966101999999999"/>
    <n v="12.966101999999999"/>
    <n v="0"/>
    <n v="170.00000400000002"/>
  </r>
  <r>
    <d v="2019-10-28T00:00:00"/>
    <x v="24"/>
    <s v="NA"/>
    <n v="3923"/>
    <n v="0.18"/>
    <x v="3"/>
    <n v="6"/>
    <x v="149"/>
    <n v="540"/>
    <n v="48.6"/>
    <n v="48.6"/>
    <n v="0"/>
    <n v="637.20000000000005"/>
  </r>
  <r>
    <d v="2019-10-29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0-29T00:00:00"/>
    <x v="24"/>
    <s v="NA"/>
    <n v="9617"/>
    <n v="0.18"/>
    <x v="97"/>
    <n v="3"/>
    <x v="174"/>
    <n v="1935"/>
    <n v="174.15"/>
    <n v="174.15"/>
    <n v="0"/>
    <n v="2283.3000000000002"/>
  </r>
  <r>
    <d v="2019-10-29T00:00:00"/>
    <x v="24"/>
    <s v="NA"/>
    <n v="7323"/>
    <n v="0.12"/>
    <x v="44"/>
    <n v="2.78"/>
    <x v="48"/>
    <n v="556"/>
    <n v="33.36"/>
    <n v="33.36"/>
    <n v="0"/>
    <n v="622.72"/>
  </r>
  <r>
    <d v="2019-10-29T00:00:00"/>
    <x v="24"/>
    <s v="NA"/>
    <n v="7323"/>
    <n v="0.12"/>
    <x v="44"/>
    <n v="6.55"/>
    <x v="48"/>
    <n v="1310"/>
    <n v="78.599999999999994"/>
    <n v="78.599999999999994"/>
    <n v="0"/>
    <n v="1467.1999999999998"/>
  </r>
  <r>
    <d v="2019-10-29T00:00:00"/>
    <x v="24"/>
    <s v="NA"/>
    <n v="9405"/>
    <n v="0.18"/>
    <x v="121"/>
    <n v="1"/>
    <x v="173"/>
    <n v="572.03390000000002"/>
    <n v="51.483050999999996"/>
    <n v="51.483050999999996"/>
    <n v="0"/>
    <n v="675.00000200000011"/>
  </r>
  <r>
    <d v="2019-10-29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0-29T00:00:00"/>
    <x v="24"/>
    <s v="NA"/>
    <n v="3923"/>
    <n v="0.18"/>
    <x v="5"/>
    <n v="2"/>
    <x v="4"/>
    <n v="220"/>
    <n v="19.8"/>
    <n v="19.8"/>
    <n v="0"/>
    <n v="259.60000000000002"/>
  </r>
  <r>
    <d v="2019-10-30T00:00:00"/>
    <x v="13"/>
    <s v="NA"/>
    <n v="7323"/>
    <n v="0.12"/>
    <x v="115"/>
    <n v="1"/>
    <x v="184"/>
    <n v="205.3571"/>
    <n v="12.321425999999999"/>
    <n v="12.321425999999999"/>
    <n v="0"/>
    <n v="229.99995200000001"/>
  </r>
  <r>
    <d v="2019-10-30T00:00:00"/>
    <x v="13"/>
    <s v="NA"/>
    <n v="3924"/>
    <n v="0.18"/>
    <x v="127"/>
    <n v="1"/>
    <x v="185"/>
    <n v="360.16950000000003"/>
    <n v="32.415255000000002"/>
    <n v="32.415255000000002"/>
    <n v="0"/>
    <n v="425.00001000000003"/>
  </r>
  <r>
    <d v="2019-10-30T00:00:00"/>
    <x v="13"/>
    <s v="NA"/>
    <n v="9613"/>
    <n v="0.18"/>
    <x v="114"/>
    <n v="2"/>
    <x v="186"/>
    <n v="169.49160000000001"/>
    <n v="15.254244"/>
    <n v="15.254244"/>
    <n v="0"/>
    <n v="200.00008800000001"/>
  </r>
  <r>
    <d v="2019-10-31T00:00:00"/>
    <x v="13"/>
    <s v="NA"/>
    <n v="7323"/>
    <n v="0.12"/>
    <x v="128"/>
    <n v="1"/>
    <x v="187"/>
    <n v="312.5"/>
    <n v="18.75"/>
    <n v="18.75"/>
    <n v="0"/>
    <n v="350"/>
  </r>
  <r>
    <d v="2019-10-31T00:00:00"/>
    <x v="24"/>
    <s v="NA"/>
    <n v="8516"/>
    <n v="0.18"/>
    <x v="103"/>
    <n v="1"/>
    <x v="138"/>
    <n v="296.61"/>
    <n v="26.694900000000001"/>
    <n v="26.694900000000001"/>
    <n v="0"/>
    <n v="349.99980000000005"/>
  </r>
  <r>
    <d v="2019-11-01T00:00:00"/>
    <x v="13"/>
    <s v="NA"/>
    <n v="8516"/>
    <n v="0.18"/>
    <x v="13"/>
    <n v="1"/>
    <x v="188"/>
    <n v="444.9153"/>
    <n v="40.042377000000002"/>
    <n v="40.042377000000002"/>
    <n v="0"/>
    <n v="525"/>
  </r>
  <r>
    <d v="2019-11-01T00:00:00"/>
    <x v="25"/>
    <s v="NA"/>
    <n v="3924"/>
    <n v="0.18"/>
    <x v="129"/>
    <n v="3"/>
    <x v="189"/>
    <n v="169.49160000000001"/>
    <n v="15.254244"/>
    <n v="15.254244"/>
    <n v="0"/>
    <n v="200.00008800000001"/>
  </r>
  <r>
    <d v="2019-11-01T00:00:00"/>
    <x v="26"/>
    <s v="NA"/>
    <n v="8509"/>
    <n v="0.18"/>
    <x v="130"/>
    <n v="1"/>
    <x v="190"/>
    <n v="4237.2880999999998"/>
    <n v="381.35592899999995"/>
    <n v="381.35592899999995"/>
    <n v="0"/>
    <n v="4999.9999580000003"/>
  </r>
  <r>
    <d v="2019-11-02T00:00:00"/>
    <x v="25"/>
    <s v="NA"/>
    <n v="7323"/>
    <n v="0.12"/>
    <x v="44"/>
    <n v="4.0603899999999999"/>
    <x v="191"/>
    <n v="852.68190000000004"/>
    <n v="51.160913999999998"/>
    <n v="51.160913999999998"/>
    <n v="0"/>
    <n v="955.00372800000014"/>
  </r>
  <r>
    <d v="2019-11-02T00:00:00"/>
    <x v="13"/>
    <s v="NA"/>
    <n v="8516"/>
    <n v="0.18"/>
    <x v="103"/>
    <n v="1"/>
    <x v="192"/>
    <n v="254.2373"/>
    <n v="22.881357000000001"/>
    <n v="22.881357000000001"/>
    <n v="0"/>
    <n v="300.00001399999996"/>
  </r>
  <r>
    <d v="2019-11-02T00:00:00"/>
    <x v="25"/>
    <s v="NA"/>
    <n v="9617"/>
    <n v="0.18"/>
    <x v="97"/>
    <n v="1"/>
    <x v="193"/>
    <n v="720.33900000000006"/>
    <n v="64.830510000000004"/>
    <n v="64.830510000000004"/>
    <n v="0"/>
    <n v="850.00002000000006"/>
  </r>
  <r>
    <d v="2019-11-03T00:00:00"/>
    <x v="13"/>
    <s v="NA"/>
    <n v="9613"/>
    <n v="0.18"/>
    <x v="92"/>
    <n v="2"/>
    <x v="165"/>
    <n v="127.1186"/>
    <n v="11.440674"/>
    <n v="11.440674"/>
    <n v="0"/>
    <n v="149.99994799999999"/>
  </r>
  <r>
    <d v="2019-11-03T00:00:00"/>
    <x v="13"/>
    <s v="NA"/>
    <n v="7323"/>
    <n v="0.12"/>
    <x v="44"/>
    <n v="4.2516999999999996"/>
    <x v="191"/>
    <n v="892.85699999999997"/>
    <n v="53.571419999999996"/>
    <n v="53.571419999999996"/>
    <n v="0"/>
    <n v="999.99983999999995"/>
  </r>
  <r>
    <d v="2019-11-03T00:00:00"/>
    <x v="25"/>
    <s v="NA"/>
    <n v="8211"/>
    <n v="0.12"/>
    <x v="131"/>
    <n v="4"/>
    <x v="194"/>
    <n v="196.42840000000001"/>
    <n v="11.785704000000001"/>
    <n v="11.785704000000001"/>
    <n v="0"/>
    <n v="219.99980800000003"/>
  </r>
  <r>
    <d v="2019-11-03T00:00:00"/>
    <x v="19"/>
    <s v="NA"/>
    <n v="7321"/>
    <n v="0.18"/>
    <x v="132"/>
    <n v="1"/>
    <x v="195"/>
    <n v="1652.5424"/>
    <n v="148.72881599999999"/>
    <n v="148.72881599999999"/>
    <n v="0"/>
    <n v="1950"/>
  </r>
  <r>
    <d v="2019-11-04T00:00:00"/>
    <x v="27"/>
    <s v="NA"/>
    <n v="8516"/>
    <n v="0.18"/>
    <x v="133"/>
    <n v="1"/>
    <x v="196"/>
    <n v="402.54239999999999"/>
    <n v="36.228815999999995"/>
    <n v="36.228815999999995"/>
    <n v="0"/>
    <n v="475.00003199999998"/>
  </r>
  <r>
    <d v="2019-11-04T00:00:00"/>
    <x v="25"/>
    <s v="NA"/>
    <n v="7323"/>
    <n v="0.12"/>
    <x v="44"/>
    <n v="0.80782500000000002"/>
    <x v="191"/>
    <n v="169.64324999999999"/>
    <n v="10.178595"/>
    <n v="10.178595"/>
    <n v="0"/>
    <n v="190.00044"/>
  </r>
  <r>
    <d v="2019-11-05T00:00:00"/>
    <x v="13"/>
    <s v="NA"/>
    <n v="8211"/>
    <n v="0.12"/>
    <x v="131"/>
    <n v="2"/>
    <x v="153"/>
    <n v="89.285799999999995"/>
    <n v="5.3571479999999996"/>
    <n v="5.3571479999999996"/>
    <n v="0"/>
    <n v="100.00009599999998"/>
  </r>
  <r>
    <d v="2019-11-05T00:00:00"/>
    <x v="19"/>
    <s v="NA"/>
    <n v="7323"/>
    <n v="0.12"/>
    <x v="16"/>
    <n v="1"/>
    <x v="197"/>
    <n v="8.9296000000000006"/>
    <n v="0.53577600000000003"/>
    <n v="0.53577600000000003"/>
    <n v="0"/>
    <n v="10.001152000000001"/>
  </r>
  <r>
    <d v="2019-11-06T00:00:00"/>
    <x v="26"/>
    <s v="NA"/>
    <n v="7323"/>
    <n v="0.12"/>
    <x v="44"/>
    <n v="21.258500000000002"/>
    <x v="191"/>
    <n v="4464.2850000000008"/>
    <n v="267.85710000000006"/>
    <n v="267.85710000000006"/>
    <n v="0"/>
    <n v="4999.9992000000011"/>
  </r>
  <r>
    <d v="2019-11-06T00:00:00"/>
    <x v="24"/>
    <s v="NA"/>
    <n v="7323"/>
    <n v="0.12"/>
    <x v="134"/>
    <n v="6.5"/>
    <x v="180"/>
    <n v="2762.5"/>
    <n v="165.75"/>
    <n v="165.75"/>
    <n v="0"/>
    <n v="3094"/>
  </r>
  <r>
    <d v="2019-11-06T00:00:00"/>
    <x v="24"/>
    <s v="NA"/>
    <n v="7323"/>
    <n v="0.12"/>
    <x v="58"/>
    <n v="0.96"/>
    <x v="85"/>
    <n v="456"/>
    <n v="27.36"/>
    <n v="27.36"/>
    <n v="0"/>
    <n v="510.72"/>
  </r>
  <r>
    <d v="2019-11-07T00:00:00"/>
    <x v="13"/>
    <s v="NA"/>
    <n v="8211"/>
    <n v="0.12"/>
    <x v="131"/>
    <n v="4"/>
    <x v="153"/>
    <n v="178.57159999999999"/>
    <n v="10.714295999999999"/>
    <n v="10.714295999999999"/>
    <n v="0"/>
    <n v="200.00019199999997"/>
  </r>
  <r>
    <d v="2019-11-07T00:00:00"/>
    <x v="28"/>
    <s v="NA"/>
    <n v="8516"/>
    <n v="0.18"/>
    <x v="135"/>
    <n v="1"/>
    <x v="17"/>
    <n v="1186.44"/>
    <n v="106.7796"/>
    <n v="106.7796"/>
    <n v="0"/>
    <n v="1399.9992000000002"/>
  </r>
  <r>
    <d v="2019-11-07T00:00:00"/>
    <x v="29"/>
    <s v="NA"/>
    <n v="8516"/>
    <n v="0.18"/>
    <x v="135"/>
    <n v="1"/>
    <x v="17"/>
    <n v="1186.44"/>
    <n v="106.7796"/>
    <n v="106.7796"/>
    <n v="0"/>
    <n v="1399.9992000000002"/>
  </r>
  <r>
    <d v="2019-11-08T00:00:00"/>
    <x v="24"/>
    <s v="NA"/>
    <n v="9617"/>
    <n v="0.18"/>
    <x v="97"/>
    <n v="3"/>
    <x v="164"/>
    <n v="1906.7796000000001"/>
    <n v="171.610164"/>
    <n v="171.610164"/>
    <n v="0"/>
    <n v="2249.9999280000002"/>
  </r>
  <r>
    <d v="2019-11-08T00:00:00"/>
    <x v="24"/>
    <s v="NA"/>
    <n v="3924"/>
    <n v="0.18"/>
    <x v="136"/>
    <n v="3"/>
    <x v="198"/>
    <n v="735"/>
    <n v="66.149999999999991"/>
    <n v="66.149999999999991"/>
    <n v="0"/>
    <n v="867.3"/>
  </r>
  <r>
    <d v="2019-11-09T00:00:00"/>
    <x v="13"/>
    <s v="NA"/>
    <n v="7323"/>
    <n v="0.12"/>
    <x v="44"/>
    <n v="4.2516999999999996"/>
    <x v="191"/>
    <n v="892.85699999999997"/>
    <n v="53.571419999999996"/>
    <n v="53.571419999999996"/>
    <n v="0"/>
    <n v="999.99983999999995"/>
  </r>
  <r>
    <d v="2019-11-10T00:00:00"/>
    <x v="24"/>
    <s v="NA"/>
    <n v="3924"/>
    <n v="0.18"/>
    <x v="129"/>
    <n v="20"/>
    <x v="183"/>
    <n v="1440.6780000000001"/>
    <n v="129.66102000000001"/>
    <n v="129.66102000000001"/>
    <n v="0"/>
    <n v="1700.0000400000001"/>
  </r>
  <r>
    <d v="2019-11-10T00:00:00"/>
    <x v="24"/>
    <s v="NA"/>
    <n v="8421"/>
    <n v="0.18"/>
    <x v="82"/>
    <n v="1"/>
    <x v="154"/>
    <n v="474.5763"/>
    <n v="42.711866999999998"/>
    <n v="42.711866999999998"/>
    <n v="0"/>
    <n v="560.00003400000003"/>
  </r>
  <r>
    <d v="2019-11-10T00:00:00"/>
    <x v="24"/>
    <s v="NA"/>
    <n v="8516"/>
    <n v="0.18"/>
    <x v="13"/>
    <n v="3"/>
    <x v="199"/>
    <n v="1461.8643"/>
    <n v="131.56778699999998"/>
    <n v="131.56778699999998"/>
    <n v="0"/>
    <n v="1724.9998739999999"/>
  </r>
  <r>
    <d v="2019-11-11T00:00:00"/>
    <x v="24"/>
    <s v="NA"/>
    <n v="8421"/>
    <n v="0.18"/>
    <x v="137"/>
    <n v="2"/>
    <x v="154"/>
    <n v="949.15260000000001"/>
    <n v="85.423733999999996"/>
    <n v="85.423733999999996"/>
    <n v="0"/>
    <n v="1120.0000680000001"/>
  </r>
  <r>
    <d v="2019-11-12T00:00:00"/>
    <x v="25"/>
    <s v="NA"/>
    <n v="8211"/>
    <n v="0.12"/>
    <x v="131"/>
    <n v="4"/>
    <x v="153"/>
    <n v="178.57159999999999"/>
    <n v="10.714295999999999"/>
    <n v="10.714295999999999"/>
    <n v="0"/>
    <n v="200.00019199999997"/>
  </r>
  <r>
    <d v="2019-11-12T00:00:00"/>
    <x v="25"/>
    <s v="NA"/>
    <n v="7323"/>
    <n v="0.12"/>
    <x v="25"/>
    <n v="2.5893000000000002"/>
    <x v="3"/>
    <n v="258.93"/>
    <n v="15.5358"/>
    <n v="15.5358"/>
    <n v="0"/>
    <n v="290.0016"/>
  </r>
  <r>
    <d v="2019-11-12T00:00:00"/>
    <x v="19"/>
    <s v="NA"/>
    <n v="7323"/>
    <n v="0.12"/>
    <x v="44"/>
    <n v="0.51019999999999999"/>
    <x v="191"/>
    <n v="107.142"/>
    <n v="6.4285199999999998"/>
    <n v="6.4285199999999998"/>
    <n v="0"/>
    <n v="119.99904000000001"/>
  </r>
  <r>
    <d v="2019-11-12T00:00:00"/>
    <x v="19"/>
    <s v="NA"/>
    <n v="8421"/>
    <n v="0.18"/>
    <x v="124"/>
    <n v="2"/>
    <x v="200"/>
    <n v="42.372799999999998"/>
    <n v="3.8135519999999996"/>
    <n v="3.8135519999999996"/>
    <n v="0"/>
    <n v="49.999904000000001"/>
  </r>
  <r>
    <d v="2019-11-13T00:00:00"/>
    <x v="24"/>
    <s v="NA"/>
    <n v="3924"/>
    <n v="0.18"/>
    <x v="106"/>
    <n v="4"/>
    <x v="108"/>
    <n v="1140"/>
    <n v="102.6"/>
    <n v="102.6"/>
    <n v="0"/>
    <n v="1345.1999999999998"/>
  </r>
  <r>
    <d v="2019-11-14T00:00:00"/>
    <x v="19"/>
    <s v="NA"/>
    <n v="7323"/>
    <n v="0.12"/>
    <x v="44"/>
    <n v="0.70155000000000001"/>
    <x v="191"/>
    <n v="147.32550000000001"/>
    <n v="8.8395299999999999"/>
    <n v="8.8395299999999999"/>
    <n v="0"/>
    <n v="165.00456"/>
  </r>
  <r>
    <d v="2019-11-14T00:00:00"/>
    <x v="30"/>
    <s v="NA"/>
    <n v="7323"/>
    <n v="0.12"/>
    <x v="44"/>
    <n v="17.431958000000002"/>
    <x v="191"/>
    <n v="3660.7111800000002"/>
    <n v="219.64267080000002"/>
    <n v="219.64267080000002"/>
    <n v="0"/>
    <n v="4099.9965216000001"/>
  </r>
  <r>
    <d v="2019-11-15T00:00:00"/>
    <x v="13"/>
    <s v="NA"/>
    <n v="8211"/>
    <n v="0.12"/>
    <x v="131"/>
    <n v="2"/>
    <x v="153"/>
    <n v="89.285799999999995"/>
    <n v="5.3571479999999996"/>
    <n v="5.3571479999999996"/>
    <n v="0"/>
    <n v="100.00009599999998"/>
  </r>
  <r>
    <d v="2019-11-15T00:00:00"/>
    <x v="13"/>
    <s v="NA"/>
    <n v="7323"/>
    <n v="0.12"/>
    <x v="26"/>
    <n v="1"/>
    <x v="201"/>
    <n v="147.32140000000001"/>
    <n v="8.839284000000001"/>
    <n v="8.839284000000001"/>
    <n v="0"/>
    <n v="164.999968"/>
  </r>
  <r>
    <d v="2019-11-15T00:00:00"/>
    <x v="19"/>
    <s v="NA"/>
    <n v="8516"/>
    <n v="0.18"/>
    <x v="103"/>
    <n v="4"/>
    <x v="202"/>
    <n v="838.98320000000001"/>
    <n v="75.508488"/>
    <n v="75.508488"/>
    <n v="0"/>
    <n v="990.00017600000001"/>
  </r>
  <r>
    <d v="2019-11-17T00:00:00"/>
    <x v="13"/>
    <s v="NA"/>
    <n v="7323"/>
    <n v="0.12"/>
    <x v="113"/>
    <n v="1"/>
    <x v="203"/>
    <n v="209.82140000000001"/>
    <n v="12.589284000000001"/>
    <n v="12.589284000000001"/>
    <n v="0"/>
    <n v="234.999968"/>
  </r>
  <r>
    <d v="2019-11-18T00:00:00"/>
    <x v="24"/>
    <s v="NA"/>
    <n v="9617"/>
    <n v="0.18"/>
    <x v="97"/>
    <n v="2"/>
    <x v="164"/>
    <n v="1271.1864"/>
    <n v="114.40677599999999"/>
    <n v="114.40677599999999"/>
    <n v="0"/>
    <n v="1499.9999520000001"/>
  </r>
  <r>
    <d v="2019-11-18T00:00:00"/>
    <x v="25"/>
    <s v="NA"/>
    <n v="3924"/>
    <n v="0.18"/>
    <x v="138"/>
    <n v="1"/>
    <x v="204"/>
    <n v="322.03390000000002"/>
    <n v="28.983051"/>
    <n v="28.983051"/>
    <n v="0"/>
    <n v="380.00000199999999"/>
  </r>
  <r>
    <d v="2019-11-18T00:00:00"/>
    <x v="24"/>
    <s v="NA"/>
    <n v="7615"/>
    <n v="0.12"/>
    <x v="139"/>
    <n v="1"/>
    <x v="205"/>
    <n v="703.125"/>
    <n v="42.1875"/>
    <n v="42.1875"/>
    <n v="0"/>
    <n v="787.5"/>
  </r>
  <r>
    <d v="2019-11-19T00:00:00"/>
    <x v="13"/>
    <s v="NA"/>
    <n v="9617"/>
    <n v="0.18"/>
    <x v="97"/>
    <n v="2"/>
    <x v="164"/>
    <n v="1271.1864"/>
    <n v="114.40677599999999"/>
    <n v="114.40677599999999"/>
    <n v="0"/>
    <n v="1499.9999520000001"/>
  </r>
  <r>
    <d v="2019-11-20T00:00:00"/>
    <x v="24"/>
    <s v="NA"/>
    <n v="3924"/>
    <n v="0.18"/>
    <x v="136"/>
    <n v="2"/>
    <x v="198"/>
    <n v="490"/>
    <n v="44.1"/>
    <n v="44.1"/>
    <n v="0"/>
    <n v="578.20000000000005"/>
  </r>
  <r>
    <d v="2019-11-20T00:00:00"/>
    <x v="31"/>
    <s v="NA"/>
    <n v="7323"/>
    <n v="0.12"/>
    <x v="113"/>
    <n v="1"/>
    <x v="206"/>
    <n v="236.6071"/>
    <n v="14.196425999999999"/>
    <n v="14.196425999999999"/>
    <n v="0"/>
    <n v="264.99995200000001"/>
  </r>
  <r>
    <d v="2019-11-21T00:00:00"/>
    <x v="24"/>
    <s v="NA"/>
    <n v="3924"/>
    <n v="0.18"/>
    <x v="106"/>
    <n v="1"/>
    <x v="108"/>
    <n v="285"/>
    <n v="25.65"/>
    <n v="25.65"/>
    <n v="0"/>
    <n v="336.29999999999995"/>
  </r>
  <r>
    <d v="2019-11-21T00:00:00"/>
    <x v="24"/>
    <s v="NA"/>
    <n v="8421"/>
    <n v="0.18"/>
    <x v="95"/>
    <n v="1"/>
    <x v="207"/>
    <n v="406.77969999999999"/>
    <n v="36.610172999999996"/>
    <n v="36.610172999999996"/>
    <n v="0"/>
    <n v="480.00004599999994"/>
  </r>
  <r>
    <d v="2019-11-21T00:00:00"/>
    <x v="32"/>
    <s v="NA"/>
    <n v="7323"/>
    <n v="0.12"/>
    <x v="44"/>
    <n v="7.8656499999999996"/>
    <x v="191"/>
    <n v="1651.7864999999999"/>
    <n v="99.107189999999989"/>
    <n v="99.107189999999989"/>
    <n v="0"/>
    <n v="1850.0008799999998"/>
  </r>
  <r>
    <d v="2019-11-22T00:00:00"/>
    <x v="24"/>
    <s v="NA"/>
    <n v="8539"/>
    <n v="0.12"/>
    <x v="108"/>
    <n v="3"/>
    <x v="150"/>
    <n v="669.64290000000005"/>
    <n v="40.178574000000005"/>
    <n v="40.178574000000005"/>
    <n v="0"/>
    <n v="750.00004800000011"/>
  </r>
  <r>
    <d v="2019-11-23T00:00:00"/>
    <x v="24"/>
    <s v="NA"/>
    <n v="8516"/>
    <n v="0.18"/>
    <x v="133"/>
    <n v="2"/>
    <x v="188"/>
    <n v="889.8306"/>
    <n v="80.084754000000004"/>
    <n v="80.084754000000004"/>
    <n v="0"/>
    <n v="1050.000108"/>
  </r>
  <r>
    <d v="2019-11-24T00:00:00"/>
    <x v="13"/>
    <s v="NA"/>
    <n v="7323"/>
    <n v="0.12"/>
    <x v="113"/>
    <n v="1"/>
    <x v="208"/>
    <n v="227.67859999999999"/>
    <n v="13.660715999999999"/>
    <n v="13.660715999999999"/>
    <n v="0"/>
    <n v="255.000032"/>
  </r>
  <r>
    <d v="2019-11-24T00:00:00"/>
    <x v="19"/>
    <s v="NA"/>
    <n v="8414"/>
    <n v="0.18"/>
    <x v="17"/>
    <n v="1"/>
    <x v="209"/>
    <n v="1694.9152999999999"/>
    <n v="152.54237699999999"/>
    <n v="152.54237699999999"/>
    <n v="0"/>
    <n v="2000.0000539999999"/>
  </r>
  <r>
    <d v="2019-11-24T00:00:00"/>
    <x v="19"/>
    <s v="NA"/>
    <n v="8516"/>
    <n v="0.18"/>
    <x v="103"/>
    <n v="1"/>
    <x v="210"/>
    <n v="296.61020000000002"/>
    <n v="26.694918000000001"/>
    <n v="26.694918000000001"/>
    <n v="0"/>
    <n v="350.00003600000002"/>
  </r>
  <r>
    <d v="2019-11-24T00:00:00"/>
    <x v="24"/>
    <s v="NA"/>
    <n v="8516"/>
    <n v="0.18"/>
    <x v="133"/>
    <n v="1"/>
    <x v="188"/>
    <n v="444.9153"/>
    <n v="40.042377000000002"/>
    <n v="40.042377000000002"/>
    <n v="0"/>
    <n v="525.00005399999998"/>
  </r>
  <r>
    <d v="2019-11-25T00:00:00"/>
    <x v="24"/>
    <s v="NA"/>
    <n v="9617"/>
    <n v="0.18"/>
    <x v="97"/>
    <n v="3"/>
    <x v="164"/>
    <n v="1906.7796000000001"/>
    <n v="171.610164"/>
    <n v="171.610164"/>
    <n v="0"/>
    <n v="2249.9999280000002"/>
  </r>
  <r>
    <d v="2019-11-26T00:00:00"/>
    <x v="32"/>
    <s v="NA"/>
    <n v="3923"/>
    <n v="0.18"/>
    <x v="52"/>
    <n v="10"/>
    <x v="186"/>
    <n v="847.45800000000008"/>
    <n v="76.27122"/>
    <n v="76.27122"/>
    <n v="0"/>
    <n v="1000.00044"/>
  </r>
  <r>
    <d v="2019-11-26T00:00:00"/>
    <x v="13"/>
    <s v="NA"/>
    <n v="7615"/>
    <n v="0.12"/>
    <x v="139"/>
    <n v="2"/>
    <x v="205"/>
    <n v="1406.25"/>
    <n v="84.375"/>
    <n v="84.375"/>
    <n v="0"/>
    <n v="1575"/>
  </r>
  <r>
    <d v="2019-11-26T00:00:00"/>
    <x v="24"/>
    <s v="NA"/>
    <n v="8513"/>
    <n v="0.18"/>
    <x v="140"/>
    <n v="2"/>
    <x v="210"/>
    <n v="593.22040000000004"/>
    <n v="53.389836000000003"/>
    <n v="53.389836000000003"/>
    <n v="0"/>
    <n v="700.00007200000005"/>
  </r>
  <r>
    <d v="2019-11-26T00:00:00"/>
    <x v="24"/>
    <s v="NA"/>
    <n v="3924"/>
    <n v="0.18"/>
    <x v="106"/>
    <n v="1"/>
    <x v="108"/>
    <n v="285"/>
    <n v="25.65"/>
    <n v="25.65"/>
    <n v="0"/>
    <n v="336.29999999999995"/>
  </r>
  <r>
    <d v="2019-11-27T00:00:00"/>
    <x v="13"/>
    <s v="NA"/>
    <n v="7323"/>
    <n v="0.12"/>
    <x v="44"/>
    <n v="0.80782500000000002"/>
    <x v="191"/>
    <n v="169.64324999999999"/>
    <n v="10.178595"/>
    <n v="10.178595"/>
    <n v="0"/>
    <n v="190.00044"/>
  </r>
  <r>
    <d v="2019-11-27T00:00:00"/>
    <x v="24"/>
    <s v="NA"/>
    <n v="8421"/>
    <n v="0.18"/>
    <x v="95"/>
    <n v="1"/>
    <x v="207"/>
    <n v="406.77969999999999"/>
    <n v="36.610172999999996"/>
    <n v="36.610172999999996"/>
    <n v="0"/>
    <n v="480.00004599999994"/>
  </r>
  <r>
    <d v="2019-11-28T00:00:00"/>
    <x v="24"/>
    <s v="NA"/>
    <n v="8421"/>
    <n v="0.18"/>
    <x v="137"/>
    <n v="2"/>
    <x v="154"/>
    <n v="949.15260000000001"/>
    <n v="85.423733999999996"/>
    <n v="85.423733999999996"/>
    <n v="0"/>
    <n v="1120.0000680000001"/>
  </r>
  <r>
    <d v="2019-11-29T00:00:00"/>
    <x v="24"/>
    <s v="NA"/>
    <n v="3924"/>
    <n v="0.18"/>
    <x v="106"/>
    <n v="2"/>
    <x v="108"/>
    <n v="570"/>
    <n v="51.3"/>
    <n v="51.3"/>
    <n v="0"/>
    <n v="672.59999999999991"/>
  </r>
  <r>
    <d v="2019-11-29T00:00:00"/>
    <x v="24"/>
    <s v="NA"/>
    <n v="3924"/>
    <n v="0.18"/>
    <x v="136"/>
    <n v="4"/>
    <x v="198"/>
    <n v="980"/>
    <n v="88.2"/>
    <n v="88.2"/>
    <n v="0"/>
    <n v="1156.4000000000001"/>
  </r>
  <r>
    <d v="2019-11-30T00:00:00"/>
    <x v="32"/>
    <s v="NA"/>
    <n v="7323"/>
    <n v="0.12"/>
    <x v="80"/>
    <n v="2"/>
    <x v="211"/>
    <n v="950.89279999999997"/>
    <n v="57.053567999999999"/>
    <n v="57.053567999999999"/>
    <n v="0"/>
    <n v="1064.9999359999999"/>
  </r>
  <r>
    <d v="2019-11-30T00:00:00"/>
    <x v="13"/>
    <s v="NA"/>
    <n v="7323"/>
    <n v="0.12"/>
    <x v="113"/>
    <n v="1"/>
    <x v="212"/>
    <n v="223.2148"/>
    <n v="13.392887999999999"/>
    <n v="13.392887999999999"/>
    <n v="0"/>
    <n v="250.000576"/>
  </r>
  <r>
    <d v="2019-11-30T00:00:00"/>
    <x v="24"/>
    <s v="NA"/>
    <n v="9617"/>
    <n v="0.18"/>
    <x v="97"/>
    <n v="1"/>
    <x v="164"/>
    <n v="635.59320000000002"/>
    <n v="57.203387999999997"/>
    <n v="57.203387999999997"/>
    <n v="0"/>
    <n v="749.99997600000006"/>
  </r>
  <r>
    <d v="2019-11-30T00:00:00"/>
    <x v="24"/>
    <s v="NA"/>
    <n v="7323"/>
    <n v="0.12"/>
    <x v="141"/>
    <n v="3"/>
    <x v="213"/>
    <n v="5625"/>
    <n v="337.5"/>
    <n v="337.5"/>
    <n v="0"/>
    <n v="6300"/>
  </r>
  <r>
    <d v="2019-12-01T00:00:00"/>
    <x v="33"/>
    <s v="NA"/>
    <n v="8516"/>
    <n v="0.18"/>
    <x v="142"/>
    <n v="1"/>
    <x v="214"/>
    <n v="271.18639999999999"/>
    <n v="24.406775999999997"/>
    <n v="24.406775999999997"/>
    <n v="0"/>
    <n v="319.99995199999995"/>
  </r>
  <r>
    <d v="2019-12-01T00:00:00"/>
    <x v="34"/>
    <s v="NA"/>
    <n v="7323"/>
    <n v="0.12"/>
    <x v="143"/>
    <n v="1"/>
    <x v="215"/>
    <n v="2008.9286"/>
    <n v="120.53571599999999"/>
    <n v="120.53571599999999"/>
    <n v="0"/>
    <n v="2250.0000319999999"/>
  </r>
  <r>
    <d v="2019-12-01T00:00:00"/>
    <x v="33"/>
    <s v="NA"/>
    <n v="7323"/>
    <n v="0.12"/>
    <x v="16"/>
    <n v="5"/>
    <x v="216"/>
    <n v="44.643000000000001"/>
    <n v="2.6785799999999997"/>
    <n v="2.6785799999999997"/>
    <n v="0"/>
    <n v="50.000159999999994"/>
  </r>
  <r>
    <d v="2019-12-01T00:00:00"/>
    <x v="33"/>
    <s v="NA"/>
    <n v="7323"/>
    <n v="0.12"/>
    <x v="113"/>
    <n v="1"/>
    <x v="156"/>
    <n v="241.07140000000001"/>
    <n v="14.464283999999999"/>
    <n v="14.464283999999999"/>
    <n v="0"/>
    <n v="269.99996800000002"/>
  </r>
  <r>
    <d v="2019-12-02T00:00:00"/>
    <x v="34"/>
    <s v="NA"/>
    <n v="8516"/>
    <n v="0.18"/>
    <x v="142"/>
    <n v="2"/>
    <x v="214"/>
    <n v="542.37279999999998"/>
    <n v="48.813551999999994"/>
    <n v="48.813551999999994"/>
    <n v="0"/>
    <n v="639.9999039999999"/>
  </r>
  <r>
    <d v="2019-12-02T00:00:00"/>
    <x v="24"/>
    <s v="NA"/>
    <n v="7323"/>
    <n v="0.12"/>
    <x v="41"/>
    <n v="2.0299999999999998"/>
    <x v="217"/>
    <n v="1106.3499999999999"/>
    <n v="66.380999999999986"/>
    <n v="66.380999999999986"/>
    <n v="0"/>
    <n v="1239.1120000000001"/>
  </r>
  <r>
    <d v="2019-12-02T00:00:00"/>
    <x v="24"/>
    <s v="NA"/>
    <n v="7323"/>
    <n v="0.12"/>
    <x v="51"/>
    <n v="3.4399999999999995"/>
    <x v="102"/>
    <n v="1737.1999999999998"/>
    <n v="104.23199999999999"/>
    <n v="104.23199999999999"/>
    <n v="0"/>
    <n v="1945.6639999999998"/>
  </r>
  <r>
    <d v="2019-12-03T00:00:00"/>
    <x v="33"/>
    <s v="NA"/>
    <n v="7323"/>
    <n v="0.12"/>
    <x v="44"/>
    <n v="2.2746499999999998"/>
    <x v="191"/>
    <n v="477.67649999999998"/>
    <n v="28.660589999999999"/>
    <n v="28.660589999999999"/>
    <n v="0"/>
    <n v="534.99767999999995"/>
  </r>
  <r>
    <d v="2019-12-03T00:00:00"/>
    <x v="33"/>
    <s v="NA"/>
    <n v="7323"/>
    <n v="0.12"/>
    <x v="16"/>
    <n v="2"/>
    <x v="218"/>
    <n v="26.785799999999998"/>
    <n v="1.6071479999999998"/>
    <n v="1.6071479999999998"/>
    <n v="0"/>
    <n v="30.000095999999996"/>
  </r>
  <r>
    <d v="2019-12-04T00:00:00"/>
    <x v="33"/>
    <s v="NA"/>
    <n v="9613"/>
    <n v="0.18"/>
    <x v="92"/>
    <n v="2"/>
    <x v="165"/>
    <n v="127.1186"/>
    <n v="11.440674"/>
    <n v="11.440674"/>
    <n v="0"/>
    <n v="149.99994799999999"/>
  </r>
  <r>
    <d v="2019-12-04T00:00:00"/>
    <x v="24"/>
    <s v="NA"/>
    <n v="8516"/>
    <n v="0.18"/>
    <x v="144"/>
    <n v="5"/>
    <x v="199"/>
    <n v="2436.4404999999997"/>
    <n v="219.27964499999996"/>
    <n v="219.27964499999996"/>
    <n v="0"/>
    <n v="2874.9997899999998"/>
  </r>
  <r>
    <d v="2019-12-04T00:00:00"/>
    <x v="24"/>
    <s v="NA"/>
    <n v="7321"/>
    <n v="0.18"/>
    <x v="132"/>
    <n v="1"/>
    <x v="219"/>
    <n v="1313.5592999999999"/>
    <n v="118.22033699999999"/>
    <n v="118.22033699999999"/>
    <n v="0"/>
    <n v="1549.9999739999998"/>
  </r>
  <r>
    <d v="2019-12-04T00:00:00"/>
    <x v="24"/>
    <s v="NA"/>
    <n v="7321"/>
    <n v="0.18"/>
    <x v="84"/>
    <n v="1"/>
    <x v="220"/>
    <n v="1440.6780000000001"/>
    <n v="129.66102000000001"/>
    <n v="129.66102000000001"/>
    <n v="0"/>
    <n v="1700.0000400000001"/>
  </r>
  <r>
    <d v="2019-12-06T00:00:00"/>
    <x v="24"/>
    <s v="NA"/>
    <n v="3924"/>
    <n v="0.18"/>
    <x v="76"/>
    <n v="13"/>
    <x v="221"/>
    <n v="9088.9825000000001"/>
    <n v="818.00842499999999"/>
    <n v="818.00842499999999"/>
    <n v="0"/>
    <n v="10724.99935"/>
  </r>
  <r>
    <d v="2019-12-06T00:00:00"/>
    <x v="24"/>
    <s v="NA"/>
    <n v="7323"/>
    <n v="0.12"/>
    <x v="128"/>
    <n v="4"/>
    <x v="222"/>
    <n v="1100"/>
    <n v="66"/>
    <n v="66"/>
    <n v="0"/>
    <n v="1232"/>
  </r>
  <r>
    <d v="2019-12-07T00:00:00"/>
    <x v="24"/>
    <s v="NA"/>
    <n v="7323"/>
    <n v="0.12"/>
    <x v="145"/>
    <n v="4.55"/>
    <x v="85"/>
    <n v="2161.25"/>
    <n v="129.67499999999998"/>
    <n v="129.67499999999998"/>
    <n v="0"/>
    <n v="2420.6000000000004"/>
  </r>
  <r>
    <d v="2019-12-08T00:00:00"/>
    <x v="33"/>
    <s v="NA"/>
    <n v="7323"/>
    <n v="0.12"/>
    <x v="115"/>
    <n v="1"/>
    <x v="208"/>
    <n v="227.67859999999999"/>
    <n v="13.660715999999999"/>
    <n v="13.660715999999999"/>
    <n v="0"/>
    <n v="255.000032"/>
  </r>
  <r>
    <d v="2019-12-08T00:00:00"/>
    <x v="33"/>
    <s v="NA"/>
    <n v="3924"/>
    <n v="0.18"/>
    <x v="89"/>
    <n v="4"/>
    <x v="175"/>
    <n v="847.45759999999996"/>
    <n v="76.271183999999991"/>
    <n v="76.271183999999991"/>
    <n v="0"/>
    <n v="999.99996799999985"/>
  </r>
  <r>
    <d v="2019-12-08T00:00:00"/>
    <x v="24"/>
    <s v="NA"/>
    <n v="8516"/>
    <n v="0.18"/>
    <x v="146"/>
    <n v="1"/>
    <x v="223"/>
    <n v="805.0847"/>
    <n v="72.457622999999998"/>
    <n v="72.457622999999998"/>
    <n v="0"/>
    <n v="949.99994600000002"/>
  </r>
  <r>
    <d v="2019-12-08T00:00:00"/>
    <x v="24"/>
    <s v="NA"/>
    <n v="8509"/>
    <n v="0.18"/>
    <x v="147"/>
    <n v="1"/>
    <x v="224"/>
    <n v="2161.0169000000001"/>
    <n v="194.49152100000001"/>
    <n v="194.49152100000001"/>
    <n v="0"/>
    <n v="2549.9999419999999"/>
  </r>
  <r>
    <d v="2019-12-09T00:00:00"/>
    <x v="24"/>
    <s v="NA"/>
    <n v="7323"/>
    <n v="0.12"/>
    <x v="44"/>
    <n v="47.71"/>
    <x v="48"/>
    <n v="9542"/>
    <n v="572.52"/>
    <n v="572.52"/>
    <n v="0"/>
    <n v="10687.04"/>
  </r>
  <r>
    <d v="2019-12-10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19-12-10T00:00:00"/>
    <x v="33"/>
    <s v="NA"/>
    <n v="8539"/>
    <n v="0.12"/>
    <x v="36"/>
    <n v="1"/>
    <x v="140"/>
    <n v="89.285700000000006"/>
    <n v="5.3571420000000005"/>
    <n v="5.3571420000000005"/>
    <n v="0"/>
    <n v="99.999983999999998"/>
  </r>
  <r>
    <d v="2019-12-11T00:00:00"/>
    <x v="24"/>
    <s v="NA"/>
    <n v="3924"/>
    <n v="0.18"/>
    <x v="106"/>
    <n v="18"/>
    <x v="31"/>
    <n v="4500"/>
    <n v="405"/>
    <n v="405"/>
    <n v="0"/>
    <n v="5310"/>
  </r>
  <r>
    <d v="2019-12-11T00:00:00"/>
    <x v="24"/>
    <s v="NA"/>
    <n v="3924"/>
    <n v="0.18"/>
    <x v="136"/>
    <n v="16"/>
    <x v="178"/>
    <n v="3600"/>
    <n v="324"/>
    <n v="324"/>
    <n v="0"/>
    <n v="4248"/>
  </r>
  <r>
    <d v="2019-12-12T00:00:00"/>
    <x v="33"/>
    <s v="NA"/>
    <n v="7323"/>
    <n v="0.12"/>
    <x v="16"/>
    <n v="1"/>
    <x v="216"/>
    <n v="8.9285999999999994"/>
    <n v="0.53571599999999997"/>
    <n v="0.53571599999999997"/>
    <n v="0"/>
    <n v="10.000032000000001"/>
  </r>
  <r>
    <d v="2019-12-12T00:00:00"/>
    <x v="24"/>
    <s v="NA"/>
    <n v="7323"/>
    <n v="0.12"/>
    <x v="113"/>
    <n v="5"/>
    <x v="158"/>
    <n v="1339.2855"/>
    <n v="80.357129999999998"/>
    <n v="80.357129999999998"/>
    <n v="0"/>
    <n v="1499.9997600000002"/>
  </r>
  <r>
    <d v="2019-12-13T00:00:00"/>
    <x v="35"/>
    <s v="NA"/>
    <n v="7323"/>
    <n v="0.12"/>
    <x v="44"/>
    <n v="4.0391000000000004"/>
    <x v="191"/>
    <n v="848.21100000000013"/>
    <n v="50.892660000000006"/>
    <n v="50.892660000000006"/>
    <n v="0"/>
    <n v="949.99632000000008"/>
  </r>
  <r>
    <d v="2019-12-13T00:00:00"/>
    <x v="24"/>
    <s v="NA"/>
    <n v="8421"/>
    <n v="0.18"/>
    <x v="137"/>
    <n v="1"/>
    <x v="154"/>
    <n v="474.5763"/>
    <n v="42.711866999999998"/>
    <n v="42.711866999999998"/>
    <n v="0"/>
    <n v="560.00003400000003"/>
  </r>
  <r>
    <d v="2019-12-14T00:00:00"/>
    <x v="33"/>
    <s v="NA"/>
    <n v="7323"/>
    <n v="0.12"/>
    <x v="16"/>
    <n v="5"/>
    <x v="216"/>
    <n v="44.643000000000001"/>
    <n v="2.6785799999999997"/>
    <n v="2.6785799999999997"/>
    <n v="0"/>
    <n v="50.000159999999994"/>
  </r>
  <r>
    <d v="2019-12-15T00:00:00"/>
    <x v="33"/>
    <s v="NA"/>
    <n v="8539"/>
    <n v="0.12"/>
    <x v="36"/>
    <n v="8"/>
    <x v="140"/>
    <n v="714.28560000000004"/>
    <n v="42.857136000000004"/>
    <n v="42.857136000000004"/>
    <n v="0"/>
    <n v="799.99987199999998"/>
  </r>
  <r>
    <d v="2019-12-15T00:00:00"/>
    <x v="33"/>
    <s v="NA"/>
    <n v="7323"/>
    <n v="0.12"/>
    <x v="16"/>
    <n v="2"/>
    <x v="218"/>
    <n v="26.785799999999998"/>
    <n v="1.6071479999999998"/>
    <n v="1.6071479999999998"/>
    <n v="0"/>
    <n v="30.000095999999996"/>
  </r>
  <r>
    <d v="2019-12-15T00:00:00"/>
    <x v="24"/>
    <s v="NA"/>
    <n v="8215"/>
    <n v="0.12"/>
    <x v="148"/>
    <n v="2"/>
    <x v="225"/>
    <n v="1651.7858000000001"/>
    <n v="99.107148000000009"/>
    <n v="99.107148000000009"/>
    <n v="0"/>
    <n v="1850.0000960000002"/>
  </r>
  <r>
    <d v="2019-12-16T00:00:00"/>
    <x v="34"/>
    <s v="NA"/>
    <n v="3924"/>
    <n v="0.18"/>
    <x v="66"/>
    <n v="2"/>
    <x v="226"/>
    <n v="381.35599999999999"/>
    <n v="34.322040000000001"/>
    <n v="34.322040000000001"/>
    <n v="0"/>
    <n v="450.00008000000003"/>
  </r>
  <r>
    <d v="2019-12-17T00:00:00"/>
    <x v="35"/>
    <s v="NA"/>
    <n v="8516"/>
    <n v="0.18"/>
    <x v="142"/>
    <n v="1"/>
    <x v="227"/>
    <n v="334.74799999999999"/>
    <n v="30.127319999999997"/>
    <n v="30.127319999999997"/>
    <n v="0"/>
    <n v="395.00263999999999"/>
  </r>
  <r>
    <d v="2019-12-17T00:00:00"/>
    <x v="33"/>
    <s v="NA"/>
    <n v="7323"/>
    <n v="0.12"/>
    <x v="113"/>
    <n v="1"/>
    <x v="158"/>
    <n v="267.8571"/>
    <n v="16.071425999999999"/>
    <n v="16.071425999999999"/>
    <n v="0"/>
    <n v="299.99995199999995"/>
  </r>
  <r>
    <d v="2019-12-18T00:00:00"/>
    <x v="33"/>
    <s v="NA"/>
    <n v="8516"/>
    <n v="0.18"/>
    <x v="149"/>
    <n v="1"/>
    <x v="228"/>
    <n v="4915.2542000000003"/>
    <n v="442.37287800000001"/>
    <n v="442.37287800000001"/>
    <n v="0"/>
    <n v="5799.9999560000006"/>
  </r>
  <r>
    <d v="2019-12-18T00:00:00"/>
    <x v="33"/>
    <s v="NA"/>
    <n v="7323"/>
    <n v="0.12"/>
    <x v="115"/>
    <n v="3"/>
    <x v="150"/>
    <n v="669.64290000000005"/>
    <n v="40.178574000000005"/>
    <n v="40.178574000000005"/>
    <n v="0"/>
    <n v="750.00004800000011"/>
  </r>
  <r>
    <d v="2019-12-18T00:00:00"/>
    <x v="33"/>
    <s v="NA"/>
    <n v="9405"/>
    <n v="0.12"/>
    <x v="150"/>
    <n v="2"/>
    <x v="229"/>
    <n v="803.57140000000004"/>
    <n v="48.214283999999999"/>
    <n v="48.214283999999999"/>
    <n v="0"/>
    <n v="899.99996800000008"/>
  </r>
  <r>
    <d v="2019-12-18T00:00:00"/>
    <x v="24"/>
    <s v="NA"/>
    <n v="7615"/>
    <n v="0.12"/>
    <x v="151"/>
    <n v="1"/>
    <x v="230"/>
    <n v="937.5"/>
    <n v="56.25"/>
    <n v="56.25"/>
    <n v="0"/>
    <n v="1050"/>
  </r>
  <r>
    <d v="2019-12-19T00:00:00"/>
    <x v="33"/>
    <s v="NA"/>
    <n v="7323"/>
    <n v="0.12"/>
    <x v="115"/>
    <n v="1"/>
    <x v="150"/>
    <n v="223.21430000000001"/>
    <n v="13.392858"/>
    <n v="13.392858"/>
    <n v="0"/>
    <n v="250.00001599999999"/>
  </r>
  <r>
    <d v="2019-12-19T00:00:00"/>
    <x v="34"/>
    <s v="NA"/>
    <n v="3924"/>
    <n v="0.18"/>
    <x v="138"/>
    <n v="3"/>
    <x v="231"/>
    <n v="1016.9493"/>
    <n v="91.525436999999997"/>
    <n v="91.525436999999997"/>
    <n v="0"/>
    <n v="1200.000174"/>
  </r>
  <r>
    <d v="2019-12-19T00:00:00"/>
    <x v="34"/>
    <s v="NA"/>
    <n v="8516"/>
    <n v="0.18"/>
    <x v="152"/>
    <n v="2"/>
    <x v="232"/>
    <n v="2076.2712000000001"/>
    <n v="186.864408"/>
    <n v="186.864408"/>
    <n v="0"/>
    <n v="2450.000016"/>
  </r>
  <r>
    <d v="2019-12-19T00:00:00"/>
    <x v="24"/>
    <s v="NA"/>
    <n v="7321"/>
    <n v="0.18"/>
    <x v="132"/>
    <n v="1"/>
    <x v="219"/>
    <n v="1313.5592999999999"/>
    <n v="118.22033699999999"/>
    <n v="118.22033699999999"/>
    <n v="0"/>
    <n v="1549.9999739999998"/>
  </r>
  <r>
    <d v="2019-12-20T00:00:00"/>
    <x v="34"/>
    <s v="NA"/>
    <n v="3924"/>
    <n v="0.18"/>
    <x v="89"/>
    <n v="3"/>
    <x v="175"/>
    <n v="635.59320000000002"/>
    <n v="57.203387999999997"/>
    <n v="57.203387999999997"/>
    <n v="0"/>
    <n v="749.99997600000006"/>
  </r>
  <r>
    <d v="2019-12-20T00:00:00"/>
    <x v="33"/>
    <s v="NA"/>
    <n v="9617"/>
    <n v="0.18"/>
    <x v="153"/>
    <n v="1"/>
    <x v="148"/>
    <n v="593.22029999999995"/>
    <n v="53.389826999999997"/>
    <n v="53.389826999999997"/>
    <n v="0"/>
    <n v="699.99995399999989"/>
  </r>
  <r>
    <d v="2019-12-20T00:00:00"/>
    <x v="24"/>
    <s v="NA"/>
    <n v="7323"/>
    <n v="0.12"/>
    <x v="154"/>
    <n v="6.11"/>
    <x v="180"/>
    <n v="2596.75"/>
    <n v="155.80500000000001"/>
    <n v="155.80500000000001"/>
    <n v="0"/>
    <n v="2908.3599999999997"/>
  </r>
  <r>
    <d v="2019-12-21T00:00:00"/>
    <x v="33"/>
    <s v="NA"/>
    <n v="7323"/>
    <n v="0.12"/>
    <x v="44"/>
    <n v="5.5271999999999997"/>
    <x v="191"/>
    <n v="1160.712"/>
    <n v="69.642719999999997"/>
    <n v="69.642719999999997"/>
    <n v="0"/>
    <n v="1299.9974400000001"/>
  </r>
  <r>
    <d v="2019-12-21T00:00:00"/>
    <x v="24"/>
    <s v="NA"/>
    <n v="7013"/>
    <n v="0.18"/>
    <x v="155"/>
    <n v="2"/>
    <x v="192"/>
    <n v="508.47460000000001"/>
    <n v="45.762714000000003"/>
    <n v="45.762714000000003"/>
    <n v="0"/>
    <n v="600.00002799999993"/>
  </r>
  <r>
    <d v="2019-12-22T00:00:00"/>
    <x v="33"/>
    <s v="NA"/>
    <n v="7323"/>
    <n v="0.12"/>
    <x v="44"/>
    <n v="1.7219500000000001"/>
    <x v="191"/>
    <n v="361.60950000000003"/>
    <n v="21.696570000000001"/>
    <n v="21.696570000000001"/>
    <n v="0"/>
    <n v="405.00264000000004"/>
  </r>
  <r>
    <d v="2019-12-22T00:00:00"/>
    <x v="33"/>
    <s v="NA"/>
    <n v="8516"/>
    <n v="0.18"/>
    <x v="156"/>
    <n v="1"/>
    <x v="233"/>
    <n v="686.44069999999999"/>
    <n v="61.779662999999999"/>
    <n v="61.779662999999999"/>
    <n v="0"/>
    <n v="810.00002600000005"/>
  </r>
  <r>
    <d v="2019-12-22T00:00:00"/>
    <x v="33"/>
    <s v="NA"/>
    <n v="7323"/>
    <n v="0.12"/>
    <x v="16"/>
    <n v="4"/>
    <x v="218"/>
    <n v="53.571599999999997"/>
    <n v="3.2142959999999996"/>
    <n v="3.2142959999999996"/>
    <n v="0"/>
    <n v="60.000191999999991"/>
  </r>
  <r>
    <d v="2019-12-22T00:00:00"/>
    <x v="33"/>
    <s v="NA"/>
    <n v="8516"/>
    <n v="0.18"/>
    <x v="152"/>
    <n v="1"/>
    <x v="234"/>
    <n v="932.20339999999999"/>
    <n v="83.898305999999991"/>
    <n v="83.898305999999991"/>
    <n v="0"/>
    <n v="1100.000012"/>
  </r>
  <r>
    <d v="2019-12-23T00:00:00"/>
    <x v="33"/>
    <s v="NA"/>
    <n v="7323"/>
    <n v="0.12"/>
    <x v="44"/>
    <n v="5.5271999999999997"/>
    <x v="191"/>
    <n v="1160.712"/>
    <n v="69.642719999999997"/>
    <n v="69.642719999999997"/>
    <n v="0"/>
    <n v="1299.9974400000001"/>
  </r>
  <r>
    <d v="2019-12-23T00:00:00"/>
    <x v="33"/>
    <s v="NA"/>
    <n v="7323"/>
    <n v="0.12"/>
    <x v="113"/>
    <n v="3"/>
    <x v="158"/>
    <n v="803.57130000000006"/>
    <n v="48.214278"/>
    <n v="48.214278"/>
    <n v="0"/>
    <n v="899.99985600000014"/>
  </r>
  <r>
    <d v="2019-12-23T00:00:00"/>
    <x v="24"/>
    <s v="NA"/>
    <n v="7323"/>
    <n v="0.12"/>
    <x v="115"/>
    <n v="9"/>
    <x v="158"/>
    <n v="2410.7139000000002"/>
    <n v="144.64283399999999"/>
    <n v="144.64283399999999"/>
    <n v="0"/>
    <n v="2699.9995680000002"/>
  </r>
  <r>
    <d v="2019-12-23T00:00:00"/>
    <x v="24"/>
    <s v="NA"/>
    <n v="8421"/>
    <n v="0.18"/>
    <x v="95"/>
    <n v="1"/>
    <x v="207"/>
    <n v="406.77969999999999"/>
    <n v="36.610172999999996"/>
    <n v="36.610172999999996"/>
    <n v="0"/>
    <n v="480.00004599999994"/>
  </r>
  <r>
    <d v="2019-12-24T00:00:00"/>
    <x v="33"/>
    <s v="NA"/>
    <n v="7323"/>
    <n v="0.12"/>
    <x v="44"/>
    <n v="7.4404700000000004"/>
    <x v="191"/>
    <n v="1562.4987000000001"/>
    <n v="93.749921999999998"/>
    <n v="93.749921999999998"/>
    <n v="0"/>
    <n v="1749.998544"/>
  </r>
  <r>
    <d v="2019-12-24T00:00:00"/>
    <x v="33"/>
    <s v="NA"/>
    <n v="8516"/>
    <n v="0.18"/>
    <x v="156"/>
    <n v="1"/>
    <x v="235"/>
    <n v="703.38980000000004"/>
    <n v="63.305081999999999"/>
    <n v="63.305081999999999"/>
    <n v="0"/>
    <n v="829.99996399999998"/>
  </r>
  <r>
    <d v="2019-12-24T00:00:00"/>
    <x v="24"/>
    <s v="NA"/>
    <n v="8516"/>
    <n v="0.18"/>
    <x v="157"/>
    <n v="4"/>
    <x v="236"/>
    <n v="6271.1863999999996"/>
    <n v="564.40677599999992"/>
    <n v="564.40677599999992"/>
    <n v="0"/>
    <n v="7399.9999519999992"/>
  </r>
  <r>
    <d v="2019-12-25T00:00:00"/>
    <x v="33"/>
    <s v="NA"/>
    <n v="7323"/>
    <n v="0.12"/>
    <x v="113"/>
    <n v="3"/>
    <x v="158"/>
    <n v="803.57130000000006"/>
    <n v="48.214278"/>
    <n v="48.214278"/>
    <n v="0"/>
    <n v="899.99985600000014"/>
  </r>
  <r>
    <d v="2019-12-25T00:00:00"/>
    <x v="35"/>
    <s v="NA"/>
    <n v="7323"/>
    <n v="0.12"/>
    <x v="44"/>
    <n v="5.9523999999999999"/>
    <x v="191"/>
    <n v="1250.0039999999999"/>
    <n v="75.000239999999991"/>
    <n v="75.000239999999991"/>
    <n v="0"/>
    <n v="1400.0044800000001"/>
  </r>
  <r>
    <d v="2019-12-25T00:00:00"/>
    <x v="33"/>
    <s v="NA"/>
    <n v="7323"/>
    <n v="0.12"/>
    <x v="53"/>
    <n v="2.75"/>
    <x v="237"/>
    <n v="1116.07375"/>
    <n v="66.964425000000006"/>
    <n v="66.964425000000006"/>
    <n v="0"/>
    <n v="1250.0026000000003"/>
  </r>
  <r>
    <d v="2019-12-25T00:00:00"/>
    <x v="34"/>
    <s v="NA"/>
    <n v="3924"/>
    <n v="0.18"/>
    <x v="138"/>
    <n v="3"/>
    <x v="231"/>
    <n v="1016.9493"/>
    <n v="91.525436999999997"/>
    <n v="91.525436999999997"/>
    <n v="0"/>
    <n v="1200.000174"/>
  </r>
  <r>
    <d v="2019-12-25T00:00:00"/>
    <x v="34"/>
    <s v="NA"/>
    <n v="7323"/>
    <n v="0.12"/>
    <x v="44"/>
    <n v="5.3146250000000004"/>
    <x v="191"/>
    <n v="1116.0712500000002"/>
    <n v="66.964275000000015"/>
    <n v="66.964275000000015"/>
    <n v="0"/>
    <n v="1249.9998000000003"/>
  </r>
  <r>
    <d v="2019-12-25T00:00:00"/>
    <x v="33"/>
    <s v="NA"/>
    <n v="7615"/>
    <n v="0.12"/>
    <x v="158"/>
    <n v="2"/>
    <x v="238"/>
    <n v="848.21420000000001"/>
    <n v="50.892851999999998"/>
    <n v="50.892851999999998"/>
    <n v="0"/>
    <n v="949.9999039999999"/>
  </r>
  <r>
    <d v="2019-12-26T00:00:00"/>
    <x v="35"/>
    <s v="NA"/>
    <n v="7323"/>
    <n v="0.12"/>
    <x v="116"/>
    <n v="4.5995999999999997"/>
    <x v="239"/>
    <n v="1517.8679999999999"/>
    <n v="91.07208"/>
    <n v="91.07208"/>
    <n v="0"/>
    <n v="1700.0121599999998"/>
  </r>
  <r>
    <d v="2019-12-26T00:00:00"/>
    <x v="33"/>
    <s v="NA"/>
    <n v="7323"/>
    <n v="0.12"/>
    <x v="74"/>
    <n v="2.4436"/>
    <x v="85"/>
    <n v="1160.71"/>
    <n v="69.642600000000002"/>
    <n v="69.642600000000002"/>
    <n v="0"/>
    <n v="1299.9951999999998"/>
  </r>
  <r>
    <d v="2019-12-26T00:00:00"/>
    <x v="33"/>
    <s v="NA"/>
    <n v="3924"/>
    <n v="0.18"/>
    <x v="159"/>
    <n v="2"/>
    <x v="231"/>
    <n v="677.96619999999996"/>
    <n v="61.016957999999995"/>
    <n v="61.016957999999995"/>
    <n v="0"/>
    <n v="800.00011600000005"/>
  </r>
  <r>
    <d v="2019-12-26T00:00:00"/>
    <x v="33"/>
    <s v="NA"/>
    <n v="7323"/>
    <n v="0.12"/>
    <x v="44"/>
    <n v="5.5271999999999997"/>
    <x v="191"/>
    <n v="1160.712"/>
    <n v="69.642719999999997"/>
    <n v="69.642719999999997"/>
    <n v="0"/>
    <n v="1299.9974400000001"/>
  </r>
  <r>
    <d v="2019-12-26T00:00:00"/>
    <x v="33"/>
    <s v="NA"/>
    <n v="7323"/>
    <n v="0.12"/>
    <x v="113"/>
    <n v="2"/>
    <x v="158"/>
    <n v="535.71420000000001"/>
    <n v="32.142851999999998"/>
    <n v="32.142851999999998"/>
    <n v="0"/>
    <n v="599.9999039999999"/>
  </r>
  <r>
    <d v="2019-12-26T00:00:00"/>
    <x v="24"/>
    <s v="NA"/>
    <n v="7323"/>
    <n v="0.12"/>
    <x v="128"/>
    <n v="12"/>
    <x v="222"/>
    <n v="3300"/>
    <n v="198"/>
    <n v="198"/>
    <n v="0"/>
    <n v="3696"/>
  </r>
  <r>
    <d v="2019-12-26T00:00:00"/>
    <x v="24"/>
    <s v="NA"/>
    <n v="8516"/>
    <n v="0.18"/>
    <x v="160"/>
    <n v="2"/>
    <x v="240"/>
    <n v="3983.0508"/>
    <n v="358.47457199999997"/>
    <n v="358.47457199999997"/>
    <n v="0"/>
    <n v="4699.9999440000001"/>
  </r>
  <r>
    <d v="2019-12-26T00:00:00"/>
    <x v="35"/>
    <s v="NA"/>
    <n v="7323"/>
    <n v="0.12"/>
    <x v="44"/>
    <n v="6.4838500000000003"/>
    <x v="191"/>
    <n v="1361.6085"/>
    <n v="81.696510000000004"/>
    <n v="81.696510000000004"/>
    <n v="0"/>
    <n v="1525.00152"/>
  </r>
  <r>
    <d v="2019-12-27T00:00:00"/>
    <x v="35"/>
    <s v="NA"/>
    <n v="9613"/>
    <n v="0.18"/>
    <x v="92"/>
    <n v="2"/>
    <x v="165"/>
    <n v="127.1186"/>
    <n v="11.440674"/>
    <n v="11.440674"/>
    <n v="0"/>
    <n v="149.99994799999999"/>
  </r>
  <r>
    <d v="2019-12-28T00:00:00"/>
    <x v="34"/>
    <s v="NA"/>
    <n v="8516"/>
    <n v="0.18"/>
    <x v="152"/>
    <n v="1"/>
    <x v="234"/>
    <n v="932.20339999999999"/>
    <n v="83.898305999999991"/>
    <n v="83.898305999999991"/>
    <n v="0"/>
    <n v="1100.000012"/>
  </r>
  <r>
    <d v="2019-12-28T00:00:00"/>
    <x v="33"/>
    <s v="NA"/>
    <n v="7323"/>
    <n v="0.12"/>
    <x v="44"/>
    <n v="2.9762"/>
    <x v="191"/>
    <n v="625.00199999999995"/>
    <n v="37.500119999999995"/>
    <n v="37.500119999999995"/>
    <n v="0"/>
    <n v="700.00224000000003"/>
  </r>
  <r>
    <d v="2019-12-29T00:00:00"/>
    <x v="33"/>
    <s v="NA"/>
    <n v="8539"/>
    <n v="0.12"/>
    <x v="36"/>
    <n v="2"/>
    <x v="140"/>
    <n v="178.57140000000001"/>
    <n v="10.714284000000001"/>
    <n v="10.714284000000001"/>
    <n v="0"/>
    <n v="199.999968"/>
  </r>
  <r>
    <d v="2019-12-29T00:00:00"/>
    <x v="33"/>
    <s v="NA"/>
    <n v="7323"/>
    <n v="0.12"/>
    <x v="115"/>
    <n v="1"/>
    <x v="150"/>
    <n v="223.21430000000001"/>
    <n v="13.392858"/>
    <n v="13.392858"/>
    <n v="0"/>
    <n v="250.00001599999999"/>
  </r>
  <r>
    <d v="2019-12-30T00:00:00"/>
    <x v="24"/>
    <s v="NA"/>
    <n v="7323"/>
    <n v="0.12"/>
    <x v="25"/>
    <n v="4.88"/>
    <x v="4"/>
    <n v="536.79999999999995"/>
    <n v="32.207999999999998"/>
    <n v="32.207999999999998"/>
    <n v="0"/>
    <n v="601.21599999999989"/>
  </r>
  <r>
    <d v="2019-12-31T00:00:00"/>
    <x v="24"/>
    <s v="NA"/>
    <n v="8516"/>
    <n v="0.18"/>
    <x v="160"/>
    <n v="1"/>
    <x v="240"/>
    <n v="1991.5254"/>
    <n v="179.23728599999998"/>
    <n v="179.23728599999998"/>
    <n v="0"/>
    <n v="2349.9999720000001"/>
  </r>
  <r>
    <d v="2019-12-31T00:00:00"/>
    <x v="33"/>
    <s v="NA"/>
    <n v="8539"/>
    <n v="0.12"/>
    <x v="36"/>
    <n v="1"/>
    <x v="140"/>
    <n v="89.285700000000006"/>
    <n v="5.3571420000000005"/>
    <n v="5.3571420000000005"/>
    <n v="0"/>
    <n v="99.999983999999998"/>
  </r>
  <r>
    <d v="2019-12-31T00:00:00"/>
    <x v="33"/>
    <s v="NA"/>
    <n v="8516"/>
    <n v="0.18"/>
    <x v="35"/>
    <n v="1"/>
    <x v="241"/>
    <n v="847.45759999999996"/>
    <n v="76.271183999999991"/>
    <n v="76.271183999999991"/>
    <n v="0"/>
    <n v="999.99996799999985"/>
  </r>
  <r>
    <d v="2020-01-01T00:00:00"/>
    <x v="36"/>
    <s v="NA"/>
    <n v="8516"/>
    <n v="0.18"/>
    <x v="149"/>
    <n v="1"/>
    <x v="242"/>
    <n v="4915.25"/>
    <n v="442.3725"/>
    <n v="442.3725"/>
    <n v="0"/>
    <n v="5799.9950000000008"/>
  </r>
  <r>
    <d v="2020-01-01T00:00:00"/>
    <x v="37"/>
    <s v="NA"/>
    <n v="8301"/>
    <n v="0.18"/>
    <x v="56"/>
    <n v="1"/>
    <x v="243"/>
    <n v="101.6949"/>
    <n v="9.1525409999999994"/>
    <n v="9.1525409999999994"/>
    <n v="0"/>
    <n v="119.999982"/>
  </r>
  <r>
    <d v="2020-01-02T00:00:00"/>
    <x v="0"/>
    <s v="NA"/>
    <n v="8516"/>
    <n v="0.18"/>
    <x v="142"/>
    <n v="2"/>
    <x v="192"/>
    <n v="508.47460000000001"/>
    <n v="45.762714000000003"/>
    <n v="45.762714000000003"/>
    <n v="0"/>
    <n v="600.00002799999993"/>
  </r>
  <r>
    <d v="2020-01-02T00:00:00"/>
    <x v="37"/>
    <s v="NA"/>
    <n v="8516"/>
    <n v="0.18"/>
    <x v="156"/>
    <n v="1"/>
    <x v="163"/>
    <n v="614.40679999999998"/>
    <n v="55.296611999999996"/>
    <n v="55.296611999999996"/>
    <n v="0"/>
    <n v="725.00002399999994"/>
  </r>
  <r>
    <d v="2020-01-02T00:00:00"/>
    <x v="37"/>
    <s v="NA"/>
    <n v="9405"/>
    <n v="0.12"/>
    <x v="161"/>
    <n v="5"/>
    <x v="153"/>
    <n v="223.21449999999999"/>
    <n v="13.392869999999998"/>
    <n v="13.392869999999998"/>
    <n v="0"/>
    <n v="250.00023999999996"/>
  </r>
  <r>
    <d v="2020-01-03T00:00:00"/>
    <x v="24"/>
    <s v="NA"/>
    <n v="7323"/>
    <n v="0.12"/>
    <x v="40"/>
    <n v="1.8399999999999999"/>
    <x v="244"/>
    <n v="763.59999999999991"/>
    <n v="45.815999999999995"/>
    <n v="45.815999999999995"/>
    <n v="0"/>
    <n v="855.23199999999997"/>
  </r>
  <r>
    <d v="2020-01-03T00:00:00"/>
    <x v="24"/>
    <s v="NA"/>
    <n v="7323"/>
    <n v="0.12"/>
    <x v="44"/>
    <n v="34.25"/>
    <x v="38"/>
    <n v="7535"/>
    <n v="452.09999999999997"/>
    <n v="452.09999999999997"/>
    <n v="0"/>
    <n v="8439.2000000000007"/>
  </r>
  <r>
    <d v="2020-01-04T00:00:00"/>
    <x v="24"/>
    <s v="NA"/>
    <n v="7323"/>
    <n v="0.12"/>
    <x v="63"/>
    <n v="5.94"/>
    <x v="245"/>
    <n v="2583.9"/>
    <n v="155.03399999999999"/>
    <n v="155.03399999999999"/>
    <n v="0"/>
    <n v="2893.9680000000003"/>
  </r>
  <r>
    <d v="2020-01-04T00:00:00"/>
    <x v="37"/>
    <s v="NA"/>
    <n v="8215"/>
    <n v="0.12"/>
    <x v="162"/>
    <n v="1"/>
    <x v="246"/>
    <n v="821.42859999999996"/>
    <n v="49.285715999999994"/>
    <n v="49.285715999999994"/>
    <n v="0"/>
    <n v="920.00003199999992"/>
  </r>
  <r>
    <d v="2020-01-04T00:00:00"/>
    <x v="24"/>
    <s v="NA"/>
    <n v="3924"/>
    <n v="0.18"/>
    <x v="71"/>
    <n v="4"/>
    <x v="178"/>
    <n v="900"/>
    <n v="81"/>
    <n v="81"/>
    <n v="0"/>
    <n v="1062"/>
  </r>
  <r>
    <d v="2020-01-05T00:00:00"/>
    <x v="24"/>
    <s v="NA"/>
    <n v="8516"/>
    <n v="0.18"/>
    <x v="142"/>
    <n v="2"/>
    <x v="192"/>
    <n v="508.47460000000001"/>
    <n v="45.762714000000003"/>
    <n v="45.762714000000003"/>
    <n v="0"/>
    <n v="600.00002799999993"/>
  </r>
  <r>
    <d v="2020-01-06T00:00:00"/>
    <x v="24"/>
    <s v="NA"/>
    <n v="9617"/>
    <n v="0.18"/>
    <x v="163"/>
    <n v="2"/>
    <x v="196"/>
    <n v="805.08479999999997"/>
    <n v="72.45763199999999"/>
    <n v="72.45763199999999"/>
    <n v="0"/>
    <n v="950.00006399999995"/>
  </r>
  <r>
    <d v="2020-01-06T00:00:00"/>
    <x v="32"/>
    <s v="NA"/>
    <n v="8516"/>
    <n v="0.18"/>
    <x v="164"/>
    <n v="1"/>
    <x v="247"/>
    <n v="991.52539999999999"/>
    <n v="89.237285999999997"/>
    <n v="89.237285999999997"/>
    <n v="0"/>
    <n v="1169.9999720000001"/>
  </r>
  <r>
    <d v="2020-01-06T00:00:00"/>
    <x v="24"/>
    <s v="NA"/>
    <n v="7323"/>
    <n v="0.12"/>
    <x v="141"/>
    <n v="1"/>
    <x v="248"/>
    <n v="2053.5713999999998"/>
    <n v="123.21428399999998"/>
    <n v="123.21428399999998"/>
    <n v="0"/>
    <n v="2299.9999680000001"/>
  </r>
  <r>
    <d v="2020-01-07T00:00:00"/>
    <x v="38"/>
    <s v="NA"/>
    <n v="3924"/>
    <n v="0.18"/>
    <x v="165"/>
    <n v="10"/>
    <x v="171"/>
    <n v="5084.7460000000001"/>
    <n v="457.62714"/>
    <n v="457.62714"/>
    <n v="0"/>
    <n v="6000.0002799999993"/>
  </r>
  <r>
    <d v="2020-01-07T00:00:00"/>
    <x v="37"/>
    <s v="NA"/>
    <n v="7323"/>
    <n v="0.12"/>
    <x v="166"/>
    <n v="2"/>
    <x v="249"/>
    <n v="285.71420000000001"/>
    <n v="17.142852000000001"/>
    <n v="17.142852000000001"/>
    <n v="0"/>
    <n v="319.99990400000002"/>
  </r>
  <r>
    <d v="2020-01-08T00:00:00"/>
    <x v="37"/>
    <s v="NA"/>
    <n v="7323"/>
    <n v="0.12"/>
    <x v="16"/>
    <n v="2"/>
    <x v="218"/>
    <n v="26.785799999999998"/>
    <n v="1.6071479999999998"/>
    <n v="1.6071479999999998"/>
    <n v="0"/>
    <n v="30.000095999999996"/>
  </r>
  <r>
    <d v="2020-01-08T00:00:00"/>
    <x v="37"/>
    <s v="NA"/>
    <n v="7323"/>
    <n v="0.12"/>
    <x v="166"/>
    <n v="1"/>
    <x v="249"/>
    <n v="142.8571"/>
    <n v="8.5714260000000007"/>
    <n v="8.5714260000000007"/>
    <n v="0"/>
    <n v="159.99995200000001"/>
  </r>
  <r>
    <d v="2020-01-09T00:00:00"/>
    <x v="37"/>
    <s v="NA"/>
    <n v="7321"/>
    <n v="0.18"/>
    <x v="117"/>
    <n v="1"/>
    <x v="250"/>
    <n v="2542.3728999999998"/>
    <n v="228.81356099999996"/>
    <n v="228.81356099999996"/>
    <n v="0"/>
    <n v="3000.0000219999997"/>
  </r>
  <r>
    <d v="2020-01-09T00:00:00"/>
    <x v="32"/>
    <s v="NA"/>
    <n v="8516"/>
    <n v="0.18"/>
    <x v="167"/>
    <n v="1"/>
    <x v="251"/>
    <n v="1059.3219999999999"/>
    <n v="95.338979999999992"/>
    <n v="95.338979999999992"/>
    <n v="0"/>
    <n v="1249.9999599999999"/>
  </r>
  <r>
    <d v="2020-01-09T00:00:00"/>
    <x v="24"/>
    <s v="NA"/>
    <n v="3924"/>
    <n v="0.18"/>
    <x v="68"/>
    <n v="2"/>
    <x v="252"/>
    <n v="1483.0508"/>
    <n v="133.47457199999999"/>
    <n v="133.47457199999999"/>
    <n v="0"/>
    <n v="1749.9999440000001"/>
  </r>
  <r>
    <d v="2020-01-10T00:00:00"/>
    <x v="34"/>
    <s v="NA"/>
    <n v="8421"/>
    <n v="0.18"/>
    <x v="168"/>
    <n v="1"/>
    <x v="253"/>
    <n v="466.10169999999999"/>
    <n v="41.949152999999995"/>
    <n v="41.949152999999995"/>
    <n v="0"/>
    <n v="550.00000599999998"/>
  </r>
  <r>
    <d v="2020-01-11T00:00:00"/>
    <x v="24"/>
    <s v="NA"/>
    <n v="8516"/>
    <n v="0.18"/>
    <x v="156"/>
    <n v="1"/>
    <x v="163"/>
    <n v="614.40679999999998"/>
    <n v="55.296611999999996"/>
    <n v="55.296611999999996"/>
    <n v="0"/>
    <n v="725.00002399999994"/>
  </r>
  <r>
    <d v="2020-01-11T00:00:00"/>
    <x v="24"/>
    <s v="NA"/>
    <n v="7323"/>
    <n v="0.12"/>
    <x v="81"/>
    <n v="0.46000000000000085"/>
    <x v="254"/>
    <n v="172.50000000000031"/>
    <n v="10.350000000000019"/>
    <n v="10.350000000000019"/>
    <n v="0"/>
    <n v="193.20000000000036"/>
  </r>
  <r>
    <d v="2020-01-11T00:00:00"/>
    <x v="24"/>
    <s v="NA"/>
    <n v="7323"/>
    <n v="0.12"/>
    <x v="169"/>
    <n v="2.89"/>
    <x v="254"/>
    <n v="1083.75"/>
    <n v="65.024999999999991"/>
    <n v="65.024999999999991"/>
    <n v="0"/>
    <n v="1213.8000000000002"/>
  </r>
  <r>
    <d v="2020-01-12T00:00:00"/>
    <x v="24"/>
    <s v="NA"/>
    <n v="8516"/>
    <n v="0.18"/>
    <x v="152"/>
    <n v="1"/>
    <x v="255"/>
    <n v="889.83050000000003"/>
    <n v="80.084744999999998"/>
    <n v="80.084744999999998"/>
    <n v="0"/>
    <n v="1049.99999"/>
  </r>
  <r>
    <d v="2020-01-12T00:00:00"/>
    <x v="37"/>
    <s v="NA"/>
    <n v="9613"/>
    <n v="0.18"/>
    <x v="170"/>
    <n v="2"/>
    <x v="256"/>
    <n v="118.64400000000001"/>
    <n v="10.677960000000001"/>
    <n v="10.677960000000001"/>
    <n v="0"/>
    <n v="139.99992000000003"/>
  </r>
  <r>
    <d v="2020-01-12T00:00:00"/>
    <x v="37"/>
    <s v="NA"/>
    <n v="8301"/>
    <n v="0.18"/>
    <x v="59"/>
    <n v="1"/>
    <x v="192"/>
    <n v="254.2373"/>
    <n v="22.881357000000001"/>
    <n v="22.881357000000001"/>
    <n v="0"/>
    <n v="300.00001399999996"/>
  </r>
  <r>
    <d v="2020-01-13T00:00:00"/>
    <x v="24"/>
    <s v="NA"/>
    <n v="8301"/>
    <n v="0.18"/>
    <x v="55"/>
    <n v="4"/>
    <x v="257"/>
    <n v="271.18639999999999"/>
    <n v="24.406775999999997"/>
    <n v="24.406775999999997"/>
    <n v="0"/>
    <n v="319.99995199999995"/>
  </r>
  <r>
    <d v="2020-01-13T00:00:00"/>
    <x v="24"/>
    <s v="NA"/>
    <n v="8301"/>
    <n v="0.18"/>
    <x v="56"/>
    <n v="2"/>
    <x v="243"/>
    <n v="203.38980000000001"/>
    <n v="18.305081999999999"/>
    <n v="18.305081999999999"/>
    <n v="0"/>
    <n v="239.99996400000001"/>
  </r>
  <r>
    <d v="2020-01-13T00:00:00"/>
    <x v="37"/>
    <s v="NA"/>
    <n v="7323"/>
    <n v="0.12"/>
    <x v="44"/>
    <n v="19.866099999999999"/>
    <x v="38"/>
    <n v="4370.5419999999995"/>
    <n v="262.23251999999997"/>
    <n v="262.23251999999997"/>
    <n v="0"/>
    <n v="4895.0070399999986"/>
  </r>
  <r>
    <d v="2020-01-14T00:00:00"/>
    <x v="24"/>
    <s v="NA"/>
    <n v="3924"/>
    <n v="0.18"/>
    <x v="33"/>
    <n v="3"/>
    <x v="258"/>
    <n v="1588.9829999999997"/>
    <n v="143.00846999999996"/>
    <n v="143.00846999999996"/>
    <n v="0"/>
    <n v="1874.9999399999997"/>
  </r>
  <r>
    <d v="2020-01-15T00:00:00"/>
    <x v="24"/>
    <s v="NA"/>
    <n v="7323"/>
    <n v="0.12"/>
    <x v="99"/>
    <n v="4"/>
    <x v="259"/>
    <n v="660"/>
    <n v="39.6"/>
    <n v="39.6"/>
    <n v="0"/>
    <n v="739.2"/>
  </r>
  <r>
    <d v="2020-01-15T00:00:00"/>
    <x v="37"/>
    <s v="NA"/>
    <n v="3924"/>
    <n v="0.18"/>
    <x v="42"/>
    <n v="1"/>
    <x v="231"/>
    <n v="338.98309999999998"/>
    <n v="30.508478999999998"/>
    <n v="30.508478999999998"/>
    <n v="0"/>
    <n v="400.00005800000002"/>
  </r>
  <r>
    <d v="2020-01-15T00:00:00"/>
    <x v="37"/>
    <s v="NA"/>
    <n v="8215"/>
    <n v="0.12"/>
    <x v="162"/>
    <n v="1"/>
    <x v="260"/>
    <n v="843.75"/>
    <n v="50.625"/>
    <n v="50.625"/>
    <n v="0"/>
    <n v="945"/>
  </r>
  <r>
    <d v="2020-01-16T00:00:00"/>
    <x v="24"/>
    <s v="NA"/>
    <n v="8215"/>
    <n v="0.12"/>
    <x v="171"/>
    <n v="1"/>
    <x v="261"/>
    <n v="736.60709999999995"/>
    <n v="44.196425999999995"/>
    <n v="44.196425999999995"/>
    <n v="0"/>
    <n v="824.99995199999989"/>
  </r>
  <r>
    <d v="2020-01-16T00:00:00"/>
    <x v="24"/>
    <s v="NA"/>
    <n v="8509"/>
    <n v="0.18"/>
    <x v="172"/>
    <n v="1"/>
    <x v="262"/>
    <n v="1186.4407000000001"/>
    <n v="106.779663"/>
    <n v="106.779663"/>
    <n v="0"/>
    <n v="1400.0000260000002"/>
  </r>
  <r>
    <d v="2020-01-17T00:00:00"/>
    <x v="24"/>
    <s v="NA"/>
    <n v="9617"/>
    <n v="0.18"/>
    <x v="163"/>
    <n v="3"/>
    <x v="196"/>
    <n v="1207.6271999999999"/>
    <n v="108.68644799999998"/>
    <n v="108.68644799999998"/>
    <n v="0"/>
    <n v="1425.0000959999998"/>
  </r>
  <r>
    <d v="2020-01-18T00:00:00"/>
    <x v="24"/>
    <s v="NA"/>
    <n v="9617"/>
    <n v="0.18"/>
    <x v="173"/>
    <n v="1"/>
    <x v="263"/>
    <n v="783.89829999999995"/>
    <n v="70.55084699999999"/>
    <n v="70.55084699999999"/>
    <n v="0"/>
    <n v="924.9999939999999"/>
  </r>
  <r>
    <d v="2020-01-18T00:00:00"/>
    <x v="37"/>
    <s v="NA"/>
    <n v="3924"/>
    <n v="0.18"/>
    <x v="89"/>
    <n v="3"/>
    <x v="192"/>
    <n v="762.71190000000001"/>
    <n v="68.644070999999997"/>
    <n v="68.644070999999997"/>
    <n v="0"/>
    <n v="900.00004199999989"/>
  </r>
  <r>
    <d v="2020-01-18T00:00:00"/>
    <x v="37"/>
    <s v="NA"/>
    <n v="3924"/>
    <n v="0.18"/>
    <x v="89"/>
    <n v="2"/>
    <x v="192"/>
    <n v="508.47460000000001"/>
    <n v="45.762714000000003"/>
    <n v="45.762714000000003"/>
    <n v="0"/>
    <n v="600.00002799999993"/>
  </r>
  <r>
    <d v="2020-01-19T00:00:00"/>
    <x v="37"/>
    <s v="NA"/>
    <n v="8539"/>
    <n v="0.12"/>
    <x v="36"/>
    <n v="5"/>
    <x v="140"/>
    <n v="446.42850000000004"/>
    <n v="26.785710000000002"/>
    <n v="26.785710000000002"/>
    <n v="0"/>
    <n v="499.99992000000003"/>
  </r>
  <r>
    <d v="2020-01-19T00:00:00"/>
    <x v="37"/>
    <s v="NA"/>
    <n v="8516"/>
    <n v="0.18"/>
    <x v="152"/>
    <n v="1"/>
    <x v="241"/>
    <n v="847.45759999999996"/>
    <n v="76.271183999999991"/>
    <n v="76.271183999999991"/>
    <n v="0"/>
    <n v="999.99996799999985"/>
  </r>
  <r>
    <d v="2020-01-20T00:00:00"/>
    <x v="24"/>
    <s v="NA"/>
    <n v="8516"/>
    <n v="0.18"/>
    <x v="142"/>
    <n v="2"/>
    <x v="192"/>
    <n v="508.47460000000001"/>
    <n v="45.762714000000003"/>
    <n v="45.762714000000003"/>
    <n v="0"/>
    <n v="600.00002799999993"/>
  </r>
  <r>
    <d v="2020-01-20T00:00:00"/>
    <x v="24"/>
    <s v="NA"/>
    <n v="8516"/>
    <n v="0.18"/>
    <x v="156"/>
    <n v="1"/>
    <x v="163"/>
    <n v="614.40679999999998"/>
    <n v="55.296611999999996"/>
    <n v="55.296611999999996"/>
    <n v="0"/>
    <n v="725.00002399999994"/>
  </r>
  <r>
    <d v="2020-01-20T00:00:00"/>
    <x v="37"/>
    <s v="NA"/>
    <n v="3924"/>
    <n v="0.18"/>
    <x v="89"/>
    <n v="1"/>
    <x v="264"/>
    <n v="245.7627"/>
    <n v="22.118642999999999"/>
    <n v="22.118642999999999"/>
    <n v="0"/>
    <n v="289.99998600000004"/>
  </r>
  <r>
    <d v="2020-01-21T00:00:00"/>
    <x v="24"/>
    <s v="NA"/>
    <n v="7323"/>
    <n v="0.12"/>
    <x v="74"/>
    <n v="1.1499999999999999"/>
    <x v="85"/>
    <n v="546.25"/>
    <n v="32.774999999999999"/>
    <n v="32.774999999999999"/>
    <n v="0"/>
    <n v="611.79999999999995"/>
  </r>
  <r>
    <d v="2020-01-21T00:00:00"/>
    <x v="24"/>
    <s v="NA"/>
    <n v="8539"/>
    <n v="0.12"/>
    <x v="108"/>
    <n v="2"/>
    <x v="150"/>
    <n v="446.42860000000002"/>
    <n v="26.785716000000001"/>
    <n v="26.785716000000001"/>
    <n v="0"/>
    <n v="500.00003199999998"/>
  </r>
  <r>
    <d v="2020-01-22T00:00:00"/>
    <x v="24"/>
    <s v="NA"/>
    <n v="8513"/>
    <n v="0.18"/>
    <x v="10"/>
    <n v="2"/>
    <x v="10"/>
    <n v="169.5"/>
    <n v="15.254999999999999"/>
    <n v="15.254999999999999"/>
    <n v="0"/>
    <n v="200.01"/>
  </r>
  <r>
    <d v="2020-01-22T00:00:00"/>
    <x v="37"/>
    <s v="NA"/>
    <n v="8539"/>
    <n v="0.12"/>
    <x v="36"/>
    <n v="10"/>
    <x v="140"/>
    <n v="892.85700000000008"/>
    <n v="53.571420000000003"/>
    <n v="53.571420000000003"/>
    <n v="0"/>
    <n v="999.99984000000006"/>
  </r>
  <r>
    <d v="2020-01-22T00:00:00"/>
    <x v="37"/>
    <s v="NA"/>
    <n v="3923"/>
    <n v="0.18"/>
    <x v="60"/>
    <n v="1"/>
    <x v="265"/>
    <n v="114.4068"/>
    <n v="10.296612"/>
    <n v="10.296612"/>
    <n v="0"/>
    <n v="135.000024"/>
  </r>
  <r>
    <d v="2020-01-23T00:00:00"/>
    <x v="24"/>
    <s v="NA"/>
    <n v="3924"/>
    <n v="0.18"/>
    <x v="68"/>
    <n v="2"/>
    <x v="252"/>
    <n v="1483.0508"/>
    <n v="133.47457199999999"/>
    <n v="133.47457199999999"/>
    <n v="0"/>
    <n v="1749.9999440000001"/>
  </r>
  <r>
    <d v="2020-01-23T00:00:00"/>
    <x v="37"/>
    <s v="NA"/>
    <n v="7323"/>
    <n v="0.12"/>
    <x v="44"/>
    <n v="40.584400000000002"/>
    <x v="38"/>
    <n v="8928.5680000000011"/>
    <n v="535.71408000000008"/>
    <n v="535.71408000000008"/>
    <n v="0"/>
    <n v="9999.9961600000006"/>
  </r>
  <r>
    <d v="2020-01-24T00:00:00"/>
    <x v="24"/>
    <s v="NA"/>
    <n v="7323"/>
    <n v="0.12"/>
    <x v="25"/>
    <n v="2.44"/>
    <x v="3"/>
    <n v="244"/>
    <n v="14.639999999999999"/>
    <n v="14.639999999999999"/>
    <n v="0"/>
    <n v="273.27999999999997"/>
  </r>
  <r>
    <d v="2020-01-24T00:00:00"/>
    <x v="24"/>
    <s v="NA"/>
    <n v="3924"/>
    <n v="0.18"/>
    <x v="174"/>
    <n v="3"/>
    <x v="266"/>
    <n v="877.11869999999999"/>
    <n v="78.940682999999993"/>
    <n v="78.940682999999993"/>
    <n v="0"/>
    <n v="1035.0000660000001"/>
  </r>
  <r>
    <d v="2020-01-24T00:00:00"/>
    <x v="24"/>
    <s v="NA"/>
    <n v="7323"/>
    <n v="0.12"/>
    <x v="115"/>
    <n v="2"/>
    <x v="150"/>
    <n v="446.42860000000002"/>
    <n v="26.785716000000001"/>
    <n v="26.785716000000001"/>
    <n v="0"/>
    <n v="500.00003199999998"/>
  </r>
  <r>
    <d v="2020-01-25T00:00:00"/>
    <x v="37"/>
    <s v="NA"/>
    <n v="9613"/>
    <n v="0.18"/>
    <x v="170"/>
    <n v="5"/>
    <x v="256"/>
    <n v="296.61"/>
    <n v="26.694900000000001"/>
    <n v="26.694900000000001"/>
    <n v="0"/>
    <n v="349.99980000000005"/>
  </r>
  <r>
    <d v="2020-01-25T00:00:00"/>
    <x v="24"/>
    <s v="NA"/>
    <n v="7323"/>
    <n v="0.12"/>
    <x v="175"/>
    <n v="3.77"/>
    <x v="94"/>
    <n v="1319.5"/>
    <n v="79.17"/>
    <n v="79.17"/>
    <n v="0"/>
    <n v="1477.8400000000001"/>
  </r>
  <r>
    <d v="2020-01-26T00:00:00"/>
    <x v="24"/>
    <s v="NA"/>
    <n v="8539"/>
    <n v="0.12"/>
    <x v="14"/>
    <n v="4"/>
    <x v="267"/>
    <n v="803.57159999999999"/>
    <n v="48.214295999999997"/>
    <n v="48.214295999999997"/>
    <n v="0"/>
    <n v="900.00019199999997"/>
  </r>
  <r>
    <d v="2020-01-26T00:00:00"/>
    <x v="24"/>
    <s v="NA"/>
    <n v="8539"/>
    <n v="0.12"/>
    <x v="36"/>
    <n v="12"/>
    <x v="140"/>
    <n v="1071.4284"/>
    <n v="64.285703999999996"/>
    <n v="64.285703999999996"/>
    <n v="0"/>
    <n v="1199.9998079999998"/>
  </r>
  <r>
    <d v="2020-01-26T00:00:00"/>
    <x v="24"/>
    <s v="NA"/>
    <n v="8516"/>
    <n v="0.18"/>
    <x v="176"/>
    <n v="1"/>
    <x v="199"/>
    <n v="487.28809999999999"/>
    <n v="43.855928999999996"/>
    <n v="43.855928999999996"/>
    <n v="0"/>
    <n v="574.99995799999988"/>
  </r>
  <r>
    <d v="2020-01-26T00:00:00"/>
    <x v="37"/>
    <s v="NA"/>
    <n v="8539"/>
    <n v="0.12"/>
    <x v="69"/>
    <n v="1"/>
    <x v="268"/>
    <n v="116.0714"/>
    <n v="6.9642839999999993"/>
    <n v="6.9642839999999993"/>
    <n v="0"/>
    <n v="129.999968"/>
  </r>
  <r>
    <d v="2020-01-26T00:00:00"/>
    <x v="37"/>
    <s v="NA"/>
    <n v="8539"/>
    <n v="0.12"/>
    <x v="69"/>
    <n v="3"/>
    <x v="269"/>
    <n v="321.42869999999999"/>
    <n v="19.285722"/>
    <n v="19.285722"/>
    <n v="0"/>
    <n v="360.00014400000003"/>
  </r>
  <r>
    <d v="2020-01-27T00:00:00"/>
    <x v="37"/>
    <s v="NA"/>
    <n v="7323"/>
    <n v="0.12"/>
    <x v="44"/>
    <n v="28.409099999999999"/>
    <x v="38"/>
    <n v="6250.0019999999995"/>
    <n v="375.00011999999998"/>
    <n v="375.00011999999998"/>
    <n v="0"/>
    <n v="7000.0022399999989"/>
  </r>
  <r>
    <d v="2020-01-27T00:00:00"/>
    <x v="34"/>
    <s v="NA"/>
    <n v="8539"/>
    <n v="0.12"/>
    <x v="36"/>
    <n v="7"/>
    <x v="140"/>
    <n v="624.99990000000003"/>
    <n v="37.499994000000001"/>
    <n v="37.499994000000001"/>
    <n v="0"/>
    <n v="699.99988800000006"/>
  </r>
  <r>
    <d v="2020-01-27T00:00:00"/>
    <x v="24"/>
    <s v="NA"/>
    <n v="8516"/>
    <n v="0.18"/>
    <x v="152"/>
    <n v="1"/>
    <x v="255"/>
    <n v="889.83050000000003"/>
    <n v="80.084744999999998"/>
    <n v="80.084744999999998"/>
    <n v="0"/>
    <n v="1049.99999"/>
  </r>
  <r>
    <d v="2020-01-28T00:00:00"/>
    <x v="24"/>
    <s v="NA"/>
    <n v="7323"/>
    <n v="0.12"/>
    <x v="115"/>
    <n v="4"/>
    <x v="150"/>
    <n v="892.85720000000003"/>
    <n v="53.571432000000001"/>
    <n v="53.571432000000001"/>
    <n v="0"/>
    <n v="1000.000064"/>
  </r>
  <r>
    <d v="2020-01-29T00:00:00"/>
    <x v="24"/>
    <s v="NA"/>
    <n v="9405"/>
    <n v="0.12"/>
    <x v="39"/>
    <n v="2"/>
    <x v="150"/>
    <n v="446.42860000000002"/>
    <n v="26.785716000000001"/>
    <n v="26.785716000000001"/>
    <n v="0"/>
    <n v="500.00003199999998"/>
  </r>
  <r>
    <d v="2020-01-29T00:00:00"/>
    <x v="24"/>
    <s v="NA"/>
    <n v="7323"/>
    <n v="0.12"/>
    <x v="26"/>
    <n v="4"/>
    <x v="169"/>
    <n v="785.71439999999996"/>
    <n v="47.142863999999996"/>
    <n v="47.142863999999996"/>
    <n v="0"/>
    <n v="880.00012800000002"/>
  </r>
  <r>
    <d v="2020-01-29T00:00:00"/>
    <x v="24"/>
    <s v="NA"/>
    <n v="8516"/>
    <n v="0.18"/>
    <x v="176"/>
    <n v="1"/>
    <x v="199"/>
    <n v="487.28809999999999"/>
    <n v="43.855928999999996"/>
    <n v="43.855928999999996"/>
    <n v="0"/>
    <n v="574.99995799999988"/>
  </r>
  <r>
    <d v="2020-01-29T00:00:00"/>
    <x v="24"/>
    <s v="NA"/>
    <n v="7323"/>
    <n v="0.12"/>
    <x v="99"/>
    <n v="5"/>
    <x v="259"/>
    <n v="825"/>
    <n v="49.5"/>
    <n v="49.5"/>
    <n v="0"/>
    <n v="924"/>
  </r>
  <r>
    <d v="2020-01-29T00:00:00"/>
    <x v="24"/>
    <s v="NA"/>
    <n v="3924"/>
    <n v="0.18"/>
    <x v="33"/>
    <n v="3"/>
    <x v="258"/>
    <n v="1588.9829999999997"/>
    <n v="143.00846999999996"/>
    <n v="143.00846999999996"/>
    <n v="0"/>
    <n v="1874.9999399999997"/>
  </r>
  <r>
    <d v="2020-01-29T00:00:00"/>
    <x v="24"/>
    <s v="NA"/>
    <n v="9617"/>
    <n v="0.18"/>
    <x v="163"/>
    <n v="1"/>
    <x v="196"/>
    <n v="402.54239999999999"/>
    <n v="36.228815999999995"/>
    <n v="36.228815999999995"/>
    <n v="0"/>
    <n v="475.00003199999998"/>
  </r>
  <r>
    <d v="2020-01-30T00:00:00"/>
    <x v="24"/>
    <s v="NA"/>
    <n v="8516"/>
    <n v="0.18"/>
    <x v="156"/>
    <n v="1"/>
    <x v="163"/>
    <n v="614.40679999999998"/>
    <n v="55.296611999999996"/>
    <n v="55.296611999999996"/>
    <n v="0"/>
    <n v="725.00002399999994"/>
  </r>
  <r>
    <d v="2020-01-30T00:00:00"/>
    <x v="37"/>
    <s v="NA"/>
    <n v="8301"/>
    <n v="0.18"/>
    <x v="55"/>
    <n v="1"/>
    <x v="257"/>
    <n v="67.796599999999998"/>
    <n v="6.1016939999999993"/>
    <n v="6.1016939999999993"/>
    <n v="0"/>
    <n v="79.999987999999988"/>
  </r>
  <r>
    <d v="2020-01-30T00:00:00"/>
    <x v="37"/>
    <s v="NA"/>
    <n v="8301"/>
    <n v="0.18"/>
    <x v="56"/>
    <n v="1"/>
    <x v="243"/>
    <n v="101.6949"/>
    <n v="9.1525409999999994"/>
    <n v="9.1525409999999994"/>
    <n v="0"/>
    <n v="119.999982"/>
  </r>
  <r>
    <d v="2020-01-30T00:00:00"/>
    <x v="37"/>
    <s v="NA"/>
    <n v="8301"/>
    <n v="0.18"/>
    <x v="59"/>
    <n v="1"/>
    <x v="192"/>
    <n v="254.2373"/>
    <n v="22.881357000000001"/>
    <n v="22.881357000000001"/>
    <n v="0"/>
    <n v="300.00001399999996"/>
  </r>
  <r>
    <d v="2020-01-30T00:00:00"/>
    <x v="24"/>
    <s v="NA"/>
    <n v="3924"/>
    <n v="0.18"/>
    <x v="105"/>
    <n v="10"/>
    <x v="270"/>
    <n v="1271.1859999999999"/>
    <n v="114.40673999999999"/>
    <n v="114.40673999999999"/>
    <n v="0"/>
    <n v="1499.9994799999997"/>
  </r>
  <r>
    <d v="2020-01-30T00:00:00"/>
    <x v="39"/>
    <s v="NA"/>
    <n v="8516"/>
    <n v="0.18"/>
    <x v="152"/>
    <n v="1"/>
    <x v="234"/>
    <n v="932.20339999999999"/>
    <n v="83.898305999999991"/>
    <n v="83.898305999999991"/>
    <n v="0"/>
    <n v="1100.000012"/>
  </r>
  <r>
    <d v="2020-01-31T00:00:00"/>
    <x v="37"/>
    <s v="NA"/>
    <n v="8539"/>
    <n v="0.12"/>
    <x v="36"/>
    <n v="5"/>
    <x v="140"/>
    <n v="446.42850000000004"/>
    <n v="26.785710000000002"/>
    <n v="26.785710000000002"/>
    <n v="0"/>
    <n v="499.99992000000003"/>
  </r>
  <r>
    <d v="2020-01-31T00:00:00"/>
    <x v="24"/>
    <s v="NA"/>
    <n v="3924"/>
    <n v="0.18"/>
    <x v="165"/>
    <n v="2"/>
    <x v="171"/>
    <n v="1016.9492"/>
    <n v="91.525428000000005"/>
    <n v="91.525428000000005"/>
    <n v="0"/>
    <n v="1200.0000559999999"/>
  </r>
  <r>
    <d v="2020-01-31T00:00:00"/>
    <x v="24"/>
    <s v="NA"/>
    <m/>
    <n v="0.12"/>
    <x v="44"/>
    <n v="58.53"/>
    <x v="38"/>
    <n v="12876.6"/>
    <n v="772.596"/>
    <n v="772.596"/>
    <n v="0"/>
    <n v="14421.791999999999"/>
  </r>
  <r>
    <d v="2020-01-31T00:00:00"/>
    <x v="24"/>
    <s v="NA"/>
    <m/>
    <n v="0.18"/>
    <x v="68"/>
    <n v="10"/>
    <x v="271"/>
    <m/>
    <n v="0"/>
    <n v="0"/>
    <n v="0"/>
    <n v="0"/>
  </r>
  <r>
    <d v="2020-01-31T00:00:00"/>
    <x v="24"/>
    <s v="NA"/>
    <m/>
    <n v="0.18"/>
    <x v="165"/>
    <n v="10"/>
    <x v="271"/>
    <n v="18140"/>
    <n v="1632.6"/>
    <n v="1632.6"/>
    <n v="0"/>
    <n v="21405.199999999997"/>
  </r>
  <r>
    <d v="2020-01-31T00:00:00"/>
    <x v="24"/>
    <s v="NA"/>
    <m/>
    <n v="0.18"/>
    <x v="127"/>
    <n v="12"/>
    <x v="271"/>
    <m/>
    <m/>
    <m/>
    <m/>
    <m/>
  </r>
  <r>
    <d v="2020-02-01T00:00:00"/>
    <x v="40"/>
    <s v="NA"/>
    <n v="3924"/>
    <n v="0.18"/>
    <x v="129"/>
    <n v="50"/>
    <x v="272"/>
    <n v="4661.0149999999994"/>
    <n v="419.49134999999995"/>
    <n v="419.49134999999995"/>
    <n v="0"/>
    <n v="5499.9976999999999"/>
  </r>
  <r>
    <d v="2020-02-01T00:00:00"/>
    <x v="41"/>
    <s v="NA"/>
    <n v="7323"/>
    <n v="0.12"/>
    <x v="115"/>
    <n v="4"/>
    <x v="150"/>
    <n v="892.85720000000003"/>
    <n v="53.571432000000001"/>
    <n v="53.571432000000001"/>
    <n v="0"/>
    <n v="1000.000064"/>
  </r>
  <r>
    <d v="2020-02-01T00:00:00"/>
    <x v="24"/>
    <s v="NA"/>
    <n v="7323"/>
    <n v="0.18"/>
    <x v="177"/>
    <n v="1"/>
    <x v="273"/>
    <n v="1144.0678"/>
    <n v="102.96610199999999"/>
    <n v="102.96610199999999"/>
    <n v="0"/>
    <n v="1350.0000040000002"/>
  </r>
  <r>
    <d v="2020-02-02T00:00:00"/>
    <x v="41"/>
    <s v="NA"/>
    <n v="3924"/>
    <n v="0.18"/>
    <x v="178"/>
    <n v="5"/>
    <x v="274"/>
    <n v="3898.3049999999998"/>
    <n v="350.84744999999998"/>
    <n v="350.84744999999998"/>
    <n v="0"/>
    <n v="4599.9998999999998"/>
  </r>
  <r>
    <d v="2020-02-02T00:00:00"/>
    <x v="24"/>
    <s v="NA"/>
    <n v="8516"/>
    <n v="0.18"/>
    <x v="179"/>
    <n v="1"/>
    <x v="173"/>
    <n v="572.03390000000002"/>
    <n v="51.483050999999996"/>
    <n v="51.483050999999996"/>
    <n v="0"/>
    <n v="675.00000200000011"/>
  </r>
  <r>
    <d v="2020-02-03T00:00:00"/>
    <x v="24"/>
    <s v="NA"/>
    <n v="8516"/>
    <n v="0.18"/>
    <x v="180"/>
    <n v="1"/>
    <x v="252"/>
    <n v="741.52539999999999"/>
    <n v="66.737285999999997"/>
    <n v="66.737285999999997"/>
    <n v="0"/>
    <n v="874.99997200000007"/>
  </r>
  <r>
    <d v="2020-02-03T00:00:00"/>
    <x v="24"/>
    <s v="NA"/>
    <n v="8509"/>
    <n v="0.18"/>
    <x v="147"/>
    <n v="1"/>
    <x v="275"/>
    <n v="2330.5084999999999"/>
    <n v="209.74576499999998"/>
    <n v="209.74576499999998"/>
    <n v="0"/>
    <n v="2750.0000300000002"/>
  </r>
  <r>
    <d v="2020-02-04T00:00:00"/>
    <x v="41"/>
    <s v="NA"/>
    <n v="8211"/>
    <n v="0.12"/>
    <x v="181"/>
    <n v="2"/>
    <x v="276"/>
    <n v="44.642800000000001"/>
    <n v="2.6785679999999998"/>
    <n v="2.6785679999999998"/>
    <n v="0"/>
    <n v="49.999935999999998"/>
  </r>
  <r>
    <d v="2020-02-04T00:00:00"/>
    <x v="24"/>
    <s v="NA"/>
    <n v="7615"/>
    <n v="0.12"/>
    <x v="182"/>
    <n v="3.21"/>
    <x v="277"/>
    <n v="1905.9375"/>
    <n v="114.35625"/>
    <n v="114.35625"/>
    <n v="0"/>
    <n v="2134.65"/>
  </r>
  <r>
    <d v="2020-02-04T00:00:00"/>
    <x v="24"/>
    <s v="NA"/>
    <n v="7323"/>
    <n v="0.12"/>
    <x v="125"/>
    <n v="2.66"/>
    <x v="180"/>
    <n v="1130.5"/>
    <n v="67.83"/>
    <n v="67.83"/>
    <n v="0"/>
    <n v="1266.1599999999999"/>
  </r>
  <r>
    <d v="2020-02-05T00:00:00"/>
    <x v="24"/>
    <s v="NA"/>
    <n v="8539"/>
    <n v="0.12"/>
    <x v="69"/>
    <n v="5"/>
    <x v="268"/>
    <n v="580.35699999999997"/>
    <n v="34.821419999999996"/>
    <n v="34.821419999999996"/>
    <n v="0"/>
    <n v="649.99983999999995"/>
  </r>
  <r>
    <d v="2020-02-05T00:00:00"/>
    <x v="24"/>
    <s v="NA"/>
    <n v="9405"/>
    <n v="0.12"/>
    <x v="183"/>
    <n v="8"/>
    <x v="278"/>
    <n v="13392.8568"/>
    <n v="803.57140799999991"/>
    <n v="803.57140799999991"/>
    <n v="0"/>
    <n v="14999.999615999999"/>
  </r>
  <r>
    <d v="2020-02-05T00:00:00"/>
    <x v="24"/>
    <s v="NA"/>
    <n v="8301"/>
    <n v="0.18"/>
    <x v="55"/>
    <n v="4"/>
    <x v="257"/>
    <n v="271.18639999999999"/>
    <n v="24.406775999999997"/>
    <n v="24.406775999999997"/>
    <n v="0"/>
    <n v="319.99995199999995"/>
  </r>
  <r>
    <d v="2020-02-05T00:00:00"/>
    <x v="24"/>
    <s v="NA"/>
    <n v="8513"/>
    <n v="0.18"/>
    <x v="184"/>
    <n v="3"/>
    <x v="144"/>
    <n v="673.72890000000007"/>
    <n v="60.635601000000001"/>
    <n v="60.635601000000001"/>
    <n v="0"/>
    <n v="795.00010199999997"/>
  </r>
  <r>
    <d v="2020-02-06T00:00:00"/>
    <x v="24"/>
    <s v="NA"/>
    <n v="3924"/>
    <n v="0.18"/>
    <x v="89"/>
    <n v="3"/>
    <x v="31"/>
    <n v="750"/>
    <n v="67.5"/>
    <n v="67.5"/>
    <n v="0"/>
    <n v="885"/>
  </r>
  <r>
    <d v="2020-02-06T00:00:00"/>
    <x v="24"/>
    <s v="NA"/>
    <n v="8509"/>
    <n v="0.18"/>
    <x v="185"/>
    <n v="1"/>
    <x v="236"/>
    <n v="1567.7965999999999"/>
    <n v="141.10169399999998"/>
    <n v="141.10169399999998"/>
    <n v="0"/>
    <n v="1849.9999879999998"/>
  </r>
  <r>
    <d v="2020-02-07T00:00:00"/>
    <x v="24"/>
    <s v="NA"/>
    <n v="7615"/>
    <n v="0.12"/>
    <x v="186"/>
    <n v="3.98"/>
    <x v="279"/>
    <n v="1510.267914"/>
    <n v="90.616074839999996"/>
    <n v="90.616074839999996"/>
    <n v="0"/>
    <n v="1691.50006368"/>
  </r>
  <r>
    <d v="2020-02-08T00:00:00"/>
    <x v="24"/>
    <s v="NA"/>
    <n v="7323"/>
    <n v="0.12"/>
    <x v="187"/>
    <n v="4.1100000000000003"/>
    <x v="101"/>
    <n v="760.35"/>
    <n v="45.621000000000002"/>
    <n v="45.621000000000002"/>
    <n v="0"/>
    <n v="851.59199999999998"/>
  </r>
  <r>
    <d v="2020-02-09T00:00:00"/>
    <x v="41"/>
    <s v="NA"/>
    <n v="7323"/>
    <n v="0.12"/>
    <x v="115"/>
    <n v="1"/>
    <x v="150"/>
    <n v="223.21430000000001"/>
    <n v="13.392858"/>
    <n v="13.392858"/>
    <n v="0"/>
    <n v="250.00001599999999"/>
  </r>
  <r>
    <d v="2020-02-09T00:00:00"/>
    <x v="24"/>
    <s v="NA"/>
    <n v="3924"/>
    <n v="0.18"/>
    <x v="129"/>
    <n v="4"/>
    <x v="272"/>
    <n v="372.88119999999998"/>
    <n v="33.559307999999994"/>
    <n v="33.559307999999994"/>
    <n v="0"/>
    <n v="439.99981599999995"/>
  </r>
  <r>
    <d v="2020-02-09T00:00:00"/>
    <x v="41"/>
    <s v="NA"/>
    <n v="8211"/>
    <n v="0.12"/>
    <x v="188"/>
    <n v="2"/>
    <x v="280"/>
    <n v="71.428600000000003"/>
    <n v="4.2857159999999999"/>
    <n v="4.2857159999999999"/>
    <n v="0"/>
    <n v="80.00003199999999"/>
  </r>
  <r>
    <d v="2020-02-09T00:00:00"/>
    <x v="24"/>
    <s v="NA"/>
    <n v="7323"/>
    <n v="0.12"/>
    <x v="189"/>
    <n v="3.6"/>
    <x v="180"/>
    <n v="1530"/>
    <n v="91.8"/>
    <n v="91.8"/>
    <n v="0"/>
    <n v="1713.6"/>
  </r>
  <r>
    <d v="2020-02-10T00:00:00"/>
    <x v="24"/>
    <s v="NA"/>
    <n v="7323"/>
    <n v="0.18"/>
    <x v="177"/>
    <n v="1"/>
    <x v="273"/>
    <n v="1144.0678"/>
    <n v="102.96610199999999"/>
    <n v="102.96610199999999"/>
    <n v="0"/>
    <n v="1350.0000040000002"/>
  </r>
  <r>
    <d v="2020-02-10T00:00:00"/>
    <x v="41"/>
    <s v="NA"/>
    <n v="8215"/>
    <n v="0.12"/>
    <x v="190"/>
    <n v="2"/>
    <x v="281"/>
    <n v="982.14279999999997"/>
    <n v="58.928567999999999"/>
    <n v="58.928567999999999"/>
    <n v="0"/>
    <n v="1099.9999359999999"/>
  </r>
  <r>
    <d v="2020-02-10T00:00:00"/>
    <x v="41"/>
    <s v="NA"/>
    <n v="7323"/>
    <n v="0.12"/>
    <x v="115"/>
    <n v="3"/>
    <x v="150"/>
    <n v="669.64290000000005"/>
    <n v="40.178574000000005"/>
    <n v="40.178574000000005"/>
    <n v="0"/>
    <n v="750.00004800000011"/>
  </r>
  <r>
    <d v="2020-02-11T00:00:00"/>
    <x v="41"/>
    <s v="NA"/>
    <n v="8539"/>
    <n v="0.12"/>
    <x v="191"/>
    <n v="8"/>
    <x v="140"/>
    <n v="714.28560000000004"/>
    <n v="42.857136000000004"/>
    <n v="42.857136000000004"/>
    <n v="0"/>
    <n v="799.99987199999998"/>
  </r>
  <r>
    <d v="2020-02-11T00:00:00"/>
    <x v="41"/>
    <s v="NA"/>
    <n v="8211"/>
    <n v="0.12"/>
    <x v="181"/>
    <n v="2"/>
    <x v="282"/>
    <n v="53.571399999999997"/>
    <n v="3.2142839999999997"/>
    <n v="3.2142839999999997"/>
    <n v="0"/>
    <n v="59.999967999999996"/>
  </r>
  <r>
    <d v="2020-02-12T00:00:00"/>
    <x v="24"/>
    <s v="NA"/>
    <n v="7323"/>
    <n v="0.12"/>
    <x v="169"/>
    <n v="3.22"/>
    <x v="112"/>
    <n v="1175.3000000000002"/>
    <n v="70.518000000000015"/>
    <n v="70.518000000000015"/>
    <n v="0"/>
    <n v="1316.3360000000002"/>
  </r>
  <r>
    <d v="2020-02-12T00:00:00"/>
    <x v="41"/>
    <s v="NA"/>
    <n v="7323"/>
    <n v="0.12"/>
    <x v="115"/>
    <n v="2"/>
    <x v="150"/>
    <n v="446.42860000000002"/>
    <n v="26.785716000000001"/>
    <n v="26.785716000000001"/>
    <n v="0"/>
    <n v="500.00003199999998"/>
  </r>
  <r>
    <d v="2020-02-12T00:00:00"/>
    <x v="41"/>
    <s v="NA"/>
    <n v="8211"/>
    <n v="0.12"/>
    <x v="188"/>
    <n v="5"/>
    <x v="280"/>
    <n v="178.57150000000001"/>
    <n v="10.71429"/>
    <n v="10.71429"/>
    <n v="0"/>
    <n v="200.00008000000003"/>
  </r>
  <r>
    <d v="2020-02-13T00:00:00"/>
    <x v="24"/>
    <s v="NA"/>
    <n v="7323"/>
    <n v="0.12"/>
    <x v="43"/>
    <n v="2.02"/>
    <x v="283"/>
    <n v="1060.5"/>
    <n v="63.629999999999995"/>
    <n v="63.629999999999995"/>
    <n v="0"/>
    <n v="1187.7600000000002"/>
  </r>
  <r>
    <d v="2020-02-13T00:00:00"/>
    <x v="34"/>
    <s v="NA"/>
    <n v="8211"/>
    <n v="0.12"/>
    <x v="192"/>
    <n v="20"/>
    <x v="284"/>
    <n v="4013.3919999999998"/>
    <n v="240.80351999999999"/>
    <n v="240.80351999999999"/>
    <n v="0"/>
    <n v="4494.9990400000006"/>
  </r>
  <r>
    <d v="2020-02-14T00:00:00"/>
    <x v="24"/>
    <s v="NA"/>
    <n v="9613"/>
    <n v="0.18"/>
    <x v="170"/>
    <n v="50"/>
    <x v="256"/>
    <n v="2966.1000000000004"/>
    <n v="266.94900000000001"/>
    <n v="266.94900000000001"/>
    <n v="0"/>
    <n v="3499.9980000000005"/>
  </r>
  <r>
    <d v="2020-02-14T00:00:00"/>
    <x v="41"/>
    <s v="NA"/>
    <n v="9405"/>
    <n v="0.12"/>
    <x v="150"/>
    <n v="10"/>
    <x v="285"/>
    <n v="2767.857"/>
    <n v="166.07141999999999"/>
    <n v="166.07141999999999"/>
    <n v="0"/>
    <n v="3099.9998400000004"/>
  </r>
  <r>
    <d v="2020-02-15T00:00:00"/>
    <x v="24"/>
    <s v="NA"/>
    <n v="9613"/>
    <n v="0.18"/>
    <x v="92"/>
    <n v="39"/>
    <x v="257"/>
    <n v="2644.0673999999999"/>
    <n v="237.96606599999998"/>
    <n v="237.96606599999998"/>
    <n v="0"/>
    <n v="3119.9995319999998"/>
  </r>
  <r>
    <d v="2020-02-15T00:00:00"/>
    <x v="24"/>
    <s v="NA"/>
    <n v="8516"/>
    <n v="0.18"/>
    <x v="176"/>
    <n v="1"/>
    <x v="286"/>
    <n v="533.89829999999995"/>
    <n v="48.05084699999999"/>
    <n v="48.05084699999999"/>
    <n v="0"/>
    <n v="629.9999939999999"/>
  </r>
  <r>
    <d v="2020-02-16T00:00:00"/>
    <x v="27"/>
    <s v="NA"/>
    <n v="8516"/>
    <n v="0.18"/>
    <x v="176"/>
    <n v="1"/>
    <x v="286"/>
    <n v="533.89829999999995"/>
    <n v="48.05084699999999"/>
    <n v="48.05084699999999"/>
    <n v="0"/>
    <n v="629.9999939999999"/>
  </r>
  <r>
    <d v="2020-02-16T00:00:00"/>
    <x v="24"/>
    <s v="NA"/>
    <n v="7323"/>
    <n v="0.12"/>
    <x v="62"/>
    <n v="1.7000000000000002"/>
    <x v="85"/>
    <n v="807.50000000000011"/>
    <n v="48.45"/>
    <n v="48.45"/>
    <n v="0"/>
    <n v="904.4000000000002"/>
  </r>
  <r>
    <d v="2020-02-16T00:00:00"/>
    <x v="24"/>
    <s v="NA"/>
    <n v="7615"/>
    <n v="0.12"/>
    <x v="158"/>
    <n v="8"/>
    <x v="287"/>
    <n v="3750"/>
    <n v="225"/>
    <n v="225"/>
    <n v="0"/>
    <n v="4200"/>
  </r>
  <r>
    <d v="2020-02-16T00:00:00"/>
    <x v="24"/>
    <s v="NA"/>
    <n v="7323"/>
    <n v="0.12"/>
    <x v="28"/>
    <n v="0.75999999999999979"/>
    <x v="288"/>
    <n v="440.7999999999999"/>
    <n v="26.447999999999993"/>
    <n v="26.447999999999993"/>
    <n v="0"/>
    <n v="493.69599999999986"/>
  </r>
  <r>
    <d v="2020-02-17T00:00:00"/>
    <x v="41"/>
    <s v="NA"/>
    <n v="7013"/>
    <n v="0.18"/>
    <x v="110"/>
    <n v="1"/>
    <x v="264"/>
    <n v="245.7627"/>
    <n v="22.118642999999999"/>
    <n v="22.118642999999999"/>
    <n v="0"/>
    <n v="289.99998600000004"/>
  </r>
  <r>
    <d v="2020-02-17T00:00:00"/>
    <x v="41"/>
    <s v="NA"/>
    <n v="3924"/>
    <n v="0.18"/>
    <x v="89"/>
    <n v="3"/>
    <x v="152"/>
    <n v="720.33899999999994"/>
    <n v="64.83050999999999"/>
    <n v="64.83050999999999"/>
    <n v="0"/>
    <n v="850.00001999999995"/>
  </r>
  <r>
    <d v="2020-02-17T00:00:00"/>
    <x v="24"/>
    <s v="NA"/>
    <n v="8513"/>
    <n v="0.18"/>
    <x v="193"/>
    <n v="3"/>
    <x v="289"/>
    <n v="559.32209999999998"/>
    <n v="50.338988999999998"/>
    <n v="50.338988999999998"/>
    <n v="0"/>
    <n v="660.00007799999992"/>
  </r>
  <r>
    <d v="2020-02-18T00:00:00"/>
    <x v="24"/>
    <s v="NA"/>
    <n v="7323"/>
    <n v="0.12"/>
    <x v="194"/>
    <n v="3"/>
    <x v="133"/>
    <n v="465"/>
    <n v="27.9"/>
    <n v="27.9"/>
    <n v="0"/>
    <n v="520.79999999999995"/>
  </r>
  <r>
    <d v="2020-02-18T00:00:00"/>
    <x v="27"/>
    <s v="NA"/>
    <n v="7323"/>
    <n v="0.12"/>
    <x v="115"/>
    <n v="3"/>
    <x v="150"/>
    <n v="669.64290000000005"/>
    <n v="40.178574000000005"/>
    <n v="40.178574000000005"/>
    <n v="0"/>
    <n v="750.00004800000011"/>
  </r>
  <r>
    <d v="2020-02-18T00:00:00"/>
    <x v="41"/>
    <s v="NA"/>
    <n v="8536"/>
    <n v="0.18"/>
    <x v="195"/>
    <n v="5"/>
    <x v="157"/>
    <n v="381.35599999999999"/>
    <n v="34.322040000000001"/>
    <n v="34.322040000000001"/>
    <n v="0"/>
    <n v="450.00008000000003"/>
  </r>
  <r>
    <d v="2020-02-19T00:00:00"/>
    <x v="24"/>
    <s v="NA"/>
    <n v="7323"/>
    <n v="0.12"/>
    <x v="187"/>
    <n v="3.22"/>
    <x v="101"/>
    <n v="595.70000000000005"/>
    <n v="35.742000000000004"/>
    <n v="35.742000000000004"/>
    <n v="0"/>
    <n v="667.18399999999997"/>
  </r>
  <r>
    <d v="2020-02-19T00:00:00"/>
    <x v="24"/>
    <s v="NA"/>
    <n v="8509"/>
    <n v="0.18"/>
    <x v="185"/>
    <n v="1"/>
    <x v="236"/>
    <n v="1567.7965999999999"/>
    <n v="141.10169399999998"/>
    <n v="141.10169399999998"/>
    <n v="0"/>
    <n v="1849.9999879999998"/>
  </r>
  <r>
    <d v="2020-02-20T00:00:00"/>
    <x v="41"/>
    <s v="NA"/>
    <n v="9405"/>
    <n v="0.12"/>
    <x v="196"/>
    <n v="20"/>
    <x v="269"/>
    <n v="2142.8580000000002"/>
    <n v="128.57148000000001"/>
    <n v="128.57148000000001"/>
    <n v="0"/>
    <n v="2400.0009600000003"/>
  </r>
  <r>
    <d v="2020-02-21T00:00:00"/>
    <x v="24"/>
    <s v="NA"/>
    <n v="8301"/>
    <n v="0.18"/>
    <x v="59"/>
    <n v="1"/>
    <x v="192"/>
    <n v="254.2373"/>
    <n v="22.881357000000001"/>
    <n v="22.881357000000001"/>
    <n v="0"/>
    <n v="300.00001399999996"/>
  </r>
  <r>
    <d v="2020-02-21T00:00:00"/>
    <x v="41"/>
    <s v="NA"/>
    <n v="3924"/>
    <n v="0.18"/>
    <x v="89"/>
    <n v="3"/>
    <x v="152"/>
    <n v="720.33899999999994"/>
    <n v="64.83050999999999"/>
    <n v="64.83050999999999"/>
    <n v="0"/>
    <n v="850.00001999999995"/>
  </r>
  <r>
    <d v="2020-02-22T00:00:00"/>
    <x v="24"/>
    <s v="NA"/>
    <n v="7323"/>
    <n v="0.12"/>
    <x v="169"/>
    <n v="2.56"/>
    <x v="112"/>
    <n v="934.4"/>
    <n v="56.064"/>
    <n v="56.064"/>
    <n v="0"/>
    <n v="1046.528"/>
  </r>
  <r>
    <d v="2020-02-22T00:00:00"/>
    <x v="24"/>
    <s v="NA"/>
    <n v="8516"/>
    <n v="0.18"/>
    <x v="197"/>
    <n v="1"/>
    <x v="263"/>
    <n v="783.89829999999995"/>
    <n v="70.55084699999999"/>
    <n v="70.55084699999999"/>
    <n v="0"/>
    <n v="924.9999939999999"/>
  </r>
  <r>
    <d v="2020-02-23T00:00:00"/>
    <x v="24"/>
    <s v="NA"/>
    <n v="7321"/>
    <n v="0.18"/>
    <x v="198"/>
    <n v="1"/>
    <x v="290"/>
    <n v="1228.8136"/>
    <n v="110.59322399999999"/>
    <n v="110.59322399999999"/>
    <n v="0"/>
    <n v="1450.0000479999999"/>
  </r>
  <r>
    <d v="2020-02-23T00:00:00"/>
    <x v="41"/>
    <s v="NA"/>
    <n v="7323"/>
    <n v="0.12"/>
    <x v="115"/>
    <n v="1"/>
    <x v="291"/>
    <n v="245.53569999999999"/>
    <n v="14.732142"/>
    <n v="14.732142"/>
    <n v="0"/>
    <n v="274.99998399999998"/>
  </r>
  <r>
    <d v="2020-02-23T00:00:00"/>
    <x v="24"/>
    <s v="NA"/>
    <n v="8516"/>
    <n v="0.18"/>
    <x v="180"/>
    <n v="1"/>
    <x v="252"/>
    <n v="741.52539999999999"/>
    <n v="66.737285999999997"/>
    <n v="66.737285999999997"/>
    <n v="0"/>
    <n v="874.99997200000007"/>
  </r>
  <r>
    <d v="2020-02-23T00:00:00"/>
    <x v="24"/>
    <s v="NA"/>
    <n v="8509"/>
    <n v="0.18"/>
    <x v="199"/>
    <n v="1"/>
    <x v="292"/>
    <n v="1906.7797"/>
    <n v="171.610173"/>
    <n v="171.610173"/>
    <n v="0"/>
    <n v="2250.0000460000001"/>
  </r>
  <r>
    <d v="2020-02-24T00:00:00"/>
    <x v="24"/>
    <s v="NA"/>
    <n v="7323"/>
    <n v="0.12"/>
    <x v="200"/>
    <n v="3.22"/>
    <x v="293"/>
    <n v="1271.9000000000001"/>
    <n v="76.314000000000007"/>
    <n v="76.314000000000007"/>
    <n v="0"/>
    <n v="1424.5280000000002"/>
  </r>
  <r>
    <d v="2020-02-24T00:00:00"/>
    <x v="41"/>
    <s v="NA"/>
    <n v="7323"/>
    <n v="0.12"/>
    <x v="115"/>
    <n v="1"/>
    <x v="150"/>
    <n v="223.21430000000001"/>
    <n v="13.392858"/>
    <n v="13.392858"/>
    <n v="0"/>
    <n v="250.00001599999999"/>
  </r>
  <r>
    <d v="2020-02-24T00:00:00"/>
    <x v="24"/>
    <s v="NA"/>
    <n v="7615"/>
    <n v="0.12"/>
    <x v="201"/>
    <n v="2.09"/>
    <x v="294"/>
    <n v="856.9"/>
    <n v="51.413999999999994"/>
    <n v="51.413999999999994"/>
    <n v="0"/>
    <n v="959.72799999999995"/>
  </r>
  <r>
    <d v="2020-02-25T00:00:00"/>
    <x v="24"/>
    <s v="NA"/>
    <n v="7323"/>
    <n v="0.12"/>
    <x v="120"/>
    <n v="1.8200000000000003"/>
    <x v="295"/>
    <n v="691.60000000000014"/>
    <n v="41.496000000000009"/>
    <n v="41.496000000000009"/>
    <n v="0"/>
    <n v="774.5920000000001"/>
  </r>
  <r>
    <d v="2020-02-25T00:00:00"/>
    <x v="24"/>
    <s v="NA"/>
    <n v="3924"/>
    <n v="0.18"/>
    <x v="77"/>
    <n v="3"/>
    <x v="101"/>
    <n v="555"/>
    <n v="49.949999999999996"/>
    <n v="49.949999999999996"/>
    <n v="0"/>
    <n v="654.90000000000009"/>
  </r>
  <r>
    <d v="2020-02-25T00:00:00"/>
    <x v="24"/>
    <s v="NA"/>
    <n v="3924"/>
    <n v="0.18"/>
    <x v="129"/>
    <n v="7"/>
    <x v="272"/>
    <n v="652.5421"/>
    <n v="58.728788999999999"/>
    <n v="58.728788999999999"/>
    <n v="0"/>
    <n v="769.99967800000002"/>
  </r>
  <r>
    <d v="2020-02-26T00:00:00"/>
    <x v="24"/>
    <s v="NA"/>
    <n v="7323"/>
    <n v="0.12"/>
    <x v="187"/>
    <n v="2.54"/>
    <x v="101"/>
    <n v="469.90000000000003"/>
    <n v="28.194000000000003"/>
    <n v="28.194000000000003"/>
    <n v="0"/>
    <n v="526.28800000000001"/>
  </r>
  <r>
    <d v="2020-02-26T00:00:00"/>
    <x v="24"/>
    <s v="NA"/>
    <n v="7615"/>
    <n v="0.12"/>
    <x v="186"/>
    <n v="2.87"/>
    <x v="279"/>
    <n v="1089.062541"/>
    <n v="65.343752460000005"/>
    <n v="65.343752460000005"/>
    <n v="0"/>
    <n v="1219.7500459199998"/>
  </r>
  <r>
    <d v="2020-02-26T00:00:00"/>
    <x v="24"/>
    <s v="NA"/>
    <n v="8509"/>
    <n v="0.18"/>
    <x v="185"/>
    <n v="1"/>
    <x v="236"/>
    <n v="1567.7965999999999"/>
    <n v="141.10169399999998"/>
    <n v="141.10169399999998"/>
    <n v="0"/>
    <n v="1849.9999879999998"/>
  </r>
  <r>
    <d v="2020-02-26T00:00:00"/>
    <x v="24"/>
    <s v="NA"/>
    <n v="7323"/>
    <n v="0.12"/>
    <x v="202"/>
    <n v="2.11"/>
    <x v="85"/>
    <n v="1002.2499999999999"/>
    <n v="60.134999999999991"/>
    <n v="60.134999999999991"/>
    <n v="0"/>
    <n v="1122.5199999999998"/>
  </r>
  <r>
    <d v="2020-02-26T00:00:00"/>
    <x v="24"/>
    <s v="NA"/>
    <n v="7323"/>
    <n v="0.12"/>
    <x v="203"/>
    <n v="1.33"/>
    <x v="180"/>
    <n v="565.25"/>
    <n v="33.914999999999999"/>
    <n v="33.914999999999999"/>
    <n v="0"/>
    <n v="633.07999999999993"/>
  </r>
  <r>
    <d v="2020-02-27T00:00:00"/>
    <x v="27"/>
    <s v="NA"/>
    <n v="7323"/>
    <n v="0.12"/>
    <x v="44"/>
    <n v="26.379899999999999"/>
    <x v="38"/>
    <n v="5803.5779999999995"/>
    <n v="348.21467999999993"/>
    <n v="348.21467999999993"/>
    <n v="0"/>
    <n v="6500.0073599999996"/>
  </r>
  <r>
    <d v="2020-02-27T00:00:00"/>
    <x v="41"/>
    <s v="NA"/>
    <n v="8539"/>
    <n v="0.12"/>
    <x v="204"/>
    <n v="3"/>
    <x v="153"/>
    <n v="133.92869999999999"/>
    <n v="8.0357219999999998"/>
    <n v="8.0357219999999998"/>
    <n v="0"/>
    <n v="150.00014399999998"/>
  </r>
  <r>
    <d v="2020-02-27T00:00:00"/>
    <x v="41"/>
    <s v="NA"/>
    <n v="9405"/>
    <n v="0.12"/>
    <x v="14"/>
    <n v="5"/>
    <x v="31"/>
    <n v="1250"/>
    <n v="75"/>
    <n v="75"/>
    <n v="0"/>
    <n v="1400"/>
  </r>
  <r>
    <d v="2020-02-27T00:00:00"/>
    <x v="41"/>
    <s v="NA"/>
    <n v="8301"/>
    <n v="0.18"/>
    <x v="56"/>
    <n v="1"/>
    <x v="243"/>
    <n v="101.6949"/>
    <n v="9.1525409999999994"/>
    <n v="9.1525409999999994"/>
    <n v="0"/>
    <n v="119.999982"/>
  </r>
  <r>
    <d v="2020-02-28T00:00:00"/>
    <x v="42"/>
    <s v="NA"/>
    <n v="3924"/>
    <n v="0.18"/>
    <x v="8"/>
    <n v="7"/>
    <x v="173"/>
    <n v="4004.2373000000002"/>
    <n v="360.38135699999998"/>
    <n v="360.38135699999998"/>
    <n v="0"/>
    <n v="4725.0000140000002"/>
  </r>
  <r>
    <d v="2020-02-28T00:00:00"/>
    <x v="42"/>
    <s v="NA"/>
    <n v="3924"/>
    <n v="0.18"/>
    <x v="9"/>
    <n v="9"/>
    <x v="163"/>
    <n v="5529.6611999999996"/>
    <n v="497.66950799999995"/>
    <n v="497.66950799999995"/>
    <n v="0"/>
    <n v="6525.0002159999995"/>
  </r>
  <r>
    <d v="2020-02-28T00:00:00"/>
    <x v="42"/>
    <s v="NA"/>
    <n v="3924"/>
    <n v="0.18"/>
    <x v="7"/>
    <n v="2"/>
    <x v="296"/>
    <n v="635.59320000000002"/>
    <n v="57.203387999999997"/>
    <n v="57.203387999999997"/>
    <n v="0"/>
    <n v="749.99997600000006"/>
  </r>
  <r>
    <d v="2020-02-28T00:00:00"/>
    <x v="41"/>
    <s v="NA"/>
    <n v="8513"/>
    <n v="0.18"/>
    <x v="10"/>
    <n v="2"/>
    <x v="10"/>
    <n v="169.5"/>
    <n v="15.254999999999999"/>
    <n v="15.254999999999999"/>
    <n v="0"/>
    <n v="200.01"/>
  </r>
  <r>
    <d v="2020-02-28T00:00:00"/>
    <x v="41"/>
    <s v="NA"/>
    <n v="7321"/>
    <n v="0.18"/>
    <x v="117"/>
    <n v="2"/>
    <x v="275"/>
    <n v="4661.0169999999998"/>
    <n v="419.49152999999995"/>
    <n v="419.49152999999995"/>
    <n v="0"/>
    <n v="5500.0000600000003"/>
  </r>
  <r>
    <d v="2020-02-28T00:00:00"/>
    <x v="24"/>
    <s v="NA"/>
    <n v="7323"/>
    <n v="0.12"/>
    <x v="27"/>
    <n v="5.7"/>
    <x v="297"/>
    <n v="3135"/>
    <n v="188.1"/>
    <n v="188.1"/>
    <n v="0"/>
    <n v="3511.2"/>
  </r>
  <r>
    <d v="2020-02-28T00:00:00"/>
    <x v="24"/>
    <s v="NA"/>
    <n v="7323"/>
    <n v="0.12"/>
    <x v="26"/>
    <n v="2"/>
    <x v="101"/>
    <n v="370"/>
    <n v="22.2"/>
    <n v="22.2"/>
    <n v="0"/>
    <n v="414.4"/>
  </r>
  <r>
    <d v="2020-02-28T00:00:00"/>
    <x v="24"/>
    <s v="NA"/>
    <n v="7323"/>
    <n v="0.12"/>
    <x v="24"/>
    <n v="3"/>
    <x v="32"/>
    <n v="585"/>
    <n v="35.1"/>
    <n v="35.1"/>
    <n v="0"/>
    <n v="655.20000000000005"/>
  </r>
  <r>
    <d v="2020-02-29T00:00:00"/>
    <x v="24"/>
    <s v="NA"/>
    <n v="8215"/>
    <n v="0.12"/>
    <x v="205"/>
    <n v="10"/>
    <x v="39"/>
    <n v="2800"/>
    <n v="168"/>
    <n v="168"/>
    <n v="0"/>
    <n v="3136"/>
  </r>
  <r>
    <d v="2020-02-29T00:00:00"/>
    <x v="24"/>
    <s v="NA"/>
    <n v="7323"/>
    <n v="0.12"/>
    <x v="128"/>
    <n v="12"/>
    <x v="298"/>
    <n v="3480"/>
    <n v="208.79999999999998"/>
    <n v="208.79999999999998"/>
    <n v="0"/>
    <n v="3897.6000000000004"/>
  </r>
  <r>
    <d v="2020-02-29T00:00:00"/>
    <x v="24"/>
    <s v="NA"/>
    <n v="7323"/>
    <n v="0.12"/>
    <x v="145"/>
    <n v="6.69"/>
    <x v="61"/>
    <n v="3278.1000000000004"/>
    <n v="196.68600000000001"/>
    <n v="196.68600000000001"/>
    <n v="0"/>
    <n v="3671.4720000000007"/>
  </r>
  <r>
    <d v="2020-02-29T00:00:00"/>
    <x v="24"/>
    <s v="NA"/>
    <n v="7321"/>
    <n v="0.18"/>
    <x v="206"/>
    <n v="1"/>
    <x v="299"/>
    <n v="1779.6610000000001"/>
    <n v="160.16949"/>
    <n v="160.16949"/>
    <n v="0"/>
    <n v="2099.9999800000001"/>
  </r>
  <r>
    <d v="2020-02-29T00:00:00"/>
    <x v="24"/>
    <s v="NA"/>
    <n v="7323"/>
    <n v="0.18"/>
    <x v="177"/>
    <n v="1"/>
    <x v="273"/>
    <n v="1144.0678"/>
    <n v="102.96610199999999"/>
    <n v="102.96610199999999"/>
    <n v="0"/>
    <n v="1350.0000040000002"/>
  </r>
  <r>
    <d v="2020-02-29T00:00:00"/>
    <x v="24"/>
    <s v="NA"/>
    <n v="8516"/>
    <n v="0.18"/>
    <x v="197"/>
    <n v="1"/>
    <x v="263"/>
    <n v="783.89829999999995"/>
    <n v="70.55084699999999"/>
    <n v="70.55084699999999"/>
    <n v="0"/>
    <n v="924.9999939999999"/>
  </r>
  <r>
    <d v="2020-02-29T00:00:00"/>
    <x v="24"/>
    <s v="NA"/>
    <n v="3924"/>
    <n v="0.18"/>
    <x v="138"/>
    <n v="5"/>
    <x v="300"/>
    <n v="1625"/>
    <n v="146.25"/>
    <n v="146.25"/>
    <n v="0"/>
    <n v="1917.5"/>
  </r>
  <r>
    <d v="2020-02-29T00:00:00"/>
    <x v="24"/>
    <s v="NA"/>
    <n v="3924"/>
    <n v="0.18"/>
    <x v="207"/>
    <n v="6"/>
    <x v="145"/>
    <n v="3000"/>
    <n v="270"/>
    <n v="270"/>
    <n v="0"/>
    <n v="3540"/>
  </r>
  <r>
    <d v="2020-02-29T00:00:00"/>
    <x v="24"/>
    <s v="NA"/>
    <n v="3924"/>
    <n v="0.18"/>
    <x v="208"/>
    <n v="6"/>
    <x v="8"/>
    <n v="3450"/>
    <n v="310.5"/>
    <n v="310.5"/>
    <n v="0"/>
    <n v="4071"/>
  </r>
  <r>
    <d v="2020-02-29T00:00:00"/>
    <x v="24"/>
    <s v="NA"/>
    <n v="3924"/>
    <n v="0.18"/>
    <x v="89"/>
    <n v="9"/>
    <x v="178"/>
    <n v="2025"/>
    <n v="182.25"/>
    <n v="182.25"/>
    <n v="0"/>
    <n v="238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443" firstHeaderRow="1" firstDataRow="1" firstDataCol="1"/>
  <pivotFields count="16"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9" showAll="0"/>
    <pivotField axis="axisRow" showAll="0" sortType="descending">
      <items count="388">
        <item x="280"/>
        <item x="281"/>
        <item x="380"/>
        <item x="201"/>
        <item x="282"/>
        <item x="240"/>
        <item x="202"/>
        <item x="153"/>
        <item x="355"/>
        <item x="333"/>
        <item x="308"/>
        <item x="154"/>
        <item x="155"/>
        <item x="4"/>
        <item x="30"/>
        <item x="31"/>
        <item x="203"/>
        <item x="334"/>
        <item x="225"/>
        <item x="226"/>
        <item x="53"/>
        <item x="321"/>
        <item x="137"/>
        <item x="381"/>
        <item x="112"/>
        <item x="45"/>
        <item x="386"/>
        <item x="70"/>
        <item x="113"/>
        <item x="324"/>
        <item x="325"/>
        <item x="326"/>
        <item x="241"/>
        <item x="107"/>
        <item x="114"/>
        <item x="108"/>
        <item x="327"/>
        <item x="295"/>
        <item x="293"/>
        <item x="315"/>
        <item x="316"/>
        <item x="317"/>
        <item x="376"/>
        <item x="377"/>
        <item x="378"/>
        <item x="294"/>
        <item x="297"/>
        <item x="276"/>
        <item x="110"/>
        <item x="323"/>
        <item x="111"/>
        <item x="318"/>
        <item x="319"/>
        <item x="260"/>
        <item x="261"/>
        <item x="262"/>
        <item x="227"/>
        <item x="228"/>
        <item x="296"/>
        <item x="356"/>
        <item x="357"/>
        <item x="358"/>
        <item x="14"/>
        <item x="15"/>
        <item x="16"/>
        <item x="17"/>
        <item x="18"/>
        <item x="19"/>
        <item x="229"/>
        <item x="230"/>
        <item x="156"/>
        <item x="292"/>
        <item x="115"/>
        <item x="231"/>
        <item x="54"/>
        <item x="209"/>
        <item x="247"/>
        <item x="248"/>
        <item x="249"/>
        <item x="250"/>
        <item x="251"/>
        <item x="252"/>
        <item x="157"/>
        <item x="359"/>
        <item x="116"/>
        <item x="117"/>
        <item x="118"/>
        <item x="119"/>
        <item x="120"/>
        <item x="121"/>
        <item x="122"/>
        <item x="55"/>
        <item x="360"/>
        <item x="138"/>
        <item x="96"/>
        <item x="139"/>
        <item x="140"/>
        <item x="141"/>
        <item x="142"/>
        <item x="328"/>
        <item x="288"/>
        <item x="158"/>
        <item x="159"/>
        <item x="210"/>
        <item x="211"/>
        <item x="350"/>
        <item x="160"/>
        <item x="271"/>
        <item x="2"/>
        <item x="3"/>
        <item x="303"/>
        <item x="304"/>
        <item x="305"/>
        <item x="335"/>
        <item x="336"/>
        <item x="283"/>
        <item x="351"/>
        <item x="258"/>
        <item x="193"/>
        <item x="106"/>
        <item x="194"/>
        <item x="367"/>
        <item x="368"/>
        <item x="369"/>
        <item x="370"/>
        <item x="371"/>
        <item x="161"/>
        <item x="352"/>
        <item x="37"/>
        <item x="268"/>
        <item x="180"/>
        <item x="51"/>
        <item x="109"/>
        <item x="52"/>
        <item x="181"/>
        <item x="269"/>
        <item x="270"/>
        <item x="182"/>
        <item x="71"/>
        <item x="200"/>
        <item x="162"/>
        <item x="195"/>
        <item x="5"/>
        <item x="6"/>
        <item x="372"/>
        <item x="255"/>
        <item x="56"/>
        <item x="98"/>
        <item x="337"/>
        <item x="275"/>
        <item x="204"/>
        <item x="272"/>
        <item x="320"/>
        <item x="361"/>
        <item x="0"/>
        <item x="385"/>
        <item x="196"/>
        <item x="197"/>
        <item x="279"/>
        <item x="145"/>
        <item x="242"/>
        <item x="277"/>
        <item x="59"/>
        <item x="373"/>
        <item x="338"/>
        <item x="254"/>
        <item x="273"/>
        <item x="65"/>
        <item x="362"/>
        <item x="205"/>
        <item x="7"/>
        <item x="8"/>
        <item x="9"/>
        <item x="206"/>
        <item x="298"/>
        <item x="207"/>
        <item x="284"/>
        <item x="163"/>
        <item x="164"/>
        <item x="10"/>
        <item x="299"/>
        <item x="165"/>
        <item x="166"/>
        <item x="40"/>
        <item x="41"/>
        <item x="42"/>
        <item x="84"/>
        <item x="85"/>
        <item x="146"/>
        <item x="86"/>
        <item x="198"/>
        <item x="72"/>
        <item x="91"/>
        <item x="290"/>
        <item x="143"/>
        <item x="289"/>
        <item x="243"/>
        <item x="92"/>
        <item x="93"/>
        <item x="39"/>
        <item x="73"/>
        <item x="332"/>
        <item x="144"/>
        <item x="345"/>
        <item x="346"/>
        <item x="43"/>
        <item x="347"/>
        <item x="44"/>
        <item x="348"/>
        <item x="60"/>
        <item x="167"/>
        <item x="88"/>
        <item x="313"/>
        <item x="89"/>
        <item x="314"/>
        <item x="90"/>
        <item x="74"/>
        <item x="75"/>
        <item x="76"/>
        <item x="61"/>
        <item x="265"/>
        <item x="266"/>
        <item x="267"/>
        <item x="244"/>
        <item x="123"/>
        <item x="147"/>
        <item x="232"/>
        <item x="79"/>
        <item x="80"/>
        <item x="20"/>
        <item x="339"/>
        <item x="340"/>
        <item x="168"/>
        <item x="379"/>
        <item x="94"/>
        <item x="263"/>
        <item x="264"/>
        <item x="46"/>
        <item x="233"/>
        <item x="212"/>
        <item x="169"/>
        <item x="341"/>
        <item x="342"/>
        <item x="274"/>
        <item x="124"/>
        <item x="259"/>
        <item x="286"/>
        <item x="287"/>
        <item x="81"/>
        <item x="82"/>
        <item x="83"/>
        <item x="148"/>
        <item x="353"/>
        <item x="354"/>
        <item x="77"/>
        <item x="149"/>
        <item x="150"/>
        <item x="213"/>
        <item x="170"/>
        <item x="171"/>
        <item x="172"/>
        <item x="278"/>
        <item x="125"/>
        <item x="126"/>
        <item x="127"/>
        <item x="128"/>
        <item x="129"/>
        <item x="11"/>
        <item x="151"/>
        <item x="329"/>
        <item x="330"/>
        <item x="173"/>
        <item x="152"/>
        <item x="343"/>
        <item x="234"/>
        <item x="235"/>
        <item x="236"/>
        <item x="21"/>
        <item x="22"/>
        <item x="23"/>
        <item x="24"/>
        <item x="12"/>
        <item x="13"/>
        <item x="57"/>
        <item x="130"/>
        <item x="66"/>
        <item x="300"/>
        <item x="184"/>
        <item x="185"/>
        <item x="186"/>
        <item x="26"/>
        <item x="27"/>
        <item x="28"/>
        <item x="29"/>
        <item x="99"/>
        <item x="67"/>
        <item x="363"/>
        <item x="58"/>
        <item x="174"/>
        <item x="306"/>
        <item x="256"/>
        <item x="187"/>
        <item x="188"/>
        <item x="257"/>
        <item x="307"/>
        <item x="68"/>
        <item x="69"/>
        <item x="291"/>
        <item x="285"/>
        <item x="245"/>
        <item x="364"/>
        <item x="237"/>
        <item x="238"/>
        <item x="239"/>
        <item x="62"/>
        <item x="63"/>
        <item x="95"/>
        <item x="64"/>
        <item x="32"/>
        <item x="33"/>
        <item x="100"/>
        <item x="34"/>
        <item x="246"/>
        <item x="78"/>
        <item x="214"/>
        <item x="175"/>
        <item x="101"/>
        <item x="102"/>
        <item x="103"/>
        <item x="87"/>
        <item x="215"/>
        <item x="208"/>
        <item x="216"/>
        <item x="382"/>
        <item x="131"/>
        <item x="132"/>
        <item x="133"/>
        <item x="134"/>
        <item x="135"/>
        <item x="136"/>
        <item x="191"/>
        <item x="192"/>
        <item x="25"/>
        <item x="217"/>
        <item x="322"/>
        <item x="365"/>
        <item x="301"/>
        <item x="366"/>
        <item x="302"/>
        <item x="344"/>
        <item x="349"/>
        <item x="189"/>
        <item x="190"/>
        <item x="374"/>
        <item x="375"/>
        <item x="218"/>
        <item x="183"/>
        <item x="219"/>
        <item x="220"/>
        <item x="97"/>
        <item x="38"/>
        <item x="383"/>
        <item x="221"/>
        <item x="35"/>
        <item x="36"/>
        <item x="176"/>
        <item x="177"/>
        <item x="178"/>
        <item x="331"/>
        <item x="309"/>
        <item x="310"/>
        <item x="311"/>
        <item x="312"/>
        <item x="199"/>
        <item x="179"/>
        <item x="1"/>
        <item x="104"/>
        <item x="222"/>
        <item x="223"/>
        <item x="47"/>
        <item x="48"/>
        <item x="49"/>
        <item x="50"/>
        <item x="105"/>
        <item x="224"/>
        <item x="384"/>
        <item x="2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axis="axisRow" showAll="0" defaultSubtotal="0">
      <items count="4">
        <item x="0"/>
        <item x="1"/>
        <item x="2"/>
        <item x="3"/>
      </items>
    </pivotField>
  </pivotFields>
  <rowFields count="3">
    <field x="15"/>
    <field x="2"/>
    <field x="5"/>
  </rowFields>
  <rowItems count="440">
    <i>
      <x v="1"/>
    </i>
    <i r="1">
      <x v="4"/>
    </i>
    <i r="2">
      <x v="237"/>
    </i>
    <i r="2">
      <x v="199"/>
    </i>
    <i r="2">
      <x v="14"/>
    </i>
    <i r="2">
      <x v="109"/>
    </i>
    <i r="2">
      <x v="66"/>
    </i>
    <i r="2">
      <x v="15"/>
    </i>
    <i r="2">
      <x v="108"/>
    </i>
    <i r="2">
      <x v="62"/>
    </i>
    <i r="2">
      <x v="184"/>
    </i>
    <i r="2">
      <x v="63"/>
    </i>
    <i r="2">
      <x v="205"/>
    </i>
    <i r="2">
      <x v="64"/>
    </i>
    <i r="2">
      <x v="65"/>
    </i>
    <i r="2">
      <x v="185"/>
    </i>
    <i r="2">
      <x v="277"/>
    </i>
    <i r="2">
      <x v="183"/>
    </i>
    <i r="2">
      <x v="379"/>
    </i>
    <i r="2">
      <x v="143"/>
    </i>
    <i r="2">
      <x v="280"/>
    </i>
    <i r="2">
      <x v="279"/>
    </i>
    <i r="2">
      <x v="318"/>
    </i>
    <i r="2">
      <x v="142"/>
    </i>
    <i r="2">
      <x v="380"/>
    </i>
    <i r="2">
      <x v="342"/>
    </i>
    <i r="2">
      <x v="179"/>
    </i>
    <i r="2">
      <x v="375"/>
    </i>
    <i r="2">
      <x v="67"/>
    </i>
    <i r="2">
      <x v="13"/>
    </i>
    <i r="2">
      <x v="382"/>
    </i>
    <i r="2">
      <x v="381"/>
    </i>
    <i r="2">
      <x v="267"/>
    </i>
    <i r="2">
      <x v="282"/>
    </i>
    <i r="2">
      <x v="128"/>
    </i>
    <i r="2">
      <x v="278"/>
    </i>
    <i r="2">
      <x v="154"/>
    </i>
    <i r="2">
      <x v="281"/>
    </i>
    <i r="2">
      <x v="229"/>
    </i>
    <i r="2">
      <x v="321"/>
    </i>
    <i r="2">
      <x v="207"/>
    </i>
    <i r="2">
      <x v="319"/>
    </i>
    <i r="2">
      <x v="293"/>
    </i>
    <i r="2">
      <x v="363"/>
    </i>
    <i r="2">
      <x v="171"/>
    </i>
    <i r="2">
      <x v="291"/>
    </i>
    <i r="2">
      <x v="290"/>
    </i>
    <i r="2">
      <x v="360"/>
    </i>
    <i r="2">
      <x v="292"/>
    </i>
    <i r="2">
      <x v="25"/>
    </i>
    <i r="2">
      <x v="172"/>
    </i>
    <i r="2">
      <x v="170"/>
    </i>
    <i r="2">
      <x v="364"/>
    </i>
    <i r="1">
      <x v="5"/>
    </i>
    <i r="2">
      <x v="323"/>
    </i>
    <i r="2">
      <x v="219"/>
    </i>
    <i r="2">
      <x v="162"/>
    </i>
    <i r="2">
      <x v="200"/>
    </i>
    <i r="2">
      <x v="295"/>
    </i>
    <i r="2">
      <x v="285"/>
    </i>
    <i r="2">
      <x v="254"/>
    </i>
    <i r="2">
      <x v="191"/>
    </i>
    <i r="2">
      <x v="305"/>
    </i>
    <i r="2">
      <x v="306"/>
    </i>
    <i r="2">
      <x v="314"/>
    </i>
    <i r="2">
      <x v="315"/>
    </i>
    <i r="2">
      <x v="209"/>
    </i>
    <i r="2">
      <x v="317"/>
    </i>
    <i r="2">
      <x v="283"/>
    </i>
    <i r="2">
      <x v="146"/>
    </i>
    <i r="2">
      <x v="74"/>
    </i>
    <i r="2">
      <x v="217"/>
    </i>
    <i r="2">
      <x v="218"/>
    </i>
    <i r="2">
      <x v="20"/>
    </i>
    <i r="2">
      <x v="167"/>
    </i>
    <i r="2">
      <x v="131"/>
    </i>
    <i r="2">
      <x v="138"/>
    </i>
    <i r="2">
      <x v="91"/>
    </i>
    <i r="2">
      <x v="216"/>
    </i>
    <i r="2">
      <x v="133"/>
    </i>
    <i r="2">
      <x v="297"/>
    </i>
    <i r="2">
      <x v="27"/>
    </i>
    <i r="1">
      <x v="6"/>
    </i>
    <i r="2">
      <x v="329"/>
    </i>
    <i r="2">
      <x v="234"/>
    </i>
    <i r="2">
      <x v="200"/>
    </i>
    <i r="2">
      <x v="192"/>
    </i>
    <i r="2">
      <x v="211"/>
    </i>
    <i r="2">
      <x v="213"/>
    </i>
    <i r="2">
      <x v="198"/>
    </i>
    <i r="2">
      <x v="359"/>
    </i>
    <i r="2">
      <x v="197"/>
    </i>
    <i r="2">
      <x v="94"/>
    </i>
    <i r="2">
      <x v="316"/>
    </i>
    <i r="2">
      <x v="315"/>
    </i>
    <i r="2">
      <x v="186"/>
    </i>
    <i r="2">
      <x v="314"/>
    </i>
    <i r="2">
      <x v="317"/>
    </i>
    <i r="2">
      <x v="189"/>
    </i>
    <i r="2">
      <x v="187"/>
    </i>
    <i r="2">
      <x v="227"/>
    </i>
    <i r="2">
      <x v="215"/>
    </i>
    <i r="2">
      <x v="228"/>
    </i>
    <i r="2">
      <x v="91"/>
    </i>
    <i r="2">
      <x v="250"/>
    </i>
    <i r="2">
      <x v="248"/>
    </i>
    <i r="2">
      <x v="249"/>
    </i>
    <i r="1">
      <x v="7"/>
    </i>
    <i r="2">
      <x v="329"/>
    </i>
    <i r="2">
      <x v="383"/>
    </i>
    <i r="2">
      <x v="327"/>
    </i>
    <i r="2">
      <x v="326"/>
    </i>
    <i r="2">
      <x v="321"/>
    </i>
    <i r="2">
      <x v="328"/>
    </i>
    <i r="2">
      <x v="376"/>
    </i>
    <i r="2">
      <x v="294"/>
    </i>
    <i r="2">
      <x v="119"/>
    </i>
    <i r="2">
      <x v="320"/>
    </i>
    <i r="2">
      <x v="319"/>
    </i>
    <i r="2">
      <x v="318"/>
    </i>
    <i r="2">
      <x v="147"/>
    </i>
    <i r="2">
      <x v="48"/>
    </i>
    <i r="2">
      <x v="50"/>
    </i>
    <i r="2">
      <x v="35"/>
    </i>
    <i r="2">
      <x v="33"/>
    </i>
    <i r="2">
      <x v="132"/>
    </i>
    <i r="1">
      <x v="8"/>
    </i>
    <i r="2">
      <x v="251"/>
    </i>
    <i r="2">
      <x v="199"/>
    </i>
    <i r="2">
      <x v="210"/>
    </i>
    <i r="2">
      <x v="225"/>
    </i>
    <i r="2">
      <x v="126"/>
    </i>
    <i r="2">
      <x v="268"/>
    </i>
    <i r="2">
      <x v="70"/>
    </i>
    <i r="2">
      <x v="240"/>
    </i>
    <i r="2">
      <x v="202"/>
    </i>
    <i r="2">
      <x v="272"/>
    </i>
    <i r="2">
      <x v="159"/>
    </i>
    <i r="2">
      <x v="189"/>
    </i>
    <i r="2">
      <x v="186"/>
    </i>
    <i r="2">
      <x v="82"/>
    </i>
    <i r="2">
      <x v="178"/>
    </i>
    <i r="2">
      <x v="177"/>
    </i>
    <i r="2">
      <x v="182"/>
    </i>
    <i r="2">
      <x v="271"/>
    </i>
    <i r="2">
      <x v="106"/>
    </i>
    <i r="2">
      <x v="101"/>
    </i>
    <i r="2">
      <x v="102"/>
    </i>
    <i r="2">
      <x v="181"/>
    </i>
    <i r="2">
      <x v="187"/>
    </i>
    <i r="2">
      <x v="298"/>
    </i>
    <i r="2">
      <x v="325"/>
    </i>
    <i r="2">
      <x v="194"/>
    </i>
    <i r="2">
      <x v="260"/>
    </i>
    <i r="2">
      <x v="256"/>
    </i>
    <i r="2">
      <x v="255"/>
    </i>
    <i r="2">
      <x v="93"/>
    </i>
    <i r="2">
      <x v="188"/>
    </i>
    <i r="2">
      <x v="374"/>
    </i>
    <i r="2">
      <x v="232"/>
    </i>
    <i r="2">
      <x v="140"/>
    </i>
    <i r="2">
      <x v="96"/>
    </i>
    <i r="2">
      <x v="262"/>
    </i>
    <i r="2">
      <x v="258"/>
    </i>
    <i r="2">
      <x v="137"/>
    </i>
    <i r="2">
      <x v="265"/>
    </i>
    <i r="2">
      <x v="134"/>
    </i>
    <i r="2">
      <x v="259"/>
    </i>
    <i r="2">
      <x v="266"/>
    </i>
    <i r="2">
      <x v="338"/>
    </i>
    <i r="2">
      <x v="90"/>
    </i>
    <i r="2">
      <x v="84"/>
    </i>
    <i r="2">
      <x v="367"/>
    </i>
    <i r="2">
      <x v="224"/>
    </i>
    <i r="2">
      <x v="7"/>
    </i>
    <i r="2">
      <x v="97"/>
    </i>
    <i r="2">
      <x v="336"/>
    </i>
    <i r="2">
      <x v="85"/>
    </i>
    <i r="2">
      <x v="365"/>
    </i>
    <i r="2">
      <x v="98"/>
    </i>
    <i r="2">
      <x v="95"/>
    </i>
    <i r="2">
      <x v="244"/>
    </i>
    <i r="2">
      <x v="130"/>
    </i>
    <i r="2">
      <x v="24"/>
    </i>
    <i r="2">
      <x v="89"/>
    </i>
    <i r="2">
      <x v="28"/>
    </i>
    <i r="2">
      <x v="335"/>
    </i>
    <i r="2">
      <x v="86"/>
    </i>
    <i r="2">
      <x v="337"/>
    </i>
    <i r="2">
      <x v="12"/>
    </i>
    <i r="2">
      <x v="339"/>
    </i>
    <i r="2">
      <x v="11"/>
    </i>
    <i r="2">
      <x v="366"/>
    </i>
    <i r="2">
      <x v="87"/>
    </i>
    <i r="2">
      <x v="22"/>
    </i>
    <i r="2">
      <x v="263"/>
    </i>
    <i r="2">
      <x v="88"/>
    </i>
    <i r="2">
      <x v="264"/>
    </i>
    <i r="2">
      <x v="334"/>
    </i>
    <i r="2">
      <x v="72"/>
    </i>
    <i r="2">
      <x v="34"/>
    </i>
    <i r="2">
      <x v="284"/>
    </i>
    <i r="1">
      <x v="9"/>
    </i>
    <i r="2">
      <x v="362"/>
    </i>
    <i r="2">
      <x v="357"/>
    </i>
    <i r="2">
      <x v="378"/>
    </i>
    <i r="2">
      <x v="377"/>
    </i>
    <i r="2">
      <x v="118"/>
    </i>
    <i r="2">
      <x v="358"/>
    </i>
    <i r="2">
      <x v="239"/>
    </i>
    <i r="2">
      <x v="3"/>
    </i>
    <i r="2">
      <x v="141"/>
    </i>
    <i r="2">
      <x v="182"/>
    </i>
    <i r="2">
      <x v="331"/>
    </i>
    <i r="2">
      <x v="104"/>
    </i>
    <i r="2">
      <x v="103"/>
    </i>
    <i r="2">
      <x v="275"/>
    </i>
    <i r="2">
      <x v="324"/>
    </i>
    <i r="2">
      <x v="274"/>
    </i>
    <i r="2">
      <x v="156"/>
    </i>
    <i r="2">
      <x v="330"/>
    </i>
    <i r="2">
      <x v="301"/>
    </i>
    <i r="2">
      <x v="374"/>
    </i>
    <i r="2">
      <x v="341"/>
    </i>
    <i r="2">
      <x v="57"/>
    </i>
    <i r="2">
      <x v="226"/>
    </i>
    <i r="2">
      <x v="56"/>
    </i>
    <i r="2">
      <x v="340"/>
    </i>
    <i r="2">
      <x v="384"/>
    </i>
    <i r="2">
      <x v="207"/>
    </i>
    <i r="2">
      <x v="311"/>
    </i>
    <i r="2">
      <x v="312"/>
    </i>
    <i r="2">
      <x v="332"/>
    </i>
    <i r="2">
      <x v="276"/>
    </i>
    <i r="2">
      <x v="373"/>
    </i>
    <i r="2">
      <x v="150"/>
    </i>
    <i r="2">
      <x v="16"/>
    </i>
    <i r="2">
      <x v="302"/>
    </i>
    <i r="2">
      <x v="356"/>
    </i>
    <i r="2">
      <x v="190"/>
    </i>
    <i r="2">
      <x v="157"/>
    </i>
    <i r="2">
      <x v="355"/>
    </i>
    <i r="2">
      <x v="68"/>
    </i>
    <i r="2">
      <x v="69"/>
    </i>
    <i r="2">
      <x v="313"/>
    </i>
    <i r="2">
      <x v="238"/>
    </i>
    <i r="2">
      <x v="257"/>
    </i>
    <i r="2">
      <x v="19"/>
    </i>
    <i r="2">
      <x v="75"/>
    </i>
    <i r="2">
      <x v="73"/>
    </i>
    <i r="2">
      <x v="175"/>
    </i>
    <i r="2">
      <x v="18"/>
    </i>
    <i r="2">
      <x v="6"/>
    </i>
    <i r="2">
      <x v="139"/>
    </i>
    <i r="2">
      <x v="173"/>
    </i>
    <i r="2">
      <x v="287"/>
    </i>
    <i r="2">
      <x v="288"/>
    </i>
    <i r="2">
      <x v="352"/>
    </i>
    <i r="2">
      <x v="120"/>
    </i>
    <i r="2">
      <x v="169"/>
    </i>
    <i r="2">
      <x v="343"/>
    </i>
    <i r="2">
      <x v="351"/>
    </i>
    <i r="2">
      <x v="289"/>
    </i>
    <i r="1">
      <x v="10"/>
    </i>
    <i r="2">
      <x v="329"/>
    </i>
    <i r="2">
      <x v="160"/>
    </i>
    <i r="2">
      <x v="322"/>
    </i>
    <i r="2">
      <x v="5"/>
    </i>
    <i r="2">
      <x v="79"/>
    </i>
    <i r="2">
      <x v="81"/>
    </i>
    <i r="2">
      <x v="243"/>
    </i>
    <i r="2">
      <x v="196"/>
    </i>
    <i r="2">
      <x v="149"/>
    </i>
    <i r="2">
      <x v="386"/>
    </i>
    <i r="2">
      <x v="309"/>
    </i>
    <i r="2">
      <x v="77"/>
    </i>
    <i r="2">
      <x v="107"/>
    </i>
    <i r="2">
      <x v="78"/>
    </i>
    <i r="2">
      <x v="80"/>
    </i>
    <i r="2">
      <x v="222"/>
    </i>
    <i r="2">
      <x v="76"/>
    </i>
    <i r="2">
      <x v="151"/>
    </i>
    <i r="2">
      <x v="300"/>
    </i>
    <i r="2">
      <x v="303"/>
    </i>
    <i r="2">
      <x v="129"/>
    </i>
    <i r="2">
      <x v="235"/>
    </i>
    <i r="2">
      <x v="220"/>
    </i>
    <i r="2">
      <x v="137"/>
    </i>
    <i r="2">
      <x v="221"/>
    </i>
    <i r="2">
      <x v="117"/>
    </i>
    <i r="2">
      <x v="55"/>
    </i>
    <i r="2">
      <x v="166"/>
    </i>
    <i r="2">
      <x v="32"/>
    </i>
    <i r="2">
      <x v="236"/>
    </i>
    <i r="2">
      <x v="135"/>
    </i>
    <i r="2">
      <x v="165"/>
    </i>
    <i r="2">
      <x v="245"/>
    </i>
    <i r="2">
      <x v="145"/>
    </i>
    <i r="2">
      <x v="223"/>
    </i>
    <i r="2">
      <x v="136"/>
    </i>
    <i r="2">
      <x v="54"/>
    </i>
    <i r="2">
      <x v="53"/>
    </i>
    <i r="1">
      <x v="11"/>
    </i>
    <i r="2">
      <x v="322"/>
    </i>
    <i r="2">
      <x v="4"/>
    </i>
    <i r="2">
      <x v="161"/>
    </i>
    <i r="2">
      <x v="308"/>
    </i>
    <i r="2">
      <x v="158"/>
    </i>
    <i r="2">
      <x v="47"/>
    </i>
    <i r="2">
      <x v="261"/>
    </i>
    <i r="2">
      <x v="176"/>
    </i>
    <i r="2">
      <x v="1"/>
    </i>
    <i r="2">
      <x v="28"/>
    </i>
    <i r="2">
      <x v="145"/>
    </i>
    <i r="2">
      <x v="115"/>
    </i>
    <i r="2">
      <x/>
    </i>
    <i r="2">
      <x v="246"/>
    </i>
    <i r="2">
      <x v="247"/>
    </i>
    <i r="1">
      <x v="12"/>
    </i>
    <i r="2">
      <x v="193"/>
    </i>
    <i r="2">
      <x v="195"/>
    </i>
    <i r="2">
      <x v="180"/>
    </i>
    <i r="2">
      <x v="110"/>
    </i>
    <i r="2">
      <x v="286"/>
    </i>
    <i r="2">
      <x v="346"/>
    </i>
    <i r="2">
      <x v="348"/>
    </i>
    <i r="2">
      <x v="111"/>
    </i>
    <i r="2">
      <x v="112"/>
    </i>
    <i r="2">
      <x v="307"/>
    </i>
    <i r="2">
      <x v="56"/>
    </i>
    <i r="2">
      <x v="174"/>
    </i>
    <i r="2">
      <x v="299"/>
    </i>
    <i r="2">
      <x v="46"/>
    </i>
    <i r="2">
      <x v="45"/>
    </i>
    <i r="2">
      <x v="58"/>
    </i>
    <i r="2">
      <x v="38"/>
    </i>
    <i r="2">
      <x v="100"/>
    </i>
    <i r="2">
      <x v="37"/>
    </i>
    <i r="2">
      <x v="71"/>
    </i>
    <i r="2">
      <x v="304"/>
    </i>
    <i>
      <x v="2"/>
    </i>
    <i r="1">
      <x v="1"/>
    </i>
    <i r="2">
      <x v="201"/>
    </i>
    <i r="2">
      <x v="212"/>
    </i>
    <i r="2">
      <x v="214"/>
    </i>
    <i r="2">
      <x v="10"/>
    </i>
    <i r="2">
      <x v="21"/>
    </i>
    <i r="2">
      <x v="17"/>
    </i>
    <i r="2">
      <x v="344"/>
    </i>
    <i r="2">
      <x v="346"/>
    </i>
    <i r="2">
      <x v="303"/>
    </i>
    <i r="2">
      <x v="113"/>
    </i>
    <i r="2">
      <x v="114"/>
    </i>
    <i r="2">
      <x v="9"/>
    </i>
    <i r="2">
      <x v="215"/>
    </i>
    <i r="2">
      <x v="152"/>
    </i>
    <i r="2">
      <x v="49"/>
    </i>
    <i r="2">
      <x v="369"/>
    </i>
    <i r="2">
      <x v="273"/>
    </i>
    <i r="2">
      <x v="52"/>
    </i>
    <i r="2">
      <x v="349"/>
    </i>
    <i r="2">
      <x v="164"/>
    </i>
    <i r="2">
      <x v="370"/>
    </i>
    <i r="2">
      <x v="371"/>
    </i>
    <i r="2">
      <x v="372"/>
    </i>
    <i r="2">
      <x v="25"/>
    </i>
    <i r="2">
      <x v="100"/>
    </i>
    <i r="2">
      <x v="30"/>
    </i>
    <i r="2">
      <x v="31"/>
    </i>
    <i r="2">
      <x v="40"/>
    </i>
    <i r="2">
      <x v="33"/>
    </i>
    <i r="2">
      <x v="368"/>
    </i>
    <i r="2">
      <x v="36"/>
    </i>
    <i r="2">
      <x v="270"/>
    </i>
    <i r="2">
      <x v="39"/>
    </i>
    <i r="2">
      <x v="283"/>
    </i>
    <i r="2">
      <x v="99"/>
    </i>
    <i r="2">
      <x v="41"/>
    </i>
    <i r="2">
      <x v="51"/>
    </i>
    <i r="2">
      <x v="29"/>
    </i>
    <i r="2">
      <x v="241"/>
    </i>
    <i r="2">
      <x v="148"/>
    </i>
    <i r="2">
      <x v="242"/>
    </i>
    <i r="2">
      <x v="91"/>
    </i>
    <i r="2">
      <x v="269"/>
    </i>
    <i r="2">
      <x v="230"/>
    </i>
    <i r="2">
      <x v="231"/>
    </i>
    <i r="1">
      <x v="2"/>
    </i>
    <i r="2">
      <x v="210"/>
    </i>
    <i r="2">
      <x v="121"/>
    </i>
    <i r="2">
      <x v="122"/>
    </i>
    <i r="2">
      <x v="127"/>
    </i>
    <i r="2">
      <x v="347"/>
    </i>
    <i r="2">
      <x v="201"/>
    </i>
    <i r="2">
      <x v="103"/>
    </i>
    <i r="2">
      <x v="105"/>
    </i>
    <i r="2">
      <x v="233"/>
    </i>
    <i r="2">
      <x v="8"/>
    </i>
    <i r="2">
      <x v="163"/>
    </i>
    <i r="2">
      <x v="350"/>
    </i>
    <i r="2">
      <x v="206"/>
    </i>
    <i r="2">
      <x v="345"/>
    </i>
    <i r="2">
      <x v="141"/>
    </i>
    <i r="2">
      <x v="168"/>
    </i>
    <i r="2">
      <x v="203"/>
    </i>
    <i r="2">
      <x v="208"/>
    </i>
    <i r="2">
      <x v="204"/>
    </i>
    <i r="2">
      <x v="190"/>
    </i>
    <i r="2">
      <x v="296"/>
    </i>
    <i r="2">
      <x v="123"/>
    </i>
    <i r="2">
      <x v="61"/>
    </i>
    <i r="2">
      <x v="83"/>
    </i>
    <i r="2">
      <x v="42"/>
    </i>
    <i r="2">
      <x v="310"/>
    </i>
    <i r="2">
      <x v="144"/>
    </i>
    <i r="2">
      <x v="59"/>
    </i>
    <i r="2">
      <x v="43"/>
    </i>
    <i r="2">
      <x v="252"/>
    </i>
    <i r="2">
      <x v="361"/>
    </i>
    <i r="2">
      <x v="116"/>
    </i>
    <i r="2">
      <x v="139"/>
    </i>
    <i r="2">
      <x v="145"/>
    </i>
    <i r="2">
      <x v="353"/>
    </i>
    <i r="2">
      <x v="354"/>
    </i>
    <i r="2">
      <x v="124"/>
    </i>
    <i r="2">
      <x v="125"/>
    </i>
    <i r="2">
      <x v="60"/>
    </i>
    <i r="2">
      <x v="26"/>
    </i>
    <i r="2">
      <x v="92"/>
    </i>
    <i r="2">
      <x v="155"/>
    </i>
    <i r="2">
      <x v="253"/>
    </i>
    <i r="2">
      <x v="2"/>
    </i>
    <i r="2">
      <x v="138"/>
    </i>
    <i r="2">
      <x v="44"/>
    </i>
    <i r="2">
      <x v="100"/>
    </i>
    <i r="2">
      <x v="385"/>
    </i>
    <i r="2">
      <x v="333"/>
    </i>
    <i r="2">
      <x v="153"/>
    </i>
    <i r="2">
      <x v="23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35" firstHeaderRow="1" firstDataRow="1" firstDataCol="1"/>
  <pivotFields count="13">
    <pivotField axis="axisRow" numFmtId="166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AM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7" firstHeaderRow="1" firstDataRow="1" firstDataCol="1"/>
  <pivotFields count="1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13"/>
    <field x="0"/>
  </rowFields>
  <rowItems count="14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Sum of TOTAL AM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27" firstHeaderRow="1" firstDataRow="1" firstDataCol="1"/>
  <pivotFields count="1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9" showAll="0"/>
    <pivotField axis="axisRow" showAll="0" sortType="descending">
      <items count="210">
        <item x="136"/>
        <item x="119"/>
        <item x="103"/>
        <item x="154"/>
        <item x="198"/>
        <item x="181"/>
        <item x="194"/>
        <item x="65"/>
        <item x="19"/>
        <item x="20"/>
        <item x="110"/>
        <item x="72"/>
        <item x="87"/>
        <item x="48"/>
        <item x="96"/>
        <item x="148"/>
        <item x="91"/>
        <item x="34"/>
        <item x="200"/>
        <item x="167"/>
        <item x="122"/>
        <item x="90"/>
        <item x="173"/>
        <item x="163"/>
        <item x="52"/>
        <item x="60"/>
        <item x="3"/>
        <item x="4"/>
        <item x="5"/>
        <item x="38"/>
        <item x="161"/>
        <item x="79"/>
        <item x="170"/>
        <item x="93"/>
        <item x="85"/>
        <item x="80"/>
        <item x="165"/>
        <item x="112"/>
        <item x="134"/>
        <item x="86"/>
        <item x="101"/>
        <item x="123"/>
        <item x="172"/>
        <item x="35"/>
        <item x="94"/>
        <item x="50"/>
        <item x="192"/>
        <item x="111"/>
        <item x="113"/>
        <item x="146"/>
        <item x="11"/>
        <item x="12"/>
        <item x="121"/>
        <item x="109"/>
        <item x="187"/>
        <item x="117"/>
        <item x="1"/>
        <item x="114"/>
        <item x="128"/>
        <item x="2"/>
        <item x="157"/>
        <item x="30"/>
        <item x="100"/>
        <item x="158"/>
        <item x="135"/>
        <item x="164"/>
        <item x="41"/>
        <item x="51"/>
        <item x="120"/>
        <item x="47"/>
        <item x="84"/>
        <item x="186"/>
        <item x="107"/>
        <item x="17"/>
        <item x="139"/>
        <item x="205"/>
        <item x="156"/>
        <item x="137"/>
        <item x="116"/>
        <item x="153"/>
        <item x="25"/>
        <item x="75"/>
        <item x="6"/>
        <item x="177"/>
        <item x="81"/>
        <item x="179"/>
        <item x="40"/>
        <item x="144"/>
        <item x="23"/>
        <item x="26"/>
        <item x="24"/>
        <item x="175"/>
        <item x="68"/>
        <item x="115"/>
        <item x="141"/>
        <item x="193"/>
        <item x="206"/>
        <item x="69"/>
        <item x="14"/>
        <item x="127"/>
        <item x="102"/>
        <item x="22"/>
        <item x="36"/>
        <item x="195"/>
        <item x="199"/>
        <item x="29"/>
        <item x="171"/>
        <item x="176"/>
        <item x="92"/>
        <item x="55"/>
        <item x="56"/>
        <item x="59"/>
        <item x="152"/>
        <item x="196"/>
        <item x="188"/>
        <item x="15"/>
        <item x="183"/>
        <item x="174"/>
        <item x="83"/>
        <item x="89"/>
        <item x="74"/>
        <item x="204"/>
        <item x="53"/>
        <item x="189"/>
        <item x="45"/>
        <item x="16"/>
        <item x="182"/>
        <item x="185"/>
        <item x="130"/>
        <item x="13"/>
        <item x="160"/>
        <item x="151"/>
        <item x="126"/>
        <item x="39"/>
        <item x="207"/>
        <item x="208"/>
        <item x="169"/>
        <item x="180"/>
        <item x="104"/>
        <item x="63"/>
        <item x="124"/>
        <item x="184"/>
        <item x="27"/>
        <item x="43"/>
        <item x="70"/>
        <item x="62"/>
        <item x="147"/>
        <item x="58"/>
        <item x="145"/>
        <item x="201"/>
        <item x="105"/>
        <item x="54"/>
        <item x="61"/>
        <item x="64"/>
        <item x="67"/>
        <item x="132"/>
        <item x="88"/>
        <item x="155"/>
        <item x="202"/>
        <item x="95"/>
        <item x="82"/>
        <item x="150"/>
        <item x="178"/>
        <item x="197"/>
        <item x="99"/>
        <item x="166"/>
        <item x="162"/>
        <item x="131"/>
        <item x="33"/>
        <item x="37"/>
        <item x="76"/>
        <item x="42"/>
        <item x="8"/>
        <item x="9"/>
        <item x="57"/>
        <item x="7"/>
        <item x="108"/>
        <item x="31"/>
        <item x="118"/>
        <item x="190"/>
        <item x="78"/>
        <item x="133"/>
        <item x="44"/>
        <item x="168"/>
        <item x="203"/>
        <item x="28"/>
        <item x="49"/>
        <item x="191"/>
        <item x="143"/>
        <item x="129"/>
        <item x="97"/>
        <item x="98"/>
        <item x="46"/>
        <item x="10"/>
        <item x="142"/>
        <item x="21"/>
        <item x="18"/>
        <item x="140"/>
        <item x="159"/>
        <item x="125"/>
        <item x="0"/>
        <item x="73"/>
        <item x="149"/>
        <item x="106"/>
        <item x="66"/>
        <item x="32"/>
        <item x="77"/>
        <item x="71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0"/>
        <item x="1"/>
        <item x="2"/>
        <item x="3"/>
      </items>
    </pivotField>
  </pivotFields>
  <rowFields count="3">
    <field x="13"/>
    <field x="0"/>
    <field x="5"/>
  </rowFields>
  <rowItems count="424">
    <i>
      <x v="1"/>
    </i>
    <i r="1">
      <x v="4"/>
    </i>
    <i r="2">
      <x v="193"/>
    </i>
    <i r="2">
      <x v="50"/>
    </i>
    <i r="2">
      <x v="56"/>
    </i>
    <i r="2">
      <x v="200"/>
    </i>
    <i r="2">
      <x v="51"/>
    </i>
    <i r="2">
      <x v="172"/>
    </i>
    <i r="2">
      <x v="173"/>
    </i>
    <i r="2">
      <x v="175"/>
    </i>
    <i r="2">
      <x v="28"/>
    </i>
    <i r="2">
      <x v="27"/>
    </i>
    <i r="2">
      <x v="26"/>
    </i>
    <i r="2">
      <x v="59"/>
    </i>
    <i r="2">
      <x v="82"/>
    </i>
    <i r="2">
      <x v="129"/>
    </i>
    <i r="1">
      <x v="5"/>
    </i>
    <i r="2">
      <x v="125"/>
    </i>
    <i r="2">
      <x v="115"/>
    </i>
    <i r="2">
      <x v="177"/>
    </i>
    <i r="2">
      <x v="101"/>
    </i>
    <i r="2">
      <x v="50"/>
    </i>
    <i r="2">
      <x v="193"/>
    </i>
    <i r="2">
      <x v="142"/>
    </i>
    <i r="2">
      <x v="80"/>
    </i>
    <i r="2">
      <x v="205"/>
    </i>
    <i r="2">
      <x v="172"/>
    </i>
    <i r="2">
      <x v="8"/>
    </i>
    <i r="2">
      <x v="9"/>
    </i>
    <i r="2">
      <x v="89"/>
    </i>
    <i r="2">
      <x v="51"/>
    </i>
    <i r="2">
      <x v="90"/>
    </i>
    <i r="2">
      <x v="98"/>
    </i>
    <i r="2">
      <x v="105"/>
    </i>
    <i r="2">
      <x v="185"/>
    </i>
    <i r="2">
      <x v="88"/>
    </i>
    <i r="2">
      <x v="175"/>
    </i>
    <i r="2">
      <x v="56"/>
    </i>
    <i r="2">
      <x v="200"/>
    </i>
    <i r="2">
      <x v="195"/>
    </i>
    <i r="2">
      <x v="173"/>
    </i>
    <i r="2">
      <x v="73"/>
    </i>
    <i r="2">
      <x v="61"/>
    </i>
    <i r="2">
      <x v="196"/>
    </i>
    <i r="1">
      <x v="6"/>
    </i>
    <i r="2">
      <x v="125"/>
    </i>
    <i r="2">
      <x v="124"/>
    </i>
    <i r="2">
      <x v="182"/>
    </i>
    <i r="2">
      <x v="177"/>
    </i>
    <i r="2">
      <x v="50"/>
    </i>
    <i r="2">
      <x v="102"/>
    </i>
    <i r="2">
      <x v="192"/>
    </i>
    <i r="2">
      <x v="51"/>
    </i>
    <i r="2">
      <x v="29"/>
    </i>
    <i r="2">
      <x v="86"/>
    </i>
    <i r="2">
      <x v="168"/>
    </i>
    <i r="2">
      <x v="169"/>
    </i>
    <i r="2">
      <x v="88"/>
    </i>
    <i r="2">
      <x v="28"/>
    </i>
    <i r="2">
      <x v="171"/>
    </i>
    <i r="2">
      <x v="143"/>
    </i>
    <i r="2">
      <x v="133"/>
    </i>
    <i r="2">
      <x v="66"/>
    </i>
    <i r="2">
      <x v="26"/>
    </i>
    <i r="2">
      <x v="17"/>
    </i>
    <i r="2">
      <x v="43"/>
    </i>
    <i r="1">
      <x v="7"/>
    </i>
    <i r="2">
      <x v="186"/>
    </i>
    <i r="2">
      <x v="102"/>
    </i>
    <i r="2">
      <x v="80"/>
    </i>
    <i r="2">
      <x v="27"/>
    </i>
    <i r="2">
      <x v="110"/>
    </i>
    <i r="2">
      <x v="67"/>
    </i>
    <i r="2">
      <x v="147"/>
    </i>
    <i r="2">
      <x v="145"/>
    </i>
    <i r="2">
      <x v="109"/>
    </i>
    <i r="2">
      <x v="171"/>
    </i>
    <i r="2">
      <x v="45"/>
    </i>
    <i r="2">
      <x v="66"/>
    </i>
    <i r="2">
      <x v="193"/>
    </i>
    <i r="2">
      <x v="26"/>
    </i>
    <i r="2">
      <x v="125"/>
    </i>
    <i r="2">
      <x v="169"/>
    </i>
    <i r="2">
      <x v="25"/>
    </i>
    <i r="2">
      <x v="139"/>
    </i>
    <i r="2">
      <x v="143"/>
    </i>
    <i r="2">
      <x v="152"/>
    </i>
    <i r="2">
      <x v="151"/>
    </i>
    <i r="2">
      <x v="200"/>
    </i>
    <i r="2">
      <x v="153"/>
    </i>
    <i r="2">
      <x v="133"/>
    </i>
    <i r="2">
      <x v="24"/>
    </i>
    <i r="2">
      <x v="28"/>
    </i>
    <i r="2">
      <x v="29"/>
    </i>
    <i r="2">
      <x v="13"/>
    </i>
    <i r="2">
      <x v="122"/>
    </i>
    <i r="2">
      <x v="69"/>
    </i>
    <i r="2">
      <x v="174"/>
    </i>
    <i r="2">
      <x v="111"/>
    </i>
    <i r="1">
      <x v="8"/>
    </i>
    <i r="2">
      <x v="125"/>
    </i>
    <i r="2">
      <x v="182"/>
    </i>
    <i r="2">
      <x v="101"/>
    </i>
    <i r="2">
      <x v="144"/>
    </i>
    <i r="2">
      <x v="109"/>
    </i>
    <i r="2">
      <x v="110"/>
    </i>
    <i r="2">
      <x v="80"/>
    </i>
    <i r="2">
      <x v="97"/>
    </i>
    <i r="2">
      <x v="180"/>
    </i>
    <i r="2">
      <x v="9"/>
    </i>
    <i r="2">
      <x v="201"/>
    </i>
    <i r="2">
      <x v="207"/>
    </i>
    <i r="2">
      <x v="8"/>
    </i>
    <i r="2">
      <x v="24"/>
    </i>
    <i r="2">
      <x v="89"/>
    </i>
    <i r="2">
      <x v="67"/>
    </i>
    <i r="2">
      <x v="154"/>
    </i>
    <i r="2">
      <x v="168"/>
    </i>
    <i r="2">
      <x v="90"/>
    </i>
    <i r="2">
      <x v="204"/>
    </i>
    <i r="2">
      <x v="92"/>
    </i>
    <i r="2">
      <x v="185"/>
    </i>
    <i r="2">
      <x v="206"/>
    </i>
    <i r="2">
      <x v="25"/>
    </i>
    <i r="2">
      <x v="88"/>
    </i>
    <i r="2">
      <x v="11"/>
    </i>
    <i r="2">
      <x v="171"/>
    </i>
    <i r="2">
      <x v="133"/>
    </i>
    <i r="2">
      <x v="66"/>
    </i>
    <i r="2">
      <x v="122"/>
    </i>
    <i r="2">
      <x v="7"/>
    </i>
    <i r="2">
      <x v="170"/>
    </i>
    <i r="2">
      <x v="169"/>
    </i>
    <i r="2">
      <x v="73"/>
    </i>
    <i r="2">
      <x v="205"/>
    </i>
    <i r="2">
      <x v="173"/>
    </i>
    <i r="2">
      <x v="120"/>
    </i>
    <i r="2">
      <x v="81"/>
    </i>
    <i r="2">
      <x v="111"/>
    </i>
    <i r="1">
      <x v="9"/>
    </i>
    <i r="2">
      <x v="177"/>
    </i>
    <i r="2">
      <x v="102"/>
    </i>
    <i r="2">
      <x v="156"/>
    </i>
    <i r="2">
      <x v="191"/>
    </i>
    <i r="2">
      <x v="190"/>
    </i>
    <i r="2">
      <x v="84"/>
    </i>
    <i r="2">
      <x v="8"/>
    </i>
    <i r="2">
      <x v="9"/>
    </i>
    <i r="2">
      <x v="90"/>
    </i>
    <i r="2">
      <x v="80"/>
    </i>
    <i r="2">
      <x v="125"/>
    </i>
    <i r="2">
      <x v="159"/>
    </i>
    <i r="2">
      <x v="193"/>
    </i>
    <i r="2">
      <x v="88"/>
    </i>
    <i r="2">
      <x v="160"/>
    </i>
    <i r="2">
      <x v="62"/>
    </i>
    <i r="2">
      <x v="7"/>
    </i>
    <i r="2">
      <x v="21"/>
    </i>
    <i r="2">
      <x v="118"/>
    </i>
    <i r="2">
      <x v="164"/>
    </i>
    <i r="2">
      <x v="40"/>
    </i>
    <i r="2">
      <x v="45"/>
    </i>
    <i r="2">
      <x v="24"/>
    </i>
    <i r="2">
      <x v="31"/>
    </i>
    <i r="2">
      <x v="39"/>
    </i>
    <i r="2">
      <x v="108"/>
    </i>
    <i r="2">
      <x v="70"/>
    </i>
    <i r="2">
      <x v="35"/>
    </i>
    <i r="2">
      <x v="12"/>
    </i>
    <i r="2">
      <x v="97"/>
    </i>
    <i r="2">
      <x v="14"/>
    </i>
    <i r="2">
      <x v="34"/>
    </i>
    <i r="2">
      <x v="119"/>
    </i>
    <i r="2">
      <x v="17"/>
    </i>
    <i r="2">
      <x v="28"/>
    </i>
    <i r="2">
      <x v="100"/>
    </i>
    <i r="2">
      <x v="16"/>
    </i>
    <i r="2">
      <x v="44"/>
    </i>
    <i r="2">
      <x v="33"/>
    </i>
    <i r="1">
      <x v="10"/>
    </i>
    <i r="2">
      <x v="182"/>
    </i>
    <i r="2">
      <x v="132"/>
    </i>
    <i r="2">
      <x v="108"/>
    </i>
    <i r="2">
      <x v="102"/>
    </i>
    <i r="2">
      <x v="140"/>
    </i>
    <i r="2">
      <x v="190"/>
    </i>
    <i r="2">
      <x v="176"/>
    </i>
    <i r="2">
      <x v="181"/>
    </i>
    <i r="2">
      <x v="53"/>
    </i>
    <i r="2">
      <x v="26"/>
    </i>
    <i r="2">
      <x v="203"/>
    </i>
    <i r="2">
      <x v="27"/>
    </i>
    <i r="2">
      <x v="155"/>
    </i>
    <i r="2">
      <x v="47"/>
    </i>
    <i r="2">
      <x v="119"/>
    </i>
    <i r="2">
      <x v="99"/>
    </i>
    <i r="2">
      <x v="28"/>
    </i>
    <i r="2">
      <x v="2"/>
    </i>
    <i r="2">
      <x v="204"/>
    </i>
    <i r="2">
      <x v="38"/>
    </i>
    <i r="2">
      <x v="37"/>
    </i>
    <i r="2">
      <x v="142"/>
    </i>
    <i r="2">
      <x v="7"/>
    </i>
    <i r="2">
      <x v="145"/>
    </i>
    <i r="2">
      <x v="77"/>
    </i>
    <i r="2">
      <x v="93"/>
    </i>
    <i r="2">
      <x v="201"/>
    </i>
    <i r="2">
      <x v="208"/>
    </i>
    <i r="2">
      <x v="74"/>
    </i>
    <i r="2">
      <x v="80"/>
    </i>
    <i r="2">
      <x v="189"/>
    </i>
    <i r="2">
      <x v="48"/>
    </i>
    <i r="2">
      <x v="55"/>
    </i>
    <i r="2">
      <x v="41"/>
    </i>
    <i r="2">
      <x v="175"/>
    </i>
    <i r="2">
      <x v="78"/>
    </i>
    <i r="2">
      <x v="20"/>
    </i>
    <i r="2">
      <x v="89"/>
    </i>
    <i r="2">
      <x v="90"/>
    </i>
    <i r="2">
      <x v="199"/>
    </i>
    <i r="2">
      <x v="178"/>
    </i>
    <i r="2">
      <x v="73"/>
    </i>
    <i r="2">
      <x v="197"/>
    </i>
    <i r="2">
      <x v="191"/>
    </i>
    <i r="2">
      <x v="150"/>
    </i>
    <i r="2">
      <x v="58"/>
    </i>
    <i r="2">
      <x v="31"/>
    </i>
    <i r="2">
      <x v="10"/>
    </i>
    <i r="2">
      <x v="169"/>
    </i>
    <i r="2">
      <x v="193"/>
    </i>
    <i r="2">
      <x v="170"/>
    </i>
    <i r="2">
      <x v="138"/>
    </i>
    <i r="2">
      <x v="25"/>
    </i>
    <i r="2">
      <x v="128"/>
    </i>
    <i r="2">
      <x v="72"/>
    </i>
    <i r="2">
      <x v="68"/>
    </i>
    <i r="2">
      <x v="94"/>
    </i>
    <i r="2">
      <x v="52"/>
    </i>
    <i r="2">
      <x v="167"/>
    </i>
    <i r="2">
      <x v="64"/>
    </i>
    <i r="2">
      <x v="12"/>
    </i>
    <i r="2">
      <x v="57"/>
    </i>
    <i r="2">
      <x v="1"/>
    </i>
    <i r="2">
      <x/>
    </i>
    <i r="1">
      <x v="11"/>
    </i>
    <i r="2">
      <x v="182"/>
    </i>
    <i r="2">
      <x v="194"/>
    </i>
    <i r="2">
      <x v="87"/>
    </i>
    <i r="2">
      <x v="190"/>
    </i>
    <i r="2">
      <x v="24"/>
    </i>
    <i r="2">
      <x v="202"/>
    </i>
    <i r="2">
      <x v="203"/>
    </i>
    <i r="2">
      <x v="146"/>
    </i>
    <i r="2">
      <x v="2"/>
    </i>
    <i r="2">
      <x v="161"/>
    </i>
    <i r="2">
      <x v="49"/>
    </i>
    <i r="2">
      <x v="78"/>
    </i>
    <i r="2">
      <x v="129"/>
    </i>
    <i r="2">
      <x v="131"/>
    </i>
    <i r="2">
      <x v="53"/>
    </i>
    <i r="2">
      <x v="79"/>
    </i>
    <i r="2">
      <x v="80"/>
    </i>
    <i r="2">
      <x v="208"/>
    </i>
    <i r="2">
      <x v="15"/>
    </i>
    <i r="2">
      <x v="35"/>
    </i>
    <i r="2">
      <x v="159"/>
    </i>
    <i r="2">
      <x v="108"/>
    </i>
    <i r="2">
      <x v="112"/>
    </i>
    <i r="2">
      <x v="73"/>
    </i>
    <i r="2">
      <x v="77"/>
    </i>
    <i r="2">
      <x v="160"/>
    </i>
    <i r="2">
      <x v="188"/>
    </i>
    <i r="2">
      <x v="89"/>
    </i>
    <i r="2">
      <x v="148"/>
    </i>
    <i r="2">
      <x v="125"/>
    </i>
    <i r="2">
      <x v="147"/>
    </i>
    <i r="1">
      <x v="12"/>
    </i>
    <i r="2">
      <x v="182"/>
    </i>
    <i r="2">
      <x v="125"/>
    </i>
    <i r="2">
      <x v="203"/>
    </i>
    <i r="2">
      <x v="181"/>
    </i>
    <i r="2">
      <x v="202"/>
    </i>
    <i r="2">
      <x v="176"/>
    </i>
    <i r="2">
      <x v="78"/>
    </i>
    <i r="2">
      <x v="170"/>
    </i>
    <i r="2">
      <x v="102"/>
    </i>
    <i r="2">
      <x v="119"/>
    </i>
    <i r="2">
      <x v="65"/>
    </i>
    <i r="2">
      <x v="77"/>
    </i>
    <i r="2">
      <x v="76"/>
    </i>
    <i r="2">
      <x v="80"/>
    </i>
    <i r="2">
      <x v="178"/>
    </i>
    <i r="2">
      <x v="38"/>
    </i>
    <i r="2">
      <x v="166"/>
    </i>
    <i r="2">
      <x v="19"/>
    </i>
    <i r="2">
      <x v="3"/>
    </i>
    <i r="2">
      <x v="108"/>
    </i>
    <i r="2">
      <x v="67"/>
    </i>
    <i r="2">
      <x v="32"/>
    </i>
    <i r="2">
      <x v="122"/>
    </i>
    <i r="2">
      <x v="120"/>
    </i>
    <i r="2">
      <x v="66"/>
    </i>
    <i r="2">
      <x v="99"/>
    </i>
    <i r="2">
      <x v="183"/>
    </i>
    <i r="2">
      <x v="136"/>
    </i>
    <i r="2">
      <x v="36"/>
    </i>
    <i r="2">
      <x v="148"/>
    </i>
    <i r="2">
      <x v="198"/>
    </i>
    <i r="2">
      <x v="204"/>
    </i>
    <i r="2">
      <x v="165"/>
    </i>
    <i r="2">
      <x v="53"/>
    </i>
    <i r="2">
      <x v="43"/>
    </i>
    <i r="2">
      <x v="30"/>
    </i>
    <i r="2">
      <x v="63"/>
    </i>
    <i r="2">
      <x v="70"/>
    </i>
    <i r="2">
      <x v="130"/>
    </i>
    <i r="2">
      <x v="157"/>
    </i>
    <i r="2">
      <x v="60"/>
    </i>
    <i r="2">
      <x v="159"/>
    </i>
    <i r="2">
      <x v="23"/>
    </i>
    <i r="2">
      <x v="161"/>
    </i>
    <i>
      <x v="2"/>
    </i>
    <i r="1">
      <x v="1"/>
    </i>
    <i r="2">
      <x v="182"/>
    </i>
    <i r="2">
      <x v="102"/>
    </i>
    <i r="2">
      <x v="91"/>
    </i>
    <i r="2">
      <x v="92"/>
    </i>
    <i r="2">
      <x v="94"/>
    </i>
    <i r="2">
      <x v="150"/>
    </i>
    <i r="2">
      <x v="164"/>
    </i>
    <i r="2">
      <x v="132"/>
    </i>
    <i r="2">
      <x v="3"/>
    </i>
    <i r="2">
      <x v="119"/>
    </i>
    <i r="2">
      <x v="168"/>
    </i>
    <i r="2">
      <x v="22"/>
    </i>
    <i r="2">
      <x v="176"/>
    </i>
    <i r="2">
      <x v="139"/>
    </i>
    <i r="2">
      <x v="106"/>
    </i>
    <i r="2">
      <x v="109"/>
    </i>
    <i r="2">
      <x v="166"/>
    </i>
    <i r="2">
      <x v="207"/>
    </i>
    <i r="2">
      <x v="98"/>
    </i>
    <i r="2">
      <x v="97"/>
    </i>
    <i r="2">
      <x v="89"/>
    </i>
    <i r="2">
      <x v="165"/>
    </i>
    <i r="2">
      <x v="110"/>
    </i>
    <i r="2">
      <x v="141"/>
    </i>
    <i r="2">
      <x v="107"/>
    </i>
    <i r="2">
      <x v="116"/>
    </i>
    <i r="2">
      <x v="85"/>
    </i>
    <i r="2">
      <x v="80"/>
    </i>
    <i r="2">
      <x v="42"/>
    </i>
    <i r="2">
      <x v="128"/>
    </i>
    <i r="2">
      <x v="133"/>
    </i>
    <i r="2">
      <x v="193"/>
    </i>
    <i r="2">
      <x v="53"/>
    </i>
    <i r="2">
      <x v="125"/>
    </i>
    <i r="2">
      <x v="111"/>
    </i>
    <i r="2">
      <x v="86"/>
    </i>
    <i r="2">
      <x v="120"/>
    </i>
    <i r="2">
      <x v="79"/>
    </i>
    <i r="2">
      <x v="126"/>
    </i>
    <i r="2">
      <x v="5"/>
    </i>
    <i r="2">
      <x v="117"/>
    </i>
    <i r="2">
      <x v="171"/>
    </i>
    <i r="2">
      <x v="162"/>
    </i>
    <i r="2">
      <x v="130"/>
    </i>
    <i r="2">
      <x v="137"/>
    </i>
    <i r="2">
      <x v="83"/>
    </i>
    <i r="2">
      <x v="25"/>
    </i>
    <i r="2">
      <x v="68"/>
    </i>
    <i r="2">
      <x v="84"/>
    </i>
    <i r="1">
      <x v="2"/>
    </i>
    <i r="2">
      <x v="194"/>
    </i>
    <i r="2">
      <x v="182"/>
    </i>
    <i r="2">
      <x v="104"/>
    </i>
    <i r="2">
      <x v="119"/>
    </i>
    <i r="2">
      <x v="176"/>
    </i>
    <i r="2">
      <x v="187"/>
    </i>
    <i r="2">
      <x v="173"/>
    </i>
    <i r="2">
      <x v="183"/>
    </i>
    <i r="2">
      <x v="103"/>
    </i>
    <i r="2">
      <x v="54"/>
    </i>
    <i r="2">
      <x v="46"/>
    </i>
    <i r="2">
      <x v="172"/>
    </i>
    <i r="2">
      <x v="179"/>
    </i>
    <i r="2">
      <x v="135"/>
    </i>
    <i r="2">
      <x v="134"/>
    </i>
    <i r="2">
      <x v="85"/>
    </i>
    <i r="2">
      <x v="4"/>
    </i>
    <i r="2">
      <x v="97"/>
    </i>
    <i r="2">
      <x v="98"/>
    </i>
    <i r="2">
      <x v="109"/>
    </i>
    <i r="2">
      <x v="127"/>
    </i>
    <i r="2">
      <x v="95"/>
    </i>
    <i r="2">
      <x v="158"/>
    </i>
    <i r="2">
      <x v="71"/>
    </i>
    <i r="2">
      <x v="123"/>
    </i>
    <i r="2">
      <x v="114"/>
    </i>
    <i r="2">
      <x v="163"/>
    </i>
    <i r="2">
      <x v="96"/>
    </i>
    <i r="2">
      <x v="206"/>
    </i>
    <i r="2">
      <x v="113"/>
    </i>
    <i r="2">
      <x v="74"/>
    </i>
    <i r="2">
      <x v="121"/>
    </i>
    <i r="2">
      <x v="184"/>
    </i>
    <i r="2">
      <x v="143"/>
    </i>
    <i r="2">
      <x v="193"/>
    </i>
    <i r="2">
      <x v="68"/>
    </i>
    <i r="2">
      <x v="6"/>
    </i>
    <i r="2">
      <x v="175"/>
    </i>
    <i r="2">
      <x v="199"/>
    </i>
    <i r="2">
      <x v="75"/>
    </i>
    <i r="2">
      <x v="63"/>
    </i>
    <i r="2">
      <x v="149"/>
    </i>
    <i r="2">
      <x v="18"/>
    </i>
    <i r="2">
      <x v="110"/>
    </i>
    <i r="2">
      <x/>
    </i>
    <i r="2">
      <x v="10"/>
    </i>
    <i r="2">
      <x v="52"/>
    </i>
    <i r="2">
      <x v="37"/>
    </i>
    <i r="2">
      <x v="111"/>
    </i>
    <i r="2">
      <x v="185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213" firstHeaderRow="1" firstDataRow="1" firstDataCol="1"/>
  <pivotFields count="14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9" showAll="0"/>
    <pivotField axis="axisRow" showAll="0" sortType="descending">
      <items count="210">
        <item x="136"/>
        <item x="119"/>
        <item x="103"/>
        <item x="154"/>
        <item x="198"/>
        <item x="181"/>
        <item x="194"/>
        <item x="65"/>
        <item x="19"/>
        <item x="20"/>
        <item x="110"/>
        <item x="72"/>
        <item x="87"/>
        <item x="48"/>
        <item x="96"/>
        <item x="148"/>
        <item x="91"/>
        <item x="34"/>
        <item x="200"/>
        <item x="167"/>
        <item x="122"/>
        <item x="90"/>
        <item x="173"/>
        <item x="163"/>
        <item x="52"/>
        <item x="60"/>
        <item x="3"/>
        <item x="4"/>
        <item x="5"/>
        <item x="38"/>
        <item x="161"/>
        <item x="79"/>
        <item x="170"/>
        <item x="93"/>
        <item x="85"/>
        <item x="80"/>
        <item x="165"/>
        <item x="112"/>
        <item x="134"/>
        <item x="86"/>
        <item x="101"/>
        <item x="123"/>
        <item x="172"/>
        <item x="35"/>
        <item x="94"/>
        <item x="50"/>
        <item x="192"/>
        <item x="111"/>
        <item x="113"/>
        <item x="146"/>
        <item x="11"/>
        <item x="12"/>
        <item x="121"/>
        <item x="109"/>
        <item x="187"/>
        <item x="117"/>
        <item x="1"/>
        <item x="114"/>
        <item x="128"/>
        <item x="2"/>
        <item x="157"/>
        <item x="30"/>
        <item x="100"/>
        <item x="158"/>
        <item x="135"/>
        <item x="164"/>
        <item x="41"/>
        <item x="51"/>
        <item x="120"/>
        <item x="47"/>
        <item x="84"/>
        <item x="186"/>
        <item x="107"/>
        <item x="17"/>
        <item x="139"/>
        <item x="205"/>
        <item x="156"/>
        <item x="137"/>
        <item x="116"/>
        <item x="153"/>
        <item x="25"/>
        <item x="75"/>
        <item x="6"/>
        <item x="177"/>
        <item x="81"/>
        <item x="179"/>
        <item x="40"/>
        <item x="144"/>
        <item x="23"/>
        <item x="26"/>
        <item x="24"/>
        <item x="175"/>
        <item x="68"/>
        <item x="115"/>
        <item x="141"/>
        <item x="193"/>
        <item x="206"/>
        <item x="69"/>
        <item x="14"/>
        <item x="127"/>
        <item x="102"/>
        <item x="22"/>
        <item x="36"/>
        <item x="195"/>
        <item x="199"/>
        <item x="29"/>
        <item x="171"/>
        <item x="176"/>
        <item x="92"/>
        <item x="55"/>
        <item x="56"/>
        <item x="59"/>
        <item x="152"/>
        <item x="196"/>
        <item x="188"/>
        <item x="15"/>
        <item x="183"/>
        <item x="174"/>
        <item x="83"/>
        <item x="89"/>
        <item x="74"/>
        <item x="204"/>
        <item x="53"/>
        <item x="189"/>
        <item x="45"/>
        <item x="16"/>
        <item x="182"/>
        <item x="185"/>
        <item x="130"/>
        <item x="13"/>
        <item x="160"/>
        <item x="151"/>
        <item x="126"/>
        <item x="39"/>
        <item x="207"/>
        <item x="208"/>
        <item x="169"/>
        <item x="180"/>
        <item x="104"/>
        <item x="63"/>
        <item x="124"/>
        <item x="184"/>
        <item x="27"/>
        <item x="43"/>
        <item x="70"/>
        <item x="62"/>
        <item x="147"/>
        <item x="58"/>
        <item x="145"/>
        <item x="201"/>
        <item x="105"/>
        <item x="54"/>
        <item x="61"/>
        <item x="64"/>
        <item x="67"/>
        <item x="132"/>
        <item x="88"/>
        <item x="155"/>
        <item x="202"/>
        <item x="95"/>
        <item x="82"/>
        <item x="150"/>
        <item x="178"/>
        <item x="197"/>
        <item x="99"/>
        <item x="166"/>
        <item x="162"/>
        <item x="131"/>
        <item x="33"/>
        <item x="37"/>
        <item x="76"/>
        <item x="42"/>
        <item x="8"/>
        <item x="9"/>
        <item x="57"/>
        <item x="7"/>
        <item x="108"/>
        <item x="31"/>
        <item x="118"/>
        <item x="190"/>
        <item x="78"/>
        <item x="133"/>
        <item x="44"/>
        <item x="168"/>
        <item x="203"/>
        <item x="28"/>
        <item x="49"/>
        <item x="191"/>
        <item x="143"/>
        <item x="129"/>
        <item x="97"/>
        <item x="98"/>
        <item x="46"/>
        <item x="10"/>
        <item x="142"/>
        <item x="21"/>
        <item x="18"/>
        <item x="140"/>
        <item x="159"/>
        <item x="125"/>
        <item x="0"/>
        <item x="73"/>
        <item x="149"/>
        <item x="106"/>
        <item x="66"/>
        <item x="32"/>
        <item x="77"/>
        <item x="71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showAll="0"/>
    <pivotField showAll="0"/>
    <pivotField showAll="0"/>
    <pivotField showAll="0"/>
    <pivotField showAl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210">
    <i>
      <x v="125"/>
    </i>
    <i>
      <x v="182"/>
    </i>
    <i>
      <x v="102"/>
    </i>
    <i>
      <x v="177"/>
    </i>
    <i>
      <x v="186"/>
    </i>
    <i>
      <x v="194"/>
    </i>
    <i>
      <x v="132"/>
    </i>
    <i>
      <x v="80"/>
    </i>
    <i>
      <x v="50"/>
    </i>
    <i>
      <x v="115"/>
    </i>
    <i>
      <x v="108"/>
    </i>
    <i>
      <x v="101"/>
    </i>
    <i>
      <x v="124"/>
    </i>
    <i>
      <x v="193"/>
    </i>
    <i>
      <x v="176"/>
    </i>
    <i>
      <x v="119"/>
    </i>
    <i>
      <x v="190"/>
    </i>
    <i>
      <x v="203"/>
    </i>
    <i>
      <x v="181"/>
    </i>
    <i>
      <x v="109"/>
    </i>
    <i>
      <x v="51"/>
    </i>
    <i>
      <x v="202"/>
    </i>
    <i>
      <x v="110"/>
    </i>
    <i>
      <x v="91"/>
    </i>
    <i>
      <x v="78"/>
    </i>
    <i>
      <x v="90"/>
    </i>
    <i>
      <x v="89"/>
    </i>
    <i>
      <x v="27"/>
    </i>
    <i>
      <x v="8"/>
    </i>
    <i>
      <x v="192"/>
    </i>
    <i>
      <x v="9"/>
    </i>
    <i>
      <x v="156"/>
    </i>
    <i>
      <x v="140"/>
    </i>
    <i>
      <x v="28"/>
    </i>
    <i>
      <x v="26"/>
    </i>
    <i>
      <x v="104"/>
    </i>
    <i>
      <x v="24"/>
    </i>
    <i>
      <x v="97"/>
    </i>
    <i>
      <x v="172"/>
    </i>
    <i>
      <x v="53"/>
    </i>
    <i>
      <x v="142"/>
    </i>
    <i>
      <x v="92"/>
    </i>
    <i>
      <x v="88"/>
    </i>
    <i>
      <x v="168"/>
    </i>
    <i>
      <x v="191"/>
    </i>
    <i>
      <x v="170"/>
    </i>
    <i>
      <x v="87"/>
    </i>
    <i>
      <x v="173"/>
    </i>
    <i>
      <x v="67"/>
    </i>
    <i>
      <x v="169"/>
    </i>
    <i>
      <x v="171"/>
    </i>
    <i>
      <x v="98"/>
    </i>
    <i>
      <x v="56"/>
    </i>
    <i>
      <x v="204"/>
    </i>
    <i>
      <x v="2"/>
    </i>
    <i>
      <x v="94"/>
    </i>
    <i>
      <x v="145"/>
    </i>
    <i>
      <x v="29"/>
    </i>
    <i>
      <x v="66"/>
    </i>
    <i>
      <x v="150"/>
    </i>
    <i>
      <x v="200"/>
    </i>
    <i>
      <x v="77"/>
    </i>
    <i>
      <x v="205"/>
    </i>
    <i>
      <x v="99"/>
    </i>
    <i>
      <x v="144"/>
    </i>
    <i>
      <x v="38"/>
    </i>
    <i>
      <x v="164"/>
    </i>
    <i>
      <x v="175"/>
    </i>
    <i>
      <x v="185"/>
    </i>
    <i>
      <x v="84"/>
    </i>
    <i>
      <x v="86"/>
    </i>
    <i>
      <x v="155"/>
    </i>
    <i>
      <x v="3"/>
    </i>
    <i>
      <x v="183"/>
    </i>
    <i>
      <x v="133"/>
    </i>
    <i>
      <x v="201"/>
    </i>
    <i>
      <x v="47"/>
    </i>
    <i>
      <x v="207"/>
    </i>
    <i>
      <x v="7"/>
    </i>
    <i>
      <x v="187"/>
    </i>
    <i>
      <x v="25"/>
    </i>
    <i>
      <x v="85"/>
    </i>
    <i>
      <x v="139"/>
    </i>
    <i>
      <x v="147"/>
    </i>
    <i>
      <x v="103"/>
    </i>
    <i>
      <x v="143"/>
    </i>
    <i>
      <x v="54"/>
    </i>
    <i>
      <x v="166"/>
    </i>
    <i>
      <x v="37"/>
    </i>
    <i>
      <x v="45"/>
    </i>
    <i>
      <x v="180"/>
    </i>
    <i>
      <x v="159"/>
    </i>
    <i>
      <x v="46"/>
    </i>
    <i>
      <x v="178"/>
    </i>
    <i>
      <x v="179"/>
    </i>
    <i>
      <x v="146"/>
    </i>
    <i>
      <x v="122"/>
    </i>
    <i>
      <x v="74"/>
    </i>
    <i>
      <x v="65"/>
    </i>
    <i>
      <x v="105"/>
    </i>
    <i>
      <x v="73"/>
    </i>
    <i>
      <x v="208"/>
    </i>
    <i>
      <x v="22"/>
    </i>
    <i>
      <x v="165"/>
    </i>
    <i>
      <x v="134"/>
    </i>
    <i>
      <x v="135"/>
    </i>
    <i>
      <x v="206"/>
    </i>
    <i>
      <x v="120"/>
    </i>
    <i>
      <x v="129"/>
    </i>
    <i>
      <x v="4"/>
    </i>
    <i>
      <x v="111"/>
    </i>
    <i>
      <x v="76"/>
    </i>
    <i>
      <x v="93"/>
    </i>
    <i>
      <x v="106"/>
    </i>
    <i>
      <x v="161"/>
    </i>
    <i>
      <x v="199"/>
    </i>
    <i>
      <x v="79"/>
    </i>
    <i>
      <x v="49"/>
    </i>
    <i>
      <x v="160"/>
    </i>
    <i>
      <x v="127"/>
    </i>
    <i>
      <x v="31"/>
    </i>
    <i>
      <x v="19"/>
    </i>
    <i>
      <x v="128"/>
    </i>
    <i>
      <x v="68"/>
    </i>
    <i>
      <x v="154"/>
    </i>
    <i>
      <x v="141"/>
    </i>
    <i>
      <x v="95"/>
    </i>
    <i>
      <x v="158"/>
    </i>
    <i>
      <x v="71"/>
    </i>
    <i>
      <x v="189"/>
    </i>
    <i>
      <x v="55"/>
    </i>
    <i>
      <x v="113"/>
    </i>
    <i>
      <x v="163"/>
    </i>
    <i>
      <x v="107"/>
    </i>
    <i>
      <x v="195"/>
    </i>
    <i>
      <x v="123"/>
    </i>
    <i>
      <x v="35"/>
    </i>
    <i>
      <x v="62"/>
    </i>
    <i>
      <x v="17"/>
    </i>
    <i>
      <x v="11"/>
    </i>
    <i>
      <x v="48"/>
    </i>
    <i>
      <x v="32"/>
    </i>
    <i>
      <x v="116"/>
    </i>
    <i>
      <x v="114"/>
    </i>
    <i>
      <x v="20"/>
    </i>
    <i>
      <x v="96"/>
    </i>
    <i>
      <x v="70"/>
    </i>
    <i>
      <x v="131"/>
    </i>
    <i>
      <x v="43"/>
    </i>
    <i>
      <x v="10"/>
    </i>
    <i>
      <x v="41"/>
    </i>
    <i>
      <x v="148"/>
    </i>
    <i>
      <x v="121"/>
    </i>
    <i>
      <x v="184"/>
    </i>
    <i>
      <x v="198"/>
    </i>
    <i>
      <x v="58"/>
    </i>
    <i>
      <x v="59"/>
    </i>
    <i>
      <x v="6"/>
    </i>
    <i>
      <x v="72"/>
    </i>
    <i>
      <x v="42"/>
    </i>
    <i>
      <x v="112"/>
    </i>
    <i>
      <x v="52"/>
    </i>
    <i>
      <x v="21"/>
    </i>
    <i>
      <x v="118"/>
    </i>
    <i>
      <x v="13"/>
    </i>
    <i>
      <x v="151"/>
    </i>
    <i>
      <x v="197"/>
    </i>
    <i>
      <x v="36"/>
    </i>
    <i>
      <x v="15"/>
    </i>
    <i>
      <x v="136"/>
    </i>
    <i>
      <x v="138"/>
    </i>
    <i>
      <x v="153"/>
    </i>
    <i>
      <x v="39"/>
    </i>
    <i>
      <x v="130"/>
    </i>
    <i>
      <x v="63"/>
    </i>
    <i>
      <x/>
    </i>
    <i>
      <x v="40"/>
    </i>
    <i>
      <x v="12"/>
    </i>
    <i>
      <x v="152"/>
    </i>
    <i>
      <x v="75"/>
    </i>
    <i>
      <x v="167"/>
    </i>
    <i>
      <x v="174"/>
    </i>
    <i>
      <x v="1"/>
    </i>
    <i>
      <x v="64"/>
    </i>
    <i>
      <x v="14"/>
    </i>
    <i>
      <x v="5"/>
    </i>
    <i>
      <x v="100"/>
    </i>
    <i>
      <x v="61"/>
    </i>
    <i>
      <x v="34"/>
    </i>
    <i>
      <x v="126"/>
    </i>
    <i>
      <x v="82"/>
    </i>
    <i>
      <x v="44"/>
    </i>
    <i>
      <x v="33"/>
    </i>
    <i>
      <x v="60"/>
    </i>
    <i>
      <x v="157"/>
    </i>
    <i>
      <x v="196"/>
    </i>
    <i>
      <x v="162"/>
    </i>
    <i>
      <x v="57"/>
    </i>
    <i>
      <x v="188"/>
    </i>
    <i>
      <x v="117"/>
    </i>
    <i>
      <x v="18"/>
    </i>
    <i>
      <x v="23"/>
    </i>
    <i>
      <x v="30"/>
    </i>
    <i>
      <x v="81"/>
    </i>
    <i>
      <x v="137"/>
    </i>
    <i>
      <x v="83"/>
    </i>
    <i>
      <x v="149"/>
    </i>
    <i>
      <x v="16"/>
    </i>
    <i>
      <x v="69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:K391" firstHeaderRow="1" firstDataRow="1" firstDataCol="1"/>
  <pivotFields count="16"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9" showAll="0"/>
    <pivotField axis="axisRow" showAll="0" sortType="descending">
      <items count="388">
        <item x="280"/>
        <item x="281"/>
        <item x="380"/>
        <item x="201"/>
        <item x="282"/>
        <item x="240"/>
        <item x="202"/>
        <item x="153"/>
        <item x="355"/>
        <item x="333"/>
        <item x="308"/>
        <item x="154"/>
        <item x="155"/>
        <item x="4"/>
        <item x="30"/>
        <item x="31"/>
        <item x="203"/>
        <item x="334"/>
        <item x="225"/>
        <item x="226"/>
        <item x="53"/>
        <item x="321"/>
        <item x="137"/>
        <item x="381"/>
        <item x="112"/>
        <item x="45"/>
        <item x="386"/>
        <item x="70"/>
        <item x="113"/>
        <item x="324"/>
        <item x="325"/>
        <item x="326"/>
        <item x="241"/>
        <item x="107"/>
        <item x="114"/>
        <item x="108"/>
        <item x="327"/>
        <item x="295"/>
        <item x="293"/>
        <item x="315"/>
        <item x="316"/>
        <item x="317"/>
        <item x="376"/>
        <item x="377"/>
        <item x="378"/>
        <item x="294"/>
        <item x="297"/>
        <item x="276"/>
        <item x="110"/>
        <item x="323"/>
        <item x="111"/>
        <item x="318"/>
        <item x="319"/>
        <item x="260"/>
        <item x="261"/>
        <item x="262"/>
        <item x="227"/>
        <item x="228"/>
        <item x="296"/>
        <item x="356"/>
        <item x="357"/>
        <item x="358"/>
        <item x="14"/>
        <item x="15"/>
        <item x="16"/>
        <item x="17"/>
        <item x="18"/>
        <item x="19"/>
        <item x="229"/>
        <item x="230"/>
        <item x="156"/>
        <item x="292"/>
        <item x="115"/>
        <item x="231"/>
        <item x="54"/>
        <item x="209"/>
        <item x="247"/>
        <item x="248"/>
        <item x="249"/>
        <item x="250"/>
        <item x="251"/>
        <item x="252"/>
        <item x="157"/>
        <item x="359"/>
        <item x="116"/>
        <item x="117"/>
        <item x="118"/>
        <item x="119"/>
        <item x="120"/>
        <item x="121"/>
        <item x="122"/>
        <item x="55"/>
        <item x="360"/>
        <item x="138"/>
        <item x="96"/>
        <item x="139"/>
        <item x="140"/>
        <item x="141"/>
        <item x="142"/>
        <item x="328"/>
        <item x="288"/>
        <item x="158"/>
        <item x="159"/>
        <item x="210"/>
        <item x="211"/>
        <item x="350"/>
        <item x="160"/>
        <item x="271"/>
        <item x="2"/>
        <item x="3"/>
        <item x="303"/>
        <item x="304"/>
        <item x="305"/>
        <item x="335"/>
        <item x="336"/>
        <item x="283"/>
        <item x="351"/>
        <item x="258"/>
        <item x="193"/>
        <item x="106"/>
        <item x="194"/>
        <item x="367"/>
        <item x="368"/>
        <item x="369"/>
        <item x="370"/>
        <item x="371"/>
        <item x="161"/>
        <item x="352"/>
        <item x="37"/>
        <item x="268"/>
        <item x="180"/>
        <item x="51"/>
        <item x="109"/>
        <item x="52"/>
        <item x="181"/>
        <item x="269"/>
        <item x="270"/>
        <item x="182"/>
        <item x="71"/>
        <item x="200"/>
        <item x="162"/>
        <item x="195"/>
        <item x="5"/>
        <item x="6"/>
        <item x="372"/>
        <item x="255"/>
        <item x="56"/>
        <item x="98"/>
        <item x="337"/>
        <item x="275"/>
        <item x="204"/>
        <item x="272"/>
        <item x="320"/>
        <item x="361"/>
        <item x="0"/>
        <item x="385"/>
        <item x="196"/>
        <item x="197"/>
        <item x="279"/>
        <item x="145"/>
        <item x="242"/>
        <item x="277"/>
        <item x="59"/>
        <item x="373"/>
        <item x="338"/>
        <item x="254"/>
        <item x="273"/>
        <item x="65"/>
        <item x="362"/>
        <item x="205"/>
        <item x="7"/>
        <item x="8"/>
        <item x="9"/>
        <item x="206"/>
        <item x="298"/>
        <item x="207"/>
        <item x="284"/>
        <item x="163"/>
        <item x="164"/>
        <item x="10"/>
        <item x="299"/>
        <item x="165"/>
        <item x="166"/>
        <item x="40"/>
        <item x="41"/>
        <item x="42"/>
        <item x="84"/>
        <item x="85"/>
        <item x="146"/>
        <item x="86"/>
        <item x="198"/>
        <item x="72"/>
        <item x="91"/>
        <item x="290"/>
        <item x="143"/>
        <item x="289"/>
        <item x="243"/>
        <item x="92"/>
        <item x="93"/>
        <item x="39"/>
        <item x="73"/>
        <item x="332"/>
        <item x="144"/>
        <item x="345"/>
        <item x="346"/>
        <item x="43"/>
        <item x="347"/>
        <item x="44"/>
        <item x="348"/>
        <item x="60"/>
        <item x="167"/>
        <item x="88"/>
        <item x="313"/>
        <item x="89"/>
        <item x="314"/>
        <item x="90"/>
        <item x="74"/>
        <item x="75"/>
        <item x="76"/>
        <item x="61"/>
        <item x="265"/>
        <item x="266"/>
        <item x="267"/>
        <item x="244"/>
        <item x="123"/>
        <item x="147"/>
        <item x="232"/>
        <item x="79"/>
        <item x="80"/>
        <item x="20"/>
        <item x="339"/>
        <item x="340"/>
        <item x="168"/>
        <item x="379"/>
        <item x="94"/>
        <item x="263"/>
        <item x="264"/>
        <item x="46"/>
        <item x="233"/>
        <item x="212"/>
        <item x="169"/>
        <item x="341"/>
        <item x="342"/>
        <item x="274"/>
        <item x="124"/>
        <item x="259"/>
        <item x="286"/>
        <item x="287"/>
        <item x="81"/>
        <item x="82"/>
        <item x="83"/>
        <item x="148"/>
        <item x="353"/>
        <item x="354"/>
        <item x="77"/>
        <item x="149"/>
        <item x="150"/>
        <item x="213"/>
        <item x="170"/>
        <item x="171"/>
        <item x="172"/>
        <item x="278"/>
        <item x="125"/>
        <item x="126"/>
        <item x="127"/>
        <item x="128"/>
        <item x="129"/>
        <item x="11"/>
        <item x="151"/>
        <item x="329"/>
        <item x="330"/>
        <item x="173"/>
        <item x="152"/>
        <item x="343"/>
        <item x="234"/>
        <item x="235"/>
        <item x="236"/>
        <item x="21"/>
        <item x="22"/>
        <item x="23"/>
        <item x="24"/>
        <item x="12"/>
        <item x="13"/>
        <item x="57"/>
        <item x="130"/>
        <item x="66"/>
        <item x="300"/>
        <item x="184"/>
        <item x="185"/>
        <item x="186"/>
        <item x="26"/>
        <item x="27"/>
        <item x="28"/>
        <item x="29"/>
        <item x="99"/>
        <item x="67"/>
        <item x="363"/>
        <item x="58"/>
        <item x="174"/>
        <item x="306"/>
        <item x="256"/>
        <item x="187"/>
        <item x="188"/>
        <item x="257"/>
        <item x="307"/>
        <item x="68"/>
        <item x="69"/>
        <item x="291"/>
        <item x="285"/>
        <item x="245"/>
        <item x="364"/>
        <item x="237"/>
        <item x="238"/>
        <item x="239"/>
        <item x="62"/>
        <item x="63"/>
        <item x="95"/>
        <item x="64"/>
        <item x="32"/>
        <item x="33"/>
        <item x="100"/>
        <item x="34"/>
        <item x="246"/>
        <item x="78"/>
        <item x="214"/>
        <item x="175"/>
        <item x="101"/>
        <item x="102"/>
        <item x="103"/>
        <item x="87"/>
        <item x="215"/>
        <item x="208"/>
        <item x="216"/>
        <item x="382"/>
        <item x="131"/>
        <item x="132"/>
        <item x="133"/>
        <item x="134"/>
        <item x="135"/>
        <item x="136"/>
        <item x="191"/>
        <item x="192"/>
        <item x="25"/>
        <item x="217"/>
        <item x="322"/>
        <item x="365"/>
        <item x="301"/>
        <item x="366"/>
        <item x="302"/>
        <item x="344"/>
        <item x="349"/>
        <item x="189"/>
        <item x="190"/>
        <item x="374"/>
        <item x="375"/>
        <item x="218"/>
        <item x="183"/>
        <item x="219"/>
        <item x="220"/>
        <item x="97"/>
        <item x="38"/>
        <item x="383"/>
        <item x="221"/>
        <item x="35"/>
        <item x="36"/>
        <item x="176"/>
        <item x="177"/>
        <item x="178"/>
        <item x="331"/>
        <item x="309"/>
        <item x="310"/>
        <item x="311"/>
        <item x="312"/>
        <item x="199"/>
        <item x="179"/>
        <item x="1"/>
        <item x="104"/>
        <item x="222"/>
        <item x="223"/>
        <item x="47"/>
        <item x="48"/>
        <item x="49"/>
        <item x="50"/>
        <item x="105"/>
        <item x="224"/>
        <item x="384"/>
        <item x="2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388">
    <i>
      <x v="237"/>
    </i>
    <i>
      <x v="329"/>
    </i>
    <i>
      <x v="210"/>
    </i>
    <i>
      <x v="323"/>
    </i>
    <i>
      <x v="199"/>
    </i>
    <i>
      <x v="251"/>
    </i>
    <i>
      <x v="219"/>
    </i>
    <i>
      <x v="362"/>
    </i>
    <i>
      <x v="200"/>
    </i>
    <i>
      <x v="322"/>
    </i>
    <i>
      <x v="162"/>
    </i>
    <i>
      <x v="121"/>
    </i>
    <i>
      <x v="201"/>
    </i>
    <i>
      <x v="383"/>
    </i>
    <i>
      <x v="234"/>
    </i>
    <i>
      <x v="225"/>
    </i>
    <i>
      <x v="195"/>
    </i>
    <i>
      <x v="357"/>
    </i>
    <i>
      <x v="193"/>
    </i>
    <i>
      <x v="378"/>
    </i>
    <i>
      <x v="122"/>
    </i>
    <i>
      <x v="103"/>
    </i>
    <i>
      <x v="180"/>
    </i>
    <i>
      <x v="214"/>
    </i>
    <i>
      <x v="212"/>
    </i>
    <i>
      <x v="211"/>
    </i>
    <i>
      <x v="126"/>
    </i>
    <i>
      <x v="213"/>
    </i>
    <i>
      <x v="127"/>
    </i>
    <i>
      <x v="268"/>
    </i>
    <i>
      <x v="160"/>
    </i>
    <i>
      <x v="192"/>
    </i>
    <i>
      <x v="377"/>
    </i>
    <i>
      <x v="186"/>
    </i>
    <i>
      <x v="110"/>
    </i>
    <i>
      <x v="70"/>
    </i>
    <i>
      <x v="347"/>
    </i>
    <i>
      <x v="346"/>
    </i>
    <i>
      <x v="240"/>
    </i>
    <i>
      <x v="15"/>
    </i>
    <i>
      <x v="314"/>
    </i>
    <i>
      <x v="185"/>
    </i>
    <i>
      <x v="10"/>
    </i>
    <i>
      <x v="65"/>
    </i>
    <i>
      <x v="272"/>
    </i>
    <i>
      <x v="189"/>
    </i>
    <i>
      <x v="184"/>
    </i>
    <i>
      <x v="66"/>
    </i>
    <i>
      <x v="64"/>
    </i>
    <i>
      <x v="62"/>
    </i>
    <i>
      <x v="239"/>
    </i>
    <i>
      <x v="198"/>
    </i>
    <i>
      <x v="118"/>
    </i>
    <i>
      <x v="5"/>
    </i>
    <i>
      <x v="295"/>
    </i>
    <i>
      <x v="205"/>
    </i>
    <i>
      <x v="315"/>
    </i>
    <i>
      <x v="14"/>
    </i>
    <i>
      <x v="326"/>
    </i>
    <i>
      <x v="327"/>
    </i>
    <i>
      <x v="358"/>
    </i>
    <i>
      <x v="182"/>
    </i>
    <i>
      <x v="63"/>
    </i>
    <i>
      <x v="105"/>
    </i>
    <i>
      <x v="359"/>
    </i>
    <i>
      <x v="108"/>
    </i>
    <i>
      <x v="109"/>
    </i>
    <i>
      <x v="197"/>
    </i>
    <i>
      <x v="202"/>
    </i>
    <i>
      <x v="277"/>
    </i>
    <i>
      <x v="321"/>
    </i>
    <i>
      <x v="187"/>
    </i>
    <i>
      <x v="79"/>
    </i>
    <i>
      <x v="81"/>
    </i>
    <i>
      <x v="183"/>
    </i>
    <i>
      <x v="141"/>
    </i>
    <i>
      <x v="318"/>
    </i>
    <i>
      <x v="286"/>
    </i>
    <i>
      <x v="143"/>
    </i>
    <i>
      <x v="317"/>
    </i>
    <i>
      <x v="379"/>
    </i>
    <i>
      <x v="94"/>
    </i>
    <i>
      <x v="280"/>
    </i>
    <i>
      <x v="163"/>
    </i>
    <i>
      <x v="21"/>
    </i>
    <i>
      <x v="316"/>
    </i>
    <i>
      <x v="8"/>
    </i>
    <i>
      <x v="380"/>
    </i>
    <i>
      <x v="233"/>
    </i>
    <i>
      <x v="56"/>
    </i>
    <i>
      <x v="159"/>
    </i>
    <i>
      <x v="142"/>
    </i>
    <i>
      <x v="279"/>
    </i>
    <i>
      <x v="3"/>
    </i>
    <i>
      <x v="196"/>
    </i>
    <i>
      <x v="285"/>
    </i>
    <i>
      <x v="4"/>
    </i>
    <i>
      <x v="207"/>
    </i>
    <i>
      <x v="243"/>
    </i>
    <i>
      <x v="82"/>
    </i>
    <i>
      <x v="178"/>
    </i>
    <i>
      <x v="350"/>
    </i>
    <i>
      <x v="303"/>
    </i>
    <i>
      <x v="374"/>
    </i>
    <i>
      <x v="342"/>
    </i>
    <i>
      <x v="177"/>
    </i>
    <i>
      <x v="179"/>
    </i>
    <i>
      <x v="102"/>
    </i>
    <i>
      <x v="275"/>
    </i>
    <i>
      <x v="294"/>
    </i>
    <i>
      <x v="181"/>
    </i>
    <i>
      <x v="191"/>
    </i>
    <i>
      <x v="305"/>
    </i>
    <i>
      <x v="104"/>
    </i>
    <i>
      <x v="376"/>
    </i>
    <i>
      <x v="306"/>
    </i>
    <i>
      <x v="331"/>
    </i>
    <i>
      <x v="106"/>
    </i>
    <i>
      <x v="101"/>
    </i>
    <i>
      <x v="206"/>
    </i>
    <i>
      <x v="17"/>
    </i>
    <i>
      <x v="382"/>
    </i>
    <i>
      <x v="375"/>
    </i>
    <i>
      <x v="319"/>
    </i>
    <i>
      <x v="67"/>
    </i>
    <i>
      <x v="215"/>
    </i>
    <i>
      <x v="381"/>
    </i>
    <i>
      <x v="13"/>
    </i>
    <i>
      <x v="328"/>
    </i>
    <i>
      <x v="271"/>
    </i>
    <i>
      <x v="254"/>
    </i>
    <i>
      <x v="348"/>
    </i>
    <i>
      <x v="324"/>
    </i>
    <i>
      <x v="161"/>
    </i>
    <i>
      <x v="267"/>
    </i>
    <i>
      <x v="282"/>
    </i>
    <i>
      <x v="274"/>
    </i>
    <i>
      <x v="156"/>
    </i>
    <i>
      <x v="298"/>
    </i>
    <i>
      <x v="278"/>
    </i>
    <i>
      <x v="128"/>
    </i>
    <i>
      <x v="344"/>
    </i>
    <i>
      <x v="112"/>
    </i>
    <i>
      <x v="308"/>
    </i>
    <i>
      <x v="111"/>
    </i>
    <i>
      <x v="119"/>
    </i>
    <i>
      <x v="190"/>
    </i>
    <i>
      <x v="330"/>
    </i>
    <i>
      <x v="345"/>
    </i>
    <i>
      <x v="325"/>
    </i>
    <i>
      <x v="137"/>
    </i>
    <i>
      <x v="154"/>
    </i>
    <i>
      <x v="301"/>
    </i>
    <i>
      <x v="149"/>
    </i>
    <i>
      <x v="229"/>
    </i>
    <i>
      <x v="281"/>
    </i>
    <i>
      <x v="341"/>
    </i>
    <i>
      <x v="222"/>
    </i>
    <i>
      <x v="208"/>
    </i>
    <i>
      <x v="312"/>
    </i>
    <i>
      <x v="309"/>
    </i>
    <i>
      <x v="57"/>
    </i>
    <i>
      <x v="77"/>
    </i>
    <i>
      <x v="78"/>
    </i>
    <i>
      <x v="145"/>
    </i>
    <i>
      <x v="256"/>
    </i>
    <i>
      <x v="226"/>
    </i>
    <i>
      <x v="194"/>
    </i>
    <i>
      <x v="340"/>
    </i>
    <i>
      <x v="174"/>
    </i>
    <i>
      <x v="80"/>
    </i>
    <i>
      <x v="320"/>
    </i>
    <i>
      <x v="188"/>
    </i>
    <i>
      <x v="114"/>
    </i>
    <i>
      <x v="91"/>
    </i>
    <i>
      <x v="93"/>
    </i>
    <i>
      <x v="307"/>
    </i>
    <i>
      <x v="107"/>
    </i>
    <i>
      <x v="9"/>
    </i>
    <i>
      <x v="386"/>
    </i>
    <i>
      <x v="168"/>
    </i>
    <i>
      <x v="384"/>
    </i>
    <i>
      <x v="311"/>
    </i>
    <i>
      <x v="76"/>
    </i>
    <i>
      <x v="255"/>
    </i>
    <i>
      <x v="203"/>
    </i>
    <i>
      <x v="113"/>
    </i>
    <i>
      <x v="260"/>
    </i>
    <i>
      <x v="332"/>
    </i>
    <i>
      <x v="276"/>
    </i>
    <i>
      <x v="227"/>
    </i>
    <i>
      <x v="299"/>
    </i>
    <i>
      <x v="151"/>
    </i>
    <i>
      <x v="300"/>
    </i>
    <i>
      <x v="204"/>
    </i>
    <i>
      <x v="209"/>
    </i>
    <i>
      <x v="158"/>
    </i>
    <i>
      <x v="373"/>
    </i>
    <i>
      <x v="220"/>
    </i>
    <i>
      <x v="47"/>
    </i>
    <i>
      <x v="296"/>
    </i>
    <i>
      <x v="232"/>
    </i>
    <i>
      <x v="302"/>
    </i>
    <i>
      <x v="235"/>
    </i>
    <i>
      <x v="147"/>
    </i>
    <i>
      <x v="129"/>
    </i>
    <i>
      <x v="46"/>
    </i>
    <i>
      <x v="152"/>
    </i>
    <i>
      <x v="96"/>
    </i>
    <i>
      <x v="100"/>
    </i>
    <i>
      <x v="150"/>
    </i>
    <i>
      <x v="16"/>
    </i>
    <i>
      <x v="123"/>
    </i>
    <i>
      <x v="221"/>
    </i>
    <i>
      <x v="262"/>
    </i>
    <i>
      <x v="356"/>
    </i>
    <i>
      <x v="139"/>
    </i>
    <i>
      <x v="363"/>
    </i>
    <i>
      <x v="283"/>
    </i>
    <i>
      <x v="28"/>
    </i>
    <i>
      <x v="293"/>
    </i>
    <i>
      <x v="140"/>
    </i>
    <i>
      <x v="61"/>
    </i>
    <i>
      <x v="228"/>
    </i>
    <i>
      <x v="157"/>
    </i>
    <i>
      <x v="83"/>
    </i>
    <i>
      <x v="355"/>
    </i>
    <i>
      <x v="146"/>
    </i>
    <i>
      <x v="74"/>
    </i>
    <i>
      <x v="33"/>
    </i>
    <i>
      <x v="248"/>
    </i>
    <i>
      <x v="25"/>
    </i>
    <i>
      <x v="249"/>
    </i>
    <i>
      <x v="217"/>
    </i>
    <i>
      <x v="250"/>
    </i>
    <i>
      <x v="218"/>
    </i>
    <i>
      <x v="257"/>
    </i>
    <i>
      <x v="20"/>
    </i>
    <i>
      <x v="258"/>
    </i>
    <i>
      <x v="144"/>
    </i>
    <i>
      <x v="259"/>
    </i>
    <i>
      <x v="48"/>
    </i>
    <i>
      <x v="261"/>
    </i>
    <i>
      <x v="310"/>
    </i>
    <i>
      <x v="117"/>
    </i>
    <i>
      <x v="313"/>
    </i>
    <i>
      <x v="265"/>
    </i>
    <i>
      <x v="58"/>
    </i>
    <i>
      <x v="134"/>
    </i>
    <i>
      <x v="45"/>
    </i>
    <i>
      <x v="69"/>
    </i>
    <i>
      <x v="176"/>
    </i>
    <i>
      <x v="42"/>
    </i>
    <i>
      <x v="238"/>
    </i>
    <i>
      <x v="68"/>
    </i>
    <i>
      <x v="138"/>
    </i>
    <i>
      <x v="49"/>
    </i>
    <i>
      <x v="59"/>
    </i>
    <i>
      <x v="116"/>
    </i>
    <i>
      <x v="172"/>
    </i>
    <i>
      <x v="75"/>
    </i>
    <i>
      <x v="6"/>
    </i>
    <i>
      <x v="353"/>
    </i>
    <i>
      <x v="236"/>
    </i>
    <i>
      <x v="223"/>
    </i>
    <i>
      <x v="38"/>
    </i>
    <i>
      <x v="336"/>
    </i>
    <i>
      <x v="11"/>
    </i>
    <i>
      <x v="247"/>
    </i>
    <i>
      <x/>
    </i>
    <i>
      <x v="43"/>
    </i>
    <i>
      <x v="12"/>
    </i>
    <i>
      <x v="369"/>
    </i>
    <i>
      <x v="95"/>
    </i>
    <i>
      <x v="167"/>
    </i>
    <i>
      <x v="85"/>
    </i>
    <i>
      <x v="171"/>
    </i>
    <i>
      <x v="290"/>
    </i>
    <i>
      <x v="338"/>
    </i>
    <i>
      <x v="291"/>
    </i>
    <i>
      <x v="175"/>
    </i>
    <i>
      <x v="292"/>
    </i>
    <i>
      <x v="349"/>
    </i>
    <i>
      <x v="89"/>
    </i>
    <i>
      <x v="273"/>
    </i>
    <i>
      <x v="252"/>
    </i>
    <i>
      <x v="360"/>
    </i>
    <i>
      <x v="87"/>
    </i>
    <i>
      <x v="366"/>
    </i>
    <i>
      <x v="7"/>
    </i>
    <i>
      <x v="371"/>
    </i>
    <i>
      <x v="88"/>
    </i>
    <i>
      <x v="71"/>
    </i>
    <i>
      <x v="19"/>
    </i>
    <i>
      <x v="263"/>
    </i>
    <i>
      <x v="224"/>
    </i>
    <i>
      <x v="246"/>
    </i>
    <i>
      <x v="124"/>
    </i>
    <i>
      <x v="335"/>
    </i>
    <i>
      <x v="1"/>
    </i>
    <i>
      <x v="337"/>
    </i>
    <i>
      <x v="216"/>
    </i>
    <i>
      <x v="339"/>
    </i>
    <i>
      <x v="130"/>
    </i>
    <i>
      <x v="173"/>
    </i>
    <i>
      <x v="97"/>
    </i>
    <i>
      <x v="266"/>
    </i>
    <i>
      <x v="131"/>
    </i>
    <i>
      <x v="22"/>
    </i>
    <i>
      <x v="98"/>
    </i>
    <i>
      <x v="55"/>
    </i>
    <i>
      <x v="125"/>
    </i>
    <i>
      <x v="354"/>
    </i>
    <i>
      <x v="52"/>
    </i>
    <i>
      <x v="115"/>
    </i>
    <i>
      <x v="90"/>
    </i>
    <i>
      <x v="24"/>
    </i>
    <i>
      <x v="244"/>
    </i>
    <i>
      <x v="361"/>
    </i>
    <i>
      <x v="35"/>
    </i>
    <i>
      <x v="365"/>
    </i>
    <i>
      <x v="32"/>
    </i>
    <i>
      <x v="367"/>
    </i>
    <i>
      <x v="245"/>
    </i>
    <i>
      <x v="370"/>
    </i>
    <i>
      <x v="164"/>
    </i>
    <i>
      <x v="372"/>
    </i>
    <i>
      <x v="165"/>
    </i>
    <i>
      <x v="84"/>
    </i>
    <i>
      <x v="37"/>
    </i>
    <i>
      <x v="135"/>
    </i>
    <i>
      <x v="166"/>
    </i>
    <i>
      <x v="50"/>
    </i>
    <i>
      <x v="18"/>
    </i>
    <i>
      <x v="73"/>
    </i>
    <i>
      <x v="86"/>
    </i>
    <i>
      <x v="60"/>
    </i>
    <i>
      <x v="368"/>
    </i>
    <i>
      <x v="385"/>
    </i>
    <i>
      <x v="333"/>
    </i>
    <i>
      <x v="132"/>
    </i>
    <i>
      <x v="364"/>
    </i>
    <i>
      <x v="304"/>
    </i>
    <i>
      <x v="148"/>
    </i>
    <i>
      <x v="31"/>
    </i>
    <i>
      <x v="29"/>
    </i>
    <i>
      <x v="92"/>
    </i>
    <i>
      <x v="36"/>
    </i>
    <i>
      <x v="26"/>
    </i>
    <i>
      <x v="270"/>
    </i>
    <i>
      <x v="343"/>
    </i>
    <i>
      <x v="44"/>
    </i>
    <i>
      <x v="153"/>
    </i>
    <i>
      <x v="170"/>
    </i>
    <i>
      <x v="72"/>
    </i>
    <i>
      <x v="39"/>
    </i>
    <i>
      <x v="155"/>
    </i>
    <i>
      <x v="136"/>
    </i>
    <i>
      <x v="53"/>
    </i>
    <i>
      <x v="133"/>
    </i>
    <i>
      <x v="27"/>
    </i>
    <i>
      <x v="54"/>
    </i>
    <i>
      <x v="241"/>
    </i>
    <i>
      <x v="269"/>
    </i>
    <i>
      <x v="284"/>
    </i>
    <i>
      <x v="34"/>
    </i>
    <i>
      <x v="351"/>
    </i>
    <i>
      <x v="231"/>
    </i>
    <i>
      <x v="51"/>
    </i>
    <i>
      <x v="352"/>
    </i>
    <i>
      <x v="297"/>
    </i>
    <i>
      <x v="264"/>
    </i>
    <i>
      <x v="169"/>
    </i>
    <i>
      <x v="242"/>
    </i>
    <i>
      <x v="120"/>
    </i>
    <i>
      <x v="287"/>
    </i>
    <i>
      <x v="334"/>
    </i>
    <i>
      <x v="99"/>
    </i>
    <i>
      <x v="40"/>
    </i>
    <i>
      <x v="253"/>
    </i>
    <i>
      <x v="30"/>
    </i>
    <i>
      <x v="23"/>
    </i>
    <i>
      <x v="41"/>
    </i>
    <i>
      <x v="289"/>
    </i>
    <i>
      <x v="230"/>
    </i>
    <i>
      <x v="2"/>
    </i>
    <i>
      <x v="28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16">
    <pivotField showAll="0"/>
    <pivotField axis="axisRow" dataField="1" showAll="0">
      <items count="24">
        <item x="15"/>
        <item x="6"/>
        <item x="12"/>
        <item x="0"/>
        <item x="11"/>
        <item x="7"/>
        <item x="1"/>
        <item x="3"/>
        <item x="5"/>
        <item x="13"/>
        <item x="22"/>
        <item x="4"/>
        <item x="18"/>
        <item x="10"/>
        <item x="2"/>
        <item x="16"/>
        <item x="8"/>
        <item x="9"/>
        <item x="19"/>
        <item x="14"/>
        <item x="20"/>
        <item x="21"/>
        <item x="17"/>
        <item t="default"/>
      </items>
    </pivotField>
    <pivotField numFmtId="166" showAll="0"/>
    <pivotField showAll="0"/>
    <pivotField numFmtId="9" showAll="0"/>
    <pivotField showAll="0"/>
    <pivotField numFmtId="2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Name of Suppli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3" firstHeaderRow="1" firstDataRow="1" firstDataCol="1"/>
  <pivotFields count="13">
    <pivotField showAll="0"/>
    <pivotField showAll="0"/>
    <pivotField showAll="0"/>
    <pivotField showAll="0"/>
    <pivotField numFmtId="9" showAll="0"/>
    <pivotField axis="axisRow" showAll="0" sortType="descending">
      <items count="210">
        <item x="197"/>
        <item x="179"/>
        <item x="103"/>
        <item x="142"/>
        <item x="195"/>
        <item x="172"/>
        <item x="190"/>
        <item x="65"/>
        <item x="19"/>
        <item x="20"/>
        <item x="177"/>
        <item x="72"/>
        <item x="87"/>
        <item x="48"/>
        <item x="96"/>
        <item x="135"/>
        <item x="91"/>
        <item x="34"/>
        <item x="198"/>
        <item x="157"/>
        <item x="118"/>
        <item x="90"/>
        <item x="163"/>
        <item x="153"/>
        <item x="52"/>
        <item x="60"/>
        <item x="3"/>
        <item x="4"/>
        <item x="5"/>
        <item x="38"/>
        <item x="151"/>
        <item x="79"/>
        <item x="160"/>
        <item x="93"/>
        <item x="85"/>
        <item x="80"/>
        <item x="155"/>
        <item x="110"/>
        <item x="145"/>
        <item x="86"/>
        <item x="101"/>
        <item x="119"/>
        <item x="162"/>
        <item x="35"/>
        <item x="94"/>
        <item x="50"/>
        <item x="188"/>
        <item x="109"/>
        <item x="111"/>
        <item x="133"/>
        <item x="11"/>
        <item x="12"/>
        <item x="180"/>
        <item x="108"/>
        <item x="183"/>
        <item x="114"/>
        <item x="1"/>
        <item x="112"/>
        <item x="121"/>
        <item x="2"/>
        <item x="146"/>
        <item x="30"/>
        <item x="100"/>
        <item x="147"/>
        <item x="206"/>
        <item x="154"/>
        <item x="41"/>
        <item x="51"/>
        <item x="117"/>
        <item x="47"/>
        <item x="84"/>
        <item x="182"/>
        <item x="107"/>
        <item x="17"/>
        <item x="125"/>
        <item x="203"/>
        <item x="144"/>
        <item x="138"/>
        <item x="113"/>
        <item x="141"/>
        <item x="25"/>
        <item x="75"/>
        <item x="6"/>
        <item x="167"/>
        <item x="81"/>
        <item x="169"/>
        <item x="40"/>
        <item x="131"/>
        <item x="23"/>
        <item x="26"/>
        <item x="24"/>
        <item x="165"/>
        <item x="68"/>
        <item x="178"/>
        <item x="127"/>
        <item x="189"/>
        <item x="204"/>
        <item x="69"/>
        <item x="14"/>
        <item x="150"/>
        <item x="102"/>
        <item x="22"/>
        <item x="36"/>
        <item x="191"/>
        <item x="196"/>
        <item x="29"/>
        <item x="161"/>
        <item x="166"/>
        <item x="92"/>
        <item x="55"/>
        <item x="56"/>
        <item x="59"/>
        <item x="140"/>
        <item x="193"/>
        <item x="184"/>
        <item x="15"/>
        <item x="174"/>
        <item x="164"/>
        <item x="83"/>
        <item x="89"/>
        <item x="74"/>
        <item x="202"/>
        <item x="53"/>
        <item x="185"/>
        <item x="45"/>
        <item x="16"/>
        <item x="173"/>
        <item x="181"/>
        <item x="176"/>
        <item x="13"/>
        <item x="149"/>
        <item x="139"/>
        <item x="170"/>
        <item x="39"/>
        <item x="207"/>
        <item x="208"/>
        <item x="159"/>
        <item x="171"/>
        <item x="104"/>
        <item x="63"/>
        <item x="192"/>
        <item x="175"/>
        <item x="27"/>
        <item x="43"/>
        <item x="70"/>
        <item x="62"/>
        <item x="134"/>
        <item x="58"/>
        <item x="132"/>
        <item x="199"/>
        <item x="105"/>
        <item x="54"/>
        <item x="61"/>
        <item x="64"/>
        <item x="67"/>
        <item x="205"/>
        <item x="88"/>
        <item x="143"/>
        <item x="200"/>
        <item x="95"/>
        <item x="82"/>
        <item x="137"/>
        <item x="168"/>
        <item x="194"/>
        <item x="99"/>
        <item x="156"/>
        <item x="152"/>
        <item x="123"/>
        <item x="33"/>
        <item x="37"/>
        <item x="76"/>
        <item x="42"/>
        <item x="8"/>
        <item x="9"/>
        <item x="57"/>
        <item x="7"/>
        <item x="115"/>
        <item x="31"/>
        <item x="116"/>
        <item x="186"/>
        <item x="78"/>
        <item x="128"/>
        <item x="44"/>
        <item x="158"/>
        <item x="201"/>
        <item x="28"/>
        <item x="49"/>
        <item x="187"/>
        <item x="130"/>
        <item x="122"/>
        <item x="97"/>
        <item x="98"/>
        <item x="46"/>
        <item x="10"/>
        <item x="129"/>
        <item x="21"/>
        <item x="18"/>
        <item x="126"/>
        <item x="148"/>
        <item x="120"/>
        <item x="0"/>
        <item x="73"/>
        <item x="136"/>
        <item x="106"/>
        <item x="66"/>
        <item x="32"/>
        <item x="77"/>
        <item x="71"/>
        <item x="1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showAll="0">
      <items count="302">
        <item x="216"/>
        <item x="197"/>
        <item x="121"/>
        <item x="74"/>
        <item x="218"/>
        <item x="124"/>
        <item x="28"/>
        <item x="81"/>
        <item x="200"/>
        <item x="276"/>
        <item x="23"/>
        <item x="282"/>
        <item x="53"/>
        <item x="151"/>
        <item x="179"/>
        <item x="280"/>
        <item x="22"/>
        <item x="153"/>
        <item x="194"/>
        <item x="125"/>
        <item x="189"/>
        <item x="256"/>
        <item x="155"/>
        <item x="165"/>
        <item x="257"/>
        <item x="63"/>
        <item x="183"/>
        <item x="109"/>
        <item x="157"/>
        <item x="130"/>
        <item x="137"/>
        <item x="186"/>
        <item x="10"/>
        <item x="11"/>
        <item x="12"/>
        <item x="13"/>
        <item x="14"/>
        <item x="177"/>
        <item x="136"/>
        <item x="140"/>
        <item x="42"/>
        <item x="35"/>
        <item x="149"/>
        <item x="272"/>
        <item x="3"/>
        <item x="56"/>
        <item x="243"/>
        <item x="117"/>
        <item x="51"/>
        <item x="269"/>
        <item x="4"/>
        <item x="110"/>
        <item x="265"/>
        <item x="43"/>
        <item x="120"/>
        <item x="268"/>
        <item x="92"/>
        <item x="78"/>
        <item x="33"/>
        <item x="5"/>
        <item x="270"/>
        <item x="70"/>
        <item x="57"/>
        <item x="249"/>
        <item x="106"/>
        <item x="201"/>
        <item x="141"/>
        <item x="133"/>
        <item x="160"/>
        <item x="259"/>
        <item x="34"/>
        <item x="50"/>
        <item x="101"/>
        <item x="289"/>
        <item x="66"/>
        <item x="226"/>
        <item x="98"/>
        <item x="32"/>
        <item x="169"/>
        <item x="48"/>
        <item x="284"/>
        <item x="267"/>
        <item x="100"/>
        <item x="184"/>
        <item x="202"/>
        <item x="203"/>
        <item x="191"/>
        <item x="175"/>
        <item x="168"/>
        <item x="21"/>
        <item x="96"/>
        <item x="38"/>
        <item x="150"/>
        <item x="212"/>
        <item x="144"/>
        <item x="178"/>
        <item x="208"/>
        <item x="79"/>
        <item x="146"/>
        <item x="84"/>
        <item x="206"/>
        <item x="89"/>
        <item x="161"/>
        <item x="72"/>
        <item x="152"/>
        <item x="44"/>
        <item x="156"/>
        <item x="198"/>
        <item x="291"/>
        <item x="264"/>
        <item x="31"/>
        <item x="90"/>
        <item x="192"/>
        <item x="69"/>
        <item x="95"/>
        <item x="91"/>
        <item x="87"/>
        <item x="119"/>
        <item x="158"/>
        <item x="214"/>
        <item x="222"/>
        <item x="285"/>
        <item x="39"/>
        <item x="142"/>
        <item x="108"/>
        <item x="298"/>
        <item x="266"/>
        <item x="138"/>
        <item x="210"/>
        <item x="182"/>
        <item x="122"/>
        <item x="187"/>
        <item x="296"/>
        <item x="204"/>
        <item x="300"/>
        <item x="239"/>
        <item x="227"/>
        <item x="27"/>
        <item x="231"/>
        <item x="103"/>
        <item x="159"/>
        <item x="94"/>
        <item x="97"/>
        <item x="116"/>
        <item x="185"/>
        <item x="64"/>
        <item x="112"/>
        <item x="172"/>
        <item x="254"/>
        <item x="279"/>
        <item x="295"/>
        <item x="52"/>
        <item x="293"/>
        <item x="132"/>
        <item x="7"/>
        <item x="229"/>
        <item x="196"/>
        <item x="45"/>
        <item x="237"/>
        <item x="207"/>
        <item x="128"/>
        <item x="294"/>
        <item x="244"/>
        <item x="238"/>
        <item x="180"/>
        <item x="245"/>
        <item x="135"/>
        <item x="188"/>
        <item x="86"/>
        <item x="77"/>
        <item x="253"/>
        <item x="287"/>
        <item x="82"/>
        <item x="154"/>
        <item x="104"/>
        <item x="85"/>
        <item x="211"/>
        <item x="67"/>
        <item x="199"/>
        <item x="61"/>
        <item x="281"/>
        <item x="113"/>
        <item x="145"/>
        <item x="102"/>
        <item x="18"/>
        <item x="171"/>
        <item x="60"/>
        <item x="111"/>
        <item x="47"/>
        <item x="76"/>
        <item x="283"/>
        <item x="26"/>
        <item x="258"/>
        <item x="286"/>
        <item x="217"/>
        <item x="297"/>
        <item x="170"/>
        <item x="59"/>
        <item x="73"/>
        <item x="46"/>
        <item x="173"/>
        <item x="8"/>
        <item x="288"/>
        <item x="131"/>
        <item x="83"/>
        <item x="105"/>
        <item x="148"/>
        <item x="277"/>
        <item x="37"/>
        <item x="163"/>
        <item x="93"/>
        <item x="9"/>
        <item x="58"/>
        <item x="164"/>
        <item x="174"/>
        <item x="36"/>
        <item x="147"/>
        <item x="118"/>
        <item x="181"/>
        <item x="127"/>
        <item x="233"/>
        <item x="68"/>
        <item x="221"/>
        <item x="205"/>
        <item x="235"/>
        <item x="166"/>
        <item x="193"/>
        <item x="30"/>
        <item x="261"/>
        <item x="252"/>
        <item x="167"/>
        <item x="134"/>
        <item x="274"/>
        <item x="263"/>
        <item x="65"/>
        <item x="223"/>
        <item x="114"/>
        <item x="246"/>
        <item x="225"/>
        <item x="260"/>
        <item x="241"/>
        <item x="176"/>
        <item x="255"/>
        <item x="234"/>
        <item x="230"/>
        <item x="49"/>
        <item x="247"/>
        <item x="41"/>
        <item x="232"/>
        <item x="15"/>
        <item x="251"/>
        <item x="19"/>
        <item x="273"/>
        <item x="40"/>
        <item x="17"/>
        <item x="262"/>
        <item x="1"/>
        <item x="290"/>
        <item x="219"/>
        <item x="123"/>
        <item x="20"/>
        <item x="75"/>
        <item x="0"/>
        <item x="16"/>
        <item x="220"/>
        <item x="115"/>
        <item x="62"/>
        <item x="236"/>
        <item x="195"/>
        <item x="99"/>
        <item x="278"/>
        <item x="209"/>
        <item x="24"/>
        <item x="299"/>
        <item x="88"/>
        <item x="143"/>
        <item x="139"/>
        <item x="213"/>
        <item x="292"/>
        <item x="71"/>
        <item x="107"/>
        <item x="240"/>
        <item x="2"/>
        <item x="215"/>
        <item x="54"/>
        <item x="248"/>
        <item x="55"/>
        <item x="224"/>
        <item x="275"/>
        <item x="129"/>
        <item x="80"/>
        <item x="250"/>
        <item x="126"/>
        <item x="162"/>
        <item x="190"/>
        <item x="242"/>
        <item x="228"/>
        <item x="29"/>
        <item x="25"/>
        <item x="6"/>
        <item x="27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10">
    <i>
      <x v="82"/>
    </i>
    <i>
      <x v="196"/>
    </i>
    <i>
      <x v="195"/>
    </i>
    <i>
      <x v="130"/>
    </i>
    <i>
      <x v="188"/>
    </i>
    <i>
      <x v="33"/>
    </i>
    <i>
      <x v="68"/>
    </i>
    <i>
      <x v="153"/>
    </i>
    <i>
      <x v="14"/>
    </i>
    <i>
      <x v="63"/>
    </i>
    <i>
      <x v="69"/>
    </i>
    <i>
      <x v="13"/>
    </i>
    <i>
      <x v="157"/>
    </i>
    <i>
      <x v="61"/>
    </i>
    <i>
      <x v="59"/>
    </i>
    <i>
      <x v="81"/>
    </i>
    <i>
      <x v="32"/>
    </i>
    <i>
      <x v="79"/>
    </i>
    <i>
      <x v="149"/>
    </i>
    <i>
      <x v="154"/>
    </i>
    <i>
      <x v="64"/>
    </i>
    <i>
      <x v="73"/>
    </i>
    <i>
      <x v="54"/>
    </i>
    <i>
      <x v="123"/>
    </i>
    <i>
      <x v="19"/>
    </i>
    <i>
      <x v="151"/>
    </i>
    <i>
      <x v="70"/>
    </i>
    <i>
      <x v="148"/>
    </i>
    <i>
      <x v="152"/>
    </i>
    <i>
      <x v="200"/>
    </i>
    <i>
      <x v="21"/>
    </i>
    <i>
      <x v="18"/>
    </i>
    <i>
      <x v="20"/>
    </i>
    <i>
      <x v="5"/>
    </i>
    <i>
      <x v="15"/>
    </i>
    <i>
      <x v="56"/>
    </i>
    <i>
      <x v="10"/>
    </i>
    <i>
      <x v="17"/>
    </i>
    <i>
      <x v="51"/>
    </i>
    <i>
      <x v="83"/>
    </i>
    <i>
      <x v="16"/>
    </i>
    <i>
      <x v="50"/>
    </i>
    <i>
      <x v="117"/>
    </i>
    <i>
      <x v="43"/>
    </i>
    <i>
      <x v="30"/>
    </i>
    <i>
      <x v="166"/>
    </i>
    <i>
      <x v="167"/>
    </i>
    <i>
      <x v="42"/>
    </i>
    <i>
      <x v="198"/>
    </i>
    <i>
      <x v="118"/>
    </i>
    <i>
      <x v="60"/>
    </i>
    <i>
      <x v="174"/>
    </i>
    <i>
      <x/>
    </i>
    <i>
      <x v="126"/>
    </i>
    <i>
      <x v="93"/>
    </i>
    <i>
      <x v="62"/>
    </i>
    <i>
      <x v="52"/>
    </i>
    <i>
      <x v="41"/>
    </i>
    <i>
      <x v="137"/>
    </i>
    <i>
      <x v="92"/>
    </i>
    <i>
      <x v="131"/>
    </i>
    <i>
      <x v="44"/>
    </i>
    <i>
      <x v="170"/>
    </i>
    <i>
      <x v="169"/>
    </i>
    <i>
      <x v="197"/>
    </i>
    <i>
      <x v="12"/>
    </i>
    <i>
      <x v="173"/>
    </i>
    <i>
      <x v="190"/>
    </i>
    <i>
      <x v="165"/>
    </i>
    <i>
      <x v="138"/>
    </i>
    <i>
      <x v="45"/>
    </i>
    <i>
      <x v="34"/>
    </i>
    <i>
      <x v="72"/>
    </i>
    <i>
      <x v="142"/>
    </i>
    <i>
      <x v="189"/>
    </i>
    <i>
      <x v="71"/>
    </i>
    <i>
      <x v="23"/>
    </i>
    <i>
      <x v="185"/>
    </i>
    <i>
      <x v="135"/>
    </i>
    <i>
      <x v="58"/>
    </i>
    <i>
      <x v="1"/>
    </i>
    <i>
      <x v="66"/>
    </i>
    <i>
      <x v="172"/>
    </i>
    <i>
      <x v="143"/>
    </i>
    <i>
      <x v="168"/>
    </i>
    <i>
      <x v="128"/>
    </i>
    <i>
      <x v="91"/>
    </i>
    <i>
      <x v="67"/>
    </i>
    <i>
      <x v="134"/>
    </i>
    <i>
      <x v="35"/>
    </i>
    <i>
      <x v="6"/>
    </i>
    <i>
      <x v="7"/>
    </i>
    <i>
      <x v="76"/>
    </i>
    <i>
      <x v="160"/>
    </i>
    <i>
      <x v="38"/>
    </i>
    <i>
      <x v="129"/>
    </i>
    <i>
      <x v="147"/>
    </i>
    <i>
      <x v="145"/>
    </i>
    <i>
      <x v="120"/>
    </i>
    <i>
      <x v="121"/>
    </i>
    <i>
      <x v="161"/>
    </i>
    <i>
      <x v="57"/>
    </i>
    <i>
      <x v="162"/>
    </i>
    <i>
      <x v="122"/>
    </i>
    <i>
      <x v="183"/>
    </i>
    <i>
      <x v="139"/>
    </i>
    <i>
      <x v="40"/>
    </i>
    <i>
      <x v="49"/>
    </i>
    <i>
      <x v="95"/>
    </i>
    <i>
      <x v="75"/>
    </i>
    <i>
      <x v="74"/>
    </i>
    <i>
      <x v="146"/>
    </i>
    <i>
      <x v="65"/>
    </i>
    <i>
      <x v="191"/>
    </i>
    <i>
      <x v="184"/>
    </i>
    <i>
      <x v="86"/>
    </i>
    <i>
      <x v="159"/>
    </i>
    <i>
      <x v="22"/>
    </i>
    <i>
      <x v="158"/>
    </i>
    <i>
      <x v="192"/>
    </i>
    <i>
      <x v="179"/>
    </i>
    <i>
      <x v="199"/>
    </i>
    <i>
      <x v="84"/>
    </i>
    <i>
      <x v="85"/>
    </i>
    <i>
      <x v="94"/>
    </i>
    <i>
      <x v="39"/>
    </i>
    <i>
      <x v="11"/>
    </i>
    <i>
      <x v="141"/>
    </i>
    <i>
      <x v="144"/>
    </i>
    <i>
      <x v="171"/>
    </i>
    <i>
      <x v="99"/>
    </i>
    <i>
      <x v="136"/>
    </i>
    <i>
      <x v="178"/>
    </i>
    <i>
      <x v="175"/>
    </i>
    <i>
      <x v="77"/>
    </i>
    <i>
      <x v="112"/>
    </i>
    <i>
      <x v="116"/>
    </i>
    <i>
      <x v="181"/>
    </i>
    <i>
      <x v="2"/>
    </i>
    <i>
      <x v="205"/>
    </i>
    <i>
      <x v="155"/>
    </i>
    <i>
      <x v="203"/>
    </i>
    <i>
      <x v="3"/>
    </i>
    <i>
      <x v="156"/>
    </i>
    <i>
      <x v="36"/>
    </i>
    <i>
      <x v="111"/>
    </i>
    <i>
      <x v="78"/>
    </i>
    <i>
      <x v="88"/>
    </i>
    <i>
      <x v="37"/>
    </i>
    <i>
      <x v="202"/>
    </i>
    <i>
      <x v="119"/>
    </i>
    <i>
      <x v="204"/>
    </i>
    <i>
      <x v="133"/>
    </i>
    <i>
      <x v="114"/>
    </i>
    <i>
      <x v="53"/>
    </i>
    <i>
      <x v="176"/>
    </i>
    <i>
      <x v="98"/>
    </i>
    <i>
      <x v="207"/>
    </i>
    <i>
      <x v="182"/>
    </i>
    <i>
      <x v="186"/>
    </i>
    <i>
      <x v="201"/>
    </i>
    <i>
      <x v="177"/>
    </i>
    <i>
      <x v="140"/>
    </i>
    <i>
      <x v="90"/>
    </i>
    <i>
      <x v="113"/>
    </i>
    <i>
      <x v="206"/>
    </i>
    <i>
      <x v="187"/>
    </i>
    <i>
      <x v="89"/>
    </i>
    <i>
      <x v="164"/>
    </i>
    <i>
      <x v="163"/>
    </i>
    <i>
      <x v="180"/>
    </i>
    <i>
      <x v="107"/>
    </i>
    <i>
      <x v="150"/>
    </i>
    <i>
      <x v="29"/>
    </i>
    <i>
      <x v="28"/>
    </i>
    <i>
      <x v="25"/>
    </i>
    <i>
      <x v="97"/>
    </i>
    <i>
      <x v="80"/>
    </i>
    <i>
      <x v="24"/>
    </i>
    <i>
      <x v="104"/>
    </i>
    <i>
      <x v="124"/>
    </i>
    <i>
      <x v="27"/>
    </i>
    <i>
      <x v="110"/>
    </i>
    <i>
      <x v="26"/>
    </i>
    <i>
      <x v="193"/>
    </i>
    <i>
      <x v="103"/>
    </i>
    <i>
      <x v="102"/>
    </i>
    <i>
      <x v="101"/>
    </i>
    <i>
      <x v="105"/>
    </i>
    <i>
      <x v="100"/>
    </i>
    <i>
      <x v="194"/>
    </i>
    <i>
      <x v="55"/>
    </i>
    <i>
      <x v="4"/>
    </i>
    <i>
      <x v="31"/>
    </i>
    <i>
      <x v="109"/>
    </i>
    <i>
      <x v="108"/>
    </i>
    <i>
      <x v="132"/>
    </i>
    <i>
      <x v="87"/>
    </i>
    <i>
      <x v="106"/>
    </i>
    <i>
      <x v="96"/>
    </i>
    <i>
      <x v="48"/>
    </i>
    <i>
      <x v="115"/>
    </i>
    <i>
      <x v="46"/>
    </i>
    <i>
      <x v="47"/>
    </i>
    <i>
      <x v="208"/>
    </i>
    <i>
      <x v="127"/>
    </i>
    <i>
      <x v="8"/>
    </i>
    <i>
      <x v="9"/>
    </i>
    <i>
      <x v="125"/>
    </i>
    <i t="grand">
      <x/>
    </i>
  </rowItems>
  <colItems count="1">
    <i/>
  </colItems>
  <dataFields count="1">
    <dataField name="Average of RATE PER UNIT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14">
    <pivotField showAll="0"/>
    <pivotField axis="axisRow" dataField="1" showAll="0">
      <items count="9">
        <item x="6"/>
        <item x="5"/>
        <item x="0"/>
        <item x="3"/>
        <item x="4"/>
        <item x="7"/>
        <item x="1"/>
        <item x="2"/>
        <item t="default"/>
      </items>
    </pivotField>
    <pivotField showAll="0"/>
    <pivotField showAll="0"/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MODE OF PAY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3" firstHeaderRow="1" firstDataRow="1" firstDataCol="1"/>
  <pivotFields count="14">
    <pivotField showAll="0"/>
    <pivotField showAll="0"/>
    <pivotField showAll="0"/>
    <pivotField showAll="0"/>
    <pivotField numFmtId="9" showAll="0"/>
    <pivotField axis="axisRow" showAll="0" sortType="descending">
      <items count="210">
        <item x="136"/>
        <item x="119"/>
        <item x="103"/>
        <item x="154"/>
        <item x="198"/>
        <item x="181"/>
        <item x="194"/>
        <item x="65"/>
        <item x="19"/>
        <item x="20"/>
        <item x="110"/>
        <item x="72"/>
        <item x="87"/>
        <item x="48"/>
        <item x="96"/>
        <item x="148"/>
        <item x="91"/>
        <item x="34"/>
        <item x="200"/>
        <item x="167"/>
        <item x="122"/>
        <item x="90"/>
        <item x="173"/>
        <item x="163"/>
        <item x="52"/>
        <item x="60"/>
        <item x="3"/>
        <item x="4"/>
        <item x="5"/>
        <item x="38"/>
        <item x="161"/>
        <item x="79"/>
        <item x="170"/>
        <item x="93"/>
        <item x="85"/>
        <item x="80"/>
        <item x="165"/>
        <item x="112"/>
        <item x="134"/>
        <item x="86"/>
        <item x="101"/>
        <item x="123"/>
        <item x="172"/>
        <item x="35"/>
        <item x="94"/>
        <item x="50"/>
        <item x="192"/>
        <item x="111"/>
        <item x="113"/>
        <item x="146"/>
        <item x="11"/>
        <item x="12"/>
        <item x="121"/>
        <item x="109"/>
        <item x="187"/>
        <item x="117"/>
        <item x="1"/>
        <item x="114"/>
        <item x="128"/>
        <item x="2"/>
        <item x="157"/>
        <item x="30"/>
        <item x="100"/>
        <item x="158"/>
        <item x="135"/>
        <item x="164"/>
        <item x="41"/>
        <item x="51"/>
        <item x="120"/>
        <item x="47"/>
        <item x="84"/>
        <item x="186"/>
        <item x="107"/>
        <item x="17"/>
        <item x="139"/>
        <item x="205"/>
        <item x="156"/>
        <item x="137"/>
        <item x="116"/>
        <item x="153"/>
        <item x="25"/>
        <item x="75"/>
        <item x="6"/>
        <item x="177"/>
        <item x="81"/>
        <item x="179"/>
        <item x="40"/>
        <item x="144"/>
        <item x="23"/>
        <item x="26"/>
        <item x="24"/>
        <item x="175"/>
        <item x="68"/>
        <item x="115"/>
        <item x="141"/>
        <item x="193"/>
        <item x="206"/>
        <item x="69"/>
        <item x="14"/>
        <item x="127"/>
        <item x="102"/>
        <item x="22"/>
        <item x="36"/>
        <item x="195"/>
        <item x="199"/>
        <item x="29"/>
        <item x="171"/>
        <item x="176"/>
        <item x="92"/>
        <item x="55"/>
        <item x="56"/>
        <item x="59"/>
        <item x="152"/>
        <item x="196"/>
        <item x="188"/>
        <item x="15"/>
        <item x="183"/>
        <item x="174"/>
        <item x="83"/>
        <item x="89"/>
        <item x="74"/>
        <item x="204"/>
        <item x="53"/>
        <item x="189"/>
        <item x="45"/>
        <item x="16"/>
        <item x="182"/>
        <item x="185"/>
        <item x="130"/>
        <item x="13"/>
        <item x="160"/>
        <item x="151"/>
        <item x="126"/>
        <item x="39"/>
        <item x="207"/>
        <item x="208"/>
        <item x="169"/>
        <item x="180"/>
        <item x="104"/>
        <item x="63"/>
        <item x="124"/>
        <item x="184"/>
        <item x="27"/>
        <item x="43"/>
        <item x="70"/>
        <item x="62"/>
        <item x="147"/>
        <item x="58"/>
        <item x="145"/>
        <item x="201"/>
        <item x="105"/>
        <item x="54"/>
        <item x="61"/>
        <item x="64"/>
        <item x="67"/>
        <item x="132"/>
        <item x="88"/>
        <item x="155"/>
        <item x="202"/>
        <item x="95"/>
        <item x="82"/>
        <item x="150"/>
        <item x="178"/>
        <item x="197"/>
        <item x="99"/>
        <item x="166"/>
        <item x="162"/>
        <item x="131"/>
        <item x="33"/>
        <item x="37"/>
        <item x="76"/>
        <item x="42"/>
        <item x="8"/>
        <item x="9"/>
        <item x="57"/>
        <item x="7"/>
        <item x="108"/>
        <item x="31"/>
        <item x="118"/>
        <item x="190"/>
        <item x="78"/>
        <item x="133"/>
        <item x="44"/>
        <item x="168"/>
        <item x="203"/>
        <item x="28"/>
        <item x="49"/>
        <item x="191"/>
        <item x="143"/>
        <item x="129"/>
        <item x="97"/>
        <item x="98"/>
        <item x="46"/>
        <item x="10"/>
        <item x="142"/>
        <item x="21"/>
        <item x="18"/>
        <item x="140"/>
        <item x="159"/>
        <item x="125"/>
        <item x="0"/>
        <item x="73"/>
        <item x="149"/>
        <item x="106"/>
        <item x="66"/>
        <item x="32"/>
        <item x="77"/>
        <item x="71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5"/>
  </rowFields>
  <rowItems count="210">
    <i>
      <x v="125"/>
    </i>
    <i>
      <x v="182"/>
    </i>
    <i>
      <x v="102"/>
    </i>
    <i>
      <x v="177"/>
    </i>
    <i>
      <x v="186"/>
    </i>
    <i>
      <x v="194"/>
    </i>
    <i>
      <x v="132"/>
    </i>
    <i>
      <x v="80"/>
    </i>
    <i>
      <x v="50"/>
    </i>
    <i>
      <x v="115"/>
    </i>
    <i>
      <x v="108"/>
    </i>
    <i>
      <x v="101"/>
    </i>
    <i>
      <x v="124"/>
    </i>
    <i>
      <x v="193"/>
    </i>
    <i>
      <x v="176"/>
    </i>
    <i>
      <x v="119"/>
    </i>
    <i>
      <x v="190"/>
    </i>
    <i>
      <x v="203"/>
    </i>
    <i>
      <x v="181"/>
    </i>
    <i>
      <x v="109"/>
    </i>
    <i>
      <x v="51"/>
    </i>
    <i>
      <x v="202"/>
    </i>
    <i>
      <x v="110"/>
    </i>
    <i>
      <x v="91"/>
    </i>
    <i>
      <x v="78"/>
    </i>
    <i>
      <x v="90"/>
    </i>
    <i>
      <x v="89"/>
    </i>
    <i>
      <x v="27"/>
    </i>
    <i>
      <x v="8"/>
    </i>
    <i>
      <x v="192"/>
    </i>
    <i>
      <x v="9"/>
    </i>
    <i>
      <x v="156"/>
    </i>
    <i>
      <x v="140"/>
    </i>
    <i>
      <x v="28"/>
    </i>
    <i>
      <x v="26"/>
    </i>
    <i>
      <x v="104"/>
    </i>
    <i>
      <x v="24"/>
    </i>
    <i>
      <x v="97"/>
    </i>
    <i>
      <x v="172"/>
    </i>
    <i>
      <x v="53"/>
    </i>
    <i>
      <x v="142"/>
    </i>
    <i>
      <x v="92"/>
    </i>
    <i>
      <x v="88"/>
    </i>
    <i>
      <x v="168"/>
    </i>
    <i>
      <x v="191"/>
    </i>
    <i>
      <x v="170"/>
    </i>
    <i>
      <x v="87"/>
    </i>
    <i>
      <x v="173"/>
    </i>
    <i>
      <x v="67"/>
    </i>
    <i>
      <x v="169"/>
    </i>
    <i>
      <x v="171"/>
    </i>
    <i>
      <x v="98"/>
    </i>
    <i>
      <x v="56"/>
    </i>
    <i>
      <x v="204"/>
    </i>
    <i>
      <x v="2"/>
    </i>
    <i>
      <x v="94"/>
    </i>
    <i>
      <x v="145"/>
    </i>
    <i>
      <x v="29"/>
    </i>
    <i>
      <x v="66"/>
    </i>
    <i>
      <x v="150"/>
    </i>
    <i>
      <x v="200"/>
    </i>
    <i>
      <x v="77"/>
    </i>
    <i>
      <x v="205"/>
    </i>
    <i>
      <x v="99"/>
    </i>
    <i>
      <x v="144"/>
    </i>
    <i>
      <x v="38"/>
    </i>
    <i>
      <x v="164"/>
    </i>
    <i>
      <x v="175"/>
    </i>
    <i>
      <x v="185"/>
    </i>
    <i>
      <x v="84"/>
    </i>
    <i>
      <x v="86"/>
    </i>
    <i>
      <x v="155"/>
    </i>
    <i>
      <x v="3"/>
    </i>
    <i>
      <x v="183"/>
    </i>
    <i>
      <x v="133"/>
    </i>
    <i>
      <x v="201"/>
    </i>
    <i>
      <x v="47"/>
    </i>
    <i>
      <x v="207"/>
    </i>
    <i>
      <x v="7"/>
    </i>
    <i>
      <x v="187"/>
    </i>
    <i>
      <x v="25"/>
    </i>
    <i>
      <x v="85"/>
    </i>
    <i>
      <x v="139"/>
    </i>
    <i>
      <x v="147"/>
    </i>
    <i>
      <x v="103"/>
    </i>
    <i>
      <x v="143"/>
    </i>
    <i>
      <x v="54"/>
    </i>
    <i>
      <x v="166"/>
    </i>
    <i>
      <x v="37"/>
    </i>
    <i>
      <x v="45"/>
    </i>
    <i>
      <x v="180"/>
    </i>
    <i>
      <x v="159"/>
    </i>
    <i>
      <x v="46"/>
    </i>
    <i>
      <x v="178"/>
    </i>
    <i>
      <x v="179"/>
    </i>
    <i>
      <x v="146"/>
    </i>
    <i>
      <x v="122"/>
    </i>
    <i>
      <x v="74"/>
    </i>
    <i>
      <x v="65"/>
    </i>
    <i>
      <x v="105"/>
    </i>
    <i>
      <x v="73"/>
    </i>
    <i>
      <x v="208"/>
    </i>
    <i>
      <x v="22"/>
    </i>
    <i>
      <x v="165"/>
    </i>
    <i>
      <x v="134"/>
    </i>
    <i>
      <x v="135"/>
    </i>
    <i>
      <x v="206"/>
    </i>
    <i>
      <x v="120"/>
    </i>
    <i>
      <x v="129"/>
    </i>
    <i>
      <x v="4"/>
    </i>
    <i>
      <x v="111"/>
    </i>
    <i>
      <x v="76"/>
    </i>
    <i>
      <x v="93"/>
    </i>
    <i>
      <x v="106"/>
    </i>
    <i>
      <x v="161"/>
    </i>
    <i>
      <x v="199"/>
    </i>
    <i>
      <x v="79"/>
    </i>
    <i>
      <x v="49"/>
    </i>
    <i>
      <x v="160"/>
    </i>
    <i>
      <x v="127"/>
    </i>
    <i>
      <x v="31"/>
    </i>
    <i>
      <x v="19"/>
    </i>
    <i>
      <x v="128"/>
    </i>
    <i>
      <x v="68"/>
    </i>
    <i>
      <x v="154"/>
    </i>
    <i>
      <x v="141"/>
    </i>
    <i>
      <x v="95"/>
    </i>
    <i>
      <x v="158"/>
    </i>
    <i>
      <x v="71"/>
    </i>
    <i>
      <x v="189"/>
    </i>
    <i>
      <x v="55"/>
    </i>
    <i>
      <x v="113"/>
    </i>
    <i>
      <x v="163"/>
    </i>
    <i>
      <x v="107"/>
    </i>
    <i>
      <x v="195"/>
    </i>
    <i>
      <x v="123"/>
    </i>
    <i>
      <x v="35"/>
    </i>
    <i>
      <x v="62"/>
    </i>
    <i>
      <x v="17"/>
    </i>
    <i>
      <x v="11"/>
    </i>
    <i>
      <x v="48"/>
    </i>
    <i>
      <x v="32"/>
    </i>
    <i>
      <x v="116"/>
    </i>
    <i>
      <x v="114"/>
    </i>
    <i>
      <x v="20"/>
    </i>
    <i>
      <x v="96"/>
    </i>
    <i>
      <x v="70"/>
    </i>
    <i>
      <x v="131"/>
    </i>
    <i>
      <x v="43"/>
    </i>
    <i>
      <x v="10"/>
    </i>
    <i>
      <x v="41"/>
    </i>
    <i>
      <x v="148"/>
    </i>
    <i>
      <x v="121"/>
    </i>
    <i>
      <x v="184"/>
    </i>
    <i>
      <x v="198"/>
    </i>
    <i>
      <x v="58"/>
    </i>
    <i>
      <x v="59"/>
    </i>
    <i>
      <x v="6"/>
    </i>
    <i>
      <x v="72"/>
    </i>
    <i>
      <x v="42"/>
    </i>
    <i>
      <x v="112"/>
    </i>
    <i>
      <x v="52"/>
    </i>
    <i>
      <x v="21"/>
    </i>
    <i>
      <x v="118"/>
    </i>
    <i>
      <x v="13"/>
    </i>
    <i>
      <x v="151"/>
    </i>
    <i>
      <x v="197"/>
    </i>
    <i>
      <x v="36"/>
    </i>
    <i>
      <x v="15"/>
    </i>
    <i>
      <x v="136"/>
    </i>
    <i>
      <x v="138"/>
    </i>
    <i>
      <x v="153"/>
    </i>
    <i>
      <x v="39"/>
    </i>
    <i>
      <x v="130"/>
    </i>
    <i>
      <x v="63"/>
    </i>
    <i>
      <x/>
    </i>
    <i>
      <x v="40"/>
    </i>
    <i>
      <x v="12"/>
    </i>
    <i>
      <x v="152"/>
    </i>
    <i>
      <x v="75"/>
    </i>
    <i>
      <x v="167"/>
    </i>
    <i>
      <x v="174"/>
    </i>
    <i>
      <x v="1"/>
    </i>
    <i>
      <x v="64"/>
    </i>
    <i>
      <x v="14"/>
    </i>
    <i>
      <x v="5"/>
    </i>
    <i>
      <x v="100"/>
    </i>
    <i>
      <x v="61"/>
    </i>
    <i>
      <x v="34"/>
    </i>
    <i>
      <x v="126"/>
    </i>
    <i>
      <x v="82"/>
    </i>
    <i>
      <x v="44"/>
    </i>
    <i>
      <x v="33"/>
    </i>
    <i>
      <x v="60"/>
    </i>
    <i>
      <x v="157"/>
    </i>
    <i>
      <x v="196"/>
    </i>
    <i>
      <x v="162"/>
    </i>
    <i>
      <x v="57"/>
    </i>
    <i>
      <x v="188"/>
    </i>
    <i>
      <x v="117"/>
    </i>
    <i>
      <x v="18"/>
    </i>
    <i>
      <x v="23"/>
    </i>
    <i>
      <x v="30"/>
    </i>
    <i>
      <x v="81"/>
    </i>
    <i>
      <x v="137"/>
    </i>
    <i>
      <x v="83"/>
    </i>
    <i>
      <x v="149"/>
    </i>
    <i>
      <x v="16"/>
    </i>
    <i>
      <x v="69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3" firstHeaderRow="1" firstDataRow="1" firstDataCol="1"/>
  <pivotFields count="14">
    <pivotField showAll="0"/>
    <pivotField showAll="0"/>
    <pivotField showAll="0"/>
    <pivotField showAll="0"/>
    <pivotField numFmtId="9" showAll="0"/>
    <pivotField axis="axisRow" showAll="0" sortType="descending">
      <items count="210">
        <item x="136"/>
        <item x="119"/>
        <item x="103"/>
        <item x="154"/>
        <item x="198"/>
        <item x="181"/>
        <item x="194"/>
        <item x="65"/>
        <item x="19"/>
        <item x="20"/>
        <item x="110"/>
        <item x="72"/>
        <item x="87"/>
        <item x="48"/>
        <item x="96"/>
        <item x="148"/>
        <item x="91"/>
        <item x="34"/>
        <item x="200"/>
        <item x="167"/>
        <item x="122"/>
        <item x="90"/>
        <item x="173"/>
        <item x="163"/>
        <item x="52"/>
        <item x="60"/>
        <item x="3"/>
        <item x="4"/>
        <item x="5"/>
        <item x="38"/>
        <item x="161"/>
        <item x="79"/>
        <item x="170"/>
        <item x="93"/>
        <item x="85"/>
        <item x="80"/>
        <item x="165"/>
        <item x="112"/>
        <item x="134"/>
        <item x="86"/>
        <item x="101"/>
        <item x="123"/>
        <item x="172"/>
        <item x="35"/>
        <item x="94"/>
        <item x="50"/>
        <item x="192"/>
        <item x="111"/>
        <item x="113"/>
        <item x="146"/>
        <item x="11"/>
        <item x="12"/>
        <item x="121"/>
        <item x="109"/>
        <item x="187"/>
        <item x="117"/>
        <item x="1"/>
        <item x="114"/>
        <item x="128"/>
        <item x="2"/>
        <item x="157"/>
        <item x="30"/>
        <item x="100"/>
        <item x="158"/>
        <item x="135"/>
        <item x="164"/>
        <item x="41"/>
        <item x="51"/>
        <item x="120"/>
        <item x="47"/>
        <item x="84"/>
        <item x="186"/>
        <item x="107"/>
        <item x="17"/>
        <item x="139"/>
        <item x="205"/>
        <item x="156"/>
        <item x="137"/>
        <item x="116"/>
        <item x="153"/>
        <item x="25"/>
        <item x="75"/>
        <item x="6"/>
        <item x="177"/>
        <item x="81"/>
        <item x="179"/>
        <item x="40"/>
        <item x="144"/>
        <item x="23"/>
        <item x="26"/>
        <item x="24"/>
        <item x="175"/>
        <item x="68"/>
        <item x="115"/>
        <item x="141"/>
        <item x="193"/>
        <item x="206"/>
        <item x="69"/>
        <item x="14"/>
        <item x="127"/>
        <item x="102"/>
        <item x="22"/>
        <item x="36"/>
        <item x="195"/>
        <item x="199"/>
        <item x="29"/>
        <item x="171"/>
        <item x="176"/>
        <item x="92"/>
        <item x="55"/>
        <item x="56"/>
        <item x="59"/>
        <item x="152"/>
        <item x="196"/>
        <item x="188"/>
        <item x="15"/>
        <item x="183"/>
        <item x="174"/>
        <item x="83"/>
        <item x="89"/>
        <item x="74"/>
        <item x="204"/>
        <item x="53"/>
        <item x="189"/>
        <item x="45"/>
        <item x="16"/>
        <item x="182"/>
        <item x="185"/>
        <item x="130"/>
        <item x="13"/>
        <item x="160"/>
        <item x="151"/>
        <item x="126"/>
        <item x="39"/>
        <item x="207"/>
        <item x="208"/>
        <item x="169"/>
        <item x="180"/>
        <item x="104"/>
        <item x="63"/>
        <item x="124"/>
        <item x="184"/>
        <item x="27"/>
        <item x="43"/>
        <item x="70"/>
        <item x="62"/>
        <item x="147"/>
        <item x="58"/>
        <item x="145"/>
        <item x="201"/>
        <item x="105"/>
        <item x="54"/>
        <item x="61"/>
        <item x="64"/>
        <item x="67"/>
        <item x="132"/>
        <item x="88"/>
        <item x="155"/>
        <item x="202"/>
        <item x="95"/>
        <item x="82"/>
        <item x="150"/>
        <item x="178"/>
        <item x="197"/>
        <item x="99"/>
        <item x="166"/>
        <item x="162"/>
        <item x="131"/>
        <item x="33"/>
        <item x="37"/>
        <item x="76"/>
        <item x="42"/>
        <item x="8"/>
        <item x="9"/>
        <item x="57"/>
        <item x="7"/>
        <item x="108"/>
        <item x="31"/>
        <item x="118"/>
        <item x="190"/>
        <item x="78"/>
        <item x="133"/>
        <item x="44"/>
        <item x="168"/>
        <item x="203"/>
        <item x="28"/>
        <item x="49"/>
        <item x="191"/>
        <item x="143"/>
        <item x="129"/>
        <item x="97"/>
        <item x="98"/>
        <item x="46"/>
        <item x="10"/>
        <item x="142"/>
        <item x="21"/>
        <item x="18"/>
        <item x="140"/>
        <item x="159"/>
        <item x="125"/>
        <item x="0"/>
        <item x="73"/>
        <item x="149"/>
        <item x="106"/>
        <item x="66"/>
        <item x="32"/>
        <item x="77"/>
        <item x="71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  <pivotField showAll="0"/>
    <pivotField showAll="0"/>
    <pivotField showAll="0"/>
    <pivotField showAll="0"/>
    <pivotField dataField="1" showAll="0">
      <items count="556">
        <item x="507"/>
        <item x="242"/>
        <item x="416"/>
        <item x="357"/>
        <item x="215"/>
        <item x="239"/>
        <item x="31"/>
        <item x="119"/>
        <item x="403"/>
        <item x="140"/>
        <item x="30"/>
        <item x="369"/>
        <item x="512"/>
        <item x="398"/>
        <item x="526"/>
        <item x="433"/>
        <item x="57"/>
        <item x="284"/>
        <item x="503"/>
        <item x="523"/>
        <item x="190"/>
        <item x="271"/>
        <item x="240"/>
        <item x="413"/>
        <item x="356"/>
        <item x="149"/>
        <item x="229"/>
        <item x="221"/>
        <item x="368"/>
        <item x="455"/>
        <item x="207"/>
        <item x="222"/>
        <item x="328"/>
        <item x="213"/>
        <item x="497"/>
        <item x="489"/>
        <item x="474"/>
        <item x="269"/>
        <item x="150"/>
        <item x="76"/>
        <item x="350"/>
        <item x="266"/>
        <item x="467"/>
        <item x="103"/>
        <item x="195"/>
        <item x="373"/>
        <item x="371"/>
        <item x="331"/>
        <item x="336"/>
        <item x="275"/>
        <item x="55"/>
        <item x="355"/>
        <item x="471"/>
        <item x="451"/>
        <item x="528"/>
        <item x="343"/>
        <item x="361"/>
        <item x="120"/>
        <item x="11"/>
        <item x="322"/>
        <item x="209"/>
        <item x="352"/>
        <item x="289"/>
        <item x="341"/>
        <item x="375"/>
        <item x="3"/>
        <item x="94"/>
        <item x="475"/>
        <item x="288"/>
        <item x="208"/>
        <item x="88"/>
        <item x="283"/>
        <item x="457"/>
        <item x="394"/>
        <item x="386"/>
        <item x="4"/>
        <item x="197"/>
        <item x="380"/>
        <item x="68"/>
        <item x="270"/>
        <item x="79"/>
        <item x="491"/>
        <item x="538"/>
        <item x="230"/>
        <item x="99"/>
        <item x="173"/>
        <item x="486"/>
        <item x="367"/>
        <item x="5"/>
        <item x="160"/>
        <item x="423"/>
        <item x="348"/>
        <item x="112"/>
        <item x="12"/>
        <item x="129"/>
        <item x="260"/>
        <item x="95"/>
        <item x="466"/>
        <item x="396"/>
        <item x="156"/>
        <item x="243"/>
        <item x="381"/>
        <item x="234"/>
        <item x="245"/>
        <item x="344"/>
        <item x="250"/>
        <item x="281"/>
        <item x="287"/>
        <item x="104"/>
        <item x="498"/>
        <item x="219"/>
        <item x="50"/>
        <item x="377"/>
        <item x="264"/>
        <item x="51"/>
        <item x="422"/>
        <item x="29"/>
        <item x="178"/>
        <item x="479"/>
        <item x="87"/>
        <item x="137"/>
        <item x="431"/>
        <item x="13"/>
        <item x="314"/>
        <item x="342"/>
        <item x="107"/>
        <item x="217"/>
        <item x="36"/>
        <item x="522"/>
        <item x="78"/>
        <item x="421"/>
        <item x="75"/>
        <item x="113"/>
        <item x="210"/>
        <item x="34"/>
        <item x="354"/>
        <item x="124"/>
        <item x="382"/>
        <item x="227"/>
        <item x="23"/>
        <item x="200"/>
        <item x="531"/>
        <item x="302"/>
        <item x="238"/>
        <item x="485"/>
        <item x="262"/>
        <item x="63"/>
        <item x="189"/>
        <item x="360"/>
        <item x="181"/>
        <item x="14"/>
        <item x="534"/>
        <item x="130"/>
        <item x="345"/>
        <item x="388"/>
        <item x="544"/>
        <item x="254"/>
        <item x="402"/>
        <item x="82"/>
        <item x="69"/>
        <item x="67"/>
        <item x="470"/>
        <item x="54"/>
        <item x="267"/>
        <item x="187"/>
        <item x="165"/>
        <item x="198"/>
        <item x="496"/>
        <item x="379"/>
        <item x="202"/>
        <item x="138"/>
        <item x="19"/>
        <item x="272"/>
        <item x="292"/>
        <item x="452"/>
        <item x="106"/>
        <item x="182"/>
        <item x="487"/>
        <item x="339"/>
        <item x="42"/>
        <item x="153"/>
        <item x="308"/>
        <item x="15"/>
        <item x="547"/>
        <item x="337"/>
        <item x="244"/>
        <item x="399"/>
        <item x="515"/>
        <item x="290"/>
        <item x="162"/>
        <item x="180"/>
        <item x="53"/>
        <item x="100"/>
        <item x="533"/>
        <item x="141"/>
        <item x="535"/>
        <item x="300"/>
        <item x="224"/>
        <item x="194"/>
        <item x="279"/>
        <item x="274"/>
        <item x="8"/>
        <item x="126"/>
        <item x="500"/>
        <item x="258"/>
        <item x="391"/>
        <item x="450"/>
        <item x="66"/>
        <item x="147"/>
        <item x="133"/>
        <item x="456"/>
        <item x="205"/>
        <item x="9"/>
        <item x="478"/>
        <item x="143"/>
        <item x="45"/>
        <item x="145"/>
        <item x="282"/>
        <item x="384"/>
        <item x="543"/>
        <item x="218"/>
        <item x="542"/>
        <item x="257"/>
        <item x="211"/>
        <item x="378"/>
        <item x="517"/>
        <item x="159"/>
        <item x="74"/>
        <item x="169"/>
        <item x="419"/>
        <item x="285"/>
        <item x="446"/>
        <item x="225"/>
        <item x="206"/>
        <item x="432"/>
        <item x="136"/>
        <item x="481"/>
        <item x="438"/>
        <item x="132"/>
        <item x="276"/>
        <item x="35"/>
        <item x="201"/>
        <item x="532"/>
        <item x="349"/>
        <item x="33"/>
        <item x="521"/>
        <item x="458"/>
        <item x="363"/>
        <item x="303"/>
        <item x="166"/>
        <item x="278"/>
        <item x="501"/>
        <item x="518"/>
        <item x="435"/>
        <item x="425"/>
        <item x="484"/>
        <item x="494"/>
        <item x="329"/>
        <item x="273"/>
        <item x="461"/>
        <item x="502"/>
        <item x="319"/>
        <item x="105"/>
        <item x="321"/>
        <item x="7"/>
        <item x="480"/>
        <item x="41"/>
        <item x="418"/>
        <item x="443"/>
        <item x="410"/>
        <item x="462"/>
        <item x="347"/>
        <item x="541"/>
        <item x="203"/>
        <item x="237"/>
        <item x="310"/>
        <item x="44"/>
        <item x="236"/>
        <item x="374"/>
        <item x="351"/>
        <item x="488"/>
        <item x="409"/>
        <item x="261"/>
        <item x="251"/>
        <item x="389"/>
        <item x="135"/>
        <item x="335"/>
        <item x="176"/>
        <item x="102"/>
        <item x="167"/>
        <item x="492"/>
        <item x="108"/>
        <item x="62"/>
        <item x="537"/>
        <item x="473"/>
        <item x="426"/>
        <item x="385"/>
        <item x="259"/>
        <item x="330"/>
        <item x="393"/>
        <item x="214"/>
        <item x="525"/>
        <item x="434"/>
        <item x="196"/>
        <item x="151"/>
        <item x="296"/>
        <item x="72"/>
        <item x="366"/>
        <item x="546"/>
        <item x="306"/>
        <item x="174"/>
        <item x="392"/>
        <item x="293"/>
        <item x="463"/>
        <item x="529"/>
        <item x="83"/>
        <item x="188"/>
        <item x="495"/>
        <item x="505"/>
        <item x="427"/>
        <item x="61"/>
        <item x="186"/>
        <item x="192"/>
        <item x="216"/>
        <item x="472"/>
        <item x="545"/>
        <item x="407"/>
        <item x="400"/>
        <item x="28"/>
        <item x="442"/>
        <item x="309"/>
        <item x="441"/>
        <item x="142"/>
        <item x="514"/>
        <item x="121"/>
        <item x="146"/>
        <item x="128"/>
        <item x="93"/>
        <item x="246"/>
        <item x="445"/>
        <item x="430"/>
        <item x="127"/>
        <item x="527"/>
        <item x="125"/>
        <item x="118"/>
        <item x="80"/>
        <item x="38"/>
        <item x="312"/>
        <item x="370"/>
        <item x="263"/>
        <item x="60"/>
        <item x="171"/>
        <item x="152"/>
        <item x="10"/>
        <item x="139"/>
        <item x="249"/>
        <item x="482"/>
        <item x="440"/>
        <item x="334"/>
        <item x="540"/>
        <item x="483"/>
        <item x="155"/>
        <item x="40"/>
        <item x="1"/>
        <item x="280"/>
        <item x="163"/>
        <item x="144"/>
        <item x="340"/>
        <item x="493"/>
        <item x="96"/>
        <item x="504"/>
        <item x="417"/>
        <item x="376"/>
        <item x="333"/>
        <item x="241"/>
        <item x="123"/>
        <item x="305"/>
        <item x="65"/>
        <item x="449"/>
        <item x="311"/>
        <item x="405"/>
        <item x="122"/>
        <item x="71"/>
        <item x="304"/>
        <item x="390"/>
        <item x="154"/>
        <item x="109"/>
        <item x="111"/>
        <item x="256"/>
        <item x="0"/>
        <item x="17"/>
        <item x="226"/>
        <item x="520"/>
        <item x="265"/>
        <item x="364"/>
        <item x="286"/>
        <item x="64"/>
        <item x="332"/>
        <item x="444"/>
        <item x="524"/>
        <item x="365"/>
        <item x="437"/>
        <item x="204"/>
        <item x="469"/>
        <item x="101"/>
        <item x="86"/>
        <item x="255"/>
        <item x="253"/>
        <item x="184"/>
        <item x="307"/>
        <item x="519"/>
        <item x="420"/>
        <item x="383"/>
        <item x="477"/>
        <item x="320"/>
        <item x="85"/>
        <item x="401"/>
        <item x="353"/>
        <item x="325"/>
        <item x="158"/>
        <item x="387"/>
        <item x="26"/>
        <item x="301"/>
        <item x="295"/>
        <item x="70"/>
        <item x="323"/>
        <item x="175"/>
        <item x="318"/>
        <item x="97"/>
        <item x="513"/>
        <item x="252"/>
        <item x="247"/>
        <item x="193"/>
        <item x="77"/>
        <item x="24"/>
        <item x="362"/>
        <item x="397"/>
        <item x="539"/>
        <item x="338"/>
        <item x="114"/>
        <item x="248"/>
        <item x="464"/>
        <item x="115"/>
        <item x="185"/>
        <item x="453"/>
        <item x="52"/>
        <item x="554"/>
        <item x="536"/>
        <item x="92"/>
        <item x="408"/>
        <item x="428"/>
        <item x="43"/>
        <item x="131"/>
        <item x="411"/>
        <item x="183"/>
        <item x="148"/>
        <item x="134"/>
        <item x="56"/>
        <item x="324"/>
        <item x="47"/>
        <item x="436"/>
        <item x="235"/>
        <item x="511"/>
        <item x="228"/>
        <item x="98"/>
        <item x="404"/>
        <item x="460"/>
        <item x="429"/>
        <item x="468"/>
        <item x="157"/>
        <item x="359"/>
        <item x="297"/>
        <item x="220"/>
        <item x="298"/>
        <item x="315"/>
        <item x="170"/>
        <item x="117"/>
        <item x="191"/>
        <item x="58"/>
        <item x="223"/>
        <item x="294"/>
        <item x="313"/>
        <item x="326"/>
        <item x="552"/>
        <item x="317"/>
        <item x="447"/>
        <item x="46"/>
        <item x="49"/>
        <item x="316"/>
        <item x="59"/>
        <item x="277"/>
        <item x="172"/>
        <item x="110"/>
        <item x="199"/>
        <item x="168"/>
        <item x="553"/>
        <item x="372"/>
        <item x="530"/>
        <item x="415"/>
        <item x="177"/>
        <item x="291"/>
        <item x="299"/>
        <item x="268"/>
        <item x="448"/>
        <item x="2"/>
        <item x="164"/>
        <item x="549"/>
        <item x="476"/>
        <item x="22"/>
        <item x="39"/>
        <item x="358"/>
        <item x="346"/>
        <item x="179"/>
        <item x="414"/>
        <item x="510"/>
        <item x="551"/>
        <item x="25"/>
        <item x="454"/>
        <item x="424"/>
        <item x="161"/>
        <item x="89"/>
        <item x="465"/>
        <item x="73"/>
        <item x="212"/>
        <item x="395"/>
        <item x="548"/>
        <item x="550"/>
        <item x="91"/>
        <item x="18"/>
        <item x="499"/>
        <item x="232"/>
        <item x="439"/>
        <item x="327"/>
        <item x="20"/>
        <item x="21"/>
        <item x="116"/>
        <item x="32"/>
        <item x="231"/>
        <item x="459"/>
        <item x="90"/>
        <item x="27"/>
        <item x="48"/>
        <item x="490"/>
        <item x="81"/>
        <item x="6"/>
        <item x="233"/>
        <item x="412"/>
        <item x="406"/>
        <item x="37"/>
        <item x="84"/>
        <item x="506"/>
        <item x="16"/>
        <item x="516"/>
        <item x="508"/>
        <item x="509"/>
        <item t="default"/>
      </items>
    </pivotField>
    <pivotField showAll="0" defaultSubtotal="0"/>
  </pivotFields>
  <rowFields count="1">
    <field x="5"/>
  </rowFields>
  <rowItems count="210">
    <i>
      <x v="182"/>
    </i>
    <i>
      <x v="50"/>
    </i>
    <i>
      <x v="51"/>
    </i>
    <i>
      <x v="177"/>
    </i>
    <i>
      <x v="190"/>
    </i>
    <i>
      <x v="91"/>
    </i>
    <i>
      <x v="195"/>
    </i>
    <i>
      <x v="186"/>
    </i>
    <i>
      <x v="125"/>
    </i>
    <i>
      <x v="200"/>
    </i>
    <i>
      <x v="56"/>
    </i>
    <i>
      <x v="54"/>
    </i>
    <i>
      <x v="170"/>
    </i>
    <i>
      <x v="102"/>
    </i>
    <i>
      <x v="142"/>
    </i>
    <i>
      <x v="68"/>
    </i>
    <i>
      <x v="172"/>
    </i>
    <i>
      <x v="73"/>
    </i>
    <i>
      <x v="169"/>
    </i>
    <i>
      <x v="176"/>
    </i>
    <i>
      <x v="130"/>
    </i>
    <i>
      <x v="119"/>
    </i>
    <i>
      <x v="173"/>
    </i>
    <i>
      <x v="203"/>
    </i>
    <i>
      <x v="168"/>
    </i>
    <i>
      <x v="82"/>
    </i>
    <i>
      <x v="196"/>
    </i>
    <i>
      <x v="181"/>
    </i>
    <i>
      <x v="192"/>
    </i>
    <i>
      <x v="166"/>
    </i>
    <i>
      <x v="194"/>
    </i>
    <i>
      <x v="79"/>
    </i>
    <i>
      <x v="67"/>
    </i>
    <i>
      <x v="154"/>
    </i>
    <i>
      <x v="191"/>
    </i>
    <i>
      <x v="66"/>
    </i>
    <i>
      <x v="19"/>
    </i>
    <i>
      <x v="32"/>
    </i>
    <i>
      <x v="185"/>
    </i>
    <i>
      <x v="92"/>
    </i>
    <i>
      <x v="202"/>
    </i>
    <i>
      <x v="80"/>
    </i>
    <i>
      <x v="145"/>
    </i>
    <i>
      <x v="78"/>
    </i>
    <i>
      <x v="156"/>
    </i>
    <i>
      <x v="171"/>
    </i>
    <i>
      <x v="38"/>
    </i>
    <i>
      <x v="124"/>
    </i>
    <i>
      <x v="123"/>
    </i>
    <i>
      <x v="7"/>
    </i>
    <i>
      <x v="63"/>
    </i>
    <i>
      <x v="153"/>
    </i>
    <i>
      <x v="70"/>
    </i>
    <i>
      <x v="183"/>
    </i>
    <i>
      <x v="45"/>
    </i>
    <i>
      <x v="148"/>
    </i>
    <i>
      <x v="188"/>
    </i>
    <i>
      <x v="193"/>
    </i>
    <i>
      <x v="88"/>
    </i>
    <i>
      <x v="13"/>
    </i>
    <i>
      <x v="53"/>
    </i>
    <i>
      <x v="144"/>
    </i>
    <i>
      <x v="59"/>
    </i>
    <i>
      <x v="101"/>
    </i>
    <i>
      <x v="77"/>
    </i>
    <i>
      <x v="143"/>
    </i>
    <i>
      <x v="86"/>
    </i>
    <i>
      <x v="93"/>
    </i>
    <i>
      <x v="165"/>
    </i>
    <i>
      <x v="147"/>
    </i>
    <i>
      <x v="140"/>
    </i>
    <i>
      <x v="2"/>
    </i>
    <i>
      <x v="20"/>
    </i>
    <i>
      <x v="90"/>
    </i>
    <i>
      <x v="175"/>
    </i>
    <i>
      <x v="84"/>
    </i>
    <i>
      <x v="139"/>
    </i>
    <i>
      <x v="89"/>
    </i>
    <i>
      <x v="135"/>
    </i>
    <i>
      <x v="204"/>
    </i>
    <i>
      <x v="10"/>
    </i>
    <i>
      <x v="99"/>
    </i>
    <i>
      <x v="132"/>
    </i>
    <i>
      <x v="205"/>
    </i>
    <i>
      <x v="17"/>
    </i>
    <i>
      <x v="108"/>
    </i>
    <i>
      <x v="98"/>
    </i>
    <i>
      <x v="85"/>
    </i>
    <i>
      <x v="134"/>
    </i>
    <i>
      <x v="151"/>
    </i>
    <i>
      <x v="33"/>
    </i>
    <i>
      <x v="43"/>
    </i>
    <i>
      <x v="159"/>
    </i>
    <i>
      <x v="122"/>
    </i>
    <i>
      <x v="3"/>
    </i>
    <i>
      <x v="155"/>
    </i>
    <i>
      <x v="152"/>
    </i>
    <i>
      <x v="21"/>
    </i>
    <i>
      <x v="146"/>
    </i>
    <i>
      <x v="110"/>
    </i>
    <i>
      <x v="74"/>
    </i>
    <i>
      <x v="120"/>
    </i>
    <i>
      <x v="179"/>
    </i>
    <i>
      <x v="65"/>
    </i>
    <i>
      <x v="76"/>
    </i>
    <i>
      <x v="22"/>
    </i>
    <i>
      <x v="129"/>
    </i>
    <i>
      <x v="161"/>
    </i>
    <i>
      <x v="15"/>
    </i>
    <i>
      <x v="28"/>
    </i>
    <i>
      <x v="14"/>
    </i>
    <i>
      <x v="62"/>
    </i>
    <i>
      <x v="133"/>
    </i>
    <i>
      <x v="178"/>
    </i>
    <i>
      <x v="207"/>
    </i>
    <i>
      <x v="27"/>
    </i>
    <i>
      <x v="41"/>
    </i>
    <i>
      <x v="97"/>
    </i>
    <i>
      <x v="201"/>
    </i>
    <i>
      <x v="128"/>
    </i>
    <i>
      <x v="69"/>
    </i>
    <i>
      <x v="104"/>
    </i>
    <i>
      <x v="131"/>
    </i>
    <i>
      <x v="81"/>
    </i>
    <i>
      <x v="61"/>
    </i>
    <i>
      <x v="160"/>
    </i>
    <i>
      <x v="24"/>
    </i>
    <i>
      <x v="149"/>
    </i>
    <i>
      <x v="157"/>
    </i>
    <i>
      <x v="109"/>
    </i>
    <i>
      <x v="115"/>
    </i>
    <i>
      <x v="26"/>
    </i>
    <i>
      <x v="71"/>
    </i>
    <i>
      <x v="64"/>
    </i>
    <i>
      <x v="49"/>
    </i>
    <i>
      <x v="187"/>
    </i>
    <i>
      <x v="189"/>
    </i>
    <i>
      <x v="164"/>
    </i>
    <i>
      <x v="37"/>
    </i>
    <i>
      <x v="199"/>
    </i>
    <i>
      <x v="118"/>
    </i>
    <i>
      <x v="42"/>
    </i>
    <i>
      <x v="198"/>
    </i>
    <i>
      <x/>
    </i>
    <i>
      <x v="150"/>
    </i>
    <i>
      <x v="52"/>
    </i>
    <i>
      <x v="95"/>
    </i>
    <i>
      <x v="29"/>
    </i>
    <i>
      <x v="35"/>
    </i>
    <i>
      <x v="12"/>
    </i>
    <i>
      <x v="197"/>
    </i>
    <i>
      <x v="111"/>
    </i>
    <i>
      <x v="141"/>
    </i>
    <i>
      <x v="18"/>
    </i>
    <i>
      <x v="72"/>
    </i>
    <i>
      <x v="158"/>
    </i>
    <i>
      <x v="5"/>
    </i>
    <i>
      <x v="138"/>
    </i>
    <i>
      <x v="58"/>
    </i>
    <i>
      <x v="206"/>
    </i>
    <i>
      <x v="25"/>
    </i>
    <i>
      <x v="83"/>
    </i>
    <i>
      <x v="16"/>
    </i>
    <i>
      <x v="180"/>
    </i>
    <i>
      <x v="11"/>
    </i>
    <i>
      <x v="117"/>
    </i>
    <i>
      <x v="121"/>
    </i>
    <i>
      <x v="6"/>
    </i>
    <i>
      <x v="30"/>
    </i>
    <i>
      <x v="116"/>
    </i>
    <i>
      <x v="40"/>
    </i>
    <i>
      <x v="167"/>
    </i>
    <i>
      <x v="184"/>
    </i>
    <i>
      <x v="60"/>
    </i>
    <i>
      <x v="174"/>
    </i>
    <i>
      <x v="126"/>
    </i>
    <i>
      <x v="137"/>
    </i>
    <i>
      <x v="87"/>
    </i>
    <i>
      <x v="39"/>
    </i>
    <i>
      <x v="44"/>
    </i>
    <i>
      <x v="136"/>
    </i>
    <i>
      <x v="103"/>
    </i>
    <i>
      <x v="114"/>
    </i>
    <i>
      <x v="34"/>
    </i>
    <i>
      <x v="112"/>
    </i>
    <i>
      <x v="23"/>
    </i>
    <i>
      <x v="1"/>
    </i>
    <i>
      <x v="113"/>
    </i>
    <i>
      <x v="75"/>
    </i>
    <i>
      <x v="36"/>
    </i>
    <i>
      <x v="105"/>
    </i>
    <i>
      <x v="57"/>
    </i>
    <i>
      <x v="162"/>
    </i>
    <i>
      <x v="163"/>
    </i>
    <i>
      <x v="107"/>
    </i>
    <i>
      <x v="4"/>
    </i>
    <i>
      <x v="94"/>
    </i>
    <i>
      <x v="9"/>
    </i>
    <i>
      <x v="47"/>
    </i>
    <i>
      <x v="8"/>
    </i>
    <i>
      <x v="31"/>
    </i>
    <i>
      <x v="55"/>
    </i>
    <i>
      <x v="46"/>
    </i>
    <i>
      <x v="106"/>
    </i>
    <i>
      <x v="208"/>
    </i>
    <i>
      <x v="96"/>
    </i>
    <i>
      <x v="48"/>
    </i>
    <i>
      <x v="127"/>
    </i>
    <i>
      <x v="100"/>
    </i>
    <i t="grand">
      <x/>
    </i>
  </rowItems>
  <colItems count="1">
    <i/>
  </colItems>
  <dataFields count="1">
    <dataField name="Sum of TOTAL AMOUNT" fld="12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G3:H182" totalsRowShown="0">
  <autoFilter ref="G3:H182"/>
  <tableColumns count="2">
    <tableColumn id="1" name="Product" dataDxfId="15"/>
    <tableColumn id="2" name="Purchased Quantity">
      <calculatedColumnFormula>VLOOKUP(G4,$J$4:$K$390,2,0)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D3:G26" totalsRowShown="0" headerRowDxfId="3">
  <autoFilter ref="D3:G26"/>
  <sortState ref="D4:G26">
    <sortCondition descending="1" ref="E4"/>
  </sortState>
  <tableColumns count="4">
    <tableColumn id="1" name="Supplier" dataDxfId="2"/>
    <tableColumn id="2" name="No of purchases" dataDxfId="1"/>
    <tableColumn id="3" name="Cumulative purchases">
      <calculatedColumnFormula>E4+F3</calculatedColumnFormula>
    </tableColumn>
    <tableColumn id="4" name="Cumulative purchase %" dataDxfId="0">
      <calculatedColumnFormula>F4/$E$28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3:G211" totalsRowShown="0">
  <autoFilter ref="D3:G211"/>
  <sortState ref="D4:G212">
    <sortCondition descending="1" ref="G4"/>
  </sortState>
  <tableColumns count="4">
    <tableColumn id="1" name="Product Name" dataDxfId="24"/>
    <tableColumn id="2" name="Sale Price" dataDxfId="23">
      <calculatedColumnFormula>VLOOKUP(D4,Sales!$E$3:$G$780,3,0)</calculatedColumnFormula>
    </tableColumn>
    <tableColumn id="3" name="Purchase Price" dataDxfId="22">
      <calculatedColumnFormula>VLOOKUP($D4,Purchases!$F$4:$H$461,3,0)</calculatedColumnFormula>
    </tableColumn>
    <tableColumn id="4" name="Margin" dataDxfId="21">
      <calculatedColumnFormula>E4-F4</calculatedColumnFormula>
    </tableColumn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D3:F12" totalsRowShown="0">
  <autoFilter ref="D3:F12">
    <filterColumn colId="0" hiddenButton="1"/>
    <filterColumn colId="1" hiddenButton="1"/>
    <filterColumn colId="2" hiddenButton="1"/>
  </autoFilter>
  <sortState ref="D4:F11">
    <sortCondition descending="1" ref="F4"/>
  </sortState>
  <tableColumns count="3">
    <tableColumn id="1" name="Mode of Payment" dataDxfId="14"/>
    <tableColumn id="2" name="Count" dataDxfId="13"/>
    <tableColumn id="3" name="Contribution %" dataDxfId="12">
      <calculatedColumnFormula>E4/$E$12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D3:G212" totalsRowShown="0">
  <autoFilter ref="D3:G212"/>
  <tableColumns count="4">
    <tableColumn id="1" name="Product" dataDxfId="11"/>
    <tableColumn id="2" name="No of quantity sold" dataDxfId="10"/>
    <tableColumn id="3" name="Cumulative quantity" dataDxfId="9"/>
    <tableColumn id="4" name="% of cumulative" dataDxfId="8">
      <calculatedColumnFormula>F4/$E$214</calculatedColumnFormula>
    </tableColumn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D3:G212" totalsRowShown="0">
  <autoFilter ref="D3:G212"/>
  <tableColumns count="4">
    <tableColumn id="1" name="Products" dataDxfId="7"/>
    <tableColumn id="2" name="Revenue" dataDxfId="6"/>
    <tableColumn id="3" name="cumulative" dataDxfId="5">
      <calculatedColumnFormula>E4+F3</calculatedColumnFormula>
    </tableColumn>
    <tableColumn id="4" name="% of cumulative" dataDxfId="4">
      <calculatedColumnFormula>F4/$E$214</calculatedColumn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D3:E34" totalsRowShown="0">
  <autoFilter ref="D3:E34"/>
  <tableColumns count="2">
    <tableColumn id="1" name="Date" dataDxfId="17"/>
    <tableColumn id="2" name="Revenue" dataDxfId="16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D4:E15" totalsRowShown="0" headerRowDxfId="20">
  <autoFilter ref="D4:E15"/>
  <tableColumns count="2">
    <tableColumn id="1" name="Month" dataDxfId="19"/>
    <tableColumn id="2" name="Revenue" dataDxfId="18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C3" sqref="C3"/>
    </sheetView>
  </sheetViews>
  <sheetFormatPr defaultRowHeight="15"/>
  <cols>
    <col min="2" max="2" width="14" customWidth="1"/>
    <col min="3" max="3" width="12.7109375" customWidth="1"/>
    <col min="12" max="12" width="16.42578125" customWidth="1"/>
  </cols>
  <sheetData>
    <row r="1" spans="1:12">
      <c r="A1" s="55" t="s">
        <v>13</v>
      </c>
      <c r="B1" s="55" t="s">
        <v>435</v>
      </c>
      <c r="C1" s="71" t="s">
        <v>14</v>
      </c>
      <c r="D1" s="55" t="s">
        <v>15</v>
      </c>
      <c r="E1" s="55" t="s">
        <v>20</v>
      </c>
      <c r="F1" s="55" t="s">
        <v>21</v>
      </c>
      <c r="G1" s="55" t="s">
        <v>22</v>
      </c>
      <c r="H1" s="55" t="s">
        <v>16</v>
      </c>
      <c r="I1" s="55" t="s">
        <v>2</v>
      </c>
      <c r="J1" s="55" t="s">
        <v>3</v>
      </c>
      <c r="K1" s="55" t="s">
        <v>4</v>
      </c>
      <c r="L1" s="55" t="s">
        <v>17</v>
      </c>
    </row>
    <row r="2" spans="1:12">
      <c r="A2" s="40">
        <v>43739</v>
      </c>
      <c r="B2" s="19" t="s">
        <v>273</v>
      </c>
      <c r="C2" s="14">
        <v>8516</v>
      </c>
      <c r="D2" s="15">
        <v>0.18</v>
      </c>
      <c r="E2" s="37" t="s">
        <v>252</v>
      </c>
      <c r="F2" s="44">
        <v>1</v>
      </c>
      <c r="G2" s="41">
        <v>296.61</v>
      </c>
      <c r="H2" s="63">
        <f t="shared" ref="H2:H33" si="0">F2*G2</f>
        <v>296.61</v>
      </c>
      <c r="I2" s="63">
        <f t="shared" ref="I2:I33" si="1">H2*D2/2</f>
        <v>26.694900000000001</v>
      </c>
      <c r="J2" s="63">
        <f t="shared" ref="J2:J33" si="2">I2</f>
        <v>26.694900000000001</v>
      </c>
      <c r="K2" s="63">
        <v>0</v>
      </c>
      <c r="L2" s="63">
        <f>SUM(H2:J2)</f>
        <v>349.99980000000005</v>
      </c>
    </row>
    <row r="3" spans="1:12">
      <c r="A3" s="40">
        <v>43739</v>
      </c>
      <c r="B3" s="19" t="s">
        <v>313</v>
      </c>
      <c r="C3" s="14">
        <v>7323</v>
      </c>
      <c r="D3" s="15">
        <v>0.12</v>
      </c>
      <c r="E3" s="25" t="s">
        <v>97</v>
      </c>
      <c r="F3" s="16">
        <v>2.27</v>
      </c>
      <c r="G3" s="41">
        <v>510</v>
      </c>
      <c r="H3" s="63">
        <f t="shared" si="0"/>
        <v>1157.7</v>
      </c>
      <c r="I3" s="63">
        <f t="shared" si="1"/>
        <v>69.462000000000003</v>
      </c>
      <c r="J3" s="63">
        <f t="shared" si="2"/>
        <v>69.462000000000003</v>
      </c>
      <c r="K3" s="63">
        <v>0</v>
      </c>
      <c r="L3" s="63">
        <f t="shared" ref="L3:L34" si="3">SUM(H3:K3)</f>
        <v>1296.624</v>
      </c>
    </row>
    <row r="4" spans="1:12">
      <c r="A4" s="40">
        <v>43740</v>
      </c>
      <c r="B4" s="19" t="s">
        <v>136</v>
      </c>
      <c r="C4" s="14">
        <v>8414</v>
      </c>
      <c r="D4" s="15">
        <v>0.18</v>
      </c>
      <c r="E4" s="5" t="s">
        <v>60</v>
      </c>
      <c r="F4" s="27">
        <v>1</v>
      </c>
      <c r="G4" s="41">
        <v>1864.4068</v>
      </c>
      <c r="H4" s="63">
        <f t="shared" si="0"/>
        <v>1864.4068</v>
      </c>
      <c r="I4" s="63">
        <f t="shared" si="1"/>
        <v>167.79661199999998</v>
      </c>
      <c r="J4" s="63">
        <f t="shared" si="2"/>
        <v>167.79661199999998</v>
      </c>
      <c r="K4" s="63">
        <v>0</v>
      </c>
      <c r="L4" s="63">
        <f t="shared" si="3"/>
        <v>2200.0000239999999</v>
      </c>
    </row>
    <row r="5" spans="1:12">
      <c r="A5" s="40">
        <v>43741</v>
      </c>
      <c r="B5" s="19" t="s">
        <v>313</v>
      </c>
      <c r="C5" s="14">
        <v>3923</v>
      </c>
      <c r="D5" s="15">
        <v>0.18</v>
      </c>
      <c r="E5" s="5" t="s">
        <v>28</v>
      </c>
      <c r="F5" s="16">
        <v>2</v>
      </c>
      <c r="G5" s="41">
        <v>110</v>
      </c>
      <c r="H5" s="63">
        <f t="shared" si="0"/>
        <v>220</v>
      </c>
      <c r="I5" s="63">
        <f t="shared" si="1"/>
        <v>19.8</v>
      </c>
      <c r="J5" s="63">
        <f t="shared" si="2"/>
        <v>19.8</v>
      </c>
      <c r="K5" s="63">
        <v>0</v>
      </c>
      <c r="L5" s="63">
        <f t="shared" si="3"/>
        <v>259.60000000000002</v>
      </c>
    </row>
    <row r="6" spans="1:12">
      <c r="A6" s="40">
        <v>43742</v>
      </c>
      <c r="B6" s="19" t="s">
        <v>136</v>
      </c>
      <c r="C6" s="14">
        <v>8516</v>
      </c>
      <c r="D6" s="15">
        <v>0.18</v>
      </c>
      <c r="E6" s="37" t="s">
        <v>252</v>
      </c>
      <c r="F6" s="44">
        <v>1</v>
      </c>
      <c r="G6" s="41">
        <v>296.61</v>
      </c>
      <c r="H6" s="63">
        <f t="shared" si="0"/>
        <v>296.61</v>
      </c>
      <c r="I6" s="63">
        <f t="shared" si="1"/>
        <v>26.694900000000001</v>
      </c>
      <c r="J6" s="63">
        <f t="shared" si="2"/>
        <v>26.694900000000001</v>
      </c>
      <c r="K6" s="63">
        <v>0</v>
      </c>
      <c r="L6" s="63">
        <f t="shared" si="3"/>
        <v>349.99980000000005</v>
      </c>
    </row>
    <row r="7" spans="1:12">
      <c r="A7" s="40">
        <v>43742</v>
      </c>
      <c r="B7" s="19" t="s">
        <v>313</v>
      </c>
      <c r="C7" s="14">
        <v>8539</v>
      </c>
      <c r="D7" s="15">
        <v>0.12</v>
      </c>
      <c r="E7" s="5" t="s">
        <v>81</v>
      </c>
      <c r="F7" s="16">
        <v>23</v>
      </c>
      <c r="G7" s="41">
        <v>89.285700000000006</v>
      </c>
      <c r="H7" s="63">
        <f t="shared" si="0"/>
        <v>2053.5711000000001</v>
      </c>
      <c r="I7" s="63">
        <f t="shared" si="1"/>
        <v>123.21426600000001</v>
      </c>
      <c r="J7" s="63">
        <f t="shared" si="2"/>
        <v>123.21426600000001</v>
      </c>
      <c r="K7" s="63">
        <v>0</v>
      </c>
      <c r="L7" s="63">
        <f t="shared" si="3"/>
        <v>2299.999632</v>
      </c>
    </row>
    <row r="8" spans="1:12">
      <c r="A8" s="40">
        <v>43742</v>
      </c>
      <c r="B8" s="19" t="s">
        <v>313</v>
      </c>
      <c r="C8" s="32">
        <v>8215</v>
      </c>
      <c r="D8" s="33">
        <v>0.12</v>
      </c>
      <c r="E8" s="37" t="s">
        <v>209</v>
      </c>
      <c r="F8" s="35">
        <v>2</v>
      </c>
      <c r="G8" s="41">
        <v>625</v>
      </c>
      <c r="H8" s="63">
        <f t="shared" si="0"/>
        <v>1250</v>
      </c>
      <c r="I8" s="63">
        <f t="shared" si="1"/>
        <v>75</v>
      </c>
      <c r="J8" s="63">
        <f t="shared" si="2"/>
        <v>75</v>
      </c>
      <c r="K8" s="63">
        <v>0</v>
      </c>
      <c r="L8" s="63">
        <f t="shared" si="3"/>
        <v>1400</v>
      </c>
    </row>
    <row r="9" spans="1:12">
      <c r="A9" s="40">
        <v>43742</v>
      </c>
      <c r="B9" s="19" t="s">
        <v>136</v>
      </c>
      <c r="C9" s="14">
        <v>3924</v>
      </c>
      <c r="D9" s="15">
        <v>0.18</v>
      </c>
      <c r="E9" s="5" t="s">
        <v>92</v>
      </c>
      <c r="F9" s="27">
        <v>2</v>
      </c>
      <c r="G9" s="41">
        <v>148.30510000000001</v>
      </c>
      <c r="H9" s="63">
        <f t="shared" si="0"/>
        <v>296.61020000000002</v>
      </c>
      <c r="I9" s="63">
        <f t="shared" si="1"/>
        <v>26.694918000000001</v>
      </c>
      <c r="J9" s="63">
        <f t="shared" si="2"/>
        <v>26.694918000000001</v>
      </c>
      <c r="K9" s="63">
        <v>0</v>
      </c>
      <c r="L9" s="63">
        <f t="shared" si="3"/>
        <v>350.00003600000002</v>
      </c>
    </row>
    <row r="10" spans="1:12">
      <c r="A10" s="40">
        <v>43743</v>
      </c>
      <c r="B10" s="19" t="s">
        <v>313</v>
      </c>
      <c r="C10" s="32">
        <v>3924</v>
      </c>
      <c r="D10" s="33">
        <v>0.18</v>
      </c>
      <c r="E10" s="37" t="s">
        <v>30</v>
      </c>
      <c r="F10" s="27">
        <v>3</v>
      </c>
      <c r="G10" s="41">
        <v>282.48590000000002</v>
      </c>
      <c r="H10" s="63">
        <f t="shared" si="0"/>
        <v>847.45770000000005</v>
      </c>
      <c r="I10" s="63">
        <f t="shared" si="1"/>
        <v>76.271192999999997</v>
      </c>
      <c r="J10" s="63">
        <f t="shared" si="2"/>
        <v>76.271192999999997</v>
      </c>
      <c r="K10" s="63">
        <v>0</v>
      </c>
      <c r="L10" s="63">
        <f t="shared" si="3"/>
        <v>1000.0000860000001</v>
      </c>
    </row>
    <row r="11" spans="1:12">
      <c r="A11" s="40">
        <v>43744</v>
      </c>
      <c r="B11" s="19" t="s">
        <v>313</v>
      </c>
      <c r="C11" s="14">
        <v>8414</v>
      </c>
      <c r="D11" s="15">
        <v>0.18</v>
      </c>
      <c r="E11" s="5" t="s">
        <v>60</v>
      </c>
      <c r="F11" s="27">
        <v>1</v>
      </c>
      <c r="G11" s="41">
        <v>1822.0338999999999</v>
      </c>
      <c r="H11" s="63">
        <f t="shared" si="0"/>
        <v>1822.0338999999999</v>
      </c>
      <c r="I11" s="63">
        <f t="shared" si="1"/>
        <v>163.98305099999999</v>
      </c>
      <c r="J11" s="63">
        <f t="shared" si="2"/>
        <v>163.98305099999999</v>
      </c>
      <c r="K11" s="63">
        <v>0</v>
      </c>
      <c r="L11" s="63">
        <f t="shared" si="3"/>
        <v>2150.0000019999998</v>
      </c>
    </row>
    <row r="12" spans="1:12">
      <c r="A12" s="40">
        <v>43744</v>
      </c>
      <c r="B12" s="19" t="s">
        <v>273</v>
      </c>
      <c r="C12" s="14">
        <v>7323</v>
      </c>
      <c r="D12" s="15">
        <v>0.12</v>
      </c>
      <c r="E12" s="25" t="s">
        <v>103</v>
      </c>
      <c r="F12" s="35">
        <v>3.3835000000000002</v>
      </c>
      <c r="G12" s="41">
        <v>475</v>
      </c>
      <c r="H12" s="63">
        <f t="shared" si="0"/>
        <v>1607.1625000000001</v>
      </c>
      <c r="I12" s="63">
        <f t="shared" si="1"/>
        <v>96.429749999999999</v>
      </c>
      <c r="J12" s="63">
        <f t="shared" si="2"/>
        <v>96.429749999999999</v>
      </c>
      <c r="K12" s="63">
        <v>0</v>
      </c>
      <c r="L12" s="63">
        <f t="shared" si="3"/>
        <v>1800.0220000000002</v>
      </c>
    </row>
    <row r="13" spans="1:12">
      <c r="A13" s="40">
        <v>43744</v>
      </c>
      <c r="B13" s="19" t="s">
        <v>313</v>
      </c>
      <c r="C13" s="14">
        <v>8513</v>
      </c>
      <c r="D13" s="42">
        <v>0.18</v>
      </c>
      <c r="E13" s="5" t="s">
        <v>33</v>
      </c>
      <c r="F13" s="27">
        <v>2</v>
      </c>
      <c r="G13" s="58">
        <v>84.75</v>
      </c>
      <c r="H13" s="4">
        <f t="shared" si="0"/>
        <v>169.5</v>
      </c>
      <c r="I13" s="4">
        <f t="shared" si="1"/>
        <v>15.254999999999999</v>
      </c>
      <c r="J13" s="4">
        <f t="shared" si="2"/>
        <v>15.254999999999999</v>
      </c>
      <c r="K13" s="4">
        <v>0</v>
      </c>
      <c r="L13" s="4">
        <f t="shared" si="3"/>
        <v>200.01</v>
      </c>
    </row>
    <row r="14" spans="1:12">
      <c r="A14" s="40">
        <v>43745</v>
      </c>
      <c r="B14" s="19" t="s">
        <v>136</v>
      </c>
      <c r="C14" s="32">
        <v>3924</v>
      </c>
      <c r="D14" s="33">
        <v>0.18</v>
      </c>
      <c r="E14" s="37" t="s">
        <v>178</v>
      </c>
      <c r="F14" s="27">
        <v>2</v>
      </c>
      <c r="G14" s="41">
        <v>224.5763</v>
      </c>
      <c r="H14" s="63">
        <f t="shared" si="0"/>
        <v>449.15260000000001</v>
      </c>
      <c r="I14" s="63">
        <f t="shared" si="1"/>
        <v>40.423733999999996</v>
      </c>
      <c r="J14" s="63">
        <f t="shared" si="2"/>
        <v>40.423733999999996</v>
      </c>
      <c r="K14" s="63">
        <v>0</v>
      </c>
      <c r="L14" s="63">
        <f t="shared" si="3"/>
        <v>530.00006799999994</v>
      </c>
    </row>
    <row r="15" spans="1:12">
      <c r="A15" s="40">
        <v>43745</v>
      </c>
      <c r="B15" s="19" t="s">
        <v>313</v>
      </c>
      <c r="C15" s="14">
        <v>7323</v>
      </c>
      <c r="D15" s="15">
        <v>0.12</v>
      </c>
      <c r="E15" s="25" t="s">
        <v>97</v>
      </c>
      <c r="F15" s="16">
        <v>3.21</v>
      </c>
      <c r="G15" s="41">
        <v>500</v>
      </c>
      <c r="H15" s="63">
        <f t="shared" si="0"/>
        <v>1605</v>
      </c>
      <c r="I15" s="63">
        <f t="shared" si="1"/>
        <v>96.3</v>
      </c>
      <c r="J15" s="63">
        <f t="shared" si="2"/>
        <v>96.3</v>
      </c>
      <c r="K15" s="63">
        <v>0</v>
      </c>
      <c r="L15" s="63">
        <f t="shared" si="3"/>
        <v>1797.6</v>
      </c>
    </row>
    <row r="16" spans="1:12">
      <c r="A16" s="40">
        <v>43746</v>
      </c>
      <c r="B16" s="19" t="s">
        <v>313</v>
      </c>
      <c r="C16" s="32">
        <v>3924</v>
      </c>
      <c r="D16" s="33">
        <v>0.18</v>
      </c>
      <c r="E16" s="37" t="s">
        <v>216</v>
      </c>
      <c r="F16" s="27">
        <v>6</v>
      </c>
      <c r="G16" s="41">
        <v>233.05080000000001</v>
      </c>
      <c r="H16" s="63">
        <f t="shared" si="0"/>
        <v>1398.3048000000001</v>
      </c>
      <c r="I16" s="63">
        <f t="shared" si="1"/>
        <v>125.84743200000001</v>
      </c>
      <c r="J16" s="63">
        <f t="shared" si="2"/>
        <v>125.84743200000001</v>
      </c>
      <c r="K16" s="63">
        <v>0</v>
      </c>
      <c r="L16" s="63">
        <f t="shared" si="3"/>
        <v>1649.9996640000002</v>
      </c>
    </row>
    <row r="17" spans="1:12">
      <c r="A17" s="40">
        <v>43746</v>
      </c>
      <c r="B17" s="19" t="s">
        <v>273</v>
      </c>
      <c r="C17" s="32">
        <v>8516</v>
      </c>
      <c r="D17" s="33">
        <v>0.18</v>
      </c>
      <c r="E17" s="37" t="s">
        <v>211</v>
      </c>
      <c r="F17" s="35">
        <v>1</v>
      </c>
      <c r="G17" s="41">
        <v>656.78</v>
      </c>
      <c r="H17" s="63">
        <f t="shared" si="0"/>
        <v>656.78</v>
      </c>
      <c r="I17" s="63">
        <f t="shared" si="1"/>
        <v>59.110199999999992</v>
      </c>
      <c r="J17" s="63">
        <f t="shared" si="2"/>
        <v>59.110199999999992</v>
      </c>
      <c r="K17" s="63">
        <v>0</v>
      </c>
      <c r="L17" s="63">
        <f t="shared" si="3"/>
        <v>775.0003999999999</v>
      </c>
    </row>
    <row r="18" spans="1:12">
      <c r="A18" s="40">
        <v>43746</v>
      </c>
      <c r="B18" s="19" t="s">
        <v>136</v>
      </c>
      <c r="C18" s="14">
        <v>3923</v>
      </c>
      <c r="D18" s="15">
        <v>0.18</v>
      </c>
      <c r="E18" s="5" t="s">
        <v>28</v>
      </c>
      <c r="F18" s="16">
        <v>2</v>
      </c>
      <c r="G18" s="41">
        <v>110</v>
      </c>
      <c r="H18" s="63">
        <f t="shared" si="0"/>
        <v>220</v>
      </c>
      <c r="I18" s="63">
        <f t="shared" si="1"/>
        <v>19.8</v>
      </c>
      <c r="J18" s="63">
        <f t="shared" si="2"/>
        <v>19.8</v>
      </c>
      <c r="K18" s="63">
        <v>0</v>
      </c>
      <c r="L18" s="63">
        <f t="shared" si="3"/>
        <v>259.60000000000002</v>
      </c>
    </row>
    <row r="19" spans="1:12">
      <c r="A19" s="40">
        <v>43747</v>
      </c>
      <c r="B19" s="19" t="s">
        <v>313</v>
      </c>
      <c r="C19" s="32">
        <v>8509</v>
      </c>
      <c r="D19" s="33">
        <v>0.18</v>
      </c>
      <c r="E19" s="37" t="s">
        <v>253</v>
      </c>
      <c r="F19" s="27">
        <v>1</v>
      </c>
      <c r="G19" s="41">
        <v>593.22029999999995</v>
      </c>
      <c r="H19" s="63">
        <f t="shared" si="0"/>
        <v>593.22029999999995</v>
      </c>
      <c r="I19" s="63">
        <f t="shared" si="1"/>
        <v>53.389826999999997</v>
      </c>
      <c r="J19" s="63">
        <f t="shared" si="2"/>
        <v>53.389826999999997</v>
      </c>
      <c r="K19" s="63">
        <v>0</v>
      </c>
      <c r="L19" s="63">
        <f t="shared" si="3"/>
        <v>699.99995399999989</v>
      </c>
    </row>
    <row r="20" spans="1:12">
      <c r="A20" s="40">
        <v>43747</v>
      </c>
      <c r="B20" s="19" t="s">
        <v>313</v>
      </c>
      <c r="C20" s="14">
        <v>7323</v>
      </c>
      <c r="D20" s="15">
        <v>0.12</v>
      </c>
      <c r="E20" s="5" t="s">
        <v>111</v>
      </c>
      <c r="F20" s="27">
        <v>4.2816999999999998</v>
      </c>
      <c r="G20" s="41">
        <v>220</v>
      </c>
      <c r="H20" s="63">
        <f t="shared" si="0"/>
        <v>941.97399999999993</v>
      </c>
      <c r="I20" s="63">
        <f t="shared" si="1"/>
        <v>56.518439999999991</v>
      </c>
      <c r="J20" s="63">
        <f t="shared" si="2"/>
        <v>56.518439999999991</v>
      </c>
      <c r="K20" s="63">
        <v>0</v>
      </c>
      <c r="L20" s="63">
        <f t="shared" si="3"/>
        <v>1055.0108799999998</v>
      </c>
    </row>
    <row r="21" spans="1:12">
      <c r="A21" s="40">
        <v>43747</v>
      </c>
      <c r="B21" s="19" t="s">
        <v>313</v>
      </c>
      <c r="C21" s="14">
        <v>3923</v>
      </c>
      <c r="D21" s="15">
        <v>0.18</v>
      </c>
      <c r="E21" s="5" t="s">
        <v>26</v>
      </c>
      <c r="F21" s="16">
        <v>3</v>
      </c>
      <c r="G21" s="41">
        <v>90</v>
      </c>
      <c r="H21" s="63">
        <f t="shared" si="0"/>
        <v>270</v>
      </c>
      <c r="I21" s="63">
        <f t="shared" si="1"/>
        <v>24.3</v>
      </c>
      <c r="J21" s="63">
        <f t="shared" si="2"/>
        <v>24.3</v>
      </c>
      <c r="K21" s="63">
        <v>0</v>
      </c>
      <c r="L21" s="63">
        <f t="shared" si="3"/>
        <v>318.60000000000002</v>
      </c>
    </row>
    <row r="22" spans="1:12">
      <c r="A22" s="40">
        <v>43748</v>
      </c>
      <c r="B22" s="19" t="s">
        <v>313</v>
      </c>
      <c r="C22" s="14">
        <v>7323</v>
      </c>
      <c r="D22" s="15">
        <v>0.12</v>
      </c>
      <c r="E22" s="5" t="s">
        <v>111</v>
      </c>
      <c r="F22" s="16">
        <v>4.9000000000000004</v>
      </c>
      <c r="G22" s="41">
        <v>190</v>
      </c>
      <c r="H22" s="63">
        <f t="shared" si="0"/>
        <v>931.00000000000011</v>
      </c>
      <c r="I22" s="63">
        <f t="shared" si="1"/>
        <v>55.860000000000007</v>
      </c>
      <c r="J22" s="63">
        <f t="shared" si="2"/>
        <v>55.860000000000007</v>
      </c>
      <c r="K22" s="63">
        <v>0</v>
      </c>
      <c r="L22" s="63">
        <f t="shared" si="3"/>
        <v>1042.72</v>
      </c>
    </row>
    <row r="23" spans="1:12">
      <c r="A23" s="40">
        <v>43748</v>
      </c>
      <c r="B23" s="19" t="s">
        <v>313</v>
      </c>
      <c r="C23" s="32">
        <v>7323</v>
      </c>
      <c r="D23" s="33">
        <v>0.12</v>
      </c>
      <c r="E23" s="37" t="s">
        <v>296</v>
      </c>
      <c r="F23" s="35">
        <v>4</v>
      </c>
      <c r="G23" s="41">
        <v>223.21430000000001</v>
      </c>
      <c r="H23" s="63">
        <f t="shared" si="0"/>
        <v>892.85720000000003</v>
      </c>
      <c r="I23" s="63">
        <f t="shared" si="1"/>
        <v>53.571432000000001</v>
      </c>
      <c r="J23" s="63">
        <f t="shared" si="2"/>
        <v>53.571432000000001</v>
      </c>
      <c r="K23" s="63">
        <v>0</v>
      </c>
      <c r="L23" s="63">
        <f t="shared" si="3"/>
        <v>1000.000064</v>
      </c>
    </row>
    <row r="24" spans="1:12">
      <c r="A24" s="40">
        <v>43749</v>
      </c>
      <c r="B24" s="19" t="s">
        <v>272</v>
      </c>
      <c r="C24" s="14">
        <v>8516</v>
      </c>
      <c r="D24" s="15">
        <v>0.18</v>
      </c>
      <c r="E24" s="37" t="s">
        <v>252</v>
      </c>
      <c r="F24" s="44">
        <v>1</v>
      </c>
      <c r="G24" s="41">
        <v>296.61</v>
      </c>
      <c r="H24" s="63">
        <f t="shared" si="0"/>
        <v>296.61</v>
      </c>
      <c r="I24" s="63">
        <f t="shared" si="1"/>
        <v>26.694900000000001</v>
      </c>
      <c r="J24" s="63">
        <f t="shared" si="2"/>
        <v>26.694900000000001</v>
      </c>
      <c r="K24" s="63">
        <v>0</v>
      </c>
      <c r="L24" s="63">
        <f t="shared" si="3"/>
        <v>349.99980000000005</v>
      </c>
    </row>
    <row r="25" spans="1:12">
      <c r="A25" s="40">
        <v>43749</v>
      </c>
      <c r="B25" s="19" t="s">
        <v>313</v>
      </c>
      <c r="C25" s="32">
        <v>8539</v>
      </c>
      <c r="D25" s="33">
        <v>0.12</v>
      </c>
      <c r="E25" s="37" t="s">
        <v>255</v>
      </c>
      <c r="F25" s="27">
        <v>2</v>
      </c>
      <c r="G25" s="41">
        <v>223.21430000000001</v>
      </c>
      <c r="H25" s="63">
        <f t="shared" si="0"/>
        <v>446.42860000000002</v>
      </c>
      <c r="I25" s="63">
        <f t="shared" si="1"/>
        <v>26.785716000000001</v>
      </c>
      <c r="J25" s="63">
        <f t="shared" si="2"/>
        <v>26.785716000000001</v>
      </c>
      <c r="K25" s="63">
        <v>0</v>
      </c>
      <c r="L25" s="63">
        <f t="shared" si="3"/>
        <v>500.00003199999998</v>
      </c>
    </row>
    <row r="26" spans="1:12">
      <c r="A26" s="40">
        <v>43749</v>
      </c>
      <c r="B26" s="19" t="s">
        <v>313</v>
      </c>
      <c r="C26" s="32">
        <v>7323</v>
      </c>
      <c r="D26" s="33">
        <v>0.18</v>
      </c>
      <c r="E26" s="37" t="s">
        <v>250</v>
      </c>
      <c r="F26" s="27">
        <v>1</v>
      </c>
      <c r="G26" s="41">
        <v>1144.0678</v>
      </c>
      <c r="H26" s="63">
        <f t="shared" si="0"/>
        <v>1144.0678</v>
      </c>
      <c r="I26" s="63">
        <f t="shared" si="1"/>
        <v>102.96610199999999</v>
      </c>
      <c r="J26" s="63">
        <f t="shared" si="2"/>
        <v>102.96610199999999</v>
      </c>
      <c r="K26" s="63">
        <v>0</v>
      </c>
      <c r="L26" s="63">
        <f t="shared" si="3"/>
        <v>1350.0000040000002</v>
      </c>
    </row>
    <row r="27" spans="1:12">
      <c r="A27" s="40">
        <v>43750</v>
      </c>
      <c r="B27" s="19" t="s">
        <v>313</v>
      </c>
      <c r="C27" s="32">
        <v>8211</v>
      </c>
      <c r="D27" s="33">
        <v>0.12</v>
      </c>
      <c r="E27" s="37" t="s">
        <v>243</v>
      </c>
      <c r="F27" s="35">
        <v>10</v>
      </c>
      <c r="G27" s="41">
        <v>33.928600000000003</v>
      </c>
      <c r="H27" s="63">
        <f t="shared" si="0"/>
        <v>339.28600000000006</v>
      </c>
      <c r="I27" s="63">
        <f t="shared" si="1"/>
        <v>20.357160000000004</v>
      </c>
      <c r="J27" s="63">
        <f t="shared" si="2"/>
        <v>20.357160000000004</v>
      </c>
      <c r="K27" s="63">
        <v>0</v>
      </c>
      <c r="L27" s="63">
        <f t="shared" si="3"/>
        <v>380.0003200000001</v>
      </c>
    </row>
    <row r="28" spans="1:12">
      <c r="A28" s="40">
        <v>43750</v>
      </c>
      <c r="B28" s="19" t="s">
        <v>312</v>
      </c>
      <c r="C28" s="32">
        <v>7013</v>
      </c>
      <c r="D28" s="33">
        <v>0.18</v>
      </c>
      <c r="E28" s="34" t="s">
        <v>288</v>
      </c>
      <c r="F28" s="35">
        <v>6</v>
      </c>
      <c r="G28" s="41">
        <v>240.113</v>
      </c>
      <c r="H28" s="63">
        <f t="shared" si="0"/>
        <v>1440.6779999999999</v>
      </c>
      <c r="I28" s="63">
        <f t="shared" si="1"/>
        <v>129.66101999999998</v>
      </c>
      <c r="J28" s="63">
        <f t="shared" si="2"/>
        <v>129.66101999999998</v>
      </c>
      <c r="K28" s="63">
        <v>0</v>
      </c>
      <c r="L28" s="63">
        <f t="shared" si="3"/>
        <v>1700.0000399999999</v>
      </c>
    </row>
    <row r="29" spans="1:12">
      <c r="A29" s="40">
        <v>43750</v>
      </c>
      <c r="B29" s="19" t="s">
        <v>313</v>
      </c>
      <c r="C29" s="32">
        <v>8211</v>
      </c>
      <c r="D29" s="33">
        <v>0.12</v>
      </c>
      <c r="E29" s="37" t="s">
        <v>164</v>
      </c>
      <c r="F29" s="27">
        <v>3</v>
      </c>
      <c r="G29" s="41">
        <v>44.642899999999997</v>
      </c>
      <c r="H29" s="63">
        <f t="shared" si="0"/>
        <v>133.92869999999999</v>
      </c>
      <c r="I29" s="63">
        <f t="shared" si="1"/>
        <v>8.0357219999999998</v>
      </c>
      <c r="J29" s="63">
        <f t="shared" si="2"/>
        <v>8.0357219999999998</v>
      </c>
      <c r="K29" s="63">
        <v>0</v>
      </c>
      <c r="L29" s="63">
        <f t="shared" si="3"/>
        <v>150.00014399999998</v>
      </c>
    </row>
    <row r="30" spans="1:12">
      <c r="A30" s="40">
        <v>43750</v>
      </c>
      <c r="B30" s="19" t="s">
        <v>313</v>
      </c>
      <c r="C30" s="32">
        <v>8516</v>
      </c>
      <c r="D30" s="33">
        <v>0.18</v>
      </c>
      <c r="E30" s="37" t="s">
        <v>281</v>
      </c>
      <c r="F30" s="27">
        <v>1</v>
      </c>
      <c r="G30" s="41">
        <v>474.5763</v>
      </c>
      <c r="H30" s="63">
        <f t="shared" si="0"/>
        <v>474.5763</v>
      </c>
      <c r="I30" s="63">
        <f t="shared" si="1"/>
        <v>42.711866999999998</v>
      </c>
      <c r="J30" s="63">
        <f t="shared" si="2"/>
        <v>42.711866999999998</v>
      </c>
      <c r="K30" s="63">
        <v>0</v>
      </c>
      <c r="L30" s="63">
        <f t="shared" si="3"/>
        <v>560.00003400000003</v>
      </c>
    </row>
    <row r="31" spans="1:12">
      <c r="A31" s="40">
        <v>43750</v>
      </c>
      <c r="B31" s="19" t="s">
        <v>313</v>
      </c>
      <c r="C31" s="14">
        <v>3923</v>
      </c>
      <c r="D31" s="15">
        <v>0.18</v>
      </c>
      <c r="E31" s="5" t="s">
        <v>26</v>
      </c>
      <c r="F31" s="16">
        <v>3</v>
      </c>
      <c r="G31" s="41">
        <v>90</v>
      </c>
      <c r="H31" s="63">
        <f t="shared" si="0"/>
        <v>270</v>
      </c>
      <c r="I31" s="63">
        <f t="shared" si="1"/>
        <v>24.3</v>
      </c>
      <c r="J31" s="63">
        <f t="shared" si="2"/>
        <v>24.3</v>
      </c>
      <c r="K31" s="63">
        <v>0</v>
      </c>
      <c r="L31" s="63">
        <f t="shared" si="3"/>
        <v>318.60000000000002</v>
      </c>
    </row>
    <row r="32" spans="1:12">
      <c r="A32" s="40">
        <v>43750</v>
      </c>
      <c r="B32" s="19" t="s">
        <v>313</v>
      </c>
      <c r="C32" s="32">
        <v>3924</v>
      </c>
      <c r="D32" s="33">
        <v>0.18</v>
      </c>
      <c r="E32" s="37" t="s">
        <v>177</v>
      </c>
      <c r="F32" s="16">
        <v>5</v>
      </c>
      <c r="G32" s="41">
        <v>779.66099999999994</v>
      </c>
      <c r="H32" s="63">
        <f t="shared" si="0"/>
        <v>3898.3049999999998</v>
      </c>
      <c r="I32" s="63">
        <f t="shared" si="1"/>
        <v>350.84744999999998</v>
      </c>
      <c r="J32" s="63">
        <f t="shared" si="2"/>
        <v>350.84744999999998</v>
      </c>
      <c r="K32" s="63">
        <v>0</v>
      </c>
      <c r="L32" s="63">
        <f t="shared" si="3"/>
        <v>4599.9998999999998</v>
      </c>
    </row>
    <row r="33" spans="1:12">
      <c r="A33" s="40">
        <v>43751</v>
      </c>
      <c r="B33" s="19" t="s">
        <v>136</v>
      </c>
      <c r="C33" s="32">
        <v>8215</v>
      </c>
      <c r="D33" s="33">
        <v>0.12</v>
      </c>
      <c r="E33" s="37" t="s">
        <v>163</v>
      </c>
      <c r="F33" s="27">
        <v>2</v>
      </c>
      <c r="G33" s="41">
        <v>62.5</v>
      </c>
      <c r="H33" s="63">
        <f t="shared" si="0"/>
        <v>125</v>
      </c>
      <c r="I33" s="63">
        <f t="shared" si="1"/>
        <v>7.5</v>
      </c>
      <c r="J33" s="63">
        <f t="shared" si="2"/>
        <v>7.5</v>
      </c>
      <c r="K33" s="63">
        <v>0</v>
      </c>
      <c r="L33" s="63">
        <f t="shared" si="3"/>
        <v>140</v>
      </c>
    </row>
    <row r="34" spans="1:12">
      <c r="A34" s="40">
        <v>43751</v>
      </c>
      <c r="B34" s="19" t="s">
        <v>136</v>
      </c>
      <c r="C34" s="32">
        <v>7323</v>
      </c>
      <c r="D34" s="33">
        <v>0.12</v>
      </c>
      <c r="E34" s="37" t="s">
        <v>295</v>
      </c>
      <c r="F34" s="27">
        <v>1</v>
      </c>
      <c r="G34" s="41">
        <v>241.07140000000001</v>
      </c>
      <c r="H34" s="63">
        <f t="shared" ref="H34:H65" si="4">F34*G34</f>
        <v>241.07140000000001</v>
      </c>
      <c r="I34" s="63">
        <f t="shared" ref="I34:I56" si="5">H34*D34/2</f>
        <v>14.464283999999999</v>
      </c>
      <c r="J34" s="63">
        <f t="shared" ref="J34:J65" si="6">I34</f>
        <v>14.464283999999999</v>
      </c>
      <c r="K34" s="63">
        <v>0</v>
      </c>
      <c r="L34" s="63">
        <f t="shared" si="3"/>
        <v>269.99996800000002</v>
      </c>
    </row>
    <row r="35" spans="1:12">
      <c r="A35" s="40">
        <v>43751</v>
      </c>
      <c r="B35" s="19" t="s">
        <v>136</v>
      </c>
      <c r="C35" s="32">
        <v>9613</v>
      </c>
      <c r="D35" s="33">
        <v>0.18</v>
      </c>
      <c r="E35" s="37" t="s">
        <v>166</v>
      </c>
      <c r="F35" s="27">
        <v>1</v>
      </c>
      <c r="G35" s="41">
        <v>76.271199999999993</v>
      </c>
      <c r="H35" s="63">
        <f t="shared" si="4"/>
        <v>76.271199999999993</v>
      </c>
      <c r="I35" s="63">
        <f t="shared" si="5"/>
        <v>6.8644079999999992</v>
      </c>
      <c r="J35" s="63">
        <f t="shared" si="6"/>
        <v>6.8644079999999992</v>
      </c>
      <c r="K35" s="63">
        <v>0</v>
      </c>
      <c r="L35" s="63">
        <f t="shared" ref="L35:L66" si="7">SUM(H35:K35)</f>
        <v>90.000015999999988</v>
      </c>
    </row>
    <row r="36" spans="1:12">
      <c r="A36" s="40">
        <v>43751</v>
      </c>
      <c r="B36" s="19" t="s">
        <v>136</v>
      </c>
      <c r="C36" s="32">
        <v>7323</v>
      </c>
      <c r="D36" s="33">
        <v>0.12</v>
      </c>
      <c r="E36" s="37" t="s">
        <v>296</v>
      </c>
      <c r="F36" s="16">
        <v>4</v>
      </c>
      <c r="G36" s="41">
        <v>223.21430000000001</v>
      </c>
      <c r="H36" s="63">
        <f t="shared" si="4"/>
        <v>892.85720000000003</v>
      </c>
      <c r="I36" s="63">
        <f t="shared" si="5"/>
        <v>53.571432000000001</v>
      </c>
      <c r="J36" s="63">
        <f t="shared" si="6"/>
        <v>53.571432000000001</v>
      </c>
      <c r="K36" s="63">
        <v>0</v>
      </c>
      <c r="L36" s="63">
        <f t="shared" si="7"/>
        <v>1000.000064</v>
      </c>
    </row>
    <row r="37" spans="1:12">
      <c r="A37" s="40">
        <v>43751</v>
      </c>
      <c r="B37" s="19" t="s">
        <v>136</v>
      </c>
      <c r="C37" s="32">
        <v>7323</v>
      </c>
      <c r="D37" s="33">
        <v>0.12</v>
      </c>
      <c r="E37" s="37" t="s">
        <v>295</v>
      </c>
      <c r="F37" s="16">
        <v>2</v>
      </c>
      <c r="G37" s="41">
        <v>267.8571</v>
      </c>
      <c r="H37" s="63">
        <f t="shared" si="4"/>
        <v>535.71420000000001</v>
      </c>
      <c r="I37" s="63">
        <f t="shared" si="5"/>
        <v>32.142851999999998</v>
      </c>
      <c r="J37" s="63">
        <f t="shared" si="6"/>
        <v>32.142851999999998</v>
      </c>
      <c r="K37" s="63">
        <v>0</v>
      </c>
      <c r="L37" s="63">
        <f t="shared" si="7"/>
        <v>599.9999039999999</v>
      </c>
    </row>
    <row r="38" spans="1:12">
      <c r="A38" s="40">
        <v>43751</v>
      </c>
      <c r="B38" s="19" t="s">
        <v>136</v>
      </c>
      <c r="C38" s="32">
        <v>7323</v>
      </c>
      <c r="D38" s="33">
        <v>0.12</v>
      </c>
      <c r="E38" s="37" t="s">
        <v>237</v>
      </c>
      <c r="F38" s="16">
        <v>2.3757999999999999</v>
      </c>
      <c r="G38" s="41">
        <v>345</v>
      </c>
      <c r="H38" s="63">
        <f t="shared" si="4"/>
        <v>819.65099999999995</v>
      </c>
      <c r="I38" s="63">
        <f t="shared" si="5"/>
        <v>49.179059999999993</v>
      </c>
      <c r="J38" s="63">
        <f t="shared" si="6"/>
        <v>49.179059999999993</v>
      </c>
      <c r="K38" s="63">
        <v>0</v>
      </c>
      <c r="L38" s="63">
        <f t="shared" si="7"/>
        <v>918.00911999999994</v>
      </c>
    </row>
    <row r="39" spans="1:12">
      <c r="A39" s="40">
        <v>43751</v>
      </c>
      <c r="B39" s="19" t="s">
        <v>313</v>
      </c>
      <c r="C39" s="32">
        <v>8516</v>
      </c>
      <c r="D39" s="33">
        <v>0.18</v>
      </c>
      <c r="E39" s="37" t="s">
        <v>316</v>
      </c>
      <c r="F39" s="16">
        <v>1</v>
      </c>
      <c r="G39" s="16">
        <v>572.03390000000002</v>
      </c>
      <c r="H39" s="63">
        <f t="shared" si="4"/>
        <v>572.03390000000002</v>
      </c>
      <c r="I39" s="63">
        <f t="shared" si="5"/>
        <v>51.483050999999996</v>
      </c>
      <c r="J39" s="63">
        <f t="shared" si="6"/>
        <v>51.483050999999996</v>
      </c>
      <c r="K39" s="63">
        <v>0</v>
      </c>
      <c r="L39" s="63">
        <f t="shared" si="7"/>
        <v>675.00000200000011</v>
      </c>
    </row>
    <row r="40" spans="1:12">
      <c r="A40" s="40">
        <v>43752</v>
      </c>
      <c r="B40" s="19" t="s">
        <v>312</v>
      </c>
      <c r="C40" s="14">
        <v>3923</v>
      </c>
      <c r="D40" s="15">
        <v>0.18</v>
      </c>
      <c r="E40" s="5" t="s">
        <v>28</v>
      </c>
      <c r="F40" s="16">
        <v>2</v>
      </c>
      <c r="G40" s="41">
        <v>110</v>
      </c>
      <c r="H40" s="63">
        <f t="shared" si="4"/>
        <v>220</v>
      </c>
      <c r="I40" s="63">
        <f t="shared" si="5"/>
        <v>19.8</v>
      </c>
      <c r="J40" s="63">
        <f t="shared" si="6"/>
        <v>19.8</v>
      </c>
      <c r="K40" s="63">
        <v>0</v>
      </c>
      <c r="L40" s="63">
        <f t="shared" si="7"/>
        <v>259.60000000000002</v>
      </c>
    </row>
    <row r="41" spans="1:12">
      <c r="A41" s="40">
        <v>43752</v>
      </c>
      <c r="B41" s="19" t="s">
        <v>136</v>
      </c>
      <c r="C41" s="14">
        <v>7323</v>
      </c>
      <c r="D41" s="15">
        <v>0.12</v>
      </c>
      <c r="E41" s="5" t="s">
        <v>49</v>
      </c>
      <c r="F41" s="16">
        <v>1</v>
      </c>
      <c r="G41" s="41">
        <v>156.25</v>
      </c>
      <c r="H41" s="63">
        <f t="shared" si="4"/>
        <v>156.25</v>
      </c>
      <c r="I41" s="63">
        <f t="shared" si="5"/>
        <v>9.375</v>
      </c>
      <c r="J41" s="63">
        <f t="shared" si="6"/>
        <v>9.375</v>
      </c>
      <c r="K41" s="63">
        <v>0</v>
      </c>
      <c r="L41" s="63">
        <f t="shared" si="7"/>
        <v>175</v>
      </c>
    </row>
    <row r="42" spans="1:12">
      <c r="A42" s="40">
        <v>43752</v>
      </c>
      <c r="B42" s="19" t="s">
        <v>313</v>
      </c>
      <c r="C42" s="32">
        <v>3924</v>
      </c>
      <c r="D42" s="33">
        <v>0.18</v>
      </c>
      <c r="E42" s="37" t="s">
        <v>178</v>
      </c>
      <c r="F42" s="16">
        <v>3</v>
      </c>
      <c r="G42" s="41">
        <v>237.28809999999999</v>
      </c>
      <c r="H42" s="63">
        <f t="shared" si="4"/>
        <v>711.86429999999996</v>
      </c>
      <c r="I42" s="63">
        <f t="shared" si="5"/>
        <v>64.067786999999996</v>
      </c>
      <c r="J42" s="63">
        <f t="shared" si="6"/>
        <v>64.067786999999996</v>
      </c>
      <c r="K42" s="63">
        <v>0</v>
      </c>
      <c r="L42" s="63">
        <f t="shared" si="7"/>
        <v>839.99987399999986</v>
      </c>
    </row>
    <row r="43" spans="1:12">
      <c r="A43" s="40">
        <v>43752</v>
      </c>
      <c r="B43" s="19" t="s">
        <v>136</v>
      </c>
      <c r="C43" s="32">
        <v>7321</v>
      </c>
      <c r="D43" s="33">
        <v>0.18</v>
      </c>
      <c r="E43" s="37" t="s">
        <v>289</v>
      </c>
      <c r="F43" s="16">
        <v>1</v>
      </c>
      <c r="G43" s="41">
        <v>3305.0846999999999</v>
      </c>
      <c r="H43" s="63">
        <f t="shared" si="4"/>
        <v>3305.0846999999999</v>
      </c>
      <c r="I43" s="63">
        <f t="shared" si="5"/>
        <v>297.45762299999996</v>
      </c>
      <c r="J43" s="63">
        <f t="shared" si="6"/>
        <v>297.45762299999996</v>
      </c>
      <c r="K43" s="63">
        <v>0</v>
      </c>
      <c r="L43" s="63">
        <f t="shared" si="7"/>
        <v>3899.9999459999995</v>
      </c>
    </row>
    <row r="44" spans="1:12">
      <c r="A44" s="40">
        <v>43752</v>
      </c>
      <c r="B44" s="19" t="s">
        <v>349</v>
      </c>
      <c r="C44" s="32">
        <v>8516</v>
      </c>
      <c r="D44" s="33">
        <v>0.18</v>
      </c>
      <c r="E44" s="37" t="s">
        <v>292</v>
      </c>
      <c r="F44" s="44">
        <v>1</v>
      </c>
      <c r="G44" s="41">
        <v>741.52539999999999</v>
      </c>
      <c r="H44" s="63">
        <f t="shared" si="4"/>
        <v>741.52539999999999</v>
      </c>
      <c r="I44" s="63">
        <f t="shared" si="5"/>
        <v>66.737285999999997</v>
      </c>
      <c r="J44" s="63">
        <f t="shared" si="6"/>
        <v>66.737285999999997</v>
      </c>
      <c r="K44" s="63">
        <v>0</v>
      </c>
      <c r="L44" s="63">
        <f t="shared" si="7"/>
        <v>874.99997200000007</v>
      </c>
    </row>
    <row r="45" spans="1:12">
      <c r="A45" s="40">
        <v>43753</v>
      </c>
      <c r="B45" s="19" t="s">
        <v>313</v>
      </c>
      <c r="C45" s="32">
        <v>8516</v>
      </c>
      <c r="D45" s="33">
        <v>0.18</v>
      </c>
      <c r="E45" s="37" t="s">
        <v>134</v>
      </c>
      <c r="F45" s="16">
        <v>1</v>
      </c>
      <c r="G45" s="41">
        <v>1228.81</v>
      </c>
      <c r="H45" s="63">
        <f t="shared" si="4"/>
        <v>1228.81</v>
      </c>
      <c r="I45" s="63">
        <f t="shared" si="5"/>
        <v>110.59289999999999</v>
      </c>
      <c r="J45" s="63">
        <f t="shared" si="6"/>
        <v>110.59289999999999</v>
      </c>
      <c r="K45" s="63">
        <v>0</v>
      </c>
      <c r="L45" s="63">
        <f t="shared" si="7"/>
        <v>1449.9958000000001</v>
      </c>
    </row>
    <row r="46" spans="1:12">
      <c r="A46" s="40">
        <v>43753</v>
      </c>
      <c r="B46" s="19" t="s">
        <v>313</v>
      </c>
      <c r="C46" s="14">
        <v>3923</v>
      </c>
      <c r="D46" s="15">
        <v>0.18</v>
      </c>
      <c r="E46" s="5" t="s">
        <v>27</v>
      </c>
      <c r="F46" s="16">
        <v>2</v>
      </c>
      <c r="G46" s="41">
        <v>100</v>
      </c>
      <c r="H46" s="63">
        <f t="shared" si="4"/>
        <v>200</v>
      </c>
      <c r="I46" s="63">
        <f t="shared" si="5"/>
        <v>18</v>
      </c>
      <c r="J46" s="63">
        <f t="shared" si="6"/>
        <v>18</v>
      </c>
      <c r="K46" s="63">
        <v>0</v>
      </c>
      <c r="L46" s="63">
        <f t="shared" si="7"/>
        <v>236</v>
      </c>
    </row>
    <row r="47" spans="1:12">
      <c r="A47" s="40">
        <v>43754</v>
      </c>
      <c r="B47" s="19" t="s">
        <v>136</v>
      </c>
      <c r="C47" s="14">
        <v>7323</v>
      </c>
      <c r="D47" s="15">
        <v>0.12</v>
      </c>
      <c r="E47" s="5" t="s">
        <v>111</v>
      </c>
      <c r="F47" s="27">
        <v>3.01</v>
      </c>
      <c r="G47" s="41">
        <v>200</v>
      </c>
      <c r="H47" s="63">
        <f t="shared" si="4"/>
        <v>602</v>
      </c>
      <c r="I47" s="63">
        <f t="shared" si="5"/>
        <v>36.119999999999997</v>
      </c>
      <c r="J47" s="63">
        <f t="shared" si="6"/>
        <v>36.119999999999997</v>
      </c>
      <c r="K47" s="63">
        <v>0</v>
      </c>
      <c r="L47" s="63">
        <f t="shared" si="7"/>
        <v>674.24</v>
      </c>
    </row>
    <row r="48" spans="1:12">
      <c r="A48" s="40">
        <v>43754</v>
      </c>
      <c r="B48" s="19" t="s">
        <v>136</v>
      </c>
      <c r="C48" s="32">
        <v>3924</v>
      </c>
      <c r="D48" s="33">
        <v>0.18</v>
      </c>
      <c r="E48" s="37" t="s">
        <v>115</v>
      </c>
      <c r="F48" s="16">
        <v>2</v>
      </c>
      <c r="G48" s="41">
        <v>614.40679999999998</v>
      </c>
      <c r="H48" s="63">
        <f t="shared" si="4"/>
        <v>1228.8136</v>
      </c>
      <c r="I48" s="63">
        <f t="shared" si="5"/>
        <v>110.59322399999999</v>
      </c>
      <c r="J48" s="63">
        <f t="shared" si="6"/>
        <v>110.59322399999999</v>
      </c>
      <c r="K48" s="63">
        <v>0</v>
      </c>
      <c r="L48" s="63">
        <f t="shared" si="7"/>
        <v>1450.0000479999999</v>
      </c>
    </row>
    <row r="49" spans="1:12">
      <c r="A49" s="40">
        <v>43755</v>
      </c>
      <c r="B49" s="19" t="s">
        <v>313</v>
      </c>
      <c r="C49" s="14">
        <v>3923</v>
      </c>
      <c r="D49" s="15">
        <v>0.18</v>
      </c>
      <c r="E49" s="5" t="s">
        <v>27</v>
      </c>
      <c r="F49" s="16">
        <v>3</v>
      </c>
      <c r="G49" s="41">
        <v>100</v>
      </c>
      <c r="H49" s="63">
        <f t="shared" si="4"/>
        <v>300</v>
      </c>
      <c r="I49" s="63">
        <f t="shared" si="5"/>
        <v>27</v>
      </c>
      <c r="J49" s="63">
        <f t="shared" si="6"/>
        <v>27</v>
      </c>
      <c r="K49" s="63">
        <v>0</v>
      </c>
      <c r="L49" s="63">
        <f t="shared" si="7"/>
        <v>354</v>
      </c>
    </row>
    <row r="50" spans="1:12">
      <c r="A50" s="40">
        <v>43755</v>
      </c>
      <c r="B50" s="19" t="s">
        <v>313</v>
      </c>
      <c r="C50" s="32">
        <v>8509</v>
      </c>
      <c r="D50" s="33">
        <v>0.18</v>
      </c>
      <c r="E50" s="37" t="s">
        <v>253</v>
      </c>
      <c r="F50" s="27">
        <v>1</v>
      </c>
      <c r="G50" s="41">
        <v>635.59320000000002</v>
      </c>
      <c r="H50" s="63">
        <f t="shared" si="4"/>
        <v>635.59320000000002</v>
      </c>
      <c r="I50" s="63">
        <f t="shared" si="5"/>
        <v>57.203387999999997</v>
      </c>
      <c r="J50" s="63">
        <f t="shared" si="6"/>
        <v>57.203387999999997</v>
      </c>
      <c r="K50" s="63">
        <v>0</v>
      </c>
      <c r="L50" s="63">
        <f t="shared" si="7"/>
        <v>749.99997600000006</v>
      </c>
    </row>
    <row r="51" spans="1:12">
      <c r="A51" s="40">
        <v>43755</v>
      </c>
      <c r="B51" s="19" t="s">
        <v>313</v>
      </c>
      <c r="C51" s="32">
        <v>7323</v>
      </c>
      <c r="D51" s="33">
        <v>0.12</v>
      </c>
      <c r="E51" s="37" t="s">
        <v>296</v>
      </c>
      <c r="F51" s="16">
        <v>1</v>
      </c>
      <c r="G51" s="41">
        <v>223.21430000000001</v>
      </c>
      <c r="H51" s="63">
        <f t="shared" si="4"/>
        <v>223.21430000000001</v>
      </c>
      <c r="I51" s="63">
        <f t="shared" si="5"/>
        <v>13.392858</v>
      </c>
      <c r="J51" s="63">
        <f t="shared" si="6"/>
        <v>13.392858</v>
      </c>
      <c r="K51" s="63">
        <v>0</v>
      </c>
      <c r="L51" s="63">
        <f t="shared" si="7"/>
        <v>250.00001599999999</v>
      </c>
    </row>
    <row r="52" spans="1:12">
      <c r="A52" s="40">
        <v>43756</v>
      </c>
      <c r="B52" s="19" t="s">
        <v>313</v>
      </c>
      <c r="C52" s="14">
        <v>8516</v>
      </c>
      <c r="D52" s="15">
        <v>0.18</v>
      </c>
      <c r="E52" s="37" t="s">
        <v>252</v>
      </c>
      <c r="F52" s="44">
        <v>1</v>
      </c>
      <c r="G52" s="41">
        <v>296.61</v>
      </c>
      <c r="H52" s="63">
        <f t="shared" si="4"/>
        <v>296.61</v>
      </c>
      <c r="I52" s="63">
        <f t="shared" si="5"/>
        <v>26.694900000000001</v>
      </c>
      <c r="J52" s="63">
        <f t="shared" si="6"/>
        <v>26.694900000000001</v>
      </c>
      <c r="K52" s="63">
        <v>0</v>
      </c>
      <c r="L52" s="63">
        <f t="shared" si="7"/>
        <v>349.99980000000005</v>
      </c>
    </row>
    <row r="53" spans="1:12">
      <c r="A53" s="40">
        <v>43756</v>
      </c>
      <c r="B53" s="19" t="s">
        <v>136</v>
      </c>
      <c r="C53" s="32">
        <v>9613</v>
      </c>
      <c r="D53" s="33">
        <v>0.18</v>
      </c>
      <c r="E53" s="37" t="s">
        <v>165</v>
      </c>
      <c r="F53" s="27">
        <v>1</v>
      </c>
      <c r="G53" s="41">
        <v>63.5593</v>
      </c>
      <c r="H53" s="63">
        <f t="shared" si="4"/>
        <v>63.5593</v>
      </c>
      <c r="I53" s="63">
        <f t="shared" si="5"/>
        <v>5.7203369999999998</v>
      </c>
      <c r="J53" s="63">
        <f t="shared" si="6"/>
        <v>5.7203369999999998</v>
      </c>
      <c r="K53" s="63">
        <v>0</v>
      </c>
      <c r="L53" s="63">
        <f t="shared" si="7"/>
        <v>74.999973999999995</v>
      </c>
    </row>
    <row r="54" spans="1:12">
      <c r="A54" s="40">
        <v>43756</v>
      </c>
      <c r="B54" s="19" t="s">
        <v>136</v>
      </c>
      <c r="C54" s="32">
        <v>8539</v>
      </c>
      <c r="D54" s="33">
        <v>0.12</v>
      </c>
      <c r="E54" s="37" t="s">
        <v>255</v>
      </c>
      <c r="F54" s="27">
        <v>2</v>
      </c>
      <c r="G54" s="41">
        <v>223.21430000000001</v>
      </c>
      <c r="H54" s="63">
        <f t="shared" si="4"/>
        <v>446.42860000000002</v>
      </c>
      <c r="I54" s="63">
        <f t="shared" si="5"/>
        <v>26.785716000000001</v>
      </c>
      <c r="J54" s="63">
        <f t="shared" si="6"/>
        <v>26.785716000000001</v>
      </c>
      <c r="K54" s="63">
        <v>0</v>
      </c>
      <c r="L54" s="63">
        <f t="shared" si="7"/>
        <v>500.00003199999998</v>
      </c>
    </row>
    <row r="55" spans="1:12">
      <c r="A55" s="40">
        <v>43757</v>
      </c>
      <c r="B55" s="19" t="s">
        <v>274</v>
      </c>
      <c r="C55" s="32">
        <v>8215</v>
      </c>
      <c r="D55" s="33">
        <v>0.12</v>
      </c>
      <c r="E55" s="37" t="s">
        <v>197</v>
      </c>
      <c r="F55" s="35">
        <v>1</v>
      </c>
      <c r="G55" s="41">
        <v>714.28570000000002</v>
      </c>
      <c r="H55" s="63">
        <f t="shared" si="4"/>
        <v>714.28570000000002</v>
      </c>
      <c r="I55" s="63">
        <f t="shared" si="5"/>
        <v>42.857141999999996</v>
      </c>
      <c r="J55" s="63">
        <f t="shared" si="6"/>
        <v>42.857141999999996</v>
      </c>
      <c r="K55" s="63">
        <v>0</v>
      </c>
      <c r="L55" s="63">
        <f t="shared" si="7"/>
        <v>799.99998399999993</v>
      </c>
    </row>
    <row r="56" spans="1:12">
      <c r="A56" s="40">
        <v>43757</v>
      </c>
      <c r="B56" s="19" t="s">
        <v>274</v>
      </c>
      <c r="C56" s="32">
        <v>8215</v>
      </c>
      <c r="D56" s="33">
        <v>0.12</v>
      </c>
      <c r="E56" s="37" t="s">
        <v>197</v>
      </c>
      <c r="F56" s="35">
        <v>2</v>
      </c>
      <c r="G56" s="41">
        <v>758.92859999999996</v>
      </c>
      <c r="H56" s="63">
        <f t="shared" si="4"/>
        <v>1517.8571999999999</v>
      </c>
      <c r="I56" s="63">
        <f t="shared" si="5"/>
        <v>91.071431999999987</v>
      </c>
      <c r="J56" s="63">
        <f t="shared" si="6"/>
        <v>91.071431999999987</v>
      </c>
      <c r="K56" s="63">
        <v>0</v>
      </c>
      <c r="L56" s="63">
        <f t="shared" si="7"/>
        <v>1700.0000639999998</v>
      </c>
    </row>
    <row r="57" spans="1:12">
      <c r="A57" s="40">
        <v>43758</v>
      </c>
      <c r="B57" s="19" t="s">
        <v>313</v>
      </c>
      <c r="C57" s="14">
        <v>7323</v>
      </c>
      <c r="D57" s="15">
        <v>0.12</v>
      </c>
      <c r="E57" s="5" t="s">
        <v>83</v>
      </c>
      <c r="F57" s="16">
        <v>3.1779999999999999</v>
      </c>
      <c r="G57" s="41">
        <v>100</v>
      </c>
      <c r="H57" s="63">
        <f t="shared" si="4"/>
        <v>317.8</v>
      </c>
      <c r="I57" s="63">
        <f>H57*D22/2</f>
        <v>19.068000000000001</v>
      </c>
      <c r="J57" s="63">
        <f t="shared" si="6"/>
        <v>19.068000000000001</v>
      </c>
      <c r="K57" s="63">
        <v>0</v>
      </c>
      <c r="L57" s="63">
        <f t="shared" si="7"/>
        <v>355.93599999999998</v>
      </c>
    </row>
    <row r="58" spans="1:12">
      <c r="A58" s="40">
        <v>43758</v>
      </c>
      <c r="B58" s="19" t="s">
        <v>136</v>
      </c>
      <c r="C58" s="32">
        <v>7323</v>
      </c>
      <c r="D58" s="33">
        <v>0.12</v>
      </c>
      <c r="E58" s="37" t="s">
        <v>296</v>
      </c>
      <c r="F58" s="16">
        <v>1</v>
      </c>
      <c r="G58" s="41">
        <v>214.28569999999999</v>
      </c>
      <c r="H58" s="63">
        <f t="shared" si="4"/>
        <v>214.28569999999999</v>
      </c>
      <c r="I58" s="63">
        <f t="shared" ref="I58:I89" si="8">H58*D58/2</f>
        <v>12.857142</v>
      </c>
      <c r="J58" s="63">
        <f t="shared" si="6"/>
        <v>12.857142</v>
      </c>
      <c r="K58" s="63">
        <v>0</v>
      </c>
      <c r="L58" s="63">
        <f t="shared" si="7"/>
        <v>239.99998400000001</v>
      </c>
    </row>
    <row r="59" spans="1:12">
      <c r="A59" s="40">
        <v>43758</v>
      </c>
      <c r="B59" s="19" t="s">
        <v>136</v>
      </c>
      <c r="C59" s="32">
        <v>7323</v>
      </c>
      <c r="D59" s="33">
        <v>0.12</v>
      </c>
      <c r="E59" s="37" t="s">
        <v>296</v>
      </c>
      <c r="F59" s="27">
        <v>1</v>
      </c>
      <c r="G59" s="41">
        <v>196.42859999999999</v>
      </c>
      <c r="H59" s="63">
        <f t="shared" si="4"/>
        <v>196.42859999999999</v>
      </c>
      <c r="I59" s="63">
        <f t="shared" si="8"/>
        <v>11.785715999999999</v>
      </c>
      <c r="J59" s="63">
        <f t="shared" si="6"/>
        <v>11.785715999999999</v>
      </c>
      <c r="K59" s="63">
        <v>0</v>
      </c>
      <c r="L59" s="63">
        <f t="shared" si="7"/>
        <v>220.000032</v>
      </c>
    </row>
    <row r="60" spans="1:12">
      <c r="A60" s="40">
        <v>43758</v>
      </c>
      <c r="B60" s="19" t="s">
        <v>136</v>
      </c>
      <c r="C60" s="32">
        <v>7323</v>
      </c>
      <c r="D60" s="33">
        <v>0.12</v>
      </c>
      <c r="E60" s="37" t="s">
        <v>296</v>
      </c>
      <c r="F60" s="27">
        <v>1</v>
      </c>
      <c r="G60" s="41">
        <v>196.42859999999999</v>
      </c>
      <c r="H60" s="63">
        <f t="shared" si="4"/>
        <v>196.42859999999999</v>
      </c>
      <c r="I60" s="63">
        <f t="shared" si="8"/>
        <v>11.785715999999999</v>
      </c>
      <c r="J60" s="63">
        <f t="shared" si="6"/>
        <v>11.785715999999999</v>
      </c>
      <c r="K60" s="63">
        <v>0</v>
      </c>
      <c r="L60" s="63">
        <f t="shared" si="7"/>
        <v>220.000032</v>
      </c>
    </row>
    <row r="61" spans="1:12">
      <c r="A61" s="40">
        <v>43758</v>
      </c>
      <c r="B61" s="19" t="s">
        <v>136</v>
      </c>
      <c r="C61" s="32">
        <v>3924</v>
      </c>
      <c r="D61" s="33">
        <v>0.18</v>
      </c>
      <c r="E61" s="37" t="s">
        <v>88</v>
      </c>
      <c r="F61" s="27">
        <v>1</v>
      </c>
      <c r="G61" s="32">
        <v>550.84749999999997</v>
      </c>
      <c r="H61" s="63">
        <f t="shared" si="4"/>
        <v>550.84749999999997</v>
      </c>
      <c r="I61" s="63">
        <f t="shared" si="8"/>
        <v>49.576274999999995</v>
      </c>
      <c r="J61" s="63">
        <f t="shared" si="6"/>
        <v>49.576274999999995</v>
      </c>
      <c r="K61" s="63">
        <v>0</v>
      </c>
      <c r="L61" s="63">
        <f t="shared" si="7"/>
        <v>650.00004999999999</v>
      </c>
    </row>
    <row r="62" spans="1:12">
      <c r="A62" s="40">
        <v>43758</v>
      </c>
      <c r="B62" s="19" t="s">
        <v>136</v>
      </c>
      <c r="C62" s="32">
        <v>8516</v>
      </c>
      <c r="D62" s="33">
        <v>0.18</v>
      </c>
      <c r="E62" s="37" t="s">
        <v>134</v>
      </c>
      <c r="F62" s="27">
        <v>1</v>
      </c>
      <c r="G62" s="41">
        <v>1228.81</v>
      </c>
      <c r="H62" s="63">
        <f t="shared" si="4"/>
        <v>1228.81</v>
      </c>
      <c r="I62" s="63">
        <f t="shared" si="8"/>
        <v>110.59289999999999</v>
      </c>
      <c r="J62" s="63">
        <f t="shared" si="6"/>
        <v>110.59289999999999</v>
      </c>
      <c r="K62" s="63">
        <v>0</v>
      </c>
      <c r="L62" s="63">
        <f t="shared" si="7"/>
        <v>1449.9958000000001</v>
      </c>
    </row>
    <row r="63" spans="1:12">
      <c r="A63" s="40">
        <v>43758</v>
      </c>
      <c r="B63" s="19" t="s">
        <v>313</v>
      </c>
      <c r="C63" s="32">
        <v>8211</v>
      </c>
      <c r="D63" s="33">
        <v>0.12</v>
      </c>
      <c r="E63" s="37" t="s">
        <v>183</v>
      </c>
      <c r="F63" s="35">
        <v>20</v>
      </c>
      <c r="G63" s="41">
        <v>200.6696</v>
      </c>
      <c r="H63" s="63">
        <f t="shared" si="4"/>
        <v>4013.3919999999998</v>
      </c>
      <c r="I63" s="63">
        <f t="shared" si="8"/>
        <v>240.80351999999999</v>
      </c>
      <c r="J63" s="63">
        <f t="shared" si="6"/>
        <v>240.80351999999999</v>
      </c>
      <c r="K63" s="63">
        <v>0</v>
      </c>
      <c r="L63" s="63">
        <f t="shared" si="7"/>
        <v>4494.9990400000006</v>
      </c>
    </row>
    <row r="64" spans="1:12">
      <c r="A64" s="40">
        <v>43759</v>
      </c>
      <c r="B64" s="19" t="s">
        <v>136</v>
      </c>
      <c r="C64" s="32">
        <v>3924</v>
      </c>
      <c r="D64" s="33">
        <v>0.18</v>
      </c>
      <c r="E64" s="37" t="s">
        <v>88</v>
      </c>
      <c r="F64" s="27">
        <v>1</v>
      </c>
      <c r="G64" s="41">
        <v>508.47460000000001</v>
      </c>
      <c r="H64" s="63">
        <f t="shared" si="4"/>
        <v>508.47460000000001</v>
      </c>
      <c r="I64" s="63">
        <f t="shared" si="8"/>
        <v>45.762714000000003</v>
      </c>
      <c r="J64" s="63">
        <f t="shared" si="6"/>
        <v>45.762714000000003</v>
      </c>
      <c r="K64" s="63">
        <v>0</v>
      </c>
      <c r="L64" s="63">
        <f t="shared" si="7"/>
        <v>600.00002799999993</v>
      </c>
    </row>
    <row r="65" spans="1:12">
      <c r="A65" s="40">
        <v>43759</v>
      </c>
      <c r="B65" s="19" t="s">
        <v>313</v>
      </c>
      <c r="C65" s="32">
        <v>7323</v>
      </c>
      <c r="D65" s="33">
        <v>0.12</v>
      </c>
      <c r="E65" s="37" t="s">
        <v>149</v>
      </c>
      <c r="F65" s="27">
        <v>2.8041</v>
      </c>
      <c r="G65" s="41">
        <v>370</v>
      </c>
      <c r="H65" s="63">
        <f t="shared" si="4"/>
        <v>1037.5170000000001</v>
      </c>
      <c r="I65" s="63">
        <f t="shared" si="8"/>
        <v>62.251020000000004</v>
      </c>
      <c r="J65" s="63">
        <f t="shared" si="6"/>
        <v>62.251020000000004</v>
      </c>
      <c r="K65" s="63">
        <v>0</v>
      </c>
      <c r="L65" s="63">
        <f t="shared" si="7"/>
        <v>1162.0190399999999</v>
      </c>
    </row>
    <row r="66" spans="1:12">
      <c r="A66" s="40">
        <v>43759</v>
      </c>
      <c r="B66" s="19" t="s">
        <v>136</v>
      </c>
      <c r="C66" s="32">
        <v>8539</v>
      </c>
      <c r="D66" s="33">
        <v>0.12</v>
      </c>
      <c r="E66" s="37" t="s">
        <v>255</v>
      </c>
      <c r="F66" s="27">
        <v>2</v>
      </c>
      <c r="G66" s="41">
        <v>223.21430000000001</v>
      </c>
      <c r="H66" s="63">
        <f t="shared" ref="H66:H97" si="9">F66*G66</f>
        <v>446.42860000000002</v>
      </c>
      <c r="I66" s="63">
        <f t="shared" si="8"/>
        <v>26.785716000000001</v>
      </c>
      <c r="J66" s="63">
        <f t="shared" ref="J66:J97" si="10">I66</f>
        <v>26.785716000000001</v>
      </c>
      <c r="K66" s="63">
        <v>0</v>
      </c>
      <c r="L66" s="63">
        <f t="shared" si="7"/>
        <v>500.00003199999998</v>
      </c>
    </row>
    <row r="67" spans="1:12">
      <c r="A67" s="40">
        <v>43759</v>
      </c>
      <c r="B67" s="19" t="s">
        <v>313</v>
      </c>
      <c r="C67" s="32">
        <v>9613</v>
      </c>
      <c r="D67" s="33">
        <v>0.18</v>
      </c>
      <c r="E67" s="37" t="s">
        <v>184</v>
      </c>
      <c r="F67" s="35">
        <v>50</v>
      </c>
      <c r="G67" s="41">
        <v>59.322000000000003</v>
      </c>
      <c r="H67" s="63">
        <f t="shared" si="9"/>
        <v>2966.1000000000004</v>
      </c>
      <c r="I67" s="63">
        <f t="shared" si="8"/>
        <v>266.94900000000001</v>
      </c>
      <c r="J67" s="63">
        <f t="shared" si="10"/>
        <v>266.94900000000001</v>
      </c>
      <c r="K67" s="63">
        <v>0</v>
      </c>
      <c r="L67" s="63">
        <f t="shared" ref="L67:L98" si="11">SUM(H67:K67)</f>
        <v>3499.9980000000005</v>
      </c>
    </row>
    <row r="68" spans="1:12">
      <c r="A68" s="40">
        <v>43760</v>
      </c>
      <c r="B68" s="19" t="s">
        <v>136</v>
      </c>
      <c r="C68" s="14">
        <v>8516</v>
      </c>
      <c r="D68" s="15">
        <v>0.18</v>
      </c>
      <c r="E68" s="37" t="s">
        <v>252</v>
      </c>
      <c r="F68" s="44">
        <v>1</v>
      </c>
      <c r="G68" s="41">
        <v>296.61</v>
      </c>
      <c r="H68" s="63">
        <f t="shared" si="9"/>
        <v>296.61</v>
      </c>
      <c r="I68" s="63">
        <f t="shared" si="8"/>
        <v>26.694900000000001</v>
      </c>
      <c r="J68" s="63">
        <f t="shared" si="10"/>
        <v>26.694900000000001</v>
      </c>
      <c r="K68" s="63">
        <v>0</v>
      </c>
      <c r="L68" s="63">
        <f t="shared" si="11"/>
        <v>349.99980000000005</v>
      </c>
    </row>
    <row r="69" spans="1:12">
      <c r="A69" s="40">
        <v>43760</v>
      </c>
      <c r="B69" s="19" t="s">
        <v>136</v>
      </c>
      <c r="C69" s="32">
        <v>8516</v>
      </c>
      <c r="D69" s="33">
        <v>0.18</v>
      </c>
      <c r="E69" s="37" t="s">
        <v>134</v>
      </c>
      <c r="F69" s="27">
        <v>1</v>
      </c>
      <c r="G69" s="41">
        <v>1228.81</v>
      </c>
      <c r="H69" s="63">
        <f t="shared" si="9"/>
        <v>1228.81</v>
      </c>
      <c r="I69" s="63">
        <f t="shared" si="8"/>
        <v>110.59289999999999</v>
      </c>
      <c r="J69" s="63">
        <f t="shared" si="10"/>
        <v>110.59289999999999</v>
      </c>
      <c r="K69" s="63">
        <v>0</v>
      </c>
      <c r="L69" s="63">
        <f t="shared" si="11"/>
        <v>1449.9958000000001</v>
      </c>
    </row>
    <row r="70" spans="1:12">
      <c r="A70" s="40">
        <v>43760</v>
      </c>
      <c r="B70" s="19" t="s">
        <v>313</v>
      </c>
      <c r="C70" s="14">
        <v>3923</v>
      </c>
      <c r="D70" s="15">
        <v>0.18</v>
      </c>
      <c r="E70" s="5" t="s">
        <v>27</v>
      </c>
      <c r="F70" s="16">
        <v>3</v>
      </c>
      <c r="G70" s="41">
        <v>100</v>
      </c>
      <c r="H70" s="63">
        <f t="shared" si="9"/>
        <v>300</v>
      </c>
      <c r="I70" s="63">
        <f t="shared" si="8"/>
        <v>27</v>
      </c>
      <c r="J70" s="63">
        <f t="shared" si="10"/>
        <v>27</v>
      </c>
      <c r="K70" s="63">
        <v>0</v>
      </c>
      <c r="L70" s="63">
        <f t="shared" si="11"/>
        <v>354</v>
      </c>
    </row>
    <row r="71" spans="1:12">
      <c r="A71" s="40">
        <v>43760</v>
      </c>
      <c r="B71" s="19" t="s">
        <v>313</v>
      </c>
      <c r="C71" s="14">
        <v>7323</v>
      </c>
      <c r="D71" s="15">
        <v>0.12</v>
      </c>
      <c r="E71" s="5" t="s">
        <v>111</v>
      </c>
      <c r="F71" s="27">
        <v>9.7799999999999994</v>
      </c>
      <c r="G71" s="41">
        <v>185</v>
      </c>
      <c r="H71" s="63">
        <f t="shared" si="9"/>
        <v>1809.3</v>
      </c>
      <c r="I71" s="63">
        <f t="shared" si="8"/>
        <v>108.55799999999999</v>
      </c>
      <c r="J71" s="63">
        <f t="shared" si="10"/>
        <v>108.55799999999999</v>
      </c>
      <c r="K71" s="63">
        <v>0</v>
      </c>
      <c r="L71" s="63">
        <f t="shared" si="11"/>
        <v>2026.4159999999999</v>
      </c>
    </row>
    <row r="72" spans="1:12">
      <c r="A72" s="40">
        <v>43760</v>
      </c>
      <c r="B72" s="19" t="s">
        <v>313</v>
      </c>
      <c r="C72" s="14">
        <v>7323</v>
      </c>
      <c r="D72" s="15">
        <v>0.12</v>
      </c>
      <c r="E72" s="5" t="s">
        <v>111</v>
      </c>
      <c r="F72" s="27">
        <v>5.23</v>
      </c>
      <c r="G72" s="41">
        <v>190</v>
      </c>
      <c r="H72" s="63">
        <f t="shared" si="9"/>
        <v>993.7</v>
      </c>
      <c r="I72" s="63">
        <f t="shared" si="8"/>
        <v>59.622</v>
      </c>
      <c r="J72" s="63">
        <f t="shared" si="10"/>
        <v>59.622</v>
      </c>
      <c r="K72" s="63">
        <v>0</v>
      </c>
      <c r="L72" s="63">
        <f t="shared" si="11"/>
        <v>1112.9440000000002</v>
      </c>
    </row>
    <row r="73" spans="1:12">
      <c r="A73" s="40">
        <v>43760</v>
      </c>
      <c r="B73" s="19" t="s">
        <v>349</v>
      </c>
      <c r="C73" s="32">
        <v>9405</v>
      </c>
      <c r="D73" s="33">
        <v>0.12</v>
      </c>
      <c r="E73" s="37" t="s">
        <v>299</v>
      </c>
      <c r="F73" s="27">
        <v>10</v>
      </c>
      <c r="G73" s="41">
        <v>276.78570000000002</v>
      </c>
      <c r="H73" s="63">
        <f t="shared" si="9"/>
        <v>2767.857</v>
      </c>
      <c r="I73" s="63">
        <f t="shared" si="8"/>
        <v>166.07141999999999</v>
      </c>
      <c r="J73" s="63">
        <f t="shared" si="10"/>
        <v>166.07141999999999</v>
      </c>
      <c r="K73" s="63">
        <v>0</v>
      </c>
      <c r="L73" s="63">
        <f t="shared" si="11"/>
        <v>3099.9998400000004</v>
      </c>
    </row>
    <row r="74" spans="1:12">
      <c r="A74" s="40">
        <v>43761</v>
      </c>
      <c r="B74" s="19" t="s">
        <v>136</v>
      </c>
      <c r="C74" s="32">
        <v>7323</v>
      </c>
      <c r="D74" s="33">
        <v>0.12</v>
      </c>
      <c r="E74" s="37" t="s">
        <v>296</v>
      </c>
      <c r="F74" s="27">
        <v>1</v>
      </c>
      <c r="G74" s="41">
        <v>223.21430000000001</v>
      </c>
      <c r="H74" s="63">
        <f t="shared" si="9"/>
        <v>223.21430000000001</v>
      </c>
      <c r="I74" s="63">
        <f t="shared" si="8"/>
        <v>13.392858</v>
      </c>
      <c r="J74" s="63">
        <f t="shared" si="10"/>
        <v>13.392858</v>
      </c>
      <c r="K74" s="63">
        <v>0</v>
      </c>
      <c r="L74" s="63">
        <f t="shared" si="11"/>
        <v>250.00001599999999</v>
      </c>
    </row>
    <row r="75" spans="1:12">
      <c r="A75" s="40">
        <v>43761</v>
      </c>
      <c r="B75" s="19" t="s">
        <v>313</v>
      </c>
      <c r="C75" s="32">
        <v>9613</v>
      </c>
      <c r="D75" s="33">
        <v>0.18</v>
      </c>
      <c r="E75" s="37" t="s">
        <v>165</v>
      </c>
      <c r="F75" s="27">
        <v>39</v>
      </c>
      <c r="G75" s="41">
        <v>67.796599999999998</v>
      </c>
      <c r="H75" s="63">
        <f t="shared" si="9"/>
        <v>2644.0673999999999</v>
      </c>
      <c r="I75" s="63">
        <f t="shared" si="8"/>
        <v>237.96606599999998</v>
      </c>
      <c r="J75" s="63">
        <f t="shared" si="10"/>
        <v>237.96606599999998</v>
      </c>
      <c r="K75" s="63">
        <v>0</v>
      </c>
      <c r="L75" s="63">
        <f t="shared" si="11"/>
        <v>3119.9995319999998</v>
      </c>
    </row>
    <row r="76" spans="1:12">
      <c r="A76" s="40">
        <v>43762</v>
      </c>
      <c r="B76" s="19" t="s">
        <v>313</v>
      </c>
      <c r="C76" s="32">
        <v>9405</v>
      </c>
      <c r="D76" s="33">
        <v>0.18</v>
      </c>
      <c r="E76" s="37" t="s">
        <v>147</v>
      </c>
      <c r="F76" s="27">
        <v>1</v>
      </c>
      <c r="G76" s="41">
        <v>572.03390000000002</v>
      </c>
      <c r="H76" s="63">
        <f t="shared" si="9"/>
        <v>572.03390000000002</v>
      </c>
      <c r="I76" s="63">
        <f t="shared" si="8"/>
        <v>51.483050999999996</v>
      </c>
      <c r="J76" s="63">
        <f t="shared" si="10"/>
        <v>51.483050999999996</v>
      </c>
      <c r="K76" s="63">
        <v>0</v>
      </c>
      <c r="L76" s="63">
        <f t="shared" si="11"/>
        <v>675.00000200000011</v>
      </c>
    </row>
    <row r="77" spans="1:12">
      <c r="A77" s="40">
        <v>43762</v>
      </c>
      <c r="B77" s="19" t="s">
        <v>136</v>
      </c>
      <c r="C77" s="14">
        <v>7323</v>
      </c>
      <c r="D77" s="15">
        <v>0.12</v>
      </c>
      <c r="E77" s="5" t="s">
        <v>111</v>
      </c>
      <c r="F77" s="27">
        <v>20.18</v>
      </c>
      <c r="G77" s="41">
        <v>200</v>
      </c>
      <c r="H77" s="63">
        <f t="shared" si="9"/>
        <v>4036</v>
      </c>
      <c r="I77" s="63">
        <f t="shared" si="8"/>
        <v>242.16</v>
      </c>
      <c r="J77" s="63">
        <f t="shared" si="10"/>
        <v>242.16</v>
      </c>
      <c r="K77" s="63">
        <v>0</v>
      </c>
      <c r="L77" s="63">
        <f t="shared" si="11"/>
        <v>4520.32</v>
      </c>
    </row>
    <row r="78" spans="1:12">
      <c r="A78" s="40">
        <v>43762</v>
      </c>
      <c r="B78" s="19" t="s">
        <v>136</v>
      </c>
      <c r="C78" s="14">
        <v>7323</v>
      </c>
      <c r="D78" s="15">
        <v>0.12</v>
      </c>
      <c r="E78" s="5" t="s">
        <v>111</v>
      </c>
      <c r="F78" s="27">
        <v>2.98</v>
      </c>
      <c r="G78" s="41">
        <v>200</v>
      </c>
      <c r="H78" s="63">
        <f t="shared" si="9"/>
        <v>596</v>
      </c>
      <c r="I78" s="63">
        <f t="shared" si="8"/>
        <v>35.76</v>
      </c>
      <c r="J78" s="63">
        <f t="shared" si="10"/>
        <v>35.76</v>
      </c>
      <c r="K78" s="63">
        <v>0</v>
      </c>
      <c r="L78" s="63">
        <f t="shared" si="11"/>
        <v>667.52</v>
      </c>
    </row>
    <row r="79" spans="1:12">
      <c r="A79" s="40">
        <v>43762</v>
      </c>
      <c r="B79" s="19" t="s">
        <v>313</v>
      </c>
      <c r="C79" s="32">
        <v>7606</v>
      </c>
      <c r="D79" s="33">
        <v>0.12</v>
      </c>
      <c r="E79" s="37" t="s">
        <v>238</v>
      </c>
      <c r="F79" s="35">
        <v>3.01</v>
      </c>
      <c r="G79" s="41">
        <v>600</v>
      </c>
      <c r="H79" s="63">
        <f t="shared" si="9"/>
        <v>1805.9999999999998</v>
      </c>
      <c r="I79" s="63">
        <f t="shared" si="8"/>
        <v>108.35999999999999</v>
      </c>
      <c r="J79" s="63">
        <f t="shared" si="10"/>
        <v>108.35999999999999</v>
      </c>
      <c r="K79" s="63">
        <v>0</v>
      </c>
      <c r="L79" s="63">
        <f t="shared" si="11"/>
        <v>2022.7199999999996</v>
      </c>
    </row>
    <row r="80" spans="1:12">
      <c r="A80" s="40">
        <v>43762</v>
      </c>
      <c r="B80" s="19" t="s">
        <v>136</v>
      </c>
      <c r="C80" s="14">
        <v>7323</v>
      </c>
      <c r="D80" s="15">
        <v>0.12</v>
      </c>
      <c r="E80" s="5" t="s">
        <v>111</v>
      </c>
      <c r="F80" s="27">
        <v>2.21</v>
      </c>
      <c r="G80" s="41">
        <v>200</v>
      </c>
      <c r="H80" s="63">
        <f t="shared" si="9"/>
        <v>442</v>
      </c>
      <c r="I80" s="63">
        <f t="shared" si="8"/>
        <v>26.52</v>
      </c>
      <c r="J80" s="63">
        <f t="shared" si="10"/>
        <v>26.52</v>
      </c>
      <c r="K80" s="63">
        <v>0</v>
      </c>
      <c r="L80" s="63">
        <f t="shared" si="11"/>
        <v>495.03999999999996</v>
      </c>
    </row>
    <row r="81" spans="1:12">
      <c r="A81" s="40">
        <v>43762</v>
      </c>
      <c r="B81" s="19" t="s">
        <v>313</v>
      </c>
      <c r="C81" s="14">
        <v>7323</v>
      </c>
      <c r="D81" s="15">
        <v>0.12</v>
      </c>
      <c r="E81" s="5" t="s">
        <v>111</v>
      </c>
      <c r="F81" s="27">
        <v>3.89</v>
      </c>
      <c r="G81" s="41">
        <v>200</v>
      </c>
      <c r="H81" s="63">
        <f t="shared" si="9"/>
        <v>778</v>
      </c>
      <c r="I81" s="63">
        <f t="shared" si="8"/>
        <v>46.68</v>
      </c>
      <c r="J81" s="63">
        <f t="shared" si="10"/>
        <v>46.68</v>
      </c>
      <c r="K81" s="63">
        <v>0</v>
      </c>
      <c r="L81" s="63">
        <f t="shared" si="11"/>
        <v>871.3599999999999</v>
      </c>
    </row>
    <row r="82" spans="1:12">
      <c r="A82" s="40">
        <v>43762</v>
      </c>
      <c r="B82" s="19" t="s">
        <v>274</v>
      </c>
      <c r="C82" s="14">
        <v>3924</v>
      </c>
      <c r="D82" s="15">
        <v>0.18</v>
      </c>
      <c r="E82" s="5" t="s">
        <v>58</v>
      </c>
      <c r="F82" s="27">
        <v>5</v>
      </c>
      <c r="G82" s="41">
        <v>265</v>
      </c>
      <c r="H82" s="63">
        <f t="shared" si="9"/>
        <v>1325</v>
      </c>
      <c r="I82" s="63">
        <f t="shared" si="8"/>
        <v>119.25</v>
      </c>
      <c r="J82" s="63">
        <f t="shared" si="10"/>
        <v>119.25</v>
      </c>
      <c r="K82" s="63">
        <v>0</v>
      </c>
      <c r="L82" s="63">
        <f t="shared" si="11"/>
        <v>1563.5</v>
      </c>
    </row>
    <row r="83" spans="1:12">
      <c r="A83" s="40">
        <v>43762</v>
      </c>
      <c r="B83" s="19" t="s">
        <v>136</v>
      </c>
      <c r="C83" s="32">
        <v>9617</v>
      </c>
      <c r="D83" s="33">
        <v>0.18</v>
      </c>
      <c r="E83" s="37" t="s">
        <v>218</v>
      </c>
      <c r="F83" s="27">
        <v>2</v>
      </c>
      <c r="G83" s="41">
        <v>645</v>
      </c>
      <c r="H83" s="63">
        <f t="shared" si="9"/>
        <v>1290</v>
      </c>
      <c r="I83" s="63">
        <f t="shared" si="8"/>
        <v>116.1</v>
      </c>
      <c r="J83" s="63">
        <f t="shared" si="10"/>
        <v>116.1</v>
      </c>
      <c r="K83" s="63">
        <v>0</v>
      </c>
      <c r="L83" s="63">
        <f t="shared" si="11"/>
        <v>1522.1999999999998</v>
      </c>
    </row>
    <row r="84" spans="1:12">
      <c r="A84" s="40">
        <v>43762</v>
      </c>
      <c r="B84" s="19" t="s">
        <v>136</v>
      </c>
      <c r="C84" s="14">
        <v>7323</v>
      </c>
      <c r="D84" s="15">
        <v>0.12</v>
      </c>
      <c r="E84" s="5" t="s">
        <v>111</v>
      </c>
      <c r="F84" s="27">
        <v>5.09</v>
      </c>
      <c r="G84" s="41">
        <v>200</v>
      </c>
      <c r="H84" s="63">
        <f t="shared" si="9"/>
        <v>1018</v>
      </c>
      <c r="I84" s="63">
        <f t="shared" si="8"/>
        <v>61.08</v>
      </c>
      <c r="J84" s="63">
        <f t="shared" si="10"/>
        <v>61.08</v>
      </c>
      <c r="K84" s="63">
        <v>0</v>
      </c>
      <c r="L84" s="63">
        <f t="shared" si="11"/>
        <v>1140.1599999999999</v>
      </c>
    </row>
    <row r="85" spans="1:12">
      <c r="A85" s="40">
        <v>43762</v>
      </c>
      <c r="B85" s="19" t="s">
        <v>136</v>
      </c>
      <c r="C85" s="14">
        <v>8516</v>
      </c>
      <c r="D85" s="15">
        <v>0.18</v>
      </c>
      <c r="E85" s="37" t="s">
        <v>252</v>
      </c>
      <c r="F85" s="44">
        <v>1</v>
      </c>
      <c r="G85" s="41">
        <v>296.61</v>
      </c>
      <c r="H85" s="63">
        <f t="shared" si="9"/>
        <v>296.61</v>
      </c>
      <c r="I85" s="63">
        <f t="shared" si="8"/>
        <v>26.694900000000001</v>
      </c>
      <c r="J85" s="63">
        <f t="shared" si="10"/>
        <v>26.694900000000001</v>
      </c>
      <c r="K85" s="63">
        <v>0</v>
      </c>
      <c r="L85" s="63">
        <f t="shared" si="11"/>
        <v>349.99980000000005</v>
      </c>
    </row>
    <row r="86" spans="1:12">
      <c r="A86" s="40">
        <v>43762</v>
      </c>
      <c r="B86" s="19" t="s">
        <v>136</v>
      </c>
      <c r="C86" s="14">
        <v>7323</v>
      </c>
      <c r="D86" s="15">
        <v>0.12</v>
      </c>
      <c r="E86" s="5" t="s">
        <v>111</v>
      </c>
      <c r="F86" s="27">
        <v>8.23</v>
      </c>
      <c r="G86" s="41">
        <v>200</v>
      </c>
      <c r="H86" s="63">
        <f t="shared" si="9"/>
        <v>1646</v>
      </c>
      <c r="I86" s="63">
        <f t="shared" si="8"/>
        <v>98.759999999999991</v>
      </c>
      <c r="J86" s="63">
        <f t="shared" si="10"/>
        <v>98.759999999999991</v>
      </c>
      <c r="K86" s="63">
        <v>0</v>
      </c>
      <c r="L86" s="63">
        <f t="shared" si="11"/>
        <v>1843.52</v>
      </c>
    </row>
    <row r="87" spans="1:12">
      <c r="A87" s="40">
        <v>43762</v>
      </c>
      <c r="B87" s="19" t="s">
        <v>313</v>
      </c>
      <c r="C87" s="32">
        <v>8516</v>
      </c>
      <c r="D87" s="33">
        <v>0.18</v>
      </c>
      <c r="E87" s="37" t="s">
        <v>278</v>
      </c>
      <c r="F87" s="16">
        <v>1</v>
      </c>
      <c r="G87" s="41">
        <v>533.89829999999995</v>
      </c>
      <c r="H87" s="63">
        <f t="shared" si="9"/>
        <v>533.89829999999995</v>
      </c>
      <c r="I87" s="63">
        <f t="shared" si="8"/>
        <v>48.05084699999999</v>
      </c>
      <c r="J87" s="63">
        <f t="shared" si="10"/>
        <v>48.05084699999999</v>
      </c>
      <c r="K87" s="63">
        <v>0</v>
      </c>
      <c r="L87" s="63">
        <f t="shared" si="11"/>
        <v>629.9999939999999</v>
      </c>
    </row>
    <row r="88" spans="1:12">
      <c r="A88" s="40">
        <v>43763</v>
      </c>
      <c r="B88" s="19" t="s">
        <v>312</v>
      </c>
      <c r="C88" s="32">
        <v>3924</v>
      </c>
      <c r="D88" s="33">
        <v>0.18</v>
      </c>
      <c r="E88" s="37" t="s">
        <v>178</v>
      </c>
      <c r="F88" s="27">
        <v>5</v>
      </c>
      <c r="G88" s="41">
        <v>211.86439999999999</v>
      </c>
      <c r="H88" s="63">
        <f t="shared" si="9"/>
        <v>1059.3219999999999</v>
      </c>
      <c r="I88" s="63">
        <f t="shared" si="8"/>
        <v>95.338979999999992</v>
      </c>
      <c r="J88" s="63">
        <f t="shared" si="10"/>
        <v>95.338979999999992</v>
      </c>
      <c r="K88" s="63">
        <v>0</v>
      </c>
      <c r="L88" s="63">
        <f t="shared" si="11"/>
        <v>1249.9999599999999</v>
      </c>
    </row>
    <row r="89" spans="1:12">
      <c r="A89" s="40">
        <v>43763</v>
      </c>
      <c r="B89" s="19" t="s">
        <v>312</v>
      </c>
      <c r="C89" s="32">
        <v>7323</v>
      </c>
      <c r="D89" s="33">
        <v>0.12</v>
      </c>
      <c r="E89" s="37" t="s">
        <v>219</v>
      </c>
      <c r="F89" s="35">
        <v>1</v>
      </c>
      <c r="G89" s="41">
        <v>870.53570000000002</v>
      </c>
      <c r="H89" s="63">
        <f t="shared" si="9"/>
        <v>870.53570000000002</v>
      </c>
      <c r="I89" s="63">
        <f t="shared" si="8"/>
        <v>52.232141999999996</v>
      </c>
      <c r="J89" s="63">
        <f t="shared" si="10"/>
        <v>52.232141999999996</v>
      </c>
      <c r="K89" s="63">
        <v>0</v>
      </c>
      <c r="L89" s="63">
        <f t="shared" si="11"/>
        <v>974.99998399999993</v>
      </c>
    </row>
    <row r="90" spans="1:12">
      <c r="A90" s="40">
        <v>43763</v>
      </c>
      <c r="B90" s="19" t="s">
        <v>313</v>
      </c>
      <c r="C90" s="32">
        <v>8539</v>
      </c>
      <c r="D90" s="33">
        <v>0.12</v>
      </c>
      <c r="E90" s="37" t="s">
        <v>255</v>
      </c>
      <c r="F90" s="27">
        <v>2</v>
      </c>
      <c r="G90" s="41">
        <v>223.21430000000001</v>
      </c>
      <c r="H90" s="63">
        <f t="shared" si="9"/>
        <v>446.42860000000002</v>
      </c>
      <c r="I90" s="63">
        <f t="shared" ref="I90:I121" si="12">H90*D90/2</f>
        <v>26.785716000000001</v>
      </c>
      <c r="J90" s="63">
        <f t="shared" si="10"/>
        <v>26.785716000000001</v>
      </c>
      <c r="K90" s="63">
        <v>0</v>
      </c>
      <c r="L90" s="63">
        <f t="shared" si="11"/>
        <v>500.00003199999998</v>
      </c>
    </row>
    <row r="91" spans="1:12">
      <c r="A91" s="40">
        <v>43763</v>
      </c>
      <c r="B91" s="19" t="s">
        <v>136</v>
      </c>
      <c r="C91" s="14">
        <v>3923</v>
      </c>
      <c r="D91" s="15">
        <v>0.18</v>
      </c>
      <c r="E91" s="5" t="s">
        <v>27</v>
      </c>
      <c r="F91" s="16">
        <v>2</v>
      </c>
      <c r="G91" s="41">
        <v>100</v>
      </c>
      <c r="H91" s="63">
        <f t="shared" si="9"/>
        <v>200</v>
      </c>
      <c r="I91" s="63">
        <f t="shared" si="12"/>
        <v>18</v>
      </c>
      <c r="J91" s="63">
        <f t="shared" si="10"/>
        <v>18</v>
      </c>
      <c r="K91" s="63">
        <v>0</v>
      </c>
      <c r="L91" s="63">
        <f t="shared" si="11"/>
        <v>236</v>
      </c>
    </row>
    <row r="92" spans="1:12">
      <c r="A92" s="40">
        <v>43763</v>
      </c>
      <c r="B92" s="19" t="s">
        <v>136</v>
      </c>
      <c r="C92" s="14">
        <v>7323</v>
      </c>
      <c r="D92" s="15">
        <v>0.12</v>
      </c>
      <c r="E92" s="5" t="s">
        <v>111</v>
      </c>
      <c r="F92" s="27">
        <v>6.89</v>
      </c>
      <c r="G92" s="41">
        <v>200</v>
      </c>
      <c r="H92" s="63">
        <f t="shared" si="9"/>
        <v>1378</v>
      </c>
      <c r="I92" s="63">
        <f t="shared" si="12"/>
        <v>82.679999999999993</v>
      </c>
      <c r="J92" s="63">
        <f t="shared" si="10"/>
        <v>82.679999999999993</v>
      </c>
      <c r="K92" s="63">
        <v>0</v>
      </c>
      <c r="L92" s="63">
        <f t="shared" si="11"/>
        <v>1543.3600000000001</v>
      </c>
    </row>
    <row r="93" spans="1:12">
      <c r="A93" s="40">
        <v>43763</v>
      </c>
      <c r="B93" s="19" t="s">
        <v>313</v>
      </c>
      <c r="C93" s="14">
        <v>7323</v>
      </c>
      <c r="D93" s="15">
        <v>0.12</v>
      </c>
      <c r="E93" s="5" t="s">
        <v>111</v>
      </c>
      <c r="F93" s="27">
        <v>5.99</v>
      </c>
      <c r="G93" s="41">
        <v>200</v>
      </c>
      <c r="H93" s="63">
        <f t="shared" si="9"/>
        <v>1198</v>
      </c>
      <c r="I93" s="63">
        <f t="shared" si="12"/>
        <v>71.88</v>
      </c>
      <c r="J93" s="63">
        <f t="shared" si="10"/>
        <v>71.88</v>
      </c>
      <c r="K93" s="63">
        <v>0</v>
      </c>
      <c r="L93" s="63">
        <f t="shared" si="11"/>
        <v>1341.7600000000002</v>
      </c>
    </row>
    <row r="94" spans="1:12">
      <c r="A94" s="40">
        <v>43763</v>
      </c>
      <c r="B94" s="19" t="s">
        <v>313</v>
      </c>
      <c r="C94" s="32">
        <v>8516</v>
      </c>
      <c r="D94" s="33">
        <v>0.18</v>
      </c>
      <c r="E94" s="37" t="s">
        <v>278</v>
      </c>
      <c r="F94" s="16">
        <v>1</v>
      </c>
      <c r="G94" s="41">
        <v>533.89829999999995</v>
      </c>
      <c r="H94" s="63">
        <f t="shared" si="9"/>
        <v>533.89829999999995</v>
      </c>
      <c r="I94" s="63">
        <f t="shared" si="12"/>
        <v>48.05084699999999</v>
      </c>
      <c r="J94" s="63">
        <f t="shared" si="10"/>
        <v>48.05084699999999</v>
      </c>
      <c r="K94" s="63">
        <v>0</v>
      </c>
      <c r="L94" s="63">
        <f t="shared" si="11"/>
        <v>629.9999939999999</v>
      </c>
    </row>
    <row r="95" spans="1:12">
      <c r="A95" s="40">
        <v>43763</v>
      </c>
      <c r="B95" s="19" t="s">
        <v>313</v>
      </c>
      <c r="C95" s="32">
        <v>7323</v>
      </c>
      <c r="D95" s="33">
        <v>0.12</v>
      </c>
      <c r="E95" s="38" t="s">
        <v>102</v>
      </c>
      <c r="F95" s="16">
        <v>5.7</v>
      </c>
      <c r="G95" s="41">
        <v>550</v>
      </c>
      <c r="H95" s="63">
        <f t="shared" si="9"/>
        <v>3135</v>
      </c>
      <c r="I95" s="63">
        <f t="shared" si="12"/>
        <v>188.1</v>
      </c>
      <c r="J95" s="63">
        <f t="shared" si="10"/>
        <v>188.1</v>
      </c>
      <c r="K95" s="63">
        <v>0</v>
      </c>
      <c r="L95" s="63">
        <f t="shared" si="11"/>
        <v>3511.2</v>
      </c>
    </row>
    <row r="96" spans="1:12">
      <c r="A96" s="40">
        <v>43763</v>
      </c>
      <c r="B96" s="19" t="s">
        <v>313</v>
      </c>
      <c r="C96" s="32">
        <v>7323</v>
      </c>
      <c r="D96" s="33">
        <v>0.12</v>
      </c>
      <c r="E96" s="39" t="s">
        <v>49</v>
      </c>
      <c r="F96" s="16">
        <v>2</v>
      </c>
      <c r="G96" s="41">
        <v>185</v>
      </c>
      <c r="H96" s="63">
        <f t="shared" si="9"/>
        <v>370</v>
      </c>
      <c r="I96" s="63">
        <f t="shared" si="12"/>
        <v>22.2</v>
      </c>
      <c r="J96" s="63">
        <f t="shared" si="10"/>
        <v>22.2</v>
      </c>
      <c r="K96" s="63">
        <v>0</v>
      </c>
      <c r="L96" s="63">
        <f t="shared" si="11"/>
        <v>414.4</v>
      </c>
    </row>
    <row r="97" spans="1:12">
      <c r="A97" s="40">
        <v>43763</v>
      </c>
      <c r="B97" s="19" t="s">
        <v>349</v>
      </c>
      <c r="C97" s="32">
        <v>7323</v>
      </c>
      <c r="D97" s="33">
        <v>0.12</v>
      </c>
      <c r="E97" s="39" t="s">
        <v>50</v>
      </c>
      <c r="F97" s="16">
        <v>3</v>
      </c>
      <c r="G97" s="41">
        <v>195</v>
      </c>
      <c r="H97" s="63">
        <f t="shared" si="9"/>
        <v>585</v>
      </c>
      <c r="I97" s="63">
        <f t="shared" si="12"/>
        <v>35.1</v>
      </c>
      <c r="J97" s="63">
        <f t="shared" si="10"/>
        <v>35.1</v>
      </c>
      <c r="K97" s="63">
        <v>0</v>
      </c>
      <c r="L97" s="63">
        <f t="shared" si="11"/>
        <v>655.20000000000005</v>
      </c>
    </row>
    <row r="98" spans="1:12">
      <c r="A98" s="40">
        <v>43763</v>
      </c>
      <c r="B98" s="19" t="s">
        <v>313</v>
      </c>
      <c r="C98" s="32">
        <v>8215</v>
      </c>
      <c r="D98" s="33">
        <v>0.12</v>
      </c>
      <c r="E98" s="37" t="s">
        <v>140</v>
      </c>
      <c r="F98" s="35">
        <v>10</v>
      </c>
      <c r="G98" s="41">
        <v>280</v>
      </c>
      <c r="H98" s="63">
        <f t="shared" ref="H98:H129" si="13">F98*G98</f>
        <v>2800</v>
      </c>
      <c r="I98" s="63">
        <f t="shared" si="12"/>
        <v>168</v>
      </c>
      <c r="J98" s="63">
        <f t="shared" ref="J98:J129" si="14">I98</f>
        <v>168</v>
      </c>
      <c r="K98" s="63">
        <v>0</v>
      </c>
      <c r="L98" s="63">
        <f t="shared" si="11"/>
        <v>3136</v>
      </c>
    </row>
    <row r="99" spans="1:12">
      <c r="A99" s="40">
        <v>43763</v>
      </c>
      <c r="B99" s="19" t="s">
        <v>313</v>
      </c>
      <c r="C99" s="32">
        <v>7323</v>
      </c>
      <c r="D99" s="33">
        <v>0.12</v>
      </c>
      <c r="E99" s="37" t="s">
        <v>142</v>
      </c>
      <c r="F99" s="35">
        <v>12</v>
      </c>
      <c r="G99" s="41">
        <v>290</v>
      </c>
      <c r="H99" s="63">
        <f t="shared" si="13"/>
        <v>3480</v>
      </c>
      <c r="I99" s="63">
        <f t="shared" si="12"/>
        <v>208.79999999999998</v>
      </c>
      <c r="J99" s="63">
        <f t="shared" si="14"/>
        <v>208.79999999999998</v>
      </c>
      <c r="K99" s="63">
        <v>0</v>
      </c>
      <c r="L99" s="63">
        <f t="shared" ref="L99:L130" si="15">SUM(H99:K99)</f>
        <v>3897.6000000000004</v>
      </c>
    </row>
    <row r="100" spans="1:12">
      <c r="A100" s="40">
        <v>43763</v>
      </c>
      <c r="B100" s="19" t="s">
        <v>313</v>
      </c>
      <c r="C100" s="32">
        <v>7323</v>
      </c>
      <c r="D100" s="33">
        <v>0.12</v>
      </c>
      <c r="E100" s="37" t="s">
        <v>153</v>
      </c>
      <c r="F100" s="35">
        <f>11.24-4.55</f>
        <v>6.69</v>
      </c>
      <c r="G100" s="41">
        <v>490</v>
      </c>
      <c r="H100" s="63">
        <f t="shared" si="13"/>
        <v>3278.1000000000004</v>
      </c>
      <c r="I100" s="63">
        <f t="shared" si="12"/>
        <v>196.68600000000001</v>
      </c>
      <c r="J100" s="63">
        <f t="shared" si="14"/>
        <v>196.68600000000001</v>
      </c>
      <c r="K100" s="63">
        <v>0</v>
      </c>
      <c r="L100" s="63">
        <f t="shared" si="15"/>
        <v>3671.4720000000007</v>
      </c>
    </row>
    <row r="101" spans="1:12">
      <c r="A101" s="40">
        <v>43763</v>
      </c>
      <c r="B101" s="19" t="s">
        <v>349</v>
      </c>
      <c r="C101" s="32">
        <v>7321</v>
      </c>
      <c r="D101" s="33">
        <v>0.18</v>
      </c>
      <c r="E101" s="37" t="s">
        <v>257</v>
      </c>
      <c r="F101" s="27">
        <v>1</v>
      </c>
      <c r="G101" s="41">
        <v>1779.6610000000001</v>
      </c>
      <c r="H101" s="63">
        <f t="shared" si="13"/>
        <v>1779.6610000000001</v>
      </c>
      <c r="I101" s="63">
        <f t="shared" si="12"/>
        <v>160.16949</v>
      </c>
      <c r="J101" s="63">
        <f t="shared" si="14"/>
        <v>160.16949</v>
      </c>
      <c r="K101" s="63">
        <v>0</v>
      </c>
      <c r="L101" s="63">
        <f t="shared" si="15"/>
        <v>2099.9999800000001</v>
      </c>
    </row>
    <row r="102" spans="1:12">
      <c r="A102" s="40">
        <v>43763</v>
      </c>
      <c r="B102" s="19" t="s">
        <v>313</v>
      </c>
      <c r="C102" s="32">
        <v>7323</v>
      </c>
      <c r="D102" s="33">
        <v>0.18</v>
      </c>
      <c r="E102" s="37" t="s">
        <v>250</v>
      </c>
      <c r="F102" s="27">
        <v>1</v>
      </c>
      <c r="G102" s="41">
        <v>1144.0678</v>
      </c>
      <c r="H102" s="63">
        <f t="shared" si="13"/>
        <v>1144.0678</v>
      </c>
      <c r="I102" s="63">
        <f t="shared" si="12"/>
        <v>102.96610199999999</v>
      </c>
      <c r="J102" s="63">
        <f t="shared" si="14"/>
        <v>102.96610199999999</v>
      </c>
      <c r="K102" s="63">
        <v>0</v>
      </c>
      <c r="L102" s="63">
        <f t="shared" si="15"/>
        <v>1350.0000040000002</v>
      </c>
    </row>
    <row r="103" spans="1:12">
      <c r="A103" s="40">
        <v>43763</v>
      </c>
      <c r="B103" s="19" t="s">
        <v>313</v>
      </c>
      <c r="C103" s="32">
        <v>8516</v>
      </c>
      <c r="D103" s="33">
        <v>0.18</v>
      </c>
      <c r="E103" s="37" t="s">
        <v>317</v>
      </c>
      <c r="F103" s="27">
        <v>1</v>
      </c>
      <c r="G103" s="41">
        <v>783.89829999999995</v>
      </c>
      <c r="H103" s="63">
        <f t="shared" si="13"/>
        <v>783.89829999999995</v>
      </c>
      <c r="I103" s="63">
        <f t="shared" si="12"/>
        <v>70.55084699999999</v>
      </c>
      <c r="J103" s="63">
        <f t="shared" si="14"/>
        <v>70.55084699999999</v>
      </c>
      <c r="K103" s="63">
        <v>0</v>
      </c>
      <c r="L103" s="63">
        <f t="shared" si="15"/>
        <v>924.9999939999999</v>
      </c>
    </row>
    <row r="104" spans="1:12">
      <c r="A104" s="40">
        <v>43763</v>
      </c>
      <c r="B104" s="19" t="s">
        <v>313</v>
      </c>
      <c r="C104" s="32">
        <v>3924</v>
      </c>
      <c r="D104" s="33">
        <v>0.18</v>
      </c>
      <c r="E104" s="37" t="s">
        <v>179</v>
      </c>
      <c r="F104" s="35">
        <v>5</v>
      </c>
      <c r="G104" s="41">
        <v>325</v>
      </c>
      <c r="H104" s="63">
        <f t="shared" si="13"/>
        <v>1625</v>
      </c>
      <c r="I104" s="63">
        <f t="shared" si="12"/>
        <v>146.25</v>
      </c>
      <c r="J104" s="63">
        <f t="shared" si="14"/>
        <v>146.25</v>
      </c>
      <c r="K104" s="63">
        <v>0</v>
      </c>
      <c r="L104" s="63">
        <f t="shared" si="15"/>
        <v>1917.5</v>
      </c>
    </row>
    <row r="105" spans="1:12">
      <c r="A105" s="40">
        <v>43764</v>
      </c>
      <c r="B105" s="19" t="s">
        <v>313</v>
      </c>
      <c r="C105" s="14">
        <v>3924</v>
      </c>
      <c r="D105" s="15">
        <v>0.18</v>
      </c>
      <c r="E105" s="5" t="s">
        <v>58</v>
      </c>
      <c r="F105" s="27">
        <v>3</v>
      </c>
      <c r="G105" s="41">
        <v>265</v>
      </c>
      <c r="H105" s="63">
        <f t="shared" si="13"/>
        <v>795</v>
      </c>
      <c r="I105" s="63">
        <f t="shared" si="12"/>
        <v>71.55</v>
      </c>
      <c r="J105" s="63">
        <f t="shared" si="14"/>
        <v>71.55</v>
      </c>
      <c r="K105" s="63">
        <v>0</v>
      </c>
      <c r="L105" s="63">
        <f t="shared" si="15"/>
        <v>938.09999999999991</v>
      </c>
    </row>
    <row r="106" spans="1:12">
      <c r="A106" s="40">
        <v>43764</v>
      </c>
      <c r="B106" s="19" t="s">
        <v>313</v>
      </c>
      <c r="C106" s="14">
        <v>3923</v>
      </c>
      <c r="D106" s="15">
        <v>0.18</v>
      </c>
      <c r="E106" s="5" t="s">
        <v>42</v>
      </c>
      <c r="F106" s="27">
        <v>2</v>
      </c>
      <c r="G106" s="41">
        <v>88.983099999999993</v>
      </c>
      <c r="H106" s="63">
        <f t="shared" si="13"/>
        <v>177.96619999999999</v>
      </c>
      <c r="I106" s="63">
        <f t="shared" si="12"/>
        <v>16.016957999999999</v>
      </c>
      <c r="J106" s="63">
        <f t="shared" si="14"/>
        <v>16.016957999999999</v>
      </c>
      <c r="K106" s="63">
        <v>0</v>
      </c>
      <c r="L106" s="63">
        <f t="shared" si="15"/>
        <v>210.00011599999996</v>
      </c>
    </row>
    <row r="107" spans="1:12">
      <c r="A107" s="40">
        <v>43764</v>
      </c>
      <c r="B107" s="19" t="s">
        <v>313</v>
      </c>
      <c r="C107" s="14">
        <v>7323</v>
      </c>
      <c r="D107" s="15">
        <v>0.12</v>
      </c>
      <c r="E107" s="5" t="s">
        <v>111</v>
      </c>
      <c r="F107" s="27">
        <v>9.1</v>
      </c>
      <c r="G107" s="41">
        <v>200</v>
      </c>
      <c r="H107" s="63">
        <f t="shared" si="13"/>
        <v>1820</v>
      </c>
      <c r="I107" s="63">
        <f t="shared" si="12"/>
        <v>109.2</v>
      </c>
      <c r="J107" s="63">
        <f t="shared" si="14"/>
        <v>109.2</v>
      </c>
      <c r="K107" s="63">
        <v>0</v>
      </c>
      <c r="L107" s="63">
        <f t="shared" si="15"/>
        <v>2038.4</v>
      </c>
    </row>
    <row r="108" spans="1:12">
      <c r="A108" s="40">
        <v>43764</v>
      </c>
      <c r="B108" s="19" t="s">
        <v>313</v>
      </c>
      <c r="C108" s="14">
        <v>7323</v>
      </c>
      <c r="D108" s="15">
        <v>0.12</v>
      </c>
      <c r="E108" s="5" t="s">
        <v>111</v>
      </c>
      <c r="F108" s="27">
        <v>11.9</v>
      </c>
      <c r="G108" s="41">
        <v>200</v>
      </c>
      <c r="H108" s="63">
        <f t="shared" si="13"/>
        <v>2380</v>
      </c>
      <c r="I108" s="63">
        <f t="shared" si="12"/>
        <v>142.79999999999998</v>
      </c>
      <c r="J108" s="63">
        <f t="shared" si="14"/>
        <v>142.79999999999998</v>
      </c>
      <c r="K108" s="63">
        <v>0</v>
      </c>
      <c r="L108" s="63">
        <f t="shared" si="15"/>
        <v>2665.6000000000004</v>
      </c>
    </row>
    <row r="109" spans="1:12">
      <c r="A109" s="40">
        <v>43764</v>
      </c>
      <c r="B109" s="19" t="s">
        <v>313</v>
      </c>
      <c r="C109" s="14">
        <v>7323</v>
      </c>
      <c r="D109" s="15">
        <v>0.12</v>
      </c>
      <c r="E109" s="5" t="s">
        <v>111</v>
      </c>
      <c r="F109" s="27">
        <v>8.9</v>
      </c>
      <c r="G109" s="41">
        <v>200</v>
      </c>
      <c r="H109" s="63">
        <f t="shared" si="13"/>
        <v>1780</v>
      </c>
      <c r="I109" s="63">
        <f t="shared" si="12"/>
        <v>106.8</v>
      </c>
      <c r="J109" s="63">
        <f t="shared" si="14"/>
        <v>106.8</v>
      </c>
      <c r="K109" s="63">
        <v>0</v>
      </c>
      <c r="L109" s="63">
        <f t="shared" si="15"/>
        <v>1993.6</v>
      </c>
    </row>
    <row r="110" spans="1:12">
      <c r="A110" s="40">
        <v>43764</v>
      </c>
      <c r="B110" s="19" t="s">
        <v>136</v>
      </c>
      <c r="C110" s="14">
        <v>7323</v>
      </c>
      <c r="D110" s="15">
        <v>0.12</v>
      </c>
      <c r="E110" s="5" t="s">
        <v>111</v>
      </c>
      <c r="F110" s="27">
        <v>15.76</v>
      </c>
      <c r="G110" s="41">
        <v>200</v>
      </c>
      <c r="H110" s="63">
        <f t="shared" si="13"/>
        <v>3152</v>
      </c>
      <c r="I110" s="63">
        <f t="shared" si="12"/>
        <v>189.12</v>
      </c>
      <c r="J110" s="63">
        <f t="shared" si="14"/>
        <v>189.12</v>
      </c>
      <c r="K110" s="63">
        <v>0</v>
      </c>
      <c r="L110" s="63">
        <f t="shared" si="15"/>
        <v>3530.24</v>
      </c>
    </row>
    <row r="111" spans="1:12">
      <c r="A111" s="40">
        <v>43764</v>
      </c>
      <c r="B111" s="19" t="s">
        <v>313</v>
      </c>
      <c r="C111" s="32">
        <v>9617</v>
      </c>
      <c r="D111" s="33">
        <v>0.18</v>
      </c>
      <c r="E111" s="37" t="s">
        <v>218</v>
      </c>
      <c r="F111" s="27">
        <v>10</v>
      </c>
      <c r="G111" s="41">
        <v>645</v>
      </c>
      <c r="H111" s="63">
        <f t="shared" si="13"/>
        <v>6450</v>
      </c>
      <c r="I111" s="63">
        <f t="shared" si="12"/>
        <v>580.5</v>
      </c>
      <c r="J111" s="63">
        <f t="shared" si="14"/>
        <v>580.5</v>
      </c>
      <c r="K111" s="63">
        <v>0</v>
      </c>
      <c r="L111" s="63">
        <f t="shared" si="15"/>
        <v>7611</v>
      </c>
    </row>
    <row r="112" spans="1:12">
      <c r="A112" s="40">
        <v>43764</v>
      </c>
      <c r="B112" s="19" t="s">
        <v>313</v>
      </c>
      <c r="C112" s="32">
        <v>8539</v>
      </c>
      <c r="D112" s="33">
        <v>0.12</v>
      </c>
      <c r="E112" s="37" t="s">
        <v>255</v>
      </c>
      <c r="F112" s="27">
        <v>2</v>
      </c>
      <c r="G112" s="41">
        <v>223.21430000000001</v>
      </c>
      <c r="H112" s="63">
        <f t="shared" si="13"/>
        <v>446.42860000000002</v>
      </c>
      <c r="I112" s="63">
        <f t="shared" si="12"/>
        <v>26.785716000000001</v>
      </c>
      <c r="J112" s="63">
        <f t="shared" si="14"/>
        <v>26.785716000000001</v>
      </c>
      <c r="K112" s="63">
        <v>0</v>
      </c>
      <c r="L112" s="63">
        <f t="shared" si="15"/>
        <v>500.00003199999998</v>
      </c>
    </row>
    <row r="113" spans="1:12">
      <c r="A113" s="40">
        <v>43764</v>
      </c>
      <c r="B113" s="19" t="s">
        <v>313</v>
      </c>
      <c r="C113" s="14">
        <v>3923</v>
      </c>
      <c r="D113" s="15">
        <v>0.18</v>
      </c>
      <c r="E113" s="5" t="s">
        <v>28</v>
      </c>
      <c r="F113" s="16">
        <v>1</v>
      </c>
      <c r="G113" s="41">
        <v>110</v>
      </c>
      <c r="H113" s="63">
        <f t="shared" si="13"/>
        <v>110</v>
      </c>
      <c r="I113" s="63">
        <f t="shared" si="12"/>
        <v>9.9</v>
      </c>
      <c r="J113" s="63">
        <f t="shared" si="14"/>
        <v>9.9</v>
      </c>
      <c r="K113" s="63">
        <v>0</v>
      </c>
      <c r="L113" s="63">
        <f t="shared" si="15"/>
        <v>129.80000000000001</v>
      </c>
    </row>
    <row r="114" spans="1:12">
      <c r="A114" s="40">
        <v>43764</v>
      </c>
      <c r="B114" s="19" t="s">
        <v>313</v>
      </c>
      <c r="C114" s="32">
        <v>7323</v>
      </c>
      <c r="D114" s="33">
        <v>0.12</v>
      </c>
      <c r="E114" s="38" t="s">
        <v>103</v>
      </c>
      <c r="F114" s="16">
        <f>5.08-3.38</f>
        <v>1.7000000000000002</v>
      </c>
      <c r="G114" s="41">
        <v>475</v>
      </c>
      <c r="H114" s="63">
        <f t="shared" si="13"/>
        <v>807.50000000000011</v>
      </c>
      <c r="I114" s="63">
        <f t="shared" si="12"/>
        <v>48.45</v>
      </c>
      <c r="J114" s="63">
        <f t="shared" si="14"/>
        <v>48.45</v>
      </c>
      <c r="K114" s="63">
        <v>0</v>
      </c>
      <c r="L114" s="63">
        <f t="shared" si="15"/>
        <v>904.4000000000002</v>
      </c>
    </row>
    <row r="115" spans="1:12">
      <c r="A115" s="40">
        <v>43765</v>
      </c>
      <c r="B115" s="19" t="s">
        <v>313</v>
      </c>
      <c r="C115" s="32">
        <v>7326</v>
      </c>
      <c r="D115" s="33">
        <v>0.18</v>
      </c>
      <c r="E115" s="37" t="s">
        <v>141</v>
      </c>
      <c r="F115" s="35">
        <v>4</v>
      </c>
      <c r="G115" s="41">
        <v>225</v>
      </c>
      <c r="H115" s="63">
        <f t="shared" si="13"/>
        <v>900</v>
      </c>
      <c r="I115" s="63">
        <f t="shared" si="12"/>
        <v>81</v>
      </c>
      <c r="J115" s="63">
        <f t="shared" si="14"/>
        <v>81</v>
      </c>
      <c r="K115" s="63">
        <v>0</v>
      </c>
      <c r="L115" s="63">
        <f t="shared" si="15"/>
        <v>1062</v>
      </c>
    </row>
    <row r="116" spans="1:12">
      <c r="A116" s="40">
        <v>43765</v>
      </c>
      <c r="B116" s="19" t="s">
        <v>313</v>
      </c>
      <c r="C116" s="32">
        <v>8421</v>
      </c>
      <c r="D116" s="33">
        <v>0.18</v>
      </c>
      <c r="E116" s="37" t="s">
        <v>139</v>
      </c>
      <c r="F116" s="27">
        <v>4</v>
      </c>
      <c r="G116" s="41">
        <v>35</v>
      </c>
      <c r="H116" s="63">
        <f t="shared" si="13"/>
        <v>140</v>
      </c>
      <c r="I116" s="63">
        <f t="shared" si="12"/>
        <v>12.6</v>
      </c>
      <c r="J116" s="63">
        <f t="shared" si="14"/>
        <v>12.6</v>
      </c>
      <c r="K116" s="63">
        <v>0</v>
      </c>
      <c r="L116" s="63">
        <f t="shared" si="15"/>
        <v>165.2</v>
      </c>
    </row>
    <row r="117" spans="1:12">
      <c r="A117" s="40">
        <v>43765</v>
      </c>
      <c r="B117" s="19" t="s">
        <v>313</v>
      </c>
      <c r="C117" s="32">
        <v>7323</v>
      </c>
      <c r="D117" s="33">
        <v>0.12</v>
      </c>
      <c r="E117" s="37" t="s">
        <v>234</v>
      </c>
      <c r="F117" s="35">
        <v>3.57145</v>
      </c>
      <c r="G117" s="41">
        <v>425</v>
      </c>
      <c r="H117" s="63">
        <f t="shared" si="13"/>
        <v>1517.86625</v>
      </c>
      <c r="I117" s="63">
        <f t="shared" si="12"/>
        <v>91.071974999999995</v>
      </c>
      <c r="J117" s="63">
        <f t="shared" si="14"/>
        <v>91.071974999999995</v>
      </c>
      <c r="K117" s="63">
        <v>0</v>
      </c>
      <c r="L117" s="63">
        <f t="shared" si="15"/>
        <v>1700.0102000000002</v>
      </c>
    </row>
    <row r="118" spans="1:12">
      <c r="A118" s="40">
        <v>43765</v>
      </c>
      <c r="B118" s="19" t="s">
        <v>313</v>
      </c>
      <c r="C118" s="32">
        <v>8215</v>
      </c>
      <c r="D118" s="33">
        <v>0.12</v>
      </c>
      <c r="E118" s="37" t="s">
        <v>157</v>
      </c>
      <c r="F118" s="35">
        <v>2</v>
      </c>
      <c r="G118" s="41">
        <v>669.64290000000005</v>
      </c>
      <c r="H118" s="63">
        <f t="shared" si="13"/>
        <v>1339.2858000000001</v>
      </c>
      <c r="I118" s="63">
        <f t="shared" si="12"/>
        <v>80.357148000000009</v>
      </c>
      <c r="J118" s="63">
        <f t="shared" si="14"/>
        <v>80.357148000000009</v>
      </c>
      <c r="K118" s="63">
        <v>0</v>
      </c>
      <c r="L118" s="63">
        <f t="shared" si="15"/>
        <v>1500.0000960000002</v>
      </c>
    </row>
    <row r="119" spans="1:12">
      <c r="A119" s="40">
        <v>43766</v>
      </c>
      <c r="B119" s="19" t="s">
        <v>313</v>
      </c>
      <c r="C119" s="32">
        <v>3924</v>
      </c>
      <c r="D119" s="33">
        <v>0.18</v>
      </c>
      <c r="E119" s="37" t="s">
        <v>216</v>
      </c>
      <c r="F119" s="27">
        <v>4</v>
      </c>
      <c r="G119" s="41">
        <v>300</v>
      </c>
      <c r="H119" s="63">
        <f t="shared" si="13"/>
        <v>1200</v>
      </c>
      <c r="I119" s="63">
        <f t="shared" si="12"/>
        <v>108</v>
      </c>
      <c r="J119" s="63">
        <f t="shared" si="14"/>
        <v>108</v>
      </c>
      <c r="K119" s="63">
        <v>0</v>
      </c>
      <c r="L119" s="63">
        <f t="shared" si="15"/>
        <v>1416</v>
      </c>
    </row>
    <row r="120" spans="1:12">
      <c r="A120" s="40">
        <v>43766</v>
      </c>
      <c r="B120" s="19" t="s">
        <v>313</v>
      </c>
      <c r="C120" s="32">
        <v>9617</v>
      </c>
      <c r="D120" s="33">
        <v>0.18</v>
      </c>
      <c r="E120" s="37" t="s">
        <v>217</v>
      </c>
      <c r="F120" s="35">
        <v>2</v>
      </c>
      <c r="G120" s="41">
        <v>425</v>
      </c>
      <c r="H120" s="63">
        <f t="shared" si="13"/>
        <v>850</v>
      </c>
      <c r="I120" s="63">
        <f t="shared" si="12"/>
        <v>76.5</v>
      </c>
      <c r="J120" s="63">
        <f t="shared" si="14"/>
        <v>76.5</v>
      </c>
      <c r="K120" s="63">
        <v>0</v>
      </c>
      <c r="L120" s="63">
        <f t="shared" si="15"/>
        <v>1003</v>
      </c>
    </row>
    <row r="121" spans="1:12">
      <c r="A121" s="40">
        <v>43766</v>
      </c>
      <c r="B121" s="19" t="s">
        <v>313</v>
      </c>
      <c r="C121" s="59">
        <v>9613</v>
      </c>
      <c r="D121" s="15">
        <v>0.18</v>
      </c>
      <c r="E121" s="37" t="s">
        <v>165</v>
      </c>
      <c r="F121" s="27">
        <v>2</v>
      </c>
      <c r="G121" s="41">
        <v>72.033900000000003</v>
      </c>
      <c r="H121" s="63">
        <f t="shared" si="13"/>
        <v>144.06780000000001</v>
      </c>
      <c r="I121" s="63">
        <f t="shared" si="12"/>
        <v>12.966101999999999</v>
      </c>
      <c r="J121" s="63">
        <f t="shared" si="14"/>
        <v>12.966101999999999</v>
      </c>
      <c r="K121" s="63">
        <v>0</v>
      </c>
      <c r="L121" s="63">
        <f t="shared" si="15"/>
        <v>170.00000400000002</v>
      </c>
    </row>
    <row r="122" spans="1:12">
      <c r="A122" s="40">
        <v>43766</v>
      </c>
      <c r="B122" s="19" t="s">
        <v>313</v>
      </c>
      <c r="C122" s="14">
        <v>3923</v>
      </c>
      <c r="D122" s="15">
        <v>0.18</v>
      </c>
      <c r="E122" s="5" t="s">
        <v>26</v>
      </c>
      <c r="F122" s="16">
        <v>6</v>
      </c>
      <c r="G122" s="41">
        <v>90</v>
      </c>
      <c r="H122" s="63">
        <f t="shared" si="13"/>
        <v>540</v>
      </c>
      <c r="I122" s="63">
        <f t="shared" ref="I122:I134" si="16">H122*D122/2</f>
        <v>48.6</v>
      </c>
      <c r="J122" s="63">
        <f t="shared" si="14"/>
        <v>48.6</v>
      </c>
      <c r="K122" s="63">
        <v>0</v>
      </c>
      <c r="L122" s="63">
        <f t="shared" si="15"/>
        <v>637.20000000000005</v>
      </c>
    </row>
    <row r="123" spans="1:12">
      <c r="A123" s="40">
        <v>43767</v>
      </c>
      <c r="B123" s="19" t="s">
        <v>136</v>
      </c>
      <c r="C123" s="14">
        <v>8516</v>
      </c>
      <c r="D123" s="15">
        <v>0.18</v>
      </c>
      <c r="E123" s="37" t="s">
        <v>252</v>
      </c>
      <c r="F123" s="44">
        <v>1</v>
      </c>
      <c r="G123" s="41">
        <v>296.61</v>
      </c>
      <c r="H123" s="63">
        <f t="shared" si="13"/>
        <v>296.61</v>
      </c>
      <c r="I123" s="63">
        <f t="shared" si="16"/>
        <v>26.694900000000001</v>
      </c>
      <c r="J123" s="63">
        <f t="shared" si="14"/>
        <v>26.694900000000001</v>
      </c>
      <c r="K123" s="63">
        <v>0</v>
      </c>
      <c r="L123" s="63">
        <f t="shared" si="15"/>
        <v>349.99980000000005</v>
      </c>
    </row>
    <row r="124" spans="1:12">
      <c r="A124" s="40">
        <v>43767</v>
      </c>
      <c r="B124" s="19" t="s">
        <v>136</v>
      </c>
      <c r="C124" s="32">
        <v>9617</v>
      </c>
      <c r="D124" s="33">
        <v>0.18</v>
      </c>
      <c r="E124" s="37" t="s">
        <v>218</v>
      </c>
      <c r="F124" s="27">
        <v>3</v>
      </c>
      <c r="G124" s="41">
        <v>645</v>
      </c>
      <c r="H124" s="63">
        <f t="shared" si="13"/>
        <v>1935</v>
      </c>
      <c r="I124" s="63">
        <f t="shared" si="16"/>
        <v>174.15</v>
      </c>
      <c r="J124" s="63">
        <f t="shared" si="14"/>
        <v>174.15</v>
      </c>
      <c r="K124" s="63">
        <v>0</v>
      </c>
      <c r="L124" s="63">
        <f t="shared" si="15"/>
        <v>2283.3000000000002</v>
      </c>
    </row>
    <row r="125" spans="1:12">
      <c r="A125" s="40">
        <v>43767</v>
      </c>
      <c r="B125" s="19" t="s">
        <v>313</v>
      </c>
      <c r="C125" s="14">
        <v>7323</v>
      </c>
      <c r="D125" s="15">
        <v>0.12</v>
      </c>
      <c r="E125" s="5" t="s">
        <v>111</v>
      </c>
      <c r="F125" s="27">
        <v>2.78</v>
      </c>
      <c r="G125" s="41">
        <v>200</v>
      </c>
      <c r="H125" s="63">
        <f t="shared" si="13"/>
        <v>556</v>
      </c>
      <c r="I125" s="63">
        <f t="shared" si="16"/>
        <v>33.36</v>
      </c>
      <c r="J125" s="63">
        <f t="shared" si="14"/>
        <v>33.36</v>
      </c>
      <c r="K125" s="63">
        <v>0</v>
      </c>
      <c r="L125" s="63">
        <f t="shared" si="15"/>
        <v>622.72</v>
      </c>
    </row>
    <row r="126" spans="1:12">
      <c r="A126" s="40">
        <v>43767</v>
      </c>
      <c r="B126" s="19" t="s">
        <v>313</v>
      </c>
      <c r="C126" s="14">
        <v>7323</v>
      </c>
      <c r="D126" s="15">
        <v>0.12</v>
      </c>
      <c r="E126" s="5" t="s">
        <v>111</v>
      </c>
      <c r="F126" s="27">
        <v>6.55</v>
      </c>
      <c r="G126" s="41">
        <v>200</v>
      </c>
      <c r="H126" s="63">
        <f t="shared" si="13"/>
        <v>1310</v>
      </c>
      <c r="I126" s="63">
        <f t="shared" si="16"/>
        <v>78.599999999999994</v>
      </c>
      <c r="J126" s="63">
        <f t="shared" si="14"/>
        <v>78.599999999999994</v>
      </c>
      <c r="K126" s="63">
        <v>0</v>
      </c>
      <c r="L126" s="63">
        <f t="shared" si="15"/>
        <v>1467.1999999999998</v>
      </c>
    </row>
    <row r="127" spans="1:12">
      <c r="A127" s="40">
        <v>43767</v>
      </c>
      <c r="B127" s="19" t="s">
        <v>313</v>
      </c>
      <c r="C127" s="32">
        <v>9405</v>
      </c>
      <c r="D127" s="33">
        <v>0.18</v>
      </c>
      <c r="E127" s="37" t="s">
        <v>147</v>
      </c>
      <c r="F127" s="27">
        <v>1</v>
      </c>
      <c r="G127" s="41">
        <v>572.03390000000002</v>
      </c>
      <c r="H127" s="63">
        <f t="shared" si="13"/>
        <v>572.03390000000002</v>
      </c>
      <c r="I127" s="63">
        <f t="shared" si="16"/>
        <v>51.483050999999996</v>
      </c>
      <c r="J127" s="63">
        <f t="shared" si="14"/>
        <v>51.483050999999996</v>
      </c>
      <c r="K127" s="63">
        <v>0</v>
      </c>
      <c r="L127" s="63">
        <f t="shared" si="15"/>
        <v>675.00000200000011</v>
      </c>
    </row>
    <row r="128" spans="1:12">
      <c r="A128" s="40">
        <v>43767</v>
      </c>
      <c r="B128" s="19" t="s">
        <v>313</v>
      </c>
      <c r="C128" s="32">
        <v>8539</v>
      </c>
      <c r="D128" s="33">
        <v>0.12</v>
      </c>
      <c r="E128" s="37" t="s">
        <v>255</v>
      </c>
      <c r="F128" s="27">
        <v>2</v>
      </c>
      <c r="G128" s="41">
        <v>223.21430000000001</v>
      </c>
      <c r="H128" s="63">
        <f t="shared" si="13"/>
        <v>446.42860000000002</v>
      </c>
      <c r="I128" s="63">
        <f t="shared" si="16"/>
        <v>26.785716000000001</v>
      </c>
      <c r="J128" s="63">
        <f t="shared" si="14"/>
        <v>26.785716000000001</v>
      </c>
      <c r="K128" s="63">
        <v>0</v>
      </c>
      <c r="L128" s="63">
        <f t="shared" si="15"/>
        <v>500.00003199999998</v>
      </c>
    </row>
    <row r="129" spans="1:12">
      <c r="A129" s="40">
        <v>43767</v>
      </c>
      <c r="B129" s="19" t="s">
        <v>313</v>
      </c>
      <c r="C129" s="14">
        <v>3923</v>
      </c>
      <c r="D129" s="15">
        <v>0.18</v>
      </c>
      <c r="E129" s="5" t="s">
        <v>28</v>
      </c>
      <c r="F129" s="16">
        <v>2</v>
      </c>
      <c r="G129" s="41">
        <v>110</v>
      </c>
      <c r="H129" s="63">
        <f t="shared" si="13"/>
        <v>220</v>
      </c>
      <c r="I129" s="63">
        <f t="shared" si="16"/>
        <v>19.8</v>
      </c>
      <c r="J129" s="63">
        <f t="shared" si="14"/>
        <v>19.8</v>
      </c>
      <c r="K129" s="63">
        <v>0</v>
      </c>
      <c r="L129" s="63">
        <f t="shared" si="15"/>
        <v>259.60000000000002</v>
      </c>
    </row>
    <row r="130" spans="1:12">
      <c r="A130" s="40">
        <v>43768</v>
      </c>
      <c r="B130" s="19" t="s">
        <v>136</v>
      </c>
      <c r="C130" s="32">
        <v>7323</v>
      </c>
      <c r="D130" s="33">
        <v>0.12</v>
      </c>
      <c r="E130" s="37" t="s">
        <v>296</v>
      </c>
      <c r="F130" s="27">
        <v>1</v>
      </c>
      <c r="G130" s="41">
        <v>205.3571</v>
      </c>
      <c r="H130" s="63">
        <f t="shared" ref="H130:H134" si="17">F130*G130</f>
        <v>205.3571</v>
      </c>
      <c r="I130" s="63">
        <f t="shared" si="16"/>
        <v>12.321425999999999</v>
      </c>
      <c r="J130" s="63">
        <f t="shared" ref="J130:J134" si="18">I130</f>
        <v>12.321425999999999</v>
      </c>
      <c r="K130" s="63">
        <v>0</v>
      </c>
      <c r="L130" s="63">
        <f t="shared" si="15"/>
        <v>229.99995200000001</v>
      </c>
    </row>
    <row r="131" spans="1:12">
      <c r="A131" s="40">
        <v>43768</v>
      </c>
      <c r="B131" s="19" t="s">
        <v>313</v>
      </c>
      <c r="C131" s="32">
        <v>3924</v>
      </c>
      <c r="D131" s="33">
        <v>0.18</v>
      </c>
      <c r="E131" s="37" t="s">
        <v>114</v>
      </c>
      <c r="F131" s="16">
        <v>1</v>
      </c>
      <c r="G131" s="41">
        <v>360.16950000000003</v>
      </c>
      <c r="H131" s="63">
        <f t="shared" si="17"/>
        <v>360.16950000000003</v>
      </c>
      <c r="I131" s="63">
        <f t="shared" si="16"/>
        <v>32.415255000000002</v>
      </c>
      <c r="J131" s="63">
        <f t="shared" si="18"/>
        <v>32.415255000000002</v>
      </c>
      <c r="K131" s="63">
        <v>0</v>
      </c>
      <c r="L131" s="63">
        <f t="shared" ref="L131:L134" si="19">SUM(H131:K131)</f>
        <v>425.00001000000003</v>
      </c>
    </row>
    <row r="132" spans="1:12">
      <c r="A132" s="40">
        <v>43768</v>
      </c>
      <c r="B132" s="19" t="s">
        <v>313</v>
      </c>
      <c r="C132" s="32">
        <v>9613</v>
      </c>
      <c r="D132" s="33">
        <v>0.18</v>
      </c>
      <c r="E132" s="37" t="s">
        <v>166</v>
      </c>
      <c r="F132" s="27">
        <v>2</v>
      </c>
      <c r="G132" s="41">
        <v>84.745800000000003</v>
      </c>
      <c r="H132" s="63">
        <f t="shared" si="17"/>
        <v>169.49160000000001</v>
      </c>
      <c r="I132" s="63">
        <f t="shared" si="16"/>
        <v>15.254244</v>
      </c>
      <c r="J132" s="63">
        <f t="shared" si="18"/>
        <v>15.254244</v>
      </c>
      <c r="K132" s="63">
        <v>0</v>
      </c>
      <c r="L132" s="63">
        <f t="shared" si="19"/>
        <v>200.00008800000001</v>
      </c>
    </row>
    <row r="133" spans="1:12">
      <c r="A133" s="40">
        <v>43769</v>
      </c>
      <c r="B133" s="19" t="s">
        <v>313</v>
      </c>
      <c r="C133" s="32">
        <v>7323</v>
      </c>
      <c r="D133" s="33">
        <v>0.12</v>
      </c>
      <c r="E133" s="37" t="s">
        <v>142</v>
      </c>
      <c r="F133" s="27">
        <v>1</v>
      </c>
      <c r="G133" s="41">
        <v>312.5</v>
      </c>
      <c r="H133" s="63">
        <f t="shared" si="17"/>
        <v>312.5</v>
      </c>
      <c r="I133" s="63">
        <f t="shared" si="16"/>
        <v>18.75</v>
      </c>
      <c r="J133" s="63">
        <f t="shared" si="18"/>
        <v>18.75</v>
      </c>
      <c r="K133" s="63">
        <v>0</v>
      </c>
      <c r="L133" s="63">
        <f t="shared" si="19"/>
        <v>350</v>
      </c>
    </row>
    <row r="134" spans="1:12">
      <c r="A134" s="40">
        <v>43769</v>
      </c>
      <c r="B134" s="19" t="s">
        <v>313</v>
      </c>
      <c r="C134" s="14">
        <v>8516</v>
      </c>
      <c r="D134" s="15">
        <v>0.18</v>
      </c>
      <c r="E134" s="37" t="s">
        <v>252</v>
      </c>
      <c r="F134" s="44">
        <v>1</v>
      </c>
      <c r="G134" s="41">
        <v>296.61</v>
      </c>
      <c r="H134" s="63">
        <f t="shared" si="17"/>
        <v>296.61</v>
      </c>
      <c r="I134" s="63">
        <f t="shared" si="16"/>
        <v>26.694900000000001</v>
      </c>
      <c r="J134" s="63">
        <f t="shared" si="18"/>
        <v>26.694900000000001</v>
      </c>
      <c r="K134" s="63">
        <v>0</v>
      </c>
      <c r="L134" s="63">
        <f t="shared" si="19"/>
        <v>349.99980000000005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08"/>
  <sheetViews>
    <sheetView tabSelected="1" zoomScaleNormal="100" workbookViewId="0">
      <selection activeCell="E3" sqref="E3"/>
    </sheetView>
  </sheetViews>
  <sheetFormatPr defaultColWidth="9" defaultRowHeight="15"/>
  <cols>
    <col min="1" max="1" width="12.42578125" style="1" customWidth="1"/>
    <col min="2" max="2" width="18.42578125" style="1" customWidth="1"/>
    <col min="3" max="3" width="9.42578125" style="2" customWidth="1"/>
    <col min="4" max="4" width="8.7109375" style="1" customWidth="1"/>
    <col min="5" max="5" width="38.28515625" style="1" customWidth="1"/>
    <col min="6" max="6" width="12.140625" style="1" customWidth="1"/>
    <col min="7" max="7" width="17.28515625" style="1" customWidth="1"/>
    <col min="8" max="8" width="12" style="1" bestFit="1" customWidth="1"/>
    <col min="9" max="10" width="9.5703125" style="1" bestFit="1" customWidth="1"/>
    <col min="11" max="11" width="6.140625" style="1" bestFit="1" customWidth="1"/>
    <col min="12" max="12" width="17.28515625" style="1" customWidth="1"/>
    <col min="13" max="253" width="8.85546875" style="1" customWidth="1"/>
  </cols>
  <sheetData>
    <row r="1" spans="1:12">
      <c r="A1" s="105" t="s">
        <v>18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3" spans="1:12">
      <c r="A3" s="55" t="s">
        <v>13</v>
      </c>
      <c r="B3" s="55" t="s">
        <v>435</v>
      </c>
      <c r="C3" s="71" t="s">
        <v>14</v>
      </c>
      <c r="D3" s="55" t="s">
        <v>15</v>
      </c>
      <c r="E3" s="55" t="s">
        <v>20</v>
      </c>
      <c r="F3" s="55" t="s">
        <v>21</v>
      </c>
      <c r="G3" s="55" t="s">
        <v>22</v>
      </c>
      <c r="H3" s="55" t="s">
        <v>16</v>
      </c>
      <c r="I3" s="55" t="s">
        <v>2</v>
      </c>
      <c r="J3" s="55" t="s">
        <v>3</v>
      </c>
      <c r="K3" s="55" t="s">
        <v>4</v>
      </c>
      <c r="L3" s="55" t="s">
        <v>17</v>
      </c>
    </row>
    <row r="4" spans="1:12">
      <c r="A4" s="56">
        <v>43556</v>
      </c>
      <c r="B4" s="19" t="s">
        <v>313</v>
      </c>
      <c r="C4" s="59">
        <v>8414</v>
      </c>
      <c r="D4" s="57">
        <v>0.18</v>
      </c>
      <c r="E4" s="22" t="s">
        <v>23</v>
      </c>
      <c r="F4" s="27">
        <v>1</v>
      </c>
      <c r="G4" s="58">
        <v>1398.31</v>
      </c>
      <c r="H4" s="4">
        <f t="shared" ref="H4:H67" si="0">F4*G4</f>
        <v>1398.31</v>
      </c>
      <c r="I4" s="4">
        <f t="shared" ref="I4:I40" si="1">H4*D4/2</f>
        <v>125.8479</v>
      </c>
      <c r="J4" s="4">
        <f t="shared" ref="J4:J40" si="2">I4</f>
        <v>125.8479</v>
      </c>
      <c r="K4" s="4">
        <v>0</v>
      </c>
      <c r="L4" s="4">
        <f t="shared" ref="L4:L67" si="3">SUM(H4:K4)</f>
        <v>1650.0057999999999</v>
      </c>
    </row>
    <row r="5" spans="1:12">
      <c r="A5" s="56">
        <v>43558</v>
      </c>
      <c r="B5" s="19" t="s">
        <v>313</v>
      </c>
      <c r="C5" s="14">
        <v>8414</v>
      </c>
      <c r="D5" s="42">
        <v>0.18</v>
      </c>
      <c r="E5" s="5" t="s">
        <v>24</v>
      </c>
      <c r="F5" s="27">
        <v>1</v>
      </c>
      <c r="G5" s="58">
        <v>1228.81</v>
      </c>
      <c r="H5" s="4">
        <f t="shared" si="0"/>
        <v>1228.81</v>
      </c>
      <c r="I5" s="4">
        <f t="shared" si="1"/>
        <v>110.59289999999999</v>
      </c>
      <c r="J5" s="4">
        <f t="shared" si="2"/>
        <v>110.59289999999999</v>
      </c>
      <c r="K5" s="4">
        <v>0</v>
      </c>
      <c r="L5" s="4">
        <f t="shared" si="3"/>
        <v>1449.9958000000001</v>
      </c>
    </row>
    <row r="6" spans="1:12">
      <c r="A6" s="56">
        <v>43560</v>
      </c>
      <c r="B6" s="19" t="s">
        <v>313</v>
      </c>
      <c r="C6" s="14">
        <v>7321</v>
      </c>
      <c r="D6" s="42">
        <v>0.18</v>
      </c>
      <c r="E6" s="5" t="s">
        <v>25</v>
      </c>
      <c r="F6" s="27">
        <v>2</v>
      </c>
      <c r="G6" s="58">
        <v>1991.53</v>
      </c>
      <c r="H6" s="4">
        <f t="shared" si="0"/>
        <v>3983.06</v>
      </c>
      <c r="I6" s="4">
        <f t="shared" si="1"/>
        <v>358.47539999999998</v>
      </c>
      <c r="J6" s="4">
        <f t="shared" si="2"/>
        <v>358.47539999999998</v>
      </c>
      <c r="K6" s="4">
        <v>0</v>
      </c>
      <c r="L6" s="4">
        <f t="shared" si="3"/>
        <v>4700.0108</v>
      </c>
    </row>
    <row r="7" spans="1:12">
      <c r="A7" s="56">
        <v>43561</v>
      </c>
      <c r="B7" s="19" t="s">
        <v>313</v>
      </c>
      <c r="C7" s="14">
        <v>3923</v>
      </c>
      <c r="D7" s="42">
        <v>0.18</v>
      </c>
      <c r="E7" s="5" t="s">
        <v>26</v>
      </c>
      <c r="F7" s="27">
        <v>2</v>
      </c>
      <c r="G7" s="58">
        <v>100</v>
      </c>
      <c r="H7" s="4">
        <f t="shared" si="0"/>
        <v>200</v>
      </c>
      <c r="I7" s="4">
        <f t="shared" si="1"/>
        <v>18</v>
      </c>
      <c r="J7" s="4">
        <f t="shared" si="2"/>
        <v>18</v>
      </c>
      <c r="K7" s="4">
        <v>0</v>
      </c>
      <c r="L7" s="4">
        <f t="shared" si="3"/>
        <v>236</v>
      </c>
    </row>
    <row r="8" spans="1:12">
      <c r="A8" s="56">
        <v>43562</v>
      </c>
      <c r="B8" s="19" t="s">
        <v>313</v>
      </c>
      <c r="C8" s="14">
        <v>3923</v>
      </c>
      <c r="D8" s="42">
        <v>0.18</v>
      </c>
      <c r="E8" s="5" t="s">
        <v>27</v>
      </c>
      <c r="F8" s="27">
        <v>2</v>
      </c>
      <c r="G8" s="58">
        <v>110</v>
      </c>
      <c r="H8" s="4">
        <f t="shared" si="0"/>
        <v>220</v>
      </c>
      <c r="I8" s="4">
        <f t="shared" si="1"/>
        <v>19.8</v>
      </c>
      <c r="J8" s="4">
        <f t="shared" si="2"/>
        <v>19.8</v>
      </c>
      <c r="K8" s="4">
        <v>0</v>
      </c>
      <c r="L8" s="4">
        <f t="shared" si="3"/>
        <v>259.60000000000002</v>
      </c>
    </row>
    <row r="9" spans="1:12">
      <c r="A9" s="56">
        <v>43563</v>
      </c>
      <c r="B9" s="19" t="s">
        <v>313</v>
      </c>
      <c r="C9" s="14">
        <v>3923</v>
      </c>
      <c r="D9" s="42">
        <v>0.18</v>
      </c>
      <c r="E9" s="5" t="s">
        <v>28</v>
      </c>
      <c r="F9" s="27">
        <v>2</v>
      </c>
      <c r="G9" s="58">
        <v>125</v>
      </c>
      <c r="H9" s="4">
        <f t="shared" si="0"/>
        <v>250</v>
      </c>
      <c r="I9" s="4">
        <f t="shared" si="1"/>
        <v>22.5</v>
      </c>
      <c r="J9" s="4">
        <f t="shared" si="2"/>
        <v>22.5</v>
      </c>
      <c r="K9" s="4">
        <v>0</v>
      </c>
      <c r="L9" s="4">
        <f t="shared" si="3"/>
        <v>295</v>
      </c>
    </row>
    <row r="10" spans="1:12">
      <c r="A10" s="56">
        <v>43564</v>
      </c>
      <c r="B10" s="19" t="s">
        <v>313</v>
      </c>
      <c r="C10" s="14">
        <v>8479</v>
      </c>
      <c r="D10" s="57">
        <v>0.18</v>
      </c>
      <c r="E10" s="5" t="s">
        <v>29</v>
      </c>
      <c r="F10" s="27">
        <v>1</v>
      </c>
      <c r="G10" s="58">
        <v>8474.58</v>
      </c>
      <c r="H10" s="4">
        <f t="shared" si="0"/>
        <v>8474.58</v>
      </c>
      <c r="I10" s="4">
        <f t="shared" si="1"/>
        <v>762.71219999999994</v>
      </c>
      <c r="J10" s="4">
        <f t="shared" si="2"/>
        <v>762.71219999999994</v>
      </c>
      <c r="K10" s="4">
        <v>0</v>
      </c>
      <c r="L10" s="4">
        <f t="shared" si="3"/>
        <v>10000.0044</v>
      </c>
    </row>
    <row r="11" spans="1:12">
      <c r="A11" s="56">
        <v>43566</v>
      </c>
      <c r="B11" s="19" t="s">
        <v>313</v>
      </c>
      <c r="C11" s="14">
        <v>3924</v>
      </c>
      <c r="D11" s="42">
        <v>0.18</v>
      </c>
      <c r="E11" s="5" t="s">
        <v>30</v>
      </c>
      <c r="F11" s="27">
        <v>2</v>
      </c>
      <c r="G11" s="58">
        <v>400</v>
      </c>
      <c r="H11" s="4">
        <f t="shared" si="0"/>
        <v>800</v>
      </c>
      <c r="I11" s="4">
        <f t="shared" si="1"/>
        <v>72</v>
      </c>
      <c r="J11" s="4">
        <f t="shared" si="2"/>
        <v>72</v>
      </c>
      <c r="K11" s="4">
        <v>0</v>
      </c>
      <c r="L11" s="4">
        <f t="shared" si="3"/>
        <v>944</v>
      </c>
    </row>
    <row r="12" spans="1:12">
      <c r="A12" s="56">
        <v>43567</v>
      </c>
      <c r="B12" s="19" t="s">
        <v>313</v>
      </c>
      <c r="C12" s="14">
        <v>3924</v>
      </c>
      <c r="D12" s="42">
        <v>0.18</v>
      </c>
      <c r="E12" s="5" t="s">
        <v>31</v>
      </c>
      <c r="F12" s="27">
        <v>1</v>
      </c>
      <c r="G12" s="58">
        <v>575</v>
      </c>
      <c r="H12" s="4">
        <f t="shared" si="0"/>
        <v>575</v>
      </c>
      <c r="I12" s="4">
        <f t="shared" si="1"/>
        <v>51.75</v>
      </c>
      <c r="J12" s="4">
        <f t="shared" si="2"/>
        <v>51.75</v>
      </c>
      <c r="K12" s="4">
        <v>0</v>
      </c>
      <c r="L12" s="4">
        <f t="shared" si="3"/>
        <v>678.5</v>
      </c>
    </row>
    <row r="13" spans="1:12">
      <c r="A13" s="56">
        <v>43568</v>
      </c>
      <c r="B13" s="19" t="s">
        <v>313</v>
      </c>
      <c r="C13" s="14">
        <v>3924</v>
      </c>
      <c r="D13" s="42">
        <v>0.18</v>
      </c>
      <c r="E13" s="5" t="s">
        <v>32</v>
      </c>
      <c r="F13" s="27">
        <v>1</v>
      </c>
      <c r="G13" s="58">
        <v>625</v>
      </c>
      <c r="H13" s="4">
        <f t="shared" si="0"/>
        <v>625</v>
      </c>
      <c r="I13" s="4">
        <f t="shared" si="1"/>
        <v>56.25</v>
      </c>
      <c r="J13" s="4">
        <f t="shared" si="2"/>
        <v>56.25</v>
      </c>
      <c r="K13" s="4">
        <v>0</v>
      </c>
      <c r="L13" s="4">
        <f t="shared" si="3"/>
        <v>737.5</v>
      </c>
    </row>
    <row r="14" spans="1:12">
      <c r="A14" s="56">
        <v>43570</v>
      </c>
      <c r="B14" s="19" t="s">
        <v>313</v>
      </c>
      <c r="C14" s="14">
        <v>3924</v>
      </c>
      <c r="D14" s="42">
        <v>0.18</v>
      </c>
      <c r="E14" s="5" t="s">
        <v>31</v>
      </c>
      <c r="F14" s="27">
        <v>2</v>
      </c>
      <c r="G14" s="58">
        <v>575</v>
      </c>
      <c r="H14" s="4">
        <f t="shared" si="0"/>
        <v>1150</v>
      </c>
      <c r="I14" s="4">
        <f t="shared" si="1"/>
        <v>103.5</v>
      </c>
      <c r="J14" s="4">
        <f t="shared" si="2"/>
        <v>103.5</v>
      </c>
      <c r="K14" s="4">
        <v>0</v>
      </c>
      <c r="L14" s="4">
        <f t="shared" si="3"/>
        <v>1357</v>
      </c>
    </row>
    <row r="15" spans="1:12">
      <c r="A15" s="56">
        <v>43571</v>
      </c>
      <c r="B15" s="19" t="s">
        <v>313</v>
      </c>
      <c r="C15" s="14">
        <v>3924</v>
      </c>
      <c r="D15" s="42">
        <v>0.18</v>
      </c>
      <c r="E15" s="5" t="s">
        <v>32</v>
      </c>
      <c r="F15" s="27">
        <v>1</v>
      </c>
      <c r="G15" s="58">
        <v>625</v>
      </c>
      <c r="H15" s="4">
        <f t="shared" si="0"/>
        <v>625</v>
      </c>
      <c r="I15" s="4">
        <f t="shared" si="1"/>
        <v>56.25</v>
      </c>
      <c r="J15" s="4">
        <f t="shared" si="2"/>
        <v>56.25</v>
      </c>
      <c r="K15" s="4">
        <v>0</v>
      </c>
      <c r="L15" s="4">
        <f t="shared" si="3"/>
        <v>737.5</v>
      </c>
    </row>
    <row r="16" spans="1:12">
      <c r="A16" s="56">
        <v>43572</v>
      </c>
      <c r="B16" s="19" t="s">
        <v>313</v>
      </c>
      <c r="C16" s="14">
        <v>8414</v>
      </c>
      <c r="D16" s="42">
        <v>0.18</v>
      </c>
      <c r="E16" s="5" t="s">
        <v>24</v>
      </c>
      <c r="F16" s="27">
        <v>1</v>
      </c>
      <c r="G16" s="58">
        <v>1228.81</v>
      </c>
      <c r="H16" s="4">
        <f t="shared" si="0"/>
        <v>1228.81</v>
      </c>
      <c r="I16" s="4">
        <f t="shared" si="1"/>
        <v>110.59289999999999</v>
      </c>
      <c r="J16" s="4">
        <f t="shared" si="2"/>
        <v>110.59289999999999</v>
      </c>
      <c r="K16" s="4">
        <v>0</v>
      </c>
      <c r="L16" s="4">
        <f t="shared" si="3"/>
        <v>1449.9958000000001</v>
      </c>
    </row>
    <row r="17" spans="1:12">
      <c r="A17" s="56">
        <v>43573</v>
      </c>
      <c r="B17" s="19" t="s">
        <v>313</v>
      </c>
      <c r="C17" s="14">
        <v>8513</v>
      </c>
      <c r="D17" s="42">
        <v>0.18</v>
      </c>
      <c r="E17" s="5" t="s">
        <v>33</v>
      </c>
      <c r="F17" s="27">
        <v>2</v>
      </c>
      <c r="G17" s="58">
        <v>84.75</v>
      </c>
      <c r="H17" s="4">
        <f t="shared" si="0"/>
        <v>169.5</v>
      </c>
      <c r="I17" s="4">
        <f t="shared" si="1"/>
        <v>15.254999999999999</v>
      </c>
      <c r="J17" s="4">
        <f t="shared" si="2"/>
        <v>15.254999999999999</v>
      </c>
      <c r="K17" s="4">
        <v>0</v>
      </c>
      <c r="L17" s="4">
        <f t="shared" si="3"/>
        <v>200.01</v>
      </c>
    </row>
    <row r="18" spans="1:12">
      <c r="A18" s="56">
        <v>43573</v>
      </c>
      <c r="B18" s="19" t="s">
        <v>313</v>
      </c>
      <c r="C18" s="14">
        <v>8513</v>
      </c>
      <c r="D18" s="42">
        <v>0.18</v>
      </c>
      <c r="E18" s="5" t="s">
        <v>33</v>
      </c>
      <c r="F18" s="27">
        <v>3</v>
      </c>
      <c r="G18" s="58">
        <v>85.75</v>
      </c>
      <c r="H18" s="4">
        <f t="shared" si="0"/>
        <v>257.25</v>
      </c>
      <c r="I18" s="4">
        <f t="shared" si="1"/>
        <v>23.1525</v>
      </c>
      <c r="J18" s="4">
        <f t="shared" si="2"/>
        <v>23.1525</v>
      </c>
      <c r="K18" s="4">
        <v>1</v>
      </c>
      <c r="L18" s="4">
        <f t="shared" si="3"/>
        <v>304.55499999999995</v>
      </c>
    </row>
    <row r="19" spans="1:12">
      <c r="A19" s="56">
        <v>43575</v>
      </c>
      <c r="B19" s="19" t="s">
        <v>313</v>
      </c>
      <c r="C19" s="14">
        <v>8513</v>
      </c>
      <c r="D19" s="42">
        <v>0.18</v>
      </c>
      <c r="E19" s="5" t="s">
        <v>33</v>
      </c>
      <c r="F19" s="27">
        <v>4</v>
      </c>
      <c r="G19" s="58">
        <v>86.75</v>
      </c>
      <c r="H19" s="4">
        <f t="shared" si="0"/>
        <v>347</v>
      </c>
      <c r="I19" s="4">
        <f t="shared" si="1"/>
        <v>31.23</v>
      </c>
      <c r="J19" s="4">
        <f t="shared" si="2"/>
        <v>31.23</v>
      </c>
      <c r="K19" s="4">
        <v>2</v>
      </c>
      <c r="L19" s="4">
        <f t="shared" si="3"/>
        <v>411.46000000000004</v>
      </c>
    </row>
    <row r="20" spans="1:12">
      <c r="A20" s="56">
        <v>43576</v>
      </c>
      <c r="B20" s="19" t="s">
        <v>313</v>
      </c>
      <c r="C20" s="14">
        <v>8513</v>
      </c>
      <c r="D20" s="42">
        <v>0.18</v>
      </c>
      <c r="E20" s="5" t="s">
        <v>33</v>
      </c>
      <c r="F20" s="27">
        <v>5</v>
      </c>
      <c r="G20" s="58">
        <v>87.75</v>
      </c>
      <c r="H20" s="4">
        <f t="shared" si="0"/>
        <v>438.75</v>
      </c>
      <c r="I20" s="4">
        <f t="shared" si="1"/>
        <v>39.487499999999997</v>
      </c>
      <c r="J20" s="4">
        <f t="shared" si="2"/>
        <v>39.487499999999997</v>
      </c>
      <c r="K20" s="4">
        <v>3</v>
      </c>
      <c r="L20" s="4">
        <f t="shared" si="3"/>
        <v>520.72500000000002</v>
      </c>
    </row>
    <row r="21" spans="1:12">
      <c r="A21" s="56">
        <v>43577</v>
      </c>
      <c r="B21" s="19" t="s">
        <v>313</v>
      </c>
      <c r="C21" s="14">
        <v>8513</v>
      </c>
      <c r="D21" s="42">
        <v>0.18</v>
      </c>
      <c r="E21" s="5" t="s">
        <v>33</v>
      </c>
      <c r="F21" s="27">
        <v>6</v>
      </c>
      <c r="G21" s="58">
        <v>88.75</v>
      </c>
      <c r="H21" s="4">
        <f t="shared" si="0"/>
        <v>532.5</v>
      </c>
      <c r="I21" s="4">
        <f t="shared" si="1"/>
        <v>47.924999999999997</v>
      </c>
      <c r="J21" s="4">
        <f t="shared" si="2"/>
        <v>47.924999999999997</v>
      </c>
      <c r="K21" s="4">
        <v>4</v>
      </c>
      <c r="L21" s="4">
        <f t="shared" si="3"/>
        <v>632.34999999999991</v>
      </c>
    </row>
    <row r="22" spans="1:12">
      <c r="A22" s="56">
        <v>43578</v>
      </c>
      <c r="B22" s="19" t="s">
        <v>313</v>
      </c>
      <c r="C22" s="14">
        <v>8414</v>
      </c>
      <c r="D22" s="57">
        <v>0.18</v>
      </c>
      <c r="E22" s="5" t="s">
        <v>66</v>
      </c>
      <c r="F22" s="27">
        <v>12</v>
      </c>
      <c r="G22" s="58">
        <v>1059.32</v>
      </c>
      <c r="H22" s="4">
        <f t="shared" si="0"/>
        <v>12711.84</v>
      </c>
      <c r="I22" s="4">
        <f t="shared" si="1"/>
        <v>1144.0655999999999</v>
      </c>
      <c r="J22" s="4">
        <f t="shared" si="2"/>
        <v>1144.0655999999999</v>
      </c>
      <c r="K22" s="4">
        <v>0</v>
      </c>
      <c r="L22" s="4">
        <f t="shared" si="3"/>
        <v>14999.9712</v>
      </c>
    </row>
    <row r="23" spans="1:12">
      <c r="A23" s="56">
        <v>43578</v>
      </c>
      <c r="B23" s="19" t="s">
        <v>313</v>
      </c>
      <c r="C23" s="14">
        <v>8414</v>
      </c>
      <c r="D23" s="42">
        <v>0.18</v>
      </c>
      <c r="E23" s="5" t="s">
        <v>24</v>
      </c>
      <c r="F23" s="27">
        <v>1</v>
      </c>
      <c r="G23" s="58">
        <v>1228.81</v>
      </c>
      <c r="H23" s="4">
        <f t="shared" si="0"/>
        <v>1228.81</v>
      </c>
      <c r="I23" s="4">
        <f t="shared" si="1"/>
        <v>110.59289999999999</v>
      </c>
      <c r="J23" s="4">
        <f t="shared" si="2"/>
        <v>110.59289999999999</v>
      </c>
      <c r="K23" s="4">
        <v>0</v>
      </c>
      <c r="L23" s="4">
        <f t="shared" si="3"/>
        <v>1449.9958000000001</v>
      </c>
    </row>
    <row r="24" spans="1:12">
      <c r="A24" s="56">
        <v>43579</v>
      </c>
      <c r="B24" s="19" t="s">
        <v>313</v>
      </c>
      <c r="C24" s="59">
        <v>8414</v>
      </c>
      <c r="D24" s="57">
        <v>0.18</v>
      </c>
      <c r="E24" s="22" t="s">
        <v>23</v>
      </c>
      <c r="F24" s="27">
        <v>1</v>
      </c>
      <c r="G24" s="58">
        <v>1398.81</v>
      </c>
      <c r="H24" s="4">
        <f t="shared" si="0"/>
        <v>1398.81</v>
      </c>
      <c r="I24" s="4">
        <f t="shared" si="1"/>
        <v>125.8929</v>
      </c>
      <c r="J24" s="4">
        <f t="shared" si="2"/>
        <v>125.8929</v>
      </c>
      <c r="K24" s="4">
        <v>0</v>
      </c>
      <c r="L24" s="4">
        <f t="shared" si="3"/>
        <v>1650.5958000000001</v>
      </c>
    </row>
    <row r="25" spans="1:12">
      <c r="A25" s="56">
        <v>43580</v>
      </c>
      <c r="B25" s="19" t="s">
        <v>313</v>
      </c>
      <c r="C25" s="59">
        <v>8414</v>
      </c>
      <c r="D25" s="57">
        <v>0.18</v>
      </c>
      <c r="E25" s="5" t="s">
        <v>65</v>
      </c>
      <c r="F25" s="27">
        <v>5</v>
      </c>
      <c r="G25" s="58">
        <v>1186.44</v>
      </c>
      <c r="H25" s="4">
        <f t="shared" si="0"/>
        <v>5932.2000000000007</v>
      </c>
      <c r="I25" s="4">
        <f t="shared" si="1"/>
        <v>533.89800000000002</v>
      </c>
      <c r="J25" s="4">
        <f t="shared" si="2"/>
        <v>533.89800000000002</v>
      </c>
      <c r="K25" s="4">
        <v>0</v>
      </c>
      <c r="L25" s="4">
        <f t="shared" si="3"/>
        <v>6999.996000000001</v>
      </c>
    </row>
    <row r="26" spans="1:12">
      <c r="A26" s="56">
        <v>43581</v>
      </c>
      <c r="B26" s="19" t="s">
        <v>313</v>
      </c>
      <c r="C26" s="14">
        <v>8414</v>
      </c>
      <c r="D26" s="42">
        <v>0.18</v>
      </c>
      <c r="E26" s="5" t="s">
        <v>24</v>
      </c>
      <c r="F26" s="27">
        <v>1</v>
      </c>
      <c r="G26" s="58">
        <v>1228.81</v>
      </c>
      <c r="H26" s="4">
        <f t="shared" si="0"/>
        <v>1228.81</v>
      </c>
      <c r="I26" s="4">
        <f t="shared" si="1"/>
        <v>110.59289999999999</v>
      </c>
      <c r="J26" s="4">
        <f t="shared" si="2"/>
        <v>110.59289999999999</v>
      </c>
      <c r="K26" s="4">
        <v>0</v>
      </c>
      <c r="L26" s="4">
        <f t="shared" si="3"/>
        <v>1449.9958000000001</v>
      </c>
    </row>
    <row r="27" spans="1:12">
      <c r="A27" s="56">
        <v>43584</v>
      </c>
      <c r="B27" s="19" t="s">
        <v>313</v>
      </c>
      <c r="C27" s="14">
        <v>8516</v>
      </c>
      <c r="D27" s="42">
        <v>0.18</v>
      </c>
      <c r="E27" s="5" t="s">
        <v>34</v>
      </c>
      <c r="F27" s="27">
        <v>1</v>
      </c>
      <c r="G27" s="58">
        <v>508.47</v>
      </c>
      <c r="H27" s="4">
        <f t="shared" si="0"/>
        <v>508.47</v>
      </c>
      <c r="I27" s="4">
        <f t="shared" si="1"/>
        <v>45.762300000000003</v>
      </c>
      <c r="J27" s="4">
        <f t="shared" si="2"/>
        <v>45.762300000000003</v>
      </c>
      <c r="K27" s="4">
        <v>0</v>
      </c>
      <c r="L27" s="4">
        <f t="shared" si="3"/>
        <v>599.99459999999999</v>
      </c>
    </row>
    <row r="28" spans="1:12">
      <c r="A28" s="56">
        <v>43585</v>
      </c>
      <c r="B28" s="19" t="s">
        <v>313</v>
      </c>
      <c r="C28" s="14">
        <v>8414</v>
      </c>
      <c r="D28" s="42">
        <v>0.18</v>
      </c>
      <c r="E28" s="5" t="s">
        <v>24</v>
      </c>
      <c r="F28" s="27">
        <v>6</v>
      </c>
      <c r="G28" s="58">
        <v>1129.94</v>
      </c>
      <c r="H28" s="4">
        <f t="shared" si="0"/>
        <v>6779.64</v>
      </c>
      <c r="I28" s="4">
        <f t="shared" si="1"/>
        <v>610.16759999999999</v>
      </c>
      <c r="J28" s="4">
        <f t="shared" si="2"/>
        <v>610.16759999999999</v>
      </c>
      <c r="K28" s="4">
        <v>0</v>
      </c>
      <c r="L28" s="4">
        <f t="shared" si="3"/>
        <v>7999.9751999999999</v>
      </c>
    </row>
    <row r="29" spans="1:12">
      <c r="A29" s="56">
        <v>43585</v>
      </c>
      <c r="B29" s="19" t="s">
        <v>313</v>
      </c>
      <c r="C29" s="59">
        <v>8414</v>
      </c>
      <c r="D29" s="57">
        <v>0.18</v>
      </c>
      <c r="E29" s="22" t="s">
        <v>23</v>
      </c>
      <c r="F29" s="27">
        <v>5</v>
      </c>
      <c r="G29" s="58">
        <v>1355.93</v>
      </c>
      <c r="H29" s="4">
        <f t="shared" si="0"/>
        <v>6779.6500000000005</v>
      </c>
      <c r="I29" s="4">
        <f t="shared" si="1"/>
        <v>610.16849999999999</v>
      </c>
      <c r="J29" s="4">
        <f t="shared" si="2"/>
        <v>610.16849999999999</v>
      </c>
      <c r="K29" s="4">
        <v>0</v>
      </c>
      <c r="L29" s="4">
        <f t="shared" si="3"/>
        <v>7999.9870000000001</v>
      </c>
    </row>
    <row r="30" spans="1:12">
      <c r="A30" s="40">
        <v>43587</v>
      </c>
      <c r="B30" s="19" t="s">
        <v>313</v>
      </c>
      <c r="C30" s="14">
        <v>8414</v>
      </c>
      <c r="D30" s="42">
        <v>0.18</v>
      </c>
      <c r="E30" s="5" t="s">
        <v>23</v>
      </c>
      <c r="F30" s="27">
        <v>3</v>
      </c>
      <c r="G30" s="41">
        <v>1398.31</v>
      </c>
      <c r="H30" s="4">
        <f t="shared" si="0"/>
        <v>4194.93</v>
      </c>
      <c r="I30" s="4">
        <f t="shared" si="1"/>
        <v>377.5437</v>
      </c>
      <c r="J30" s="4">
        <f t="shared" si="2"/>
        <v>377.5437</v>
      </c>
      <c r="K30" s="4">
        <v>0</v>
      </c>
      <c r="L30" s="4">
        <f t="shared" si="3"/>
        <v>4950.0174000000006</v>
      </c>
    </row>
    <row r="31" spans="1:12">
      <c r="A31" s="40">
        <v>43588</v>
      </c>
      <c r="B31" s="19" t="s">
        <v>313</v>
      </c>
      <c r="C31" s="14">
        <v>8539</v>
      </c>
      <c r="D31" s="42">
        <v>0.12</v>
      </c>
      <c r="E31" s="5" t="s">
        <v>347</v>
      </c>
      <c r="F31" s="27">
        <v>2</v>
      </c>
      <c r="G31" s="41">
        <v>214.29</v>
      </c>
      <c r="H31" s="4">
        <f t="shared" si="0"/>
        <v>428.58</v>
      </c>
      <c r="I31" s="4">
        <f t="shared" si="1"/>
        <v>25.714799999999997</v>
      </c>
      <c r="J31" s="4">
        <f t="shared" si="2"/>
        <v>25.714799999999997</v>
      </c>
      <c r="K31" s="4">
        <v>0</v>
      </c>
      <c r="L31" s="4">
        <f t="shared" si="3"/>
        <v>480.00959999999998</v>
      </c>
    </row>
    <row r="32" spans="1:12">
      <c r="A32" s="40">
        <v>43589</v>
      </c>
      <c r="B32" s="19" t="s">
        <v>313</v>
      </c>
      <c r="C32" s="14">
        <v>8539</v>
      </c>
      <c r="D32" s="42">
        <v>0.12</v>
      </c>
      <c r="E32" s="5" t="s">
        <v>347</v>
      </c>
      <c r="F32" s="27">
        <v>2</v>
      </c>
      <c r="G32" s="41">
        <v>214.29</v>
      </c>
      <c r="H32" s="4">
        <f t="shared" si="0"/>
        <v>428.58</v>
      </c>
      <c r="I32" s="4">
        <f t="shared" si="1"/>
        <v>25.714799999999997</v>
      </c>
      <c r="J32" s="4">
        <f t="shared" si="2"/>
        <v>25.714799999999997</v>
      </c>
      <c r="K32" s="4">
        <v>0</v>
      </c>
      <c r="L32" s="4">
        <f t="shared" si="3"/>
        <v>480.00959999999998</v>
      </c>
    </row>
    <row r="33" spans="1:12">
      <c r="A33" s="40">
        <v>43589</v>
      </c>
      <c r="B33" s="19" t="s">
        <v>313</v>
      </c>
      <c r="C33" s="14">
        <v>7323</v>
      </c>
      <c r="D33" s="42">
        <v>0.12</v>
      </c>
      <c r="E33" s="5" t="s">
        <v>85</v>
      </c>
      <c r="F33" s="27">
        <v>50</v>
      </c>
      <c r="G33" s="41">
        <v>40</v>
      </c>
      <c r="H33" s="4">
        <f t="shared" si="0"/>
        <v>2000</v>
      </c>
      <c r="I33" s="4">
        <f t="shared" si="1"/>
        <v>120</v>
      </c>
      <c r="J33" s="4">
        <f t="shared" si="2"/>
        <v>120</v>
      </c>
      <c r="K33" s="4">
        <v>0</v>
      </c>
      <c r="L33" s="4">
        <f t="shared" si="3"/>
        <v>2240</v>
      </c>
    </row>
    <row r="34" spans="1:12">
      <c r="A34" s="40">
        <v>43589</v>
      </c>
      <c r="B34" s="19" t="s">
        <v>313</v>
      </c>
      <c r="C34" s="14">
        <v>7323</v>
      </c>
      <c r="D34" s="42">
        <v>0.12</v>
      </c>
      <c r="E34" s="5" t="s">
        <v>55</v>
      </c>
      <c r="F34" s="27">
        <v>200</v>
      </c>
      <c r="G34" s="41">
        <v>25</v>
      </c>
      <c r="H34" s="4">
        <f t="shared" si="0"/>
        <v>5000</v>
      </c>
      <c r="I34" s="4">
        <f t="shared" si="1"/>
        <v>300</v>
      </c>
      <c r="J34" s="4">
        <f t="shared" si="2"/>
        <v>300</v>
      </c>
      <c r="K34" s="4">
        <v>0</v>
      </c>
      <c r="L34" s="4">
        <f t="shared" si="3"/>
        <v>5600</v>
      </c>
    </row>
    <row r="35" spans="1:12">
      <c r="A35" s="40">
        <v>43589</v>
      </c>
      <c r="B35" s="19" t="s">
        <v>313</v>
      </c>
      <c r="C35" s="14">
        <v>8414</v>
      </c>
      <c r="D35" s="42">
        <v>0.18</v>
      </c>
      <c r="E35" s="5" t="s">
        <v>60</v>
      </c>
      <c r="F35" s="27">
        <v>1</v>
      </c>
      <c r="G35" s="41">
        <v>1694.92</v>
      </c>
      <c r="H35" s="4">
        <f t="shared" si="0"/>
        <v>1694.92</v>
      </c>
      <c r="I35" s="4">
        <f t="shared" si="1"/>
        <v>152.5428</v>
      </c>
      <c r="J35" s="4">
        <f t="shared" si="2"/>
        <v>152.5428</v>
      </c>
      <c r="K35" s="4">
        <v>0</v>
      </c>
      <c r="L35" s="4">
        <f t="shared" si="3"/>
        <v>2000.0056</v>
      </c>
    </row>
    <row r="36" spans="1:12">
      <c r="A36" s="40">
        <v>43589</v>
      </c>
      <c r="B36" s="19" t="s">
        <v>313</v>
      </c>
      <c r="C36" s="14">
        <v>8479</v>
      </c>
      <c r="D36" s="42">
        <v>0.18</v>
      </c>
      <c r="E36" s="5" t="s">
        <v>47</v>
      </c>
      <c r="F36" s="27">
        <v>1</v>
      </c>
      <c r="G36" s="41">
        <v>7796.61</v>
      </c>
      <c r="H36" s="4">
        <f t="shared" si="0"/>
        <v>7796.61</v>
      </c>
      <c r="I36" s="4">
        <f t="shared" si="1"/>
        <v>701.69489999999996</v>
      </c>
      <c r="J36" s="4">
        <f t="shared" si="2"/>
        <v>701.69489999999996</v>
      </c>
      <c r="K36" s="4">
        <v>0</v>
      </c>
      <c r="L36" s="4">
        <f t="shared" si="3"/>
        <v>9199.9997999999996</v>
      </c>
    </row>
    <row r="37" spans="1:12">
      <c r="A37" s="40">
        <v>43590</v>
      </c>
      <c r="B37" s="19" t="s">
        <v>313</v>
      </c>
      <c r="C37" s="14">
        <v>3924</v>
      </c>
      <c r="D37" s="42">
        <v>0.18</v>
      </c>
      <c r="E37" s="5" t="s">
        <v>31</v>
      </c>
      <c r="F37" s="27">
        <v>2</v>
      </c>
      <c r="G37" s="41">
        <v>529.66</v>
      </c>
      <c r="H37" s="4">
        <f t="shared" si="0"/>
        <v>1059.32</v>
      </c>
      <c r="I37" s="4">
        <f t="shared" si="1"/>
        <v>95.338799999999992</v>
      </c>
      <c r="J37" s="4">
        <f t="shared" si="2"/>
        <v>95.338799999999992</v>
      </c>
      <c r="K37" s="4">
        <v>0</v>
      </c>
      <c r="L37" s="4">
        <f t="shared" si="3"/>
        <v>1249.9975999999999</v>
      </c>
    </row>
    <row r="38" spans="1:12">
      <c r="A38" s="40">
        <v>43591</v>
      </c>
      <c r="B38" s="19" t="s">
        <v>313</v>
      </c>
      <c r="C38" s="14">
        <v>3924</v>
      </c>
      <c r="D38" s="42">
        <v>0.18</v>
      </c>
      <c r="E38" s="5" t="s">
        <v>30</v>
      </c>
      <c r="F38" s="27">
        <v>1</v>
      </c>
      <c r="G38" s="41">
        <v>338.98</v>
      </c>
      <c r="H38" s="4">
        <f t="shared" si="0"/>
        <v>338.98</v>
      </c>
      <c r="I38" s="4">
        <f t="shared" si="1"/>
        <v>30.508200000000002</v>
      </c>
      <c r="J38" s="4">
        <f t="shared" si="2"/>
        <v>30.508200000000002</v>
      </c>
      <c r="K38" s="4">
        <v>0</v>
      </c>
      <c r="L38" s="4">
        <f t="shared" si="3"/>
        <v>399.99639999999999</v>
      </c>
    </row>
    <row r="39" spans="1:12">
      <c r="A39" s="40">
        <v>43591</v>
      </c>
      <c r="B39" s="19" t="s">
        <v>313</v>
      </c>
      <c r="C39" s="59">
        <v>8506</v>
      </c>
      <c r="D39" s="57">
        <v>0.18</v>
      </c>
      <c r="E39" s="5" t="s">
        <v>44</v>
      </c>
      <c r="F39" s="27">
        <v>2</v>
      </c>
      <c r="G39" s="41">
        <v>17</v>
      </c>
      <c r="H39" s="4">
        <f t="shared" si="0"/>
        <v>34</v>
      </c>
      <c r="I39" s="4">
        <f t="shared" si="1"/>
        <v>3.06</v>
      </c>
      <c r="J39" s="4">
        <f t="shared" si="2"/>
        <v>3.06</v>
      </c>
      <c r="K39" s="4">
        <v>0</v>
      </c>
      <c r="L39" s="4">
        <f t="shared" si="3"/>
        <v>40.120000000000005</v>
      </c>
    </row>
    <row r="40" spans="1:12">
      <c r="A40" s="40">
        <v>43591</v>
      </c>
      <c r="B40" s="19" t="s">
        <v>136</v>
      </c>
      <c r="C40" s="59">
        <v>8506</v>
      </c>
      <c r="D40" s="57">
        <v>0.18</v>
      </c>
      <c r="E40" s="5" t="s">
        <v>45</v>
      </c>
      <c r="F40" s="27">
        <v>1</v>
      </c>
      <c r="G40" s="41">
        <v>17</v>
      </c>
      <c r="H40" s="4">
        <f t="shared" si="0"/>
        <v>17</v>
      </c>
      <c r="I40" s="4">
        <f t="shared" si="1"/>
        <v>1.53</v>
      </c>
      <c r="J40" s="4">
        <f t="shared" si="2"/>
        <v>1.53</v>
      </c>
      <c r="K40" s="4">
        <v>0</v>
      </c>
      <c r="L40" s="4">
        <f t="shared" si="3"/>
        <v>20.060000000000002</v>
      </c>
    </row>
    <row r="41" spans="1:12">
      <c r="A41" s="40">
        <v>43592</v>
      </c>
      <c r="B41" s="19" t="s">
        <v>313</v>
      </c>
      <c r="C41" s="14">
        <v>8539</v>
      </c>
      <c r="D41" s="57">
        <v>0.12</v>
      </c>
      <c r="E41" s="5" t="s">
        <v>347</v>
      </c>
      <c r="F41" s="27">
        <v>2</v>
      </c>
      <c r="G41" s="41">
        <v>214.29</v>
      </c>
      <c r="H41" s="4">
        <f t="shared" si="0"/>
        <v>428.58</v>
      </c>
      <c r="I41" s="60">
        <v>0</v>
      </c>
      <c r="J41" s="60">
        <v>0</v>
      </c>
      <c r="K41" s="60">
        <f>H41*D41</f>
        <v>51.429599999999994</v>
      </c>
      <c r="L41" s="60">
        <f t="shared" si="3"/>
        <v>480.00959999999998</v>
      </c>
    </row>
    <row r="42" spans="1:12">
      <c r="A42" s="40">
        <v>43592</v>
      </c>
      <c r="B42" s="19" t="s">
        <v>313</v>
      </c>
      <c r="C42" s="14">
        <v>8479</v>
      </c>
      <c r="D42" s="42">
        <v>0.18</v>
      </c>
      <c r="E42" s="5" t="s">
        <v>46</v>
      </c>
      <c r="F42" s="27">
        <v>1</v>
      </c>
      <c r="G42" s="41">
        <v>6949.15</v>
      </c>
      <c r="H42" s="4">
        <f t="shared" si="0"/>
        <v>6949.15</v>
      </c>
      <c r="I42" s="4">
        <f t="shared" ref="I42:I105" si="4">H42*D42/2</f>
        <v>625.42349999999999</v>
      </c>
      <c r="J42" s="4">
        <f t="shared" ref="J42:J105" si="5">I42</f>
        <v>625.42349999999999</v>
      </c>
      <c r="K42" s="4">
        <v>0</v>
      </c>
      <c r="L42" s="4">
        <f t="shared" si="3"/>
        <v>8199.9969999999994</v>
      </c>
    </row>
    <row r="43" spans="1:12">
      <c r="A43" s="40">
        <v>43593</v>
      </c>
      <c r="B43" s="19" t="s">
        <v>313</v>
      </c>
      <c r="C43" s="14">
        <v>3924</v>
      </c>
      <c r="D43" s="42">
        <v>0.18</v>
      </c>
      <c r="E43" s="5" t="s">
        <v>32</v>
      </c>
      <c r="F43" s="27">
        <v>1</v>
      </c>
      <c r="G43" s="41">
        <v>720.34</v>
      </c>
      <c r="H43" s="4">
        <f t="shared" si="0"/>
        <v>720.34</v>
      </c>
      <c r="I43" s="4">
        <f t="shared" si="4"/>
        <v>64.830600000000004</v>
      </c>
      <c r="J43" s="4">
        <f t="shared" si="5"/>
        <v>64.830600000000004</v>
      </c>
      <c r="K43" s="4">
        <v>0</v>
      </c>
      <c r="L43" s="4">
        <f t="shared" si="3"/>
        <v>850.00120000000004</v>
      </c>
    </row>
    <row r="44" spans="1:12">
      <c r="A44" s="40">
        <v>43594</v>
      </c>
      <c r="B44" s="19" t="s">
        <v>313</v>
      </c>
      <c r="C44" s="14">
        <v>8539</v>
      </c>
      <c r="D44" s="42">
        <v>0.12</v>
      </c>
      <c r="E44" s="5" t="s">
        <v>48</v>
      </c>
      <c r="F44" s="27">
        <v>5</v>
      </c>
      <c r="G44" s="41">
        <v>84.75</v>
      </c>
      <c r="H44" s="4">
        <f t="shared" si="0"/>
        <v>423.75</v>
      </c>
      <c r="I44" s="4">
        <f t="shared" si="4"/>
        <v>25.425000000000001</v>
      </c>
      <c r="J44" s="4">
        <f t="shared" si="5"/>
        <v>25.425000000000001</v>
      </c>
      <c r="K44" s="4">
        <v>0</v>
      </c>
      <c r="L44" s="4">
        <f t="shared" si="3"/>
        <v>474.6</v>
      </c>
    </row>
    <row r="45" spans="1:12">
      <c r="A45" s="40">
        <v>43595</v>
      </c>
      <c r="B45" s="19" t="s">
        <v>313</v>
      </c>
      <c r="C45" s="14">
        <v>7323</v>
      </c>
      <c r="D45" s="42">
        <v>0.12</v>
      </c>
      <c r="E45" s="5" t="s">
        <v>51</v>
      </c>
      <c r="F45" s="27">
        <v>3</v>
      </c>
      <c r="G45" s="41">
        <v>250</v>
      </c>
      <c r="H45" s="4">
        <f t="shared" si="0"/>
        <v>750</v>
      </c>
      <c r="I45" s="4">
        <f t="shared" si="4"/>
        <v>45</v>
      </c>
      <c r="J45" s="4">
        <f t="shared" si="5"/>
        <v>45</v>
      </c>
      <c r="K45" s="4">
        <v>0</v>
      </c>
      <c r="L45" s="4">
        <f t="shared" si="3"/>
        <v>840</v>
      </c>
    </row>
    <row r="46" spans="1:12">
      <c r="A46" s="40">
        <v>43595</v>
      </c>
      <c r="B46" s="19" t="s">
        <v>313</v>
      </c>
      <c r="C46" s="14">
        <v>7323</v>
      </c>
      <c r="D46" s="42">
        <v>0.12</v>
      </c>
      <c r="E46" s="5" t="s">
        <v>50</v>
      </c>
      <c r="F46" s="27">
        <v>2</v>
      </c>
      <c r="G46" s="41">
        <v>195</v>
      </c>
      <c r="H46" s="4">
        <f t="shared" si="0"/>
        <v>390</v>
      </c>
      <c r="I46" s="4">
        <f t="shared" si="4"/>
        <v>23.4</v>
      </c>
      <c r="J46" s="4">
        <f t="shared" si="5"/>
        <v>23.4</v>
      </c>
      <c r="K46" s="4">
        <v>0</v>
      </c>
      <c r="L46" s="4">
        <f t="shared" si="3"/>
        <v>436.79999999999995</v>
      </c>
    </row>
    <row r="47" spans="1:12">
      <c r="A47" s="40">
        <v>43595</v>
      </c>
      <c r="B47" s="19" t="s">
        <v>313</v>
      </c>
      <c r="C47" s="14">
        <v>3924</v>
      </c>
      <c r="D47" s="42">
        <v>0.18</v>
      </c>
      <c r="E47" s="5" t="s">
        <v>31</v>
      </c>
      <c r="F47" s="27">
        <v>2</v>
      </c>
      <c r="G47" s="41">
        <v>529.66</v>
      </c>
      <c r="H47" s="4">
        <f t="shared" si="0"/>
        <v>1059.32</v>
      </c>
      <c r="I47" s="4">
        <f t="shared" si="4"/>
        <v>95.338799999999992</v>
      </c>
      <c r="J47" s="4">
        <f t="shared" si="5"/>
        <v>95.338799999999992</v>
      </c>
      <c r="K47" s="4">
        <v>0</v>
      </c>
      <c r="L47" s="4">
        <f t="shared" si="3"/>
        <v>1249.9975999999999</v>
      </c>
    </row>
    <row r="48" spans="1:12">
      <c r="A48" s="40">
        <v>43596</v>
      </c>
      <c r="B48" s="19" t="s">
        <v>313</v>
      </c>
      <c r="C48" s="14">
        <v>8414</v>
      </c>
      <c r="D48" s="42">
        <v>0.18</v>
      </c>
      <c r="E48" s="5" t="s">
        <v>66</v>
      </c>
      <c r="F48" s="27">
        <v>10</v>
      </c>
      <c r="G48" s="41">
        <v>1059.32</v>
      </c>
      <c r="H48" s="4">
        <f t="shared" si="0"/>
        <v>10593.199999999999</v>
      </c>
      <c r="I48" s="4">
        <f t="shared" si="4"/>
        <v>953.38799999999992</v>
      </c>
      <c r="J48" s="4">
        <f t="shared" si="5"/>
        <v>953.38799999999992</v>
      </c>
      <c r="K48" s="4">
        <v>0</v>
      </c>
      <c r="L48" s="4">
        <f t="shared" si="3"/>
        <v>12499.975999999999</v>
      </c>
    </row>
    <row r="49" spans="1:12">
      <c r="A49" s="40">
        <v>43597</v>
      </c>
      <c r="B49" s="19" t="s">
        <v>313</v>
      </c>
      <c r="C49" s="14">
        <v>8414</v>
      </c>
      <c r="D49" s="42">
        <v>0.18</v>
      </c>
      <c r="E49" s="5" t="s">
        <v>24</v>
      </c>
      <c r="F49" s="27">
        <v>1</v>
      </c>
      <c r="G49" s="41">
        <v>1129.94</v>
      </c>
      <c r="H49" s="4">
        <f t="shared" si="0"/>
        <v>1129.94</v>
      </c>
      <c r="I49" s="4">
        <f t="shared" si="4"/>
        <v>101.69459999999999</v>
      </c>
      <c r="J49" s="4">
        <f t="shared" si="5"/>
        <v>101.69459999999999</v>
      </c>
      <c r="K49" s="4">
        <v>0</v>
      </c>
      <c r="L49" s="4">
        <f t="shared" si="3"/>
        <v>1333.3292000000001</v>
      </c>
    </row>
    <row r="50" spans="1:12">
      <c r="A50" s="40">
        <v>43597</v>
      </c>
      <c r="B50" s="19" t="s">
        <v>313</v>
      </c>
      <c r="C50" s="14">
        <v>8414</v>
      </c>
      <c r="D50" s="42">
        <v>0.18</v>
      </c>
      <c r="E50" s="5" t="s">
        <v>65</v>
      </c>
      <c r="F50" s="27">
        <v>4</v>
      </c>
      <c r="G50" s="41">
        <v>1059.32</v>
      </c>
      <c r="H50" s="4">
        <f t="shared" si="0"/>
        <v>4237.28</v>
      </c>
      <c r="I50" s="4">
        <f t="shared" si="4"/>
        <v>381.35519999999997</v>
      </c>
      <c r="J50" s="4">
        <f t="shared" si="5"/>
        <v>381.35519999999997</v>
      </c>
      <c r="K50" s="4">
        <v>0</v>
      </c>
      <c r="L50" s="4">
        <f t="shared" si="3"/>
        <v>4999.9903999999997</v>
      </c>
    </row>
    <row r="51" spans="1:12">
      <c r="A51" s="40">
        <v>43597</v>
      </c>
      <c r="B51" s="19" t="s">
        <v>136</v>
      </c>
      <c r="C51" s="14">
        <v>3924</v>
      </c>
      <c r="D51" s="42">
        <v>0.18</v>
      </c>
      <c r="E51" s="5" t="s">
        <v>32</v>
      </c>
      <c r="F51" s="27">
        <v>1</v>
      </c>
      <c r="G51" s="41">
        <v>720.34</v>
      </c>
      <c r="H51" s="4">
        <f t="shared" si="0"/>
        <v>720.34</v>
      </c>
      <c r="I51" s="4">
        <f t="shared" si="4"/>
        <v>64.830600000000004</v>
      </c>
      <c r="J51" s="4">
        <f t="shared" si="5"/>
        <v>64.830600000000004</v>
      </c>
      <c r="K51" s="4">
        <v>0</v>
      </c>
      <c r="L51" s="4">
        <f t="shared" si="3"/>
        <v>850.00120000000004</v>
      </c>
    </row>
    <row r="52" spans="1:12">
      <c r="A52" s="40">
        <v>43599</v>
      </c>
      <c r="B52" s="19" t="s">
        <v>313</v>
      </c>
      <c r="C52" s="14">
        <v>3924</v>
      </c>
      <c r="D52" s="42">
        <v>0.18</v>
      </c>
      <c r="E52" s="5" t="s">
        <v>30</v>
      </c>
      <c r="F52" s="27">
        <v>1</v>
      </c>
      <c r="G52" s="41">
        <v>338.98</v>
      </c>
      <c r="H52" s="4">
        <f t="shared" si="0"/>
        <v>338.98</v>
      </c>
      <c r="I52" s="4">
        <f t="shared" si="4"/>
        <v>30.508200000000002</v>
      </c>
      <c r="J52" s="4">
        <f t="shared" si="5"/>
        <v>30.508200000000002</v>
      </c>
      <c r="K52" s="4">
        <v>0</v>
      </c>
      <c r="L52" s="4">
        <f t="shared" si="3"/>
        <v>399.99639999999999</v>
      </c>
    </row>
    <row r="53" spans="1:12">
      <c r="A53" s="40">
        <v>43599</v>
      </c>
      <c r="B53" s="19" t="s">
        <v>313</v>
      </c>
      <c r="C53" s="14">
        <v>7323</v>
      </c>
      <c r="D53" s="42">
        <v>0.12</v>
      </c>
      <c r="E53" s="5" t="s">
        <v>83</v>
      </c>
      <c r="F53" s="27">
        <v>10.78</v>
      </c>
      <c r="G53" s="41">
        <v>120</v>
      </c>
      <c r="H53" s="4">
        <f t="shared" si="0"/>
        <v>1293.5999999999999</v>
      </c>
      <c r="I53" s="4">
        <f t="shared" si="4"/>
        <v>77.615999999999985</v>
      </c>
      <c r="J53" s="4">
        <f t="shared" si="5"/>
        <v>77.615999999999985</v>
      </c>
      <c r="K53" s="4">
        <v>0</v>
      </c>
      <c r="L53" s="4">
        <f t="shared" si="3"/>
        <v>1448.8319999999999</v>
      </c>
    </row>
    <row r="54" spans="1:12">
      <c r="A54" s="40">
        <v>43599</v>
      </c>
      <c r="B54" s="19" t="s">
        <v>313</v>
      </c>
      <c r="C54" s="14">
        <v>8539</v>
      </c>
      <c r="D54" s="42">
        <v>0.12</v>
      </c>
      <c r="E54" s="5" t="s">
        <v>48</v>
      </c>
      <c r="F54" s="27">
        <v>10</v>
      </c>
      <c r="G54" s="41">
        <v>84.75</v>
      </c>
      <c r="H54" s="4">
        <f t="shared" si="0"/>
        <v>847.5</v>
      </c>
      <c r="I54" s="4">
        <f t="shared" si="4"/>
        <v>50.85</v>
      </c>
      <c r="J54" s="4">
        <f t="shared" si="5"/>
        <v>50.85</v>
      </c>
      <c r="K54" s="4">
        <v>0</v>
      </c>
      <c r="L54" s="4">
        <f t="shared" si="3"/>
        <v>949.2</v>
      </c>
    </row>
    <row r="55" spans="1:12">
      <c r="A55" s="40">
        <v>43600</v>
      </c>
      <c r="B55" s="19" t="s">
        <v>313</v>
      </c>
      <c r="C55" s="14">
        <v>3924</v>
      </c>
      <c r="D55" s="57">
        <v>0.18</v>
      </c>
      <c r="E55" s="5" t="s">
        <v>31</v>
      </c>
      <c r="F55" s="27">
        <v>1</v>
      </c>
      <c r="G55" s="41">
        <v>529.66</v>
      </c>
      <c r="H55" s="4">
        <f t="shared" si="0"/>
        <v>529.66</v>
      </c>
      <c r="I55" s="4">
        <f t="shared" si="4"/>
        <v>47.669399999999996</v>
      </c>
      <c r="J55" s="4">
        <f t="shared" si="5"/>
        <v>47.669399999999996</v>
      </c>
      <c r="K55" s="4">
        <v>0</v>
      </c>
      <c r="L55" s="4">
        <f t="shared" si="3"/>
        <v>624.99879999999996</v>
      </c>
    </row>
    <row r="56" spans="1:12">
      <c r="A56" s="40">
        <v>43601</v>
      </c>
      <c r="B56" s="19" t="s">
        <v>313</v>
      </c>
      <c r="C56" s="14">
        <v>7323</v>
      </c>
      <c r="D56" s="42">
        <v>0.12</v>
      </c>
      <c r="E56" s="5" t="s">
        <v>50</v>
      </c>
      <c r="F56" s="27">
        <v>2</v>
      </c>
      <c r="G56" s="41">
        <v>195</v>
      </c>
      <c r="H56" s="4">
        <f t="shared" si="0"/>
        <v>390</v>
      </c>
      <c r="I56" s="4">
        <f t="shared" si="4"/>
        <v>23.4</v>
      </c>
      <c r="J56" s="4">
        <f t="shared" si="5"/>
        <v>23.4</v>
      </c>
      <c r="K56" s="4">
        <v>0</v>
      </c>
      <c r="L56" s="4">
        <f t="shared" si="3"/>
        <v>436.79999999999995</v>
      </c>
    </row>
    <row r="57" spans="1:12">
      <c r="A57" s="40">
        <v>43601</v>
      </c>
      <c r="B57" s="19" t="s">
        <v>313</v>
      </c>
      <c r="C57" s="59">
        <v>8506</v>
      </c>
      <c r="D57" s="57">
        <v>0.18</v>
      </c>
      <c r="E57" s="5" t="s">
        <v>44</v>
      </c>
      <c r="F57" s="27">
        <v>2</v>
      </c>
      <c r="G57" s="41">
        <v>17</v>
      </c>
      <c r="H57" s="4">
        <f t="shared" si="0"/>
        <v>34</v>
      </c>
      <c r="I57" s="4">
        <f t="shared" si="4"/>
        <v>3.06</v>
      </c>
      <c r="J57" s="4">
        <f t="shared" si="5"/>
        <v>3.06</v>
      </c>
      <c r="K57" s="4">
        <v>0</v>
      </c>
      <c r="L57" s="4">
        <f t="shared" si="3"/>
        <v>40.120000000000005</v>
      </c>
    </row>
    <row r="58" spans="1:12">
      <c r="A58" s="40">
        <v>43601</v>
      </c>
      <c r="B58" s="19" t="s">
        <v>313</v>
      </c>
      <c r="C58" s="59">
        <v>8506</v>
      </c>
      <c r="D58" s="57">
        <v>0.18</v>
      </c>
      <c r="E58" s="5" t="s">
        <v>45</v>
      </c>
      <c r="F58" s="27">
        <v>2</v>
      </c>
      <c r="G58" s="41">
        <v>17</v>
      </c>
      <c r="H58" s="4">
        <f t="shared" si="0"/>
        <v>34</v>
      </c>
      <c r="I58" s="4">
        <f t="shared" si="4"/>
        <v>3.06</v>
      </c>
      <c r="J58" s="4">
        <f t="shared" si="5"/>
        <v>3.06</v>
      </c>
      <c r="K58" s="4">
        <v>0</v>
      </c>
      <c r="L58" s="4">
        <f t="shared" si="3"/>
        <v>40.120000000000005</v>
      </c>
    </row>
    <row r="59" spans="1:12">
      <c r="A59" s="40">
        <v>43601</v>
      </c>
      <c r="B59" s="19" t="s">
        <v>313</v>
      </c>
      <c r="C59" s="59">
        <v>8414</v>
      </c>
      <c r="D59" s="57">
        <v>0.18</v>
      </c>
      <c r="E59" s="5" t="s">
        <v>66</v>
      </c>
      <c r="F59" s="27">
        <v>2</v>
      </c>
      <c r="G59" s="41">
        <v>1059.32</v>
      </c>
      <c r="H59" s="4">
        <f t="shared" si="0"/>
        <v>2118.64</v>
      </c>
      <c r="I59" s="4">
        <f t="shared" si="4"/>
        <v>190.67759999999998</v>
      </c>
      <c r="J59" s="4">
        <f t="shared" si="5"/>
        <v>190.67759999999998</v>
      </c>
      <c r="K59" s="4">
        <v>0</v>
      </c>
      <c r="L59" s="4">
        <f t="shared" si="3"/>
        <v>2499.9951999999998</v>
      </c>
    </row>
    <row r="60" spans="1:12">
      <c r="A60" s="40">
        <v>43602</v>
      </c>
      <c r="B60" s="19" t="s">
        <v>313</v>
      </c>
      <c r="C60" s="59">
        <v>8539</v>
      </c>
      <c r="D60" s="57">
        <v>0.12</v>
      </c>
      <c r="E60" s="5" t="s">
        <v>48</v>
      </c>
      <c r="F60" s="27">
        <v>5</v>
      </c>
      <c r="G60" s="41">
        <v>84.75</v>
      </c>
      <c r="H60" s="4">
        <f t="shared" si="0"/>
        <v>423.75</v>
      </c>
      <c r="I60" s="4">
        <f t="shared" si="4"/>
        <v>25.425000000000001</v>
      </c>
      <c r="J60" s="4">
        <f t="shared" si="5"/>
        <v>25.425000000000001</v>
      </c>
      <c r="K60" s="4">
        <v>0</v>
      </c>
      <c r="L60" s="4">
        <f t="shared" si="3"/>
        <v>474.6</v>
      </c>
    </row>
    <row r="61" spans="1:12">
      <c r="A61" s="40">
        <v>43603</v>
      </c>
      <c r="B61" s="19" t="s">
        <v>313</v>
      </c>
      <c r="C61" s="14">
        <v>8479</v>
      </c>
      <c r="D61" s="42">
        <v>0.18</v>
      </c>
      <c r="E61" s="5" t="s">
        <v>46</v>
      </c>
      <c r="F61" s="27">
        <v>1</v>
      </c>
      <c r="G61" s="41">
        <v>6949.15</v>
      </c>
      <c r="H61" s="4">
        <f t="shared" si="0"/>
        <v>6949.15</v>
      </c>
      <c r="I61" s="4">
        <f t="shared" si="4"/>
        <v>625.42349999999999</v>
      </c>
      <c r="J61" s="4">
        <f t="shared" si="5"/>
        <v>625.42349999999999</v>
      </c>
      <c r="K61" s="4">
        <v>0</v>
      </c>
      <c r="L61" s="4">
        <f t="shared" si="3"/>
        <v>8199.9969999999994</v>
      </c>
    </row>
    <row r="62" spans="1:12">
      <c r="A62" s="40">
        <v>43604</v>
      </c>
      <c r="B62" s="19" t="s">
        <v>313</v>
      </c>
      <c r="C62" s="14">
        <v>3924</v>
      </c>
      <c r="D62" s="42">
        <v>0.18</v>
      </c>
      <c r="E62" s="5" t="s">
        <v>31</v>
      </c>
      <c r="F62" s="27">
        <v>1</v>
      </c>
      <c r="G62" s="41">
        <v>529.66</v>
      </c>
      <c r="H62" s="4">
        <f t="shared" si="0"/>
        <v>529.66</v>
      </c>
      <c r="I62" s="4">
        <f t="shared" si="4"/>
        <v>47.669399999999996</v>
      </c>
      <c r="J62" s="4">
        <f t="shared" si="5"/>
        <v>47.669399999999996</v>
      </c>
      <c r="K62" s="4">
        <v>0</v>
      </c>
      <c r="L62" s="4">
        <f t="shared" si="3"/>
        <v>624.99879999999996</v>
      </c>
    </row>
    <row r="63" spans="1:12">
      <c r="A63" s="40">
        <v>43605</v>
      </c>
      <c r="B63" s="19" t="s">
        <v>313</v>
      </c>
      <c r="C63" s="14">
        <v>3924</v>
      </c>
      <c r="D63" s="42">
        <v>0.18</v>
      </c>
      <c r="E63" s="5" t="s">
        <v>30</v>
      </c>
      <c r="F63" s="27">
        <v>1</v>
      </c>
      <c r="G63" s="41">
        <v>338.98</v>
      </c>
      <c r="H63" s="4">
        <f t="shared" si="0"/>
        <v>338.98</v>
      </c>
      <c r="I63" s="4">
        <f t="shared" si="4"/>
        <v>30.508200000000002</v>
      </c>
      <c r="J63" s="4">
        <f t="shared" si="5"/>
        <v>30.508200000000002</v>
      </c>
      <c r="K63" s="4">
        <v>0</v>
      </c>
      <c r="L63" s="4">
        <f t="shared" si="3"/>
        <v>399.99639999999999</v>
      </c>
    </row>
    <row r="64" spans="1:12">
      <c r="A64" s="40">
        <v>43605</v>
      </c>
      <c r="B64" s="19" t="s">
        <v>313</v>
      </c>
      <c r="C64" s="14">
        <v>7323</v>
      </c>
      <c r="D64" s="42">
        <v>0.12</v>
      </c>
      <c r="E64" s="5" t="s">
        <v>49</v>
      </c>
      <c r="F64" s="27">
        <v>5</v>
      </c>
      <c r="G64" s="41">
        <v>175</v>
      </c>
      <c r="H64" s="4">
        <f t="shared" si="0"/>
        <v>875</v>
      </c>
      <c r="I64" s="4">
        <f t="shared" si="4"/>
        <v>52.5</v>
      </c>
      <c r="J64" s="4">
        <f t="shared" si="5"/>
        <v>52.5</v>
      </c>
      <c r="K64" s="4">
        <v>0</v>
      </c>
      <c r="L64" s="4">
        <f t="shared" si="3"/>
        <v>980</v>
      </c>
    </row>
    <row r="65" spans="1:12">
      <c r="A65" s="40">
        <v>43605</v>
      </c>
      <c r="B65" s="19" t="s">
        <v>313</v>
      </c>
      <c r="C65" s="14">
        <v>8513</v>
      </c>
      <c r="D65" s="42">
        <v>0.18</v>
      </c>
      <c r="E65" s="5" t="s">
        <v>33</v>
      </c>
      <c r="F65" s="27">
        <v>6</v>
      </c>
      <c r="G65" s="58">
        <v>88.75</v>
      </c>
      <c r="H65" s="4">
        <f t="shared" si="0"/>
        <v>532.5</v>
      </c>
      <c r="I65" s="4">
        <f t="shared" si="4"/>
        <v>47.924999999999997</v>
      </c>
      <c r="J65" s="4">
        <f t="shared" si="5"/>
        <v>47.924999999999997</v>
      </c>
      <c r="K65" s="4">
        <v>4</v>
      </c>
      <c r="L65" s="4">
        <f t="shared" si="3"/>
        <v>632.34999999999991</v>
      </c>
    </row>
    <row r="66" spans="1:12">
      <c r="A66" s="40">
        <v>43605</v>
      </c>
      <c r="B66" s="19" t="s">
        <v>313</v>
      </c>
      <c r="C66" s="14">
        <v>8513</v>
      </c>
      <c r="D66" s="42">
        <v>0.18</v>
      </c>
      <c r="E66" s="5" t="s">
        <v>33</v>
      </c>
      <c r="F66" s="27">
        <v>7</v>
      </c>
      <c r="G66" s="58">
        <v>89.75</v>
      </c>
      <c r="H66" s="4">
        <f t="shared" si="0"/>
        <v>628.25</v>
      </c>
      <c r="I66" s="4">
        <f t="shared" si="4"/>
        <v>56.542499999999997</v>
      </c>
      <c r="J66" s="4">
        <f t="shared" si="5"/>
        <v>56.542499999999997</v>
      </c>
      <c r="K66" s="4">
        <v>5</v>
      </c>
      <c r="L66" s="4">
        <f t="shared" si="3"/>
        <v>746.33500000000004</v>
      </c>
    </row>
    <row r="67" spans="1:12">
      <c r="A67" s="40">
        <v>43606</v>
      </c>
      <c r="B67" s="19" t="s">
        <v>313</v>
      </c>
      <c r="C67" s="14">
        <v>8414</v>
      </c>
      <c r="D67" s="42">
        <v>0.18</v>
      </c>
      <c r="E67" s="5" t="s">
        <v>65</v>
      </c>
      <c r="F67" s="27">
        <v>3</v>
      </c>
      <c r="G67" s="41">
        <v>1059.32</v>
      </c>
      <c r="H67" s="4">
        <f t="shared" si="0"/>
        <v>3177.96</v>
      </c>
      <c r="I67" s="4">
        <f t="shared" si="4"/>
        <v>286.01639999999998</v>
      </c>
      <c r="J67" s="4">
        <f t="shared" si="5"/>
        <v>286.01639999999998</v>
      </c>
      <c r="K67" s="4">
        <v>0</v>
      </c>
      <c r="L67" s="4">
        <f t="shared" si="3"/>
        <v>3749.9928</v>
      </c>
    </row>
    <row r="68" spans="1:12">
      <c r="A68" s="40">
        <v>43607</v>
      </c>
      <c r="B68" s="19" t="s">
        <v>313</v>
      </c>
      <c r="C68" s="14">
        <v>8414</v>
      </c>
      <c r="D68" s="42">
        <v>0.18</v>
      </c>
      <c r="E68" s="5" t="s">
        <v>24</v>
      </c>
      <c r="F68" s="27">
        <v>1</v>
      </c>
      <c r="G68" s="41">
        <v>1129.94</v>
      </c>
      <c r="H68" s="4">
        <f t="shared" ref="H68:H131" si="6">F68*G68</f>
        <v>1129.94</v>
      </c>
      <c r="I68" s="4">
        <f t="shared" si="4"/>
        <v>101.69459999999999</v>
      </c>
      <c r="J68" s="4">
        <f t="shared" si="5"/>
        <v>101.69459999999999</v>
      </c>
      <c r="K68" s="4">
        <v>0</v>
      </c>
      <c r="L68" s="4">
        <f t="shared" ref="L68:L131" si="7">SUM(H68:K68)</f>
        <v>1333.3292000000001</v>
      </c>
    </row>
    <row r="69" spans="1:12">
      <c r="A69" s="40">
        <v>43607</v>
      </c>
      <c r="B69" s="19" t="s">
        <v>313</v>
      </c>
      <c r="C69" s="14">
        <v>8414</v>
      </c>
      <c r="D69" s="42">
        <v>0.18</v>
      </c>
      <c r="E69" s="5" t="s">
        <v>24</v>
      </c>
      <c r="F69" s="27">
        <v>2</v>
      </c>
      <c r="G69" s="41">
        <v>1129.94</v>
      </c>
      <c r="H69" s="4">
        <f t="shared" si="6"/>
        <v>2259.88</v>
      </c>
      <c r="I69" s="4">
        <f t="shared" si="4"/>
        <v>203.38919999999999</v>
      </c>
      <c r="J69" s="4">
        <f t="shared" si="5"/>
        <v>203.38919999999999</v>
      </c>
      <c r="K69" s="4">
        <v>0</v>
      </c>
      <c r="L69" s="4">
        <f t="shared" si="7"/>
        <v>2666.6584000000003</v>
      </c>
    </row>
    <row r="70" spans="1:12">
      <c r="A70" s="40">
        <v>43608</v>
      </c>
      <c r="B70" s="19" t="s">
        <v>313</v>
      </c>
      <c r="C70" s="14">
        <v>7323</v>
      </c>
      <c r="D70" s="42">
        <v>0.12</v>
      </c>
      <c r="E70" s="5" t="s">
        <v>102</v>
      </c>
      <c r="F70" s="27">
        <v>12.8</v>
      </c>
      <c r="G70" s="41">
        <v>650</v>
      </c>
      <c r="H70" s="4">
        <f t="shared" si="6"/>
        <v>8320</v>
      </c>
      <c r="I70" s="4">
        <f t="shared" si="4"/>
        <v>499.2</v>
      </c>
      <c r="J70" s="4">
        <f t="shared" si="5"/>
        <v>499.2</v>
      </c>
      <c r="K70" s="4">
        <v>0</v>
      </c>
      <c r="L70" s="4">
        <f t="shared" si="7"/>
        <v>9318.4000000000015</v>
      </c>
    </row>
    <row r="71" spans="1:12">
      <c r="A71" s="40">
        <v>43608</v>
      </c>
      <c r="B71" s="19" t="s">
        <v>313</v>
      </c>
      <c r="C71" s="14">
        <v>7323</v>
      </c>
      <c r="D71" s="42">
        <v>0.12</v>
      </c>
      <c r="E71" s="5" t="s">
        <v>105</v>
      </c>
      <c r="F71" s="27">
        <v>5.75</v>
      </c>
      <c r="G71" s="41">
        <v>600</v>
      </c>
      <c r="H71" s="4">
        <f t="shared" si="6"/>
        <v>3450</v>
      </c>
      <c r="I71" s="4">
        <f t="shared" si="4"/>
        <v>207</v>
      </c>
      <c r="J71" s="4">
        <f t="shared" si="5"/>
        <v>207</v>
      </c>
      <c r="K71" s="4">
        <v>0</v>
      </c>
      <c r="L71" s="4">
        <f t="shared" si="7"/>
        <v>3864</v>
      </c>
    </row>
    <row r="72" spans="1:12">
      <c r="A72" s="40">
        <v>43609</v>
      </c>
      <c r="B72" s="19" t="s">
        <v>313</v>
      </c>
      <c r="C72" s="14">
        <v>8414</v>
      </c>
      <c r="D72" s="42">
        <v>0.18</v>
      </c>
      <c r="E72" s="5" t="s">
        <v>66</v>
      </c>
      <c r="F72" s="27">
        <v>1</v>
      </c>
      <c r="G72" s="41">
        <v>1059.32</v>
      </c>
      <c r="H72" s="4">
        <f t="shared" si="6"/>
        <v>1059.32</v>
      </c>
      <c r="I72" s="4">
        <f t="shared" si="4"/>
        <v>95.338799999999992</v>
      </c>
      <c r="J72" s="4">
        <f t="shared" si="5"/>
        <v>95.338799999999992</v>
      </c>
      <c r="K72" s="4">
        <v>0</v>
      </c>
      <c r="L72" s="4">
        <f t="shared" si="7"/>
        <v>1249.9975999999999</v>
      </c>
    </row>
    <row r="73" spans="1:12">
      <c r="A73" s="40">
        <v>43609</v>
      </c>
      <c r="B73" s="19" t="s">
        <v>313</v>
      </c>
      <c r="C73" s="14">
        <v>9405</v>
      </c>
      <c r="D73" s="42">
        <v>0.12</v>
      </c>
      <c r="E73" s="5" t="s">
        <v>52</v>
      </c>
      <c r="F73" s="27">
        <v>4</v>
      </c>
      <c r="G73" s="41">
        <v>84.75</v>
      </c>
      <c r="H73" s="4">
        <f t="shared" si="6"/>
        <v>339</v>
      </c>
      <c r="I73" s="4">
        <f t="shared" si="4"/>
        <v>20.34</v>
      </c>
      <c r="J73" s="4">
        <f t="shared" si="5"/>
        <v>20.34</v>
      </c>
      <c r="K73" s="4">
        <v>0</v>
      </c>
      <c r="L73" s="4">
        <f t="shared" si="7"/>
        <v>379.67999999999995</v>
      </c>
    </row>
    <row r="74" spans="1:12">
      <c r="A74" s="40">
        <v>43609</v>
      </c>
      <c r="B74" s="19" t="s">
        <v>313</v>
      </c>
      <c r="C74" s="14">
        <v>3924</v>
      </c>
      <c r="D74" s="42">
        <v>0.18</v>
      </c>
      <c r="E74" s="5" t="s">
        <v>31</v>
      </c>
      <c r="F74" s="27">
        <v>1</v>
      </c>
      <c r="G74" s="41">
        <v>529.66</v>
      </c>
      <c r="H74" s="4">
        <f t="shared" si="6"/>
        <v>529.66</v>
      </c>
      <c r="I74" s="4">
        <f t="shared" si="4"/>
        <v>47.669399999999996</v>
      </c>
      <c r="J74" s="4">
        <f t="shared" si="5"/>
        <v>47.669399999999996</v>
      </c>
      <c r="K74" s="4">
        <v>0</v>
      </c>
      <c r="L74" s="4">
        <f t="shared" si="7"/>
        <v>624.99879999999996</v>
      </c>
    </row>
    <row r="75" spans="1:12">
      <c r="A75" s="40">
        <v>43610</v>
      </c>
      <c r="B75" s="19" t="s">
        <v>313</v>
      </c>
      <c r="C75" s="14">
        <v>7323</v>
      </c>
      <c r="D75" s="42">
        <v>0.12</v>
      </c>
      <c r="E75" s="5" t="s">
        <v>49</v>
      </c>
      <c r="F75" s="27">
        <v>2</v>
      </c>
      <c r="G75" s="41">
        <v>175</v>
      </c>
      <c r="H75" s="4">
        <f t="shared" si="6"/>
        <v>350</v>
      </c>
      <c r="I75" s="4">
        <f t="shared" si="4"/>
        <v>21</v>
      </c>
      <c r="J75" s="4">
        <f t="shared" si="5"/>
        <v>21</v>
      </c>
      <c r="K75" s="4">
        <v>0</v>
      </c>
      <c r="L75" s="4">
        <f t="shared" si="7"/>
        <v>392</v>
      </c>
    </row>
    <row r="76" spans="1:12">
      <c r="A76" s="40">
        <v>43611</v>
      </c>
      <c r="B76" s="19" t="s">
        <v>313</v>
      </c>
      <c r="C76" s="14">
        <v>8414</v>
      </c>
      <c r="D76" s="42">
        <v>0.18</v>
      </c>
      <c r="E76" s="5" t="s">
        <v>66</v>
      </c>
      <c r="F76" s="27">
        <v>1</v>
      </c>
      <c r="G76" s="41">
        <v>1059.32</v>
      </c>
      <c r="H76" s="4">
        <f t="shared" si="6"/>
        <v>1059.32</v>
      </c>
      <c r="I76" s="4">
        <f t="shared" si="4"/>
        <v>95.338799999999992</v>
      </c>
      <c r="J76" s="4">
        <f t="shared" si="5"/>
        <v>95.338799999999992</v>
      </c>
      <c r="K76" s="4">
        <v>0</v>
      </c>
      <c r="L76" s="4">
        <f t="shared" si="7"/>
        <v>1249.9975999999999</v>
      </c>
    </row>
    <row r="77" spans="1:12">
      <c r="A77" s="40">
        <v>43611</v>
      </c>
      <c r="B77" s="19" t="s">
        <v>313</v>
      </c>
      <c r="C77" s="14">
        <v>8506</v>
      </c>
      <c r="D77" s="42">
        <v>0.18</v>
      </c>
      <c r="E77" s="5" t="s">
        <v>44</v>
      </c>
      <c r="F77" s="27">
        <v>2</v>
      </c>
      <c r="G77" s="41">
        <v>17</v>
      </c>
      <c r="H77" s="4">
        <f t="shared" si="6"/>
        <v>34</v>
      </c>
      <c r="I77" s="4">
        <f t="shared" si="4"/>
        <v>3.06</v>
      </c>
      <c r="J77" s="4">
        <f t="shared" si="5"/>
        <v>3.06</v>
      </c>
      <c r="K77" s="4">
        <v>0</v>
      </c>
      <c r="L77" s="4">
        <f t="shared" si="7"/>
        <v>40.120000000000005</v>
      </c>
    </row>
    <row r="78" spans="1:12">
      <c r="A78" s="40">
        <v>43611</v>
      </c>
      <c r="B78" s="19" t="s">
        <v>313</v>
      </c>
      <c r="C78" s="14">
        <v>8506</v>
      </c>
      <c r="D78" s="42">
        <v>0.18</v>
      </c>
      <c r="E78" s="5" t="s">
        <v>45</v>
      </c>
      <c r="F78" s="27">
        <v>1</v>
      </c>
      <c r="G78" s="41">
        <v>17</v>
      </c>
      <c r="H78" s="4">
        <f t="shared" si="6"/>
        <v>17</v>
      </c>
      <c r="I78" s="4">
        <f t="shared" si="4"/>
        <v>1.53</v>
      </c>
      <c r="J78" s="4">
        <f t="shared" si="5"/>
        <v>1.53</v>
      </c>
      <c r="K78" s="4">
        <v>0</v>
      </c>
      <c r="L78" s="4">
        <f t="shared" si="7"/>
        <v>20.060000000000002</v>
      </c>
    </row>
    <row r="79" spans="1:12">
      <c r="A79" s="40">
        <v>43611</v>
      </c>
      <c r="B79" s="19" t="s">
        <v>313</v>
      </c>
      <c r="C79" s="14">
        <v>7321</v>
      </c>
      <c r="D79" s="42">
        <v>0.18</v>
      </c>
      <c r="E79" s="5" t="s">
        <v>64</v>
      </c>
      <c r="F79" s="27">
        <v>1</v>
      </c>
      <c r="G79" s="41">
        <v>1991.53</v>
      </c>
      <c r="H79" s="4">
        <f t="shared" si="6"/>
        <v>1991.53</v>
      </c>
      <c r="I79" s="4">
        <f t="shared" si="4"/>
        <v>179.23769999999999</v>
      </c>
      <c r="J79" s="4">
        <f t="shared" si="5"/>
        <v>179.23769999999999</v>
      </c>
      <c r="K79" s="4">
        <v>0</v>
      </c>
      <c r="L79" s="4">
        <f t="shared" si="7"/>
        <v>2350.0054</v>
      </c>
    </row>
    <row r="80" spans="1:12">
      <c r="A80" s="40">
        <v>43612</v>
      </c>
      <c r="B80" s="19" t="s">
        <v>313</v>
      </c>
      <c r="C80" s="14">
        <v>7323</v>
      </c>
      <c r="D80" s="42">
        <v>0.12</v>
      </c>
      <c r="E80" s="5" t="s">
        <v>50</v>
      </c>
      <c r="F80" s="27">
        <v>3</v>
      </c>
      <c r="G80" s="41">
        <v>195</v>
      </c>
      <c r="H80" s="4">
        <f t="shared" si="6"/>
        <v>585</v>
      </c>
      <c r="I80" s="4">
        <f t="shared" si="4"/>
        <v>35.1</v>
      </c>
      <c r="J80" s="4">
        <f t="shared" si="5"/>
        <v>35.1</v>
      </c>
      <c r="K80" s="4">
        <v>0</v>
      </c>
      <c r="L80" s="4">
        <f t="shared" si="7"/>
        <v>655.20000000000005</v>
      </c>
    </row>
    <row r="81" spans="1:12">
      <c r="A81" s="40">
        <v>43613</v>
      </c>
      <c r="B81" s="19" t="s">
        <v>313</v>
      </c>
      <c r="C81" s="14">
        <v>7323</v>
      </c>
      <c r="D81" s="42">
        <v>0.12</v>
      </c>
      <c r="E81" s="5" t="s">
        <v>51</v>
      </c>
      <c r="F81" s="27">
        <v>2</v>
      </c>
      <c r="G81" s="41">
        <v>250</v>
      </c>
      <c r="H81" s="4">
        <f t="shared" si="6"/>
        <v>500</v>
      </c>
      <c r="I81" s="4">
        <f t="shared" si="4"/>
        <v>30</v>
      </c>
      <c r="J81" s="4">
        <f t="shared" si="5"/>
        <v>30</v>
      </c>
      <c r="K81" s="4">
        <v>0</v>
      </c>
      <c r="L81" s="4">
        <f t="shared" si="7"/>
        <v>560</v>
      </c>
    </row>
    <row r="82" spans="1:12">
      <c r="A82" s="40">
        <v>43614</v>
      </c>
      <c r="B82" s="19" t="s">
        <v>313</v>
      </c>
      <c r="C82" s="14">
        <v>3924</v>
      </c>
      <c r="D82" s="42">
        <v>0.18</v>
      </c>
      <c r="E82" s="5" t="s">
        <v>31</v>
      </c>
      <c r="F82" s="27">
        <v>1</v>
      </c>
      <c r="G82" s="41">
        <v>529.66</v>
      </c>
      <c r="H82" s="4">
        <f t="shared" si="6"/>
        <v>529.66</v>
      </c>
      <c r="I82" s="4">
        <f t="shared" si="4"/>
        <v>47.669399999999996</v>
      </c>
      <c r="J82" s="4">
        <f t="shared" si="5"/>
        <v>47.669399999999996</v>
      </c>
      <c r="K82" s="4">
        <v>0</v>
      </c>
      <c r="L82" s="4">
        <f t="shared" si="7"/>
        <v>624.99879999999996</v>
      </c>
    </row>
    <row r="83" spans="1:12">
      <c r="A83" s="40">
        <v>43614</v>
      </c>
      <c r="B83" s="19" t="s">
        <v>313</v>
      </c>
      <c r="C83" s="14">
        <v>9405</v>
      </c>
      <c r="D83" s="42">
        <v>0.12</v>
      </c>
      <c r="E83" s="5" t="s">
        <v>52</v>
      </c>
      <c r="F83" s="27">
        <v>2</v>
      </c>
      <c r="G83" s="41">
        <v>84.75</v>
      </c>
      <c r="H83" s="4">
        <f t="shared" si="6"/>
        <v>169.5</v>
      </c>
      <c r="I83" s="4">
        <f t="shared" si="4"/>
        <v>10.17</v>
      </c>
      <c r="J83" s="4">
        <f t="shared" si="5"/>
        <v>10.17</v>
      </c>
      <c r="K83" s="4">
        <v>0</v>
      </c>
      <c r="L83" s="4">
        <f t="shared" si="7"/>
        <v>189.83999999999997</v>
      </c>
    </row>
    <row r="84" spans="1:12">
      <c r="A84" s="40">
        <v>43614</v>
      </c>
      <c r="B84" s="19" t="s">
        <v>313</v>
      </c>
      <c r="C84" s="14">
        <v>7323</v>
      </c>
      <c r="D84" s="42">
        <v>0.12</v>
      </c>
      <c r="E84" s="5" t="s">
        <v>93</v>
      </c>
      <c r="F84" s="27">
        <v>10.78</v>
      </c>
      <c r="G84" s="41">
        <v>220</v>
      </c>
      <c r="H84" s="4">
        <f t="shared" si="6"/>
        <v>2371.6</v>
      </c>
      <c r="I84" s="4">
        <f t="shared" si="4"/>
        <v>142.29599999999999</v>
      </c>
      <c r="J84" s="4">
        <f t="shared" si="5"/>
        <v>142.29599999999999</v>
      </c>
      <c r="K84" s="4">
        <v>0</v>
      </c>
      <c r="L84" s="4">
        <f t="shared" si="7"/>
        <v>2656.1919999999996</v>
      </c>
    </row>
    <row r="85" spans="1:12">
      <c r="A85" s="40">
        <v>43615</v>
      </c>
      <c r="B85" s="19" t="s">
        <v>313</v>
      </c>
      <c r="C85" s="14">
        <v>8506</v>
      </c>
      <c r="D85" s="42">
        <v>0.18</v>
      </c>
      <c r="E85" s="5" t="s">
        <v>44</v>
      </c>
      <c r="F85" s="27">
        <v>2</v>
      </c>
      <c r="G85" s="41">
        <v>17</v>
      </c>
      <c r="H85" s="4">
        <f t="shared" si="6"/>
        <v>34</v>
      </c>
      <c r="I85" s="4">
        <f t="shared" si="4"/>
        <v>3.06</v>
      </c>
      <c r="J85" s="4">
        <f t="shared" si="5"/>
        <v>3.06</v>
      </c>
      <c r="K85" s="4">
        <v>0</v>
      </c>
      <c r="L85" s="4">
        <f t="shared" si="7"/>
        <v>40.120000000000005</v>
      </c>
    </row>
    <row r="86" spans="1:12">
      <c r="A86" s="40">
        <v>43615</v>
      </c>
      <c r="B86" s="19" t="s">
        <v>313</v>
      </c>
      <c r="C86" s="14">
        <v>8506</v>
      </c>
      <c r="D86" s="42">
        <v>0.18</v>
      </c>
      <c r="E86" s="5" t="s">
        <v>45</v>
      </c>
      <c r="F86" s="27">
        <v>3</v>
      </c>
      <c r="G86" s="41">
        <v>17</v>
      </c>
      <c r="H86" s="4">
        <f t="shared" si="6"/>
        <v>51</v>
      </c>
      <c r="I86" s="4">
        <f t="shared" si="4"/>
        <v>4.59</v>
      </c>
      <c r="J86" s="4">
        <f t="shared" si="5"/>
        <v>4.59</v>
      </c>
      <c r="K86" s="4">
        <v>0</v>
      </c>
      <c r="L86" s="4">
        <f t="shared" si="7"/>
        <v>60.180000000000007</v>
      </c>
    </row>
    <row r="87" spans="1:12">
      <c r="A87" s="40">
        <v>43616</v>
      </c>
      <c r="B87" s="19" t="s">
        <v>313</v>
      </c>
      <c r="C87" s="14">
        <v>8479</v>
      </c>
      <c r="D87" s="42">
        <v>0.18</v>
      </c>
      <c r="E87" s="5" t="s">
        <v>46</v>
      </c>
      <c r="F87" s="27">
        <v>1</v>
      </c>
      <c r="G87" s="41">
        <v>6949.15</v>
      </c>
      <c r="H87" s="4">
        <f t="shared" si="6"/>
        <v>6949.15</v>
      </c>
      <c r="I87" s="4">
        <f t="shared" si="4"/>
        <v>625.42349999999999</v>
      </c>
      <c r="J87" s="4">
        <f t="shared" si="5"/>
        <v>625.42349999999999</v>
      </c>
      <c r="K87" s="4">
        <v>0</v>
      </c>
      <c r="L87" s="4">
        <f t="shared" si="7"/>
        <v>8199.9969999999994</v>
      </c>
    </row>
    <row r="88" spans="1:12">
      <c r="A88" s="40">
        <v>43616</v>
      </c>
      <c r="B88" s="19" t="s">
        <v>313</v>
      </c>
      <c r="C88" s="14">
        <v>3924</v>
      </c>
      <c r="D88" s="42">
        <v>0.18</v>
      </c>
      <c r="E88" s="5" t="s">
        <v>31</v>
      </c>
      <c r="F88" s="27">
        <v>1</v>
      </c>
      <c r="G88" s="41">
        <v>529.66</v>
      </c>
      <c r="H88" s="4">
        <f t="shared" si="6"/>
        <v>529.66</v>
      </c>
      <c r="I88" s="4">
        <f t="shared" si="4"/>
        <v>47.669399999999996</v>
      </c>
      <c r="J88" s="4">
        <f t="shared" si="5"/>
        <v>47.669399999999996</v>
      </c>
      <c r="K88" s="4">
        <v>0</v>
      </c>
      <c r="L88" s="4">
        <f t="shared" si="7"/>
        <v>624.99879999999996</v>
      </c>
    </row>
    <row r="89" spans="1:12">
      <c r="A89" s="40">
        <v>43616</v>
      </c>
      <c r="B89" s="19" t="s">
        <v>313</v>
      </c>
      <c r="C89" s="14">
        <v>3924</v>
      </c>
      <c r="D89" s="42">
        <v>0.18</v>
      </c>
      <c r="E89" s="5" t="s">
        <v>59</v>
      </c>
      <c r="F89" s="27">
        <v>10</v>
      </c>
      <c r="G89" s="41">
        <v>280</v>
      </c>
      <c r="H89" s="4">
        <f t="shared" si="6"/>
        <v>2800</v>
      </c>
      <c r="I89" s="4">
        <f t="shared" si="4"/>
        <v>252</v>
      </c>
      <c r="J89" s="4">
        <f t="shared" si="5"/>
        <v>252</v>
      </c>
      <c r="K89" s="4">
        <v>0</v>
      </c>
      <c r="L89" s="4">
        <f t="shared" si="7"/>
        <v>3304</v>
      </c>
    </row>
    <row r="90" spans="1:12">
      <c r="A90" s="40">
        <v>43616</v>
      </c>
      <c r="B90" s="19" t="s">
        <v>313</v>
      </c>
      <c r="C90" s="14">
        <v>3924</v>
      </c>
      <c r="D90" s="42">
        <v>0.18</v>
      </c>
      <c r="E90" s="5" t="s">
        <v>30</v>
      </c>
      <c r="F90" s="27">
        <v>1</v>
      </c>
      <c r="G90" s="41">
        <v>338.98</v>
      </c>
      <c r="H90" s="4">
        <f t="shared" si="6"/>
        <v>338.98</v>
      </c>
      <c r="I90" s="4">
        <f t="shared" si="4"/>
        <v>30.508200000000002</v>
      </c>
      <c r="J90" s="4">
        <f t="shared" si="5"/>
        <v>30.508200000000002</v>
      </c>
      <c r="K90" s="4">
        <v>0</v>
      </c>
      <c r="L90" s="4">
        <f t="shared" si="7"/>
        <v>399.99639999999999</v>
      </c>
    </row>
    <row r="91" spans="1:12">
      <c r="A91" s="40">
        <v>43616</v>
      </c>
      <c r="B91" s="19" t="s">
        <v>313</v>
      </c>
      <c r="C91" s="14">
        <v>7323</v>
      </c>
      <c r="D91" s="42">
        <v>0.12</v>
      </c>
      <c r="E91" s="5" t="s">
        <v>93</v>
      </c>
      <c r="F91" s="27">
        <v>15.82</v>
      </c>
      <c r="G91" s="41">
        <v>220</v>
      </c>
      <c r="H91" s="4">
        <f t="shared" si="6"/>
        <v>3480.4</v>
      </c>
      <c r="I91" s="4">
        <f t="shared" si="4"/>
        <v>208.82399999999998</v>
      </c>
      <c r="J91" s="4">
        <f t="shared" si="5"/>
        <v>208.82399999999998</v>
      </c>
      <c r="K91" s="4">
        <v>0</v>
      </c>
      <c r="L91" s="4">
        <f t="shared" si="7"/>
        <v>3898.0480000000002</v>
      </c>
    </row>
    <row r="92" spans="1:12">
      <c r="A92" s="40">
        <v>43617</v>
      </c>
      <c r="B92" s="19" t="s">
        <v>313</v>
      </c>
      <c r="C92" s="59">
        <v>3923</v>
      </c>
      <c r="D92" s="57">
        <v>0.18</v>
      </c>
      <c r="E92" s="39" t="s">
        <v>26</v>
      </c>
      <c r="F92" s="27">
        <v>2</v>
      </c>
      <c r="G92" s="41">
        <v>100</v>
      </c>
      <c r="H92" s="4">
        <f t="shared" si="6"/>
        <v>200</v>
      </c>
      <c r="I92" s="4">
        <f t="shared" si="4"/>
        <v>18</v>
      </c>
      <c r="J92" s="4">
        <f t="shared" si="5"/>
        <v>18</v>
      </c>
      <c r="K92" s="4">
        <v>0</v>
      </c>
      <c r="L92" s="4">
        <f t="shared" si="7"/>
        <v>236</v>
      </c>
    </row>
    <row r="93" spans="1:12">
      <c r="A93" s="40">
        <v>43617</v>
      </c>
      <c r="B93" s="19" t="s">
        <v>313</v>
      </c>
      <c r="C93" s="59">
        <v>3924</v>
      </c>
      <c r="D93" s="57">
        <v>0.18</v>
      </c>
      <c r="E93" s="39" t="s">
        <v>87</v>
      </c>
      <c r="F93" s="27">
        <v>2</v>
      </c>
      <c r="G93" s="41">
        <v>529.66</v>
      </c>
      <c r="H93" s="4">
        <f t="shared" si="6"/>
        <v>1059.32</v>
      </c>
      <c r="I93" s="4">
        <f t="shared" si="4"/>
        <v>95.338799999999992</v>
      </c>
      <c r="J93" s="4">
        <f t="shared" si="5"/>
        <v>95.338799999999992</v>
      </c>
      <c r="K93" s="4">
        <v>0</v>
      </c>
      <c r="L93" s="4">
        <f t="shared" si="7"/>
        <v>1249.9975999999999</v>
      </c>
    </row>
    <row r="94" spans="1:12">
      <c r="A94" s="40">
        <v>43619</v>
      </c>
      <c r="B94" s="19" t="s">
        <v>313</v>
      </c>
      <c r="C94" s="59">
        <v>8516</v>
      </c>
      <c r="D94" s="57">
        <v>0.18</v>
      </c>
      <c r="E94" s="39" t="s">
        <v>129</v>
      </c>
      <c r="F94" s="16">
        <v>1</v>
      </c>
      <c r="G94" s="41">
        <v>1144.07</v>
      </c>
      <c r="H94" s="4">
        <f t="shared" si="6"/>
        <v>1144.07</v>
      </c>
      <c r="I94" s="4">
        <f t="shared" si="4"/>
        <v>102.96629999999999</v>
      </c>
      <c r="J94" s="4">
        <f t="shared" si="5"/>
        <v>102.96629999999999</v>
      </c>
      <c r="K94" s="4">
        <v>0</v>
      </c>
      <c r="L94" s="4">
        <f t="shared" si="7"/>
        <v>1350.0026</v>
      </c>
    </row>
    <row r="95" spans="1:12">
      <c r="A95" s="40">
        <v>43620</v>
      </c>
      <c r="B95" s="19" t="s">
        <v>313</v>
      </c>
      <c r="C95" s="59">
        <v>8414</v>
      </c>
      <c r="D95" s="57">
        <v>0.18</v>
      </c>
      <c r="E95" s="39" t="s">
        <v>38</v>
      </c>
      <c r="F95" s="27">
        <v>4</v>
      </c>
      <c r="G95" s="41">
        <v>1059.32</v>
      </c>
      <c r="H95" s="4">
        <f t="shared" si="6"/>
        <v>4237.28</v>
      </c>
      <c r="I95" s="4">
        <f t="shared" si="4"/>
        <v>381.35519999999997</v>
      </c>
      <c r="J95" s="4">
        <f t="shared" si="5"/>
        <v>381.35519999999997</v>
      </c>
      <c r="K95" s="4">
        <v>0</v>
      </c>
      <c r="L95" s="4">
        <f t="shared" si="7"/>
        <v>4999.9903999999997</v>
      </c>
    </row>
    <row r="96" spans="1:12">
      <c r="A96" s="40">
        <v>43621</v>
      </c>
      <c r="B96" s="19" t="s">
        <v>313</v>
      </c>
      <c r="C96" s="59">
        <v>8516</v>
      </c>
      <c r="D96" s="57">
        <v>0.18</v>
      </c>
      <c r="E96" s="39" t="s">
        <v>68</v>
      </c>
      <c r="F96" s="27">
        <v>1</v>
      </c>
      <c r="G96" s="41">
        <v>1016.95</v>
      </c>
      <c r="H96" s="4">
        <f t="shared" si="6"/>
        <v>1016.95</v>
      </c>
      <c r="I96" s="4">
        <f t="shared" si="4"/>
        <v>91.525499999999994</v>
      </c>
      <c r="J96" s="4">
        <f t="shared" si="5"/>
        <v>91.525499999999994</v>
      </c>
      <c r="K96" s="4">
        <v>0</v>
      </c>
      <c r="L96" s="4">
        <f t="shared" si="7"/>
        <v>1200.001</v>
      </c>
    </row>
    <row r="97" spans="1:12">
      <c r="A97" s="40">
        <v>43621</v>
      </c>
      <c r="B97" s="19" t="s">
        <v>313</v>
      </c>
      <c r="C97" s="59">
        <v>7323</v>
      </c>
      <c r="D97" s="57">
        <v>0.12</v>
      </c>
      <c r="E97" s="39" t="s">
        <v>93</v>
      </c>
      <c r="F97" s="27">
        <v>4.78</v>
      </c>
      <c r="G97" s="41">
        <v>195</v>
      </c>
      <c r="H97" s="4">
        <f t="shared" si="6"/>
        <v>932.1</v>
      </c>
      <c r="I97" s="4">
        <f t="shared" si="4"/>
        <v>55.926000000000002</v>
      </c>
      <c r="J97" s="4">
        <f t="shared" si="5"/>
        <v>55.926000000000002</v>
      </c>
      <c r="K97" s="4">
        <v>0</v>
      </c>
      <c r="L97" s="4">
        <f t="shared" si="7"/>
        <v>1043.952</v>
      </c>
    </row>
    <row r="98" spans="1:12">
      <c r="A98" s="40">
        <v>43621</v>
      </c>
      <c r="B98" s="19" t="s">
        <v>313</v>
      </c>
      <c r="C98" s="59">
        <v>8414</v>
      </c>
      <c r="D98" s="57">
        <v>0.18</v>
      </c>
      <c r="E98" s="39" t="s">
        <v>37</v>
      </c>
      <c r="F98" s="27">
        <v>1</v>
      </c>
      <c r="G98" s="41">
        <v>1059.32</v>
      </c>
      <c r="H98" s="4">
        <f t="shared" si="6"/>
        <v>1059.32</v>
      </c>
      <c r="I98" s="4">
        <f t="shared" si="4"/>
        <v>95.338799999999992</v>
      </c>
      <c r="J98" s="4">
        <f t="shared" si="5"/>
        <v>95.338799999999992</v>
      </c>
      <c r="K98" s="4">
        <v>0</v>
      </c>
      <c r="L98" s="4">
        <f t="shared" si="7"/>
        <v>1249.9975999999999</v>
      </c>
    </row>
    <row r="99" spans="1:12">
      <c r="A99" s="40">
        <v>43624</v>
      </c>
      <c r="B99" s="19" t="s">
        <v>313</v>
      </c>
      <c r="C99" s="59">
        <v>8539</v>
      </c>
      <c r="D99" s="42">
        <v>0.12</v>
      </c>
      <c r="E99" s="39" t="s">
        <v>81</v>
      </c>
      <c r="F99" s="27">
        <v>5</v>
      </c>
      <c r="G99" s="41">
        <v>89.29</v>
      </c>
      <c r="H99" s="4">
        <f t="shared" si="6"/>
        <v>446.45000000000005</v>
      </c>
      <c r="I99" s="4">
        <f t="shared" si="4"/>
        <v>26.787000000000003</v>
      </c>
      <c r="J99" s="4">
        <f t="shared" si="5"/>
        <v>26.787000000000003</v>
      </c>
      <c r="K99" s="4">
        <v>0</v>
      </c>
      <c r="L99" s="4">
        <f t="shared" si="7"/>
        <v>500.024</v>
      </c>
    </row>
    <row r="100" spans="1:12">
      <c r="A100" s="40">
        <v>43624</v>
      </c>
      <c r="B100" s="19" t="s">
        <v>313</v>
      </c>
      <c r="C100" s="59">
        <v>3924</v>
      </c>
      <c r="D100" s="57">
        <v>0.18</v>
      </c>
      <c r="E100" s="39" t="s">
        <v>88</v>
      </c>
      <c r="F100" s="27">
        <v>2</v>
      </c>
      <c r="G100" s="41">
        <v>720.34</v>
      </c>
      <c r="H100" s="4">
        <f t="shared" si="6"/>
        <v>1440.68</v>
      </c>
      <c r="I100" s="4">
        <f t="shared" si="4"/>
        <v>129.66120000000001</v>
      </c>
      <c r="J100" s="4">
        <f t="shared" si="5"/>
        <v>129.66120000000001</v>
      </c>
      <c r="K100" s="4">
        <v>0</v>
      </c>
      <c r="L100" s="4">
        <f t="shared" si="7"/>
        <v>1700.0024000000001</v>
      </c>
    </row>
    <row r="101" spans="1:12">
      <c r="A101" s="40">
        <v>43625</v>
      </c>
      <c r="B101" s="19" t="s">
        <v>313</v>
      </c>
      <c r="C101" s="59">
        <v>8516</v>
      </c>
      <c r="D101" s="57">
        <v>0.18</v>
      </c>
      <c r="E101" s="39" t="s">
        <v>129</v>
      </c>
      <c r="F101" s="27">
        <v>1</v>
      </c>
      <c r="G101" s="41">
        <v>1144.07</v>
      </c>
      <c r="H101" s="4">
        <f t="shared" si="6"/>
        <v>1144.07</v>
      </c>
      <c r="I101" s="4">
        <f t="shared" si="4"/>
        <v>102.96629999999999</v>
      </c>
      <c r="J101" s="4">
        <f t="shared" si="5"/>
        <v>102.96629999999999</v>
      </c>
      <c r="K101" s="4">
        <v>0</v>
      </c>
      <c r="L101" s="4">
        <f t="shared" si="7"/>
        <v>1350.0026</v>
      </c>
    </row>
    <row r="102" spans="1:12">
      <c r="A102" s="40">
        <v>43625</v>
      </c>
      <c r="B102" s="19" t="s">
        <v>313</v>
      </c>
      <c r="C102" s="59">
        <v>7323</v>
      </c>
      <c r="D102" s="57">
        <v>0.12</v>
      </c>
      <c r="E102" s="39" t="s">
        <v>93</v>
      </c>
      <c r="F102" s="27">
        <v>6.98</v>
      </c>
      <c r="G102" s="41">
        <v>195</v>
      </c>
      <c r="H102" s="4">
        <f t="shared" si="6"/>
        <v>1361.1000000000001</v>
      </c>
      <c r="I102" s="4">
        <f t="shared" si="4"/>
        <v>81.666000000000011</v>
      </c>
      <c r="J102" s="4">
        <f t="shared" si="5"/>
        <v>81.666000000000011</v>
      </c>
      <c r="K102" s="4">
        <v>0</v>
      </c>
      <c r="L102" s="4">
        <f t="shared" si="7"/>
        <v>1524.432</v>
      </c>
    </row>
    <row r="103" spans="1:12">
      <c r="A103" s="40">
        <v>43625</v>
      </c>
      <c r="B103" s="19" t="s">
        <v>313</v>
      </c>
      <c r="C103" s="59">
        <v>8414</v>
      </c>
      <c r="D103" s="57">
        <v>0.18</v>
      </c>
      <c r="E103" s="39" t="s">
        <v>37</v>
      </c>
      <c r="F103" s="27">
        <v>2</v>
      </c>
      <c r="G103" s="41">
        <v>1059.32</v>
      </c>
      <c r="H103" s="4">
        <f t="shared" si="6"/>
        <v>2118.64</v>
      </c>
      <c r="I103" s="4">
        <f t="shared" si="4"/>
        <v>190.67759999999998</v>
      </c>
      <c r="J103" s="4">
        <f t="shared" si="5"/>
        <v>190.67759999999998</v>
      </c>
      <c r="K103" s="4">
        <v>0</v>
      </c>
      <c r="L103" s="4">
        <f t="shared" si="7"/>
        <v>2499.9951999999998</v>
      </c>
    </row>
    <row r="104" spans="1:12">
      <c r="A104" s="40">
        <v>43625</v>
      </c>
      <c r="B104" s="19" t="s">
        <v>313</v>
      </c>
      <c r="C104" s="59">
        <v>8539</v>
      </c>
      <c r="D104" s="42">
        <v>0.12</v>
      </c>
      <c r="E104" s="39" t="s">
        <v>81</v>
      </c>
      <c r="F104" s="27">
        <v>7</v>
      </c>
      <c r="G104" s="41">
        <v>89.29</v>
      </c>
      <c r="H104" s="4">
        <f t="shared" si="6"/>
        <v>625.03000000000009</v>
      </c>
      <c r="I104" s="4">
        <f t="shared" si="4"/>
        <v>37.501800000000003</v>
      </c>
      <c r="J104" s="4">
        <f t="shared" si="5"/>
        <v>37.501800000000003</v>
      </c>
      <c r="K104" s="4">
        <v>0</v>
      </c>
      <c r="L104" s="4">
        <f t="shared" si="7"/>
        <v>700.03360000000009</v>
      </c>
    </row>
    <row r="105" spans="1:12">
      <c r="A105" s="40">
        <v>43625</v>
      </c>
      <c r="B105" s="19" t="s">
        <v>273</v>
      </c>
      <c r="C105" s="59">
        <v>3924</v>
      </c>
      <c r="D105" s="57">
        <v>0.18</v>
      </c>
      <c r="E105" s="39" t="s">
        <v>88</v>
      </c>
      <c r="F105" s="27">
        <v>2</v>
      </c>
      <c r="G105" s="41">
        <v>720.34</v>
      </c>
      <c r="H105" s="4">
        <f t="shared" si="6"/>
        <v>1440.68</v>
      </c>
      <c r="I105" s="4">
        <f t="shared" si="4"/>
        <v>129.66120000000001</v>
      </c>
      <c r="J105" s="4">
        <f t="shared" si="5"/>
        <v>129.66120000000001</v>
      </c>
      <c r="K105" s="4">
        <v>0</v>
      </c>
      <c r="L105" s="4">
        <f t="shared" si="7"/>
        <v>1700.0024000000001</v>
      </c>
    </row>
    <row r="106" spans="1:12">
      <c r="A106" s="40">
        <v>43626</v>
      </c>
      <c r="B106" s="19" t="s">
        <v>273</v>
      </c>
      <c r="C106" s="59">
        <v>3923</v>
      </c>
      <c r="D106" s="57">
        <v>0.18</v>
      </c>
      <c r="E106" s="39" t="s">
        <v>28</v>
      </c>
      <c r="F106" s="27">
        <v>2</v>
      </c>
      <c r="G106" s="41">
        <v>125</v>
      </c>
      <c r="H106" s="4">
        <f t="shared" si="6"/>
        <v>250</v>
      </c>
      <c r="I106" s="4">
        <f t="shared" ref="I106:I169" si="8">H106*D106/2</f>
        <v>22.5</v>
      </c>
      <c r="J106" s="4">
        <f t="shared" ref="J106:J169" si="9">I106</f>
        <v>22.5</v>
      </c>
      <c r="K106" s="4">
        <v>0</v>
      </c>
      <c r="L106" s="4">
        <f t="shared" si="7"/>
        <v>295</v>
      </c>
    </row>
    <row r="107" spans="1:12">
      <c r="A107" s="40">
        <v>43627</v>
      </c>
      <c r="B107" s="19" t="s">
        <v>313</v>
      </c>
      <c r="C107" s="59">
        <v>3923</v>
      </c>
      <c r="D107" s="57">
        <v>0.18</v>
      </c>
      <c r="E107" s="39" t="s">
        <v>43</v>
      </c>
      <c r="F107" s="27">
        <v>4</v>
      </c>
      <c r="G107" s="41">
        <v>115</v>
      </c>
      <c r="H107" s="4">
        <f t="shared" si="6"/>
        <v>460</v>
      </c>
      <c r="I107" s="4">
        <f t="shared" si="8"/>
        <v>41.4</v>
      </c>
      <c r="J107" s="4">
        <f t="shared" si="9"/>
        <v>41.4</v>
      </c>
      <c r="K107" s="4">
        <v>0</v>
      </c>
      <c r="L107" s="4">
        <f t="shared" si="7"/>
        <v>542.79999999999995</v>
      </c>
    </row>
    <row r="108" spans="1:12">
      <c r="A108" s="40">
        <v>43627</v>
      </c>
      <c r="B108" s="19" t="s">
        <v>313</v>
      </c>
      <c r="C108" s="59">
        <v>9405</v>
      </c>
      <c r="D108" s="57">
        <v>0.12</v>
      </c>
      <c r="E108" s="39" t="s">
        <v>82</v>
      </c>
      <c r="F108" s="27">
        <v>1</v>
      </c>
      <c r="G108" s="41">
        <v>241.07</v>
      </c>
      <c r="H108" s="4">
        <f t="shared" si="6"/>
        <v>241.07</v>
      </c>
      <c r="I108" s="4">
        <f t="shared" si="8"/>
        <v>14.464199999999998</v>
      </c>
      <c r="J108" s="4">
        <f t="shared" si="9"/>
        <v>14.464199999999998</v>
      </c>
      <c r="K108" s="4">
        <v>0</v>
      </c>
      <c r="L108" s="4">
        <f t="shared" si="7"/>
        <v>269.9984</v>
      </c>
    </row>
    <row r="109" spans="1:12">
      <c r="A109" s="40">
        <v>43628</v>
      </c>
      <c r="B109" s="19" t="s">
        <v>313</v>
      </c>
      <c r="C109" s="59">
        <v>7323</v>
      </c>
      <c r="D109" s="57">
        <v>0.12</v>
      </c>
      <c r="E109" s="39" t="s">
        <v>93</v>
      </c>
      <c r="F109" s="27">
        <v>2.4780000000000002</v>
      </c>
      <c r="G109" s="41">
        <v>195</v>
      </c>
      <c r="H109" s="4">
        <f t="shared" si="6"/>
        <v>483.21000000000004</v>
      </c>
      <c r="I109" s="4">
        <f t="shared" si="8"/>
        <v>28.992599999999999</v>
      </c>
      <c r="J109" s="4">
        <f t="shared" si="9"/>
        <v>28.992599999999999</v>
      </c>
      <c r="K109" s="4">
        <v>0</v>
      </c>
      <c r="L109" s="4">
        <f t="shared" si="7"/>
        <v>541.19520000000011</v>
      </c>
    </row>
    <row r="110" spans="1:12">
      <c r="A110" s="40">
        <v>43628</v>
      </c>
      <c r="B110" s="19" t="s">
        <v>313</v>
      </c>
      <c r="C110" s="59">
        <v>3924</v>
      </c>
      <c r="D110" s="42">
        <v>0.18</v>
      </c>
      <c r="E110" s="39" t="s">
        <v>87</v>
      </c>
      <c r="F110" s="27">
        <v>2</v>
      </c>
      <c r="G110" s="41">
        <v>529.66</v>
      </c>
      <c r="H110" s="4">
        <f t="shared" si="6"/>
        <v>1059.32</v>
      </c>
      <c r="I110" s="4">
        <f t="shared" si="8"/>
        <v>95.338799999999992</v>
      </c>
      <c r="J110" s="4">
        <f t="shared" si="9"/>
        <v>95.338799999999992</v>
      </c>
      <c r="K110" s="4">
        <v>0</v>
      </c>
      <c r="L110" s="4">
        <f t="shared" si="7"/>
        <v>1249.9975999999999</v>
      </c>
    </row>
    <row r="111" spans="1:12">
      <c r="A111" s="40">
        <v>43628</v>
      </c>
      <c r="B111" s="19" t="s">
        <v>313</v>
      </c>
      <c r="C111" s="14">
        <v>7323</v>
      </c>
      <c r="D111" s="42">
        <v>0.12</v>
      </c>
      <c r="E111" s="39" t="s">
        <v>51</v>
      </c>
      <c r="F111" s="27">
        <v>3</v>
      </c>
      <c r="G111" s="41">
        <v>250</v>
      </c>
      <c r="H111" s="4">
        <f t="shared" si="6"/>
        <v>750</v>
      </c>
      <c r="I111" s="4">
        <f t="shared" si="8"/>
        <v>45</v>
      </c>
      <c r="J111" s="4">
        <f t="shared" si="9"/>
        <v>45</v>
      </c>
      <c r="K111" s="4">
        <v>0</v>
      </c>
      <c r="L111" s="4">
        <f t="shared" si="7"/>
        <v>840</v>
      </c>
    </row>
    <row r="112" spans="1:12">
      <c r="A112" s="40">
        <v>43630</v>
      </c>
      <c r="B112" s="19" t="s">
        <v>136</v>
      </c>
      <c r="C112" s="59">
        <v>8414</v>
      </c>
      <c r="D112" s="57">
        <v>0.18</v>
      </c>
      <c r="E112" s="39" t="s">
        <v>38</v>
      </c>
      <c r="F112" s="27">
        <v>2</v>
      </c>
      <c r="G112" s="41">
        <v>1059.32</v>
      </c>
      <c r="H112" s="4">
        <f t="shared" si="6"/>
        <v>2118.64</v>
      </c>
      <c r="I112" s="4">
        <f t="shared" si="8"/>
        <v>190.67759999999998</v>
      </c>
      <c r="J112" s="4">
        <f t="shared" si="9"/>
        <v>190.67759999999998</v>
      </c>
      <c r="K112" s="4">
        <v>0</v>
      </c>
      <c r="L112" s="4">
        <f t="shared" si="7"/>
        <v>2499.9951999999998</v>
      </c>
    </row>
    <row r="113" spans="1:12">
      <c r="A113" s="40">
        <v>43630</v>
      </c>
      <c r="B113" s="19" t="s">
        <v>313</v>
      </c>
      <c r="C113" s="14">
        <v>7323</v>
      </c>
      <c r="D113" s="42">
        <v>0.12</v>
      </c>
      <c r="E113" s="38" t="s">
        <v>94</v>
      </c>
      <c r="F113" s="27">
        <v>4.47</v>
      </c>
      <c r="G113" s="41">
        <v>405</v>
      </c>
      <c r="H113" s="4">
        <f t="shared" si="6"/>
        <v>1810.35</v>
      </c>
      <c r="I113" s="4">
        <f t="shared" si="8"/>
        <v>108.621</v>
      </c>
      <c r="J113" s="4">
        <f t="shared" si="9"/>
        <v>108.621</v>
      </c>
      <c r="K113" s="4">
        <v>0</v>
      </c>
      <c r="L113" s="4">
        <f t="shared" si="7"/>
        <v>2027.5920000000001</v>
      </c>
    </row>
    <row r="114" spans="1:12">
      <c r="A114" s="40">
        <v>43631</v>
      </c>
      <c r="B114" s="19" t="s">
        <v>313</v>
      </c>
      <c r="C114" s="59">
        <v>3924</v>
      </c>
      <c r="D114" s="57">
        <v>0.18</v>
      </c>
      <c r="E114" s="39" t="s">
        <v>88</v>
      </c>
      <c r="F114" s="27">
        <v>1</v>
      </c>
      <c r="G114" s="41">
        <v>720.34</v>
      </c>
      <c r="H114" s="4">
        <f t="shared" si="6"/>
        <v>720.34</v>
      </c>
      <c r="I114" s="4">
        <f t="shared" si="8"/>
        <v>64.830600000000004</v>
      </c>
      <c r="J114" s="4">
        <f t="shared" si="9"/>
        <v>64.830600000000004</v>
      </c>
      <c r="K114" s="4">
        <v>0</v>
      </c>
      <c r="L114" s="4">
        <f t="shared" si="7"/>
        <v>850.00120000000004</v>
      </c>
    </row>
    <row r="115" spans="1:12">
      <c r="A115" s="40">
        <v>43632</v>
      </c>
      <c r="B115" s="19" t="s">
        <v>313</v>
      </c>
      <c r="C115" s="14">
        <v>7323</v>
      </c>
      <c r="D115" s="42">
        <v>0.12</v>
      </c>
      <c r="E115" s="38" t="s">
        <v>99</v>
      </c>
      <c r="F115" s="27">
        <v>2.4500000000000002</v>
      </c>
      <c r="G115" s="41">
        <v>565</v>
      </c>
      <c r="H115" s="4">
        <f t="shared" si="6"/>
        <v>1384.25</v>
      </c>
      <c r="I115" s="4">
        <f t="shared" si="8"/>
        <v>83.054999999999993</v>
      </c>
      <c r="J115" s="4">
        <f t="shared" si="9"/>
        <v>83.054999999999993</v>
      </c>
      <c r="K115" s="4">
        <v>0</v>
      </c>
      <c r="L115" s="4">
        <f t="shared" si="7"/>
        <v>1550.3600000000001</v>
      </c>
    </row>
    <row r="116" spans="1:12">
      <c r="A116" s="40">
        <v>43632</v>
      </c>
      <c r="B116" s="19" t="s">
        <v>313</v>
      </c>
      <c r="C116" s="14">
        <v>7323</v>
      </c>
      <c r="D116" s="42">
        <v>0.12</v>
      </c>
      <c r="E116" s="39" t="s">
        <v>51</v>
      </c>
      <c r="F116" s="27">
        <v>4</v>
      </c>
      <c r="G116" s="41">
        <v>250</v>
      </c>
      <c r="H116" s="4">
        <f t="shared" si="6"/>
        <v>1000</v>
      </c>
      <c r="I116" s="4">
        <f t="shared" si="8"/>
        <v>60</v>
      </c>
      <c r="J116" s="4">
        <f t="shared" si="9"/>
        <v>60</v>
      </c>
      <c r="K116" s="4">
        <v>0</v>
      </c>
      <c r="L116" s="4">
        <f t="shared" si="7"/>
        <v>1120</v>
      </c>
    </row>
    <row r="117" spans="1:12">
      <c r="A117" s="40">
        <v>43632</v>
      </c>
      <c r="B117" s="19" t="s">
        <v>313</v>
      </c>
      <c r="C117" s="59">
        <v>8539</v>
      </c>
      <c r="D117" s="42">
        <v>0.12</v>
      </c>
      <c r="E117" s="39" t="s">
        <v>81</v>
      </c>
      <c r="F117" s="27">
        <v>5</v>
      </c>
      <c r="G117" s="41">
        <v>89.29</v>
      </c>
      <c r="H117" s="4">
        <f t="shared" si="6"/>
        <v>446.45000000000005</v>
      </c>
      <c r="I117" s="4">
        <f t="shared" si="8"/>
        <v>26.787000000000003</v>
      </c>
      <c r="J117" s="4">
        <f t="shared" si="9"/>
        <v>26.787000000000003</v>
      </c>
      <c r="K117" s="4">
        <v>0</v>
      </c>
      <c r="L117" s="4">
        <f t="shared" si="7"/>
        <v>500.024</v>
      </c>
    </row>
    <row r="118" spans="1:12">
      <c r="A118" s="40">
        <v>43632</v>
      </c>
      <c r="B118" s="19" t="s">
        <v>313</v>
      </c>
      <c r="C118" s="59">
        <v>8414</v>
      </c>
      <c r="D118" s="57">
        <v>0.18</v>
      </c>
      <c r="E118" s="39" t="s">
        <v>38</v>
      </c>
      <c r="F118" s="27">
        <v>5</v>
      </c>
      <c r="G118" s="41">
        <v>1059.32</v>
      </c>
      <c r="H118" s="4">
        <f t="shared" si="6"/>
        <v>5296.5999999999995</v>
      </c>
      <c r="I118" s="4">
        <f t="shared" si="8"/>
        <v>476.69399999999996</v>
      </c>
      <c r="J118" s="4">
        <f t="shared" si="9"/>
        <v>476.69399999999996</v>
      </c>
      <c r="K118" s="4">
        <v>0</v>
      </c>
      <c r="L118" s="4">
        <f t="shared" si="7"/>
        <v>6249.9879999999994</v>
      </c>
    </row>
    <row r="119" spans="1:12">
      <c r="A119" s="40">
        <v>43632</v>
      </c>
      <c r="B119" s="19" t="s">
        <v>313</v>
      </c>
      <c r="C119" s="59">
        <v>3924</v>
      </c>
      <c r="D119" s="57">
        <v>0.18</v>
      </c>
      <c r="E119" s="39" t="s">
        <v>86</v>
      </c>
      <c r="F119" s="27">
        <v>2</v>
      </c>
      <c r="G119" s="41">
        <v>338.98</v>
      </c>
      <c r="H119" s="4">
        <f t="shared" si="6"/>
        <v>677.96</v>
      </c>
      <c r="I119" s="4">
        <f t="shared" si="8"/>
        <v>61.016400000000004</v>
      </c>
      <c r="J119" s="4">
        <f t="shared" si="9"/>
        <v>61.016400000000004</v>
      </c>
      <c r="K119" s="4">
        <v>0</v>
      </c>
      <c r="L119" s="4">
        <f t="shared" si="7"/>
        <v>799.99279999999999</v>
      </c>
    </row>
    <row r="120" spans="1:12">
      <c r="A120" s="40">
        <v>43633</v>
      </c>
      <c r="B120" s="19" t="s">
        <v>313</v>
      </c>
      <c r="C120" s="59">
        <v>7323</v>
      </c>
      <c r="D120" s="57">
        <v>0.12</v>
      </c>
      <c r="E120" s="39" t="s">
        <v>93</v>
      </c>
      <c r="F120" s="27">
        <v>2.1</v>
      </c>
      <c r="G120" s="41">
        <v>195</v>
      </c>
      <c r="H120" s="4">
        <f t="shared" si="6"/>
        <v>409.5</v>
      </c>
      <c r="I120" s="4">
        <f t="shared" si="8"/>
        <v>24.57</v>
      </c>
      <c r="J120" s="4">
        <f t="shared" si="9"/>
        <v>24.57</v>
      </c>
      <c r="K120" s="4">
        <v>0</v>
      </c>
      <c r="L120" s="4">
        <f t="shared" si="7"/>
        <v>458.64</v>
      </c>
    </row>
    <row r="121" spans="1:12">
      <c r="A121" s="40">
        <v>43633</v>
      </c>
      <c r="B121" s="19" t="s">
        <v>313</v>
      </c>
      <c r="C121" s="59">
        <v>3923</v>
      </c>
      <c r="D121" s="57">
        <v>0.18</v>
      </c>
      <c r="E121" s="39" t="s">
        <v>28</v>
      </c>
      <c r="F121" s="27">
        <v>1</v>
      </c>
      <c r="G121" s="41">
        <v>125</v>
      </c>
      <c r="H121" s="4">
        <f t="shared" si="6"/>
        <v>125</v>
      </c>
      <c r="I121" s="4">
        <f t="shared" si="8"/>
        <v>11.25</v>
      </c>
      <c r="J121" s="4">
        <f t="shared" si="9"/>
        <v>11.25</v>
      </c>
      <c r="K121" s="4">
        <v>0</v>
      </c>
      <c r="L121" s="4">
        <f t="shared" si="7"/>
        <v>147.5</v>
      </c>
    </row>
    <row r="122" spans="1:12">
      <c r="A122" s="40">
        <v>43634</v>
      </c>
      <c r="B122" s="19" t="s">
        <v>313</v>
      </c>
      <c r="C122" s="59">
        <v>3923</v>
      </c>
      <c r="D122" s="57">
        <v>0.18</v>
      </c>
      <c r="E122" s="39" t="s">
        <v>43</v>
      </c>
      <c r="F122" s="27">
        <v>4</v>
      </c>
      <c r="G122" s="41">
        <v>115</v>
      </c>
      <c r="H122" s="4">
        <f t="shared" si="6"/>
        <v>460</v>
      </c>
      <c r="I122" s="4">
        <f t="shared" si="8"/>
        <v>41.4</v>
      </c>
      <c r="J122" s="4">
        <f t="shared" si="9"/>
        <v>41.4</v>
      </c>
      <c r="K122" s="4">
        <v>0</v>
      </c>
      <c r="L122" s="4">
        <f t="shared" si="7"/>
        <v>542.79999999999995</v>
      </c>
    </row>
    <row r="123" spans="1:12">
      <c r="A123" s="40">
        <v>43634</v>
      </c>
      <c r="B123" s="19" t="s">
        <v>313</v>
      </c>
      <c r="C123" s="59">
        <v>3924</v>
      </c>
      <c r="D123" s="42">
        <v>0.18</v>
      </c>
      <c r="E123" s="39" t="s">
        <v>87</v>
      </c>
      <c r="F123" s="27">
        <v>1</v>
      </c>
      <c r="G123" s="41">
        <v>529.66</v>
      </c>
      <c r="H123" s="4">
        <f t="shared" si="6"/>
        <v>529.66</v>
      </c>
      <c r="I123" s="4">
        <f t="shared" si="8"/>
        <v>47.669399999999996</v>
      </c>
      <c r="J123" s="4">
        <f t="shared" si="9"/>
        <v>47.669399999999996</v>
      </c>
      <c r="K123" s="4">
        <v>0</v>
      </c>
      <c r="L123" s="4">
        <f t="shared" si="7"/>
        <v>624.99879999999996</v>
      </c>
    </row>
    <row r="124" spans="1:12">
      <c r="A124" s="40">
        <v>43635</v>
      </c>
      <c r="B124" s="19" t="s">
        <v>313</v>
      </c>
      <c r="C124" s="14">
        <v>7323</v>
      </c>
      <c r="D124" s="57">
        <v>0.12</v>
      </c>
      <c r="E124" s="38" t="s">
        <v>104</v>
      </c>
      <c r="F124" s="27">
        <v>3.88</v>
      </c>
      <c r="G124" s="41">
        <v>515</v>
      </c>
      <c r="H124" s="4">
        <f t="shared" si="6"/>
        <v>1998.2</v>
      </c>
      <c r="I124" s="4">
        <f t="shared" si="8"/>
        <v>119.892</v>
      </c>
      <c r="J124" s="4">
        <f t="shared" si="9"/>
        <v>119.892</v>
      </c>
      <c r="K124" s="4">
        <v>0</v>
      </c>
      <c r="L124" s="4">
        <f t="shared" si="7"/>
        <v>2237.9839999999999</v>
      </c>
    </row>
    <row r="125" spans="1:12">
      <c r="A125" s="40">
        <v>43636</v>
      </c>
      <c r="B125" s="19" t="s">
        <v>313</v>
      </c>
      <c r="C125" s="59">
        <v>3923</v>
      </c>
      <c r="D125" s="57">
        <v>0.18</v>
      </c>
      <c r="E125" s="39" t="s">
        <v>28</v>
      </c>
      <c r="F125" s="27">
        <v>3</v>
      </c>
      <c r="G125" s="41">
        <v>125</v>
      </c>
      <c r="H125" s="4">
        <f t="shared" si="6"/>
        <v>375</v>
      </c>
      <c r="I125" s="4">
        <f t="shared" si="8"/>
        <v>33.75</v>
      </c>
      <c r="J125" s="4">
        <f t="shared" si="9"/>
        <v>33.75</v>
      </c>
      <c r="K125" s="4">
        <v>0</v>
      </c>
      <c r="L125" s="4">
        <f t="shared" si="7"/>
        <v>442.5</v>
      </c>
    </row>
    <row r="126" spans="1:12">
      <c r="A126" s="40">
        <v>43637</v>
      </c>
      <c r="B126" s="19" t="s">
        <v>313</v>
      </c>
      <c r="C126" s="59">
        <v>3923</v>
      </c>
      <c r="D126" s="57">
        <v>0.18</v>
      </c>
      <c r="E126" s="39" t="s">
        <v>43</v>
      </c>
      <c r="F126" s="27">
        <v>2</v>
      </c>
      <c r="G126" s="41">
        <v>115</v>
      </c>
      <c r="H126" s="4">
        <f t="shared" si="6"/>
        <v>230</v>
      </c>
      <c r="I126" s="4">
        <f t="shared" si="8"/>
        <v>20.7</v>
      </c>
      <c r="J126" s="4">
        <f t="shared" si="9"/>
        <v>20.7</v>
      </c>
      <c r="K126" s="4">
        <v>0</v>
      </c>
      <c r="L126" s="4">
        <f t="shared" si="7"/>
        <v>271.39999999999998</v>
      </c>
    </row>
    <row r="127" spans="1:12">
      <c r="A127" s="40">
        <v>43637</v>
      </c>
      <c r="B127" s="19" t="s">
        <v>313</v>
      </c>
      <c r="C127" s="59">
        <v>7323</v>
      </c>
      <c r="D127" s="57">
        <v>0.12</v>
      </c>
      <c r="E127" s="39" t="s">
        <v>93</v>
      </c>
      <c r="F127" s="27">
        <v>6.1</v>
      </c>
      <c r="G127" s="41">
        <v>195</v>
      </c>
      <c r="H127" s="4">
        <f t="shared" si="6"/>
        <v>1189.5</v>
      </c>
      <c r="I127" s="4">
        <f t="shared" si="8"/>
        <v>71.36999999999999</v>
      </c>
      <c r="J127" s="4">
        <f t="shared" si="9"/>
        <v>71.36999999999999</v>
      </c>
      <c r="K127" s="4">
        <v>0</v>
      </c>
      <c r="L127" s="4">
        <f t="shared" si="7"/>
        <v>1332.2399999999998</v>
      </c>
    </row>
    <row r="128" spans="1:12">
      <c r="A128" s="40">
        <v>43637</v>
      </c>
      <c r="B128" s="19" t="s">
        <v>313</v>
      </c>
      <c r="C128" s="59">
        <v>8414</v>
      </c>
      <c r="D128" s="57">
        <v>0.18</v>
      </c>
      <c r="E128" s="39" t="s">
        <v>38</v>
      </c>
      <c r="F128" s="27">
        <v>5</v>
      </c>
      <c r="G128" s="41">
        <v>1059.32</v>
      </c>
      <c r="H128" s="4">
        <f t="shared" si="6"/>
        <v>5296.5999999999995</v>
      </c>
      <c r="I128" s="4">
        <f t="shared" si="8"/>
        <v>476.69399999999996</v>
      </c>
      <c r="J128" s="4">
        <f t="shared" si="9"/>
        <v>476.69399999999996</v>
      </c>
      <c r="K128" s="4">
        <v>0</v>
      </c>
      <c r="L128" s="4">
        <f t="shared" si="7"/>
        <v>6249.9879999999994</v>
      </c>
    </row>
    <row r="129" spans="1:12">
      <c r="A129" s="40">
        <v>43638</v>
      </c>
      <c r="B129" s="19" t="s">
        <v>313</v>
      </c>
      <c r="C129" s="59">
        <v>7323</v>
      </c>
      <c r="D129" s="42">
        <v>0.12</v>
      </c>
      <c r="E129" s="39" t="s">
        <v>111</v>
      </c>
      <c r="F129" s="27">
        <v>44.642850000000003</v>
      </c>
      <c r="G129" s="41">
        <v>200</v>
      </c>
      <c r="H129" s="4">
        <f t="shared" si="6"/>
        <v>8928.57</v>
      </c>
      <c r="I129" s="4">
        <f t="shared" si="8"/>
        <v>535.71420000000001</v>
      </c>
      <c r="J129" s="4">
        <f t="shared" si="9"/>
        <v>535.71420000000001</v>
      </c>
      <c r="K129" s="4">
        <v>0</v>
      </c>
      <c r="L129" s="4">
        <f t="shared" si="7"/>
        <v>9999.9984000000004</v>
      </c>
    </row>
    <row r="130" spans="1:12">
      <c r="A130" s="40">
        <v>43639</v>
      </c>
      <c r="B130" s="19" t="s">
        <v>313</v>
      </c>
      <c r="C130" s="59">
        <v>9405</v>
      </c>
      <c r="D130" s="42">
        <v>0.12</v>
      </c>
      <c r="E130" s="39" t="s">
        <v>82</v>
      </c>
      <c r="F130" s="27">
        <v>2</v>
      </c>
      <c r="G130" s="41">
        <v>241.07</v>
      </c>
      <c r="H130" s="4">
        <f t="shared" si="6"/>
        <v>482.14</v>
      </c>
      <c r="I130" s="4">
        <f t="shared" si="8"/>
        <v>28.928399999999996</v>
      </c>
      <c r="J130" s="4">
        <f t="shared" si="9"/>
        <v>28.928399999999996</v>
      </c>
      <c r="K130" s="4">
        <v>0</v>
      </c>
      <c r="L130" s="4">
        <f t="shared" si="7"/>
        <v>539.99680000000001</v>
      </c>
    </row>
    <row r="131" spans="1:12">
      <c r="A131" s="40">
        <v>43639</v>
      </c>
      <c r="B131" s="19" t="s">
        <v>313</v>
      </c>
      <c r="C131" s="59">
        <v>3924</v>
      </c>
      <c r="D131" s="57">
        <v>0.18</v>
      </c>
      <c r="E131" s="39" t="s">
        <v>88</v>
      </c>
      <c r="F131" s="27">
        <v>1</v>
      </c>
      <c r="G131" s="41">
        <v>720.34</v>
      </c>
      <c r="H131" s="4">
        <f t="shared" si="6"/>
        <v>720.34</v>
      </c>
      <c r="I131" s="4">
        <f t="shared" si="8"/>
        <v>64.830600000000004</v>
      </c>
      <c r="J131" s="4">
        <f t="shared" si="9"/>
        <v>64.830600000000004</v>
      </c>
      <c r="K131" s="4">
        <v>0</v>
      </c>
      <c r="L131" s="4">
        <f t="shared" si="7"/>
        <v>850.00120000000004</v>
      </c>
    </row>
    <row r="132" spans="1:12">
      <c r="A132" s="40">
        <v>43640</v>
      </c>
      <c r="B132" s="19" t="s">
        <v>313</v>
      </c>
      <c r="C132" s="59">
        <v>3924</v>
      </c>
      <c r="D132" s="57">
        <v>0.18</v>
      </c>
      <c r="E132" s="39" t="s">
        <v>86</v>
      </c>
      <c r="F132" s="27">
        <v>2</v>
      </c>
      <c r="G132" s="41">
        <v>338.98</v>
      </c>
      <c r="H132" s="4">
        <f t="shared" ref="H132:H195" si="10">F132*G132</f>
        <v>677.96</v>
      </c>
      <c r="I132" s="4">
        <f t="shared" si="8"/>
        <v>61.016400000000004</v>
      </c>
      <c r="J132" s="4">
        <f t="shared" si="9"/>
        <v>61.016400000000004</v>
      </c>
      <c r="K132" s="4">
        <v>0</v>
      </c>
      <c r="L132" s="4">
        <f t="shared" ref="L132:L195" si="11">SUM(H132:K132)</f>
        <v>799.99279999999999</v>
      </c>
    </row>
    <row r="133" spans="1:12">
      <c r="A133" s="40">
        <v>43640</v>
      </c>
      <c r="B133" s="19" t="s">
        <v>313</v>
      </c>
      <c r="C133" s="59">
        <v>7323</v>
      </c>
      <c r="D133" s="57">
        <v>0.12</v>
      </c>
      <c r="E133" s="39" t="s">
        <v>93</v>
      </c>
      <c r="F133" s="27">
        <v>5.48</v>
      </c>
      <c r="G133" s="41">
        <v>195</v>
      </c>
      <c r="H133" s="4">
        <f t="shared" si="10"/>
        <v>1068.6000000000001</v>
      </c>
      <c r="I133" s="4">
        <f t="shared" si="8"/>
        <v>64.116</v>
      </c>
      <c r="J133" s="4">
        <f t="shared" si="9"/>
        <v>64.116</v>
      </c>
      <c r="K133" s="4">
        <v>0</v>
      </c>
      <c r="L133" s="4">
        <f t="shared" si="11"/>
        <v>1196.8320000000001</v>
      </c>
    </row>
    <row r="134" spans="1:12">
      <c r="A134" s="40">
        <v>43641</v>
      </c>
      <c r="B134" s="19" t="s">
        <v>313</v>
      </c>
      <c r="C134" s="59">
        <v>3924</v>
      </c>
      <c r="D134" s="42">
        <v>0.18</v>
      </c>
      <c r="E134" s="39" t="s">
        <v>87</v>
      </c>
      <c r="F134" s="27">
        <v>2</v>
      </c>
      <c r="G134" s="41">
        <v>529.66</v>
      </c>
      <c r="H134" s="4">
        <f t="shared" si="10"/>
        <v>1059.32</v>
      </c>
      <c r="I134" s="4">
        <f t="shared" si="8"/>
        <v>95.338799999999992</v>
      </c>
      <c r="J134" s="4">
        <f t="shared" si="9"/>
        <v>95.338799999999992</v>
      </c>
      <c r="K134" s="4">
        <v>0</v>
      </c>
      <c r="L134" s="4">
        <f t="shared" si="11"/>
        <v>1249.9975999999999</v>
      </c>
    </row>
    <row r="135" spans="1:12">
      <c r="A135" s="40">
        <v>43641</v>
      </c>
      <c r="B135" s="19" t="s">
        <v>313</v>
      </c>
      <c r="C135" s="59">
        <v>8414</v>
      </c>
      <c r="D135" s="57">
        <v>0.18</v>
      </c>
      <c r="E135" s="39" t="s">
        <v>37</v>
      </c>
      <c r="F135" s="27">
        <v>1</v>
      </c>
      <c r="G135" s="41">
        <v>1059.32</v>
      </c>
      <c r="H135" s="4">
        <f t="shared" si="10"/>
        <v>1059.32</v>
      </c>
      <c r="I135" s="4">
        <f t="shared" si="8"/>
        <v>95.338799999999992</v>
      </c>
      <c r="J135" s="4">
        <f t="shared" si="9"/>
        <v>95.338799999999992</v>
      </c>
      <c r="K135" s="4">
        <v>0</v>
      </c>
      <c r="L135" s="4">
        <f t="shared" si="11"/>
        <v>1249.9975999999999</v>
      </c>
    </row>
    <row r="136" spans="1:12">
      <c r="A136" s="40">
        <v>43641</v>
      </c>
      <c r="B136" s="19" t="s">
        <v>313</v>
      </c>
      <c r="C136" s="59">
        <v>8516</v>
      </c>
      <c r="D136" s="57">
        <v>0.18</v>
      </c>
      <c r="E136" s="39" t="s">
        <v>68</v>
      </c>
      <c r="F136" s="27">
        <v>1</v>
      </c>
      <c r="G136" s="41">
        <v>1016.95</v>
      </c>
      <c r="H136" s="4">
        <f t="shared" si="10"/>
        <v>1016.95</v>
      </c>
      <c r="I136" s="4">
        <f t="shared" si="8"/>
        <v>91.525499999999994</v>
      </c>
      <c r="J136" s="4">
        <f t="shared" si="9"/>
        <v>91.525499999999994</v>
      </c>
      <c r="K136" s="4">
        <v>0</v>
      </c>
      <c r="L136" s="4">
        <f t="shared" si="11"/>
        <v>1200.001</v>
      </c>
    </row>
    <row r="137" spans="1:12">
      <c r="A137" s="40">
        <v>43642</v>
      </c>
      <c r="B137" s="19" t="s">
        <v>313</v>
      </c>
      <c r="C137" s="59">
        <v>3924</v>
      </c>
      <c r="D137" s="57">
        <v>0.18</v>
      </c>
      <c r="E137" s="39" t="s">
        <v>88</v>
      </c>
      <c r="F137" s="27">
        <v>1</v>
      </c>
      <c r="G137" s="41">
        <v>720.34</v>
      </c>
      <c r="H137" s="4">
        <f t="shared" si="10"/>
        <v>720.34</v>
      </c>
      <c r="I137" s="4">
        <f t="shared" si="8"/>
        <v>64.830600000000004</v>
      </c>
      <c r="J137" s="4">
        <f t="shared" si="9"/>
        <v>64.830600000000004</v>
      </c>
      <c r="K137" s="4">
        <v>0</v>
      </c>
      <c r="L137" s="4">
        <f t="shared" si="11"/>
        <v>850.00120000000004</v>
      </c>
    </row>
    <row r="138" spans="1:12">
      <c r="A138" s="40">
        <v>43643</v>
      </c>
      <c r="B138" s="19" t="s">
        <v>313</v>
      </c>
      <c r="C138" s="59">
        <v>8414</v>
      </c>
      <c r="D138" s="42">
        <v>0.18</v>
      </c>
      <c r="E138" s="39" t="s">
        <v>37</v>
      </c>
      <c r="F138" s="27">
        <v>11</v>
      </c>
      <c r="G138" s="41">
        <v>974.58</v>
      </c>
      <c r="H138" s="4">
        <f t="shared" si="10"/>
        <v>10720.380000000001</v>
      </c>
      <c r="I138" s="4">
        <f t="shared" si="8"/>
        <v>964.83420000000001</v>
      </c>
      <c r="J138" s="4">
        <f t="shared" si="9"/>
        <v>964.83420000000001</v>
      </c>
      <c r="K138" s="4">
        <v>0</v>
      </c>
      <c r="L138" s="4">
        <f t="shared" si="11"/>
        <v>12650.0484</v>
      </c>
    </row>
    <row r="139" spans="1:12">
      <c r="A139" s="40">
        <v>43643</v>
      </c>
      <c r="B139" s="19" t="s">
        <v>313</v>
      </c>
      <c r="C139" s="59">
        <v>8414</v>
      </c>
      <c r="D139" s="57">
        <v>0.18</v>
      </c>
      <c r="E139" s="39" t="s">
        <v>38</v>
      </c>
      <c r="F139" s="27">
        <v>5</v>
      </c>
      <c r="G139" s="41">
        <v>1059.32</v>
      </c>
      <c r="H139" s="4">
        <f t="shared" si="10"/>
        <v>5296.5999999999995</v>
      </c>
      <c r="I139" s="4">
        <f t="shared" si="8"/>
        <v>476.69399999999996</v>
      </c>
      <c r="J139" s="4">
        <f t="shared" si="9"/>
        <v>476.69399999999996</v>
      </c>
      <c r="K139" s="4">
        <v>0</v>
      </c>
      <c r="L139" s="4">
        <f t="shared" si="11"/>
        <v>6249.9879999999994</v>
      </c>
    </row>
    <row r="140" spans="1:12">
      <c r="A140" s="40">
        <v>43644</v>
      </c>
      <c r="B140" s="19" t="s">
        <v>313</v>
      </c>
      <c r="C140" s="59">
        <v>3924</v>
      </c>
      <c r="D140" s="57">
        <v>0.18</v>
      </c>
      <c r="E140" s="39" t="s">
        <v>86</v>
      </c>
      <c r="F140" s="27">
        <v>1</v>
      </c>
      <c r="G140" s="41">
        <v>338.98</v>
      </c>
      <c r="H140" s="4">
        <f t="shared" si="10"/>
        <v>338.98</v>
      </c>
      <c r="I140" s="4">
        <f t="shared" si="8"/>
        <v>30.508200000000002</v>
      </c>
      <c r="J140" s="4">
        <f t="shared" si="9"/>
        <v>30.508200000000002</v>
      </c>
      <c r="K140" s="4">
        <v>0</v>
      </c>
      <c r="L140" s="4">
        <f t="shared" si="11"/>
        <v>399.99639999999999</v>
      </c>
    </row>
    <row r="141" spans="1:12">
      <c r="A141" s="40">
        <v>43644</v>
      </c>
      <c r="B141" s="19" t="s">
        <v>313</v>
      </c>
      <c r="C141" s="59">
        <v>7323</v>
      </c>
      <c r="D141" s="57">
        <v>0.12</v>
      </c>
      <c r="E141" s="39" t="s">
        <v>93</v>
      </c>
      <c r="F141" s="27">
        <v>9.57</v>
      </c>
      <c r="G141" s="41">
        <v>180</v>
      </c>
      <c r="H141" s="4">
        <f t="shared" si="10"/>
        <v>1722.6000000000001</v>
      </c>
      <c r="I141" s="4">
        <f t="shared" si="8"/>
        <v>103.35600000000001</v>
      </c>
      <c r="J141" s="4">
        <f t="shared" si="9"/>
        <v>103.35600000000001</v>
      </c>
      <c r="K141" s="4">
        <v>0</v>
      </c>
      <c r="L141" s="4">
        <f t="shared" si="11"/>
        <v>1929.3120000000001</v>
      </c>
    </row>
    <row r="142" spans="1:12">
      <c r="A142" s="40">
        <v>43644</v>
      </c>
      <c r="B142" s="19" t="s">
        <v>313</v>
      </c>
      <c r="C142" s="14">
        <v>7323</v>
      </c>
      <c r="D142" s="42">
        <v>0.12</v>
      </c>
      <c r="E142" s="38" t="s">
        <v>94</v>
      </c>
      <c r="F142" s="27">
        <v>3.89</v>
      </c>
      <c r="G142" s="41">
        <v>405</v>
      </c>
      <c r="H142" s="4">
        <f t="shared" si="10"/>
        <v>1575.45</v>
      </c>
      <c r="I142" s="4">
        <f t="shared" si="8"/>
        <v>94.527000000000001</v>
      </c>
      <c r="J142" s="4">
        <f t="shared" si="9"/>
        <v>94.527000000000001</v>
      </c>
      <c r="K142" s="4">
        <v>0</v>
      </c>
      <c r="L142" s="4">
        <f t="shared" si="11"/>
        <v>1764.5040000000001</v>
      </c>
    </row>
    <row r="143" spans="1:12">
      <c r="A143" s="40">
        <v>43644</v>
      </c>
      <c r="B143" s="19" t="s">
        <v>136</v>
      </c>
      <c r="C143" s="59">
        <v>3924</v>
      </c>
      <c r="D143" s="57">
        <v>0.18</v>
      </c>
      <c r="E143" s="39" t="s">
        <v>88</v>
      </c>
      <c r="F143" s="27">
        <v>1</v>
      </c>
      <c r="G143" s="41">
        <v>720.34</v>
      </c>
      <c r="H143" s="4">
        <f t="shared" si="10"/>
        <v>720.34</v>
      </c>
      <c r="I143" s="4">
        <f t="shared" si="8"/>
        <v>64.830600000000004</v>
      </c>
      <c r="J143" s="4">
        <f t="shared" si="9"/>
        <v>64.830600000000004</v>
      </c>
      <c r="K143" s="4">
        <v>0</v>
      </c>
      <c r="L143" s="4">
        <f t="shared" si="11"/>
        <v>850.00120000000004</v>
      </c>
    </row>
    <row r="144" spans="1:12">
      <c r="A144" s="40">
        <v>43644</v>
      </c>
      <c r="B144" s="19" t="s">
        <v>313</v>
      </c>
      <c r="C144" s="59">
        <v>3924</v>
      </c>
      <c r="D144" s="42">
        <v>0.18</v>
      </c>
      <c r="E144" s="39" t="s">
        <v>87</v>
      </c>
      <c r="F144" s="27">
        <v>1</v>
      </c>
      <c r="G144" s="41">
        <v>529.66</v>
      </c>
      <c r="H144" s="4">
        <f t="shared" si="10"/>
        <v>529.66</v>
      </c>
      <c r="I144" s="4">
        <f t="shared" si="8"/>
        <v>47.669399999999996</v>
      </c>
      <c r="J144" s="4">
        <f t="shared" si="9"/>
        <v>47.669399999999996</v>
      </c>
      <c r="K144" s="4">
        <v>0</v>
      </c>
      <c r="L144" s="4">
        <f t="shared" si="11"/>
        <v>624.99879999999996</v>
      </c>
    </row>
    <row r="145" spans="1:12">
      <c r="A145" s="40">
        <v>43645</v>
      </c>
      <c r="B145" s="19" t="s">
        <v>313</v>
      </c>
      <c r="C145" s="59">
        <v>8539</v>
      </c>
      <c r="D145" s="42">
        <v>0.12</v>
      </c>
      <c r="E145" s="39" t="s">
        <v>81</v>
      </c>
      <c r="F145" s="27">
        <v>4</v>
      </c>
      <c r="G145" s="41">
        <v>89.29</v>
      </c>
      <c r="H145" s="4">
        <f t="shared" si="10"/>
        <v>357.16</v>
      </c>
      <c r="I145" s="4">
        <f t="shared" si="8"/>
        <v>21.429600000000001</v>
      </c>
      <c r="J145" s="4">
        <f t="shared" si="9"/>
        <v>21.429600000000001</v>
      </c>
      <c r="K145" s="4">
        <v>0</v>
      </c>
      <c r="L145" s="4">
        <f t="shared" si="11"/>
        <v>400.01920000000001</v>
      </c>
    </row>
    <row r="146" spans="1:12">
      <c r="A146" s="40">
        <v>43646</v>
      </c>
      <c r="B146" s="19" t="s">
        <v>313</v>
      </c>
      <c r="C146" s="59">
        <v>7323</v>
      </c>
      <c r="D146" s="57">
        <v>0.12</v>
      </c>
      <c r="E146" s="39" t="s">
        <v>93</v>
      </c>
      <c r="F146" s="27">
        <v>1.1100000000000001</v>
      </c>
      <c r="G146" s="41">
        <v>200</v>
      </c>
      <c r="H146" s="4">
        <f t="shared" si="10"/>
        <v>222.00000000000003</v>
      </c>
      <c r="I146" s="4">
        <f t="shared" si="8"/>
        <v>13.320000000000002</v>
      </c>
      <c r="J146" s="4">
        <f t="shared" si="9"/>
        <v>13.320000000000002</v>
      </c>
      <c r="K146" s="4">
        <v>0</v>
      </c>
      <c r="L146" s="4">
        <f t="shared" si="11"/>
        <v>248.64000000000001</v>
      </c>
    </row>
    <row r="147" spans="1:12">
      <c r="A147" s="40">
        <v>43646</v>
      </c>
      <c r="B147" s="19" t="s">
        <v>313</v>
      </c>
      <c r="C147" s="59">
        <v>8414</v>
      </c>
      <c r="D147" s="57">
        <v>0.18</v>
      </c>
      <c r="E147" s="39" t="s">
        <v>38</v>
      </c>
      <c r="F147" s="27">
        <v>5</v>
      </c>
      <c r="G147" s="41">
        <v>1059.32</v>
      </c>
      <c r="H147" s="4">
        <f t="shared" si="10"/>
        <v>5296.5999999999995</v>
      </c>
      <c r="I147" s="4">
        <f t="shared" si="8"/>
        <v>476.69399999999996</v>
      </c>
      <c r="J147" s="4">
        <f t="shared" si="9"/>
        <v>476.69399999999996</v>
      </c>
      <c r="K147" s="4">
        <v>0</v>
      </c>
      <c r="L147" s="4">
        <f t="shared" si="11"/>
        <v>6249.9879999999994</v>
      </c>
    </row>
    <row r="148" spans="1:12">
      <c r="A148" s="40">
        <v>43646</v>
      </c>
      <c r="B148" s="19" t="s">
        <v>313</v>
      </c>
      <c r="C148" s="14">
        <v>3923</v>
      </c>
      <c r="D148" s="42">
        <v>0.18</v>
      </c>
      <c r="E148" s="5" t="s">
        <v>116</v>
      </c>
      <c r="F148" s="27">
        <v>48</v>
      </c>
      <c r="G148" s="41">
        <v>105</v>
      </c>
      <c r="H148" s="4">
        <f t="shared" si="10"/>
        <v>5040</v>
      </c>
      <c r="I148" s="4">
        <f t="shared" si="8"/>
        <v>453.59999999999997</v>
      </c>
      <c r="J148" s="4">
        <f t="shared" si="9"/>
        <v>453.59999999999997</v>
      </c>
      <c r="K148" s="4">
        <v>0</v>
      </c>
      <c r="L148" s="4">
        <f t="shared" si="11"/>
        <v>5947.2000000000007</v>
      </c>
    </row>
    <row r="149" spans="1:12">
      <c r="A149" s="40">
        <v>43646</v>
      </c>
      <c r="B149" s="19" t="s">
        <v>313</v>
      </c>
      <c r="C149" s="14">
        <v>9617</v>
      </c>
      <c r="D149" s="42">
        <v>0.18</v>
      </c>
      <c r="E149" s="5" t="s">
        <v>117</v>
      </c>
      <c r="F149" s="27">
        <v>20</v>
      </c>
      <c r="G149" s="41">
        <v>385</v>
      </c>
      <c r="H149" s="4">
        <f t="shared" si="10"/>
        <v>7700</v>
      </c>
      <c r="I149" s="4">
        <f t="shared" si="8"/>
        <v>693</v>
      </c>
      <c r="J149" s="4">
        <f t="shared" si="9"/>
        <v>693</v>
      </c>
      <c r="K149" s="4">
        <v>0</v>
      </c>
      <c r="L149" s="4">
        <f t="shared" si="11"/>
        <v>9086</v>
      </c>
    </row>
    <row r="150" spans="1:12">
      <c r="A150" s="40">
        <v>43646</v>
      </c>
      <c r="B150" s="19" t="s">
        <v>313</v>
      </c>
      <c r="C150" s="14">
        <v>7323</v>
      </c>
      <c r="D150" s="42">
        <v>0.12</v>
      </c>
      <c r="E150" s="39" t="s">
        <v>55</v>
      </c>
      <c r="F150" s="27">
        <v>200</v>
      </c>
      <c r="G150" s="41">
        <v>30</v>
      </c>
      <c r="H150" s="4">
        <f t="shared" si="10"/>
        <v>6000</v>
      </c>
      <c r="I150" s="4">
        <f t="shared" si="8"/>
        <v>360</v>
      </c>
      <c r="J150" s="4">
        <f t="shared" si="9"/>
        <v>360</v>
      </c>
      <c r="K150" s="4">
        <v>0</v>
      </c>
      <c r="L150" s="4">
        <f t="shared" si="11"/>
        <v>6720</v>
      </c>
    </row>
    <row r="151" spans="1:12">
      <c r="A151" s="40">
        <v>43647</v>
      </c>
      <c r="B151" s="19" t="s">
        <v>313</v>
      </c>
      <c r="C151" s="59">
        <v>7321</v>
      </c>
      <c r="D151" s="61">
        <v>0.18</v>
      </c>
      <c r="E151" s="1" t="s">
        <v>74</v>
      </c>
      <c r="F151" s="7">
        <v>1</v>
      </c>
      <c r="G151" s="41">
        <v>2033.9</v>
      </c>
      <c r="H151" s="62">
        <f t="shared" si="10"/>
        <v>2033.9</v>
      </c>
      <c r="I151" s="62">
        <f t="shared" si="8"/>
        <v>183.05099999999999</v>
      </c>
      <c r="J151" s="62">
        <f t="shared" si="9"/>
        <v>183.05099999999999</v>
      </c>
      <c r="K151" s="62">
        <v>0</v>
      </c>
      <c r="L151" s="62">
        <f t="shared" si="11"/>
        <v>2400.002</v>
      </c>
    </row>
    <row r="152" spans="1:12">
      <c r="A152" s="40">
        <v>43647</v>
      </c>
      <c r="B152" s="19" t="s">
        <v>313</v>
      </c>
      <c r="C152" s="14">
        <v>8509</v>
      </c>
      <c r="D152" s="15">
        <v>0.18</v>
      </c>
      <c r="E152" s="5" t="s">
        <v>54</v>
      </c>
      <c r="F152" s="7">
        <v>1</v>
      </c>
      <c r="G152" s="41">
        <v>2118.64</v>
      </c>
      <c r="H152" s="62">
        <f t="shared" si="10"/>
        <v>2118.64</v>
      </c>
      <c r="I152" s="62">
        <f t="shared" si="8"/>
        <v>190.67759999999998</v>
      </c>
      <c r="J152" s="62">
        <f t="shared" si="9"/>
        <v>190.67759999999998</v>
      </c>
      <c r="K152" s="62">
        <v>0</v>
      </c>
      <c r="L152" s="62">
        <f t="shared" si="11"/>
        <v>2499.9951999999998</v>
      </c>
    </row>
    <row r="153" spans="1:12">
      <c r="A153" s="40">
        <v>43648</v>
      </c>
      <c r="B153" s="19" t="s">
        <v>313</v>
      </c>
      <c r="C153" s="59">
        <v>7323</v>
      </c>
      <c r="D153" s="61">
        <v>0.12</v>
      </c>
      <c r="E153" s="25" t="s">
        <v>137</v>
      </c>
      <c r="F153" s="27">
        <v>5.91</v>
      </c>
      <c r="G153" s="41">
        <v>195</v>
      </c>
      <c r="H153" s="62">
        <f t="shared" si="10"/>
        <v>1152.45</v>
      </c>
      <c r="I153" s="62">
        <f t="shared" si="8"/>
        <v>69.147000000000006</v>
      </c>
      <c r="J153" s="62">
        <f t="shared" si="9"/>
        <v>69.147000000000006</v>
      </c>
      <c r="K153" s="62">
        <v>0</v>
      </c>
      <c r="L153" s="62">
        <f t="shared" si="11"/>
        <v>1290.7439999999999</v>
      </c>
    </row>
    <row r="154" spans="1:12">
      <c r="A154" s="40">
        <v>43649</v>
      </c>
      <c r="B154" s="19" t="s">
        <v>313</v>
      </c>
      <c r="C154" s="59">
        <v>8414</v>
      </c>
      <c r="D154" s="61">
        <v>0.18</v>
      </c>
      <c r="E154" s="5" t="s">
        <v>23</v>
      </c>
      <c r="F154" s="27">
        <v>1</v>
      </c>
      <c r="G154" s="41">
        <v>1398.31</v>
      </c>
      <c r="H154" s="62">
        <f t="shared" si="10"/>
        <v>1398.31</v>
      </c>
      <c r="I154" s="62">
        <f t="shared" si="8"/>
        <v>125.8479</v>
      </c>
      <c r="J154" s="62">
        <f t="shared" si="9"/>
        <v>125.8479</v>
      </c>
      <c r="K154" s="62">
        <v>0</v>
      </c>
      <c r="L154" s="62">
        <f t="shared" si="11"/>
        <v>1650.0057999999999</v>
      </c>
    </row>
    <row r="155" spans="1:12">
      <c r="A155" s="40">
        <v>43649</v>
      </c>
      <c r="B155" s="19" t="s">
        <v>313</v>
      </c>
      <c r="C155" s="59">
        <v>3923</v>
      </c>
      <c r="D155" s="61">
        <v>0.18</v>
      </c>
      <c r="E155" s="5" t="s">
        <v>27</v>
      </c>
      <c r="F155" s="16">
        <v>2</v>
      </c>
      <c r="G155" s="41">
        <v>101.69</v>
      </c>
      <c r="H155" s="62">
        <f t="shared" si="10"/>
        <v>203.38</v>
      </c>
      <c r="I155" s="62">
        <f t="shared" si="8"/>
        <v>18.304199999999998</v>
      </c>
      <c r="J155" s="62">
        <f t="shared" si="9"/>
        <v>18.304199999999998</v>
      </c>
      <c r="K155" s="62">
        <v>0</v>
      </c>
      <c r="L155" s="62">
        <f t="shared" si="11"/>
        <v>239.98840000000001</v>
      </c>
    </row>
    <row r="156" spans="1:12">
      <c r="A156" s="40">
        <v>43649</v>
      </c>
      <c r="B156" s="19" t="s">
        <v>313</v>
      </c>
      <c r="C156" s="59">
        <v>3923</v>
      </c>
      <c r="D156" s="61">
        <v>0.18</v>
      </c>
      <c r="E156" s="5" t="s">
        <v>28</v>
      </c>
      <c r="F156" s="16">
        <v>2</v>
      </c>
      <c r="G156" s="41">
        <v>135.59</v>
      </c>
      <c r="H156" s="62">
        <f t="shared" si="10"/>
        <v>271.18</v>
      </c>
      <c r="I156" s="62">
        <f t="shared" si="8"/>
        <v>24.406199999999998</v>
      </c>
      <c r="J156" s="62">
        <f t="shared" si="9"/>
        <v>24.406199999999998</v>
      </c>
      <c r="K156" s="62">
        <v>0</v>
      </c>
      <c r="L156" s="62">
        <f t="shared" si="11"/>
        <v>319.99240000000003</v>
      </c>
    </row>
    <row r="157" spans="1:12">
      <c r="A157" s="40">
        <v>43649</v>
      </c>
      <c r="B157" s="19" t="s">
        <v>313</v>
      </c>
      <c r="C157" s="59">
        <v>8513</v>
      </c>
      <c r="D157" s="61">
        <v>0.18</v>
      </c>
      <c r="E157" s="5" t="s">
        <v>33</v>
      </c>
      <c r="F157" s="16">
        <v>2</v>
      </c>
      <c r="G157" s="41">
        <v>110</v>
      </c>
      <c r="H157" s="62">
        <f t="shared" si="10"/>
        <v>220</v>
      </c>
      <c r="I157" s="62">
        <f t="shared" si="8"/>
        <v>19.8</v>
      </c>
      <c r="J157" s="62">
        <f t="shared" si="9"/>
        <v>19.8</v>
      </c>
      <c r="K157" s="62">
        <v>0</v>
      </c>
      <c r="L157" s="62">
        <f t="shared" si="11"/>
        <v>259.60000000000002</v>
      </c>
    </row>
    <row r="158" spans="1:12">
      <c r="A158" s="40">
        <v>43649</v>
      </c>
      <c r="B158" s="19" t="s">
        <v>313</v>
      </c>
      <c r="C158" s="59">
        <v>8516</v>
      </c>
      <c r="D158" s="61">
        <v>0.18</v>
      </c>
      <c r="E158" s="5" t="s">
        <v>63</v>
      </c>
      <c r="F158" s="16">
        <v>2</v>
      </c>
      <c r="G158" s="41">
        <v>635.59</v>
      </c>
      <c r="H158" s="62">
        <f t="shared" si="10"/>
        <v>1271.18</v>
      </c>
      <c r="I158" s="62">
        <f t="shared" si="8"/>
        <v>114.4062</v>
      </c>
      <c r="J158" s="62">
        <f t="shared" si="9"/>
        <v>114.4062</v>
      </c>
      <c r="K158" s="62">
        <v>0</v>
      </c>
      <c r="L158" s="62">
        <f t="shared" si="11"/>
        <v>1499.9923999999999</v>
      </c>
    </row>
    <row r="159" spans="1:12">
      <c r="A159" s="40">
        <v>43650</v>
      </c>
      <c r="B159" s="19" t="s">
        <v>313</v>
      </c>
      <c r="C159" s="59">
        <v>7323</v>
      </c>
      <c r="D159" s="61">
        <v>0.12</v>
      </c>
      <c r="E159" s="25" t="s">
        <v>99</v>
      </c>
      <c r="F159" s="16">
        <v>3.42</v>
      </c>
      <c r="G159" s="41">
        <v>555</v>
      </c>
      <c r="H159" s="62">
        <f t="shared" si="10"/>
        <v>1898.1</v>
      </c>
      <c r="I159" s="62">
        <f t="shared" si="8"/>
        <v>113.886</v>
      </c>
      <c r="J159" s="62">
        <f t="shared" si="9"/>
        <v>113.886</v>
      </c>
      <c r="K159" s="62">
        <v>0</v>
      </c>
      <c r="L159" s="62">
        <f t="shared" si="11"/>
        <v>2125.8719999999998</v>
      </c>
    </row>
    <row r="160" spans="1:12">
      <c r="A160" s="40">
        <v>43650</v>
      </c>
      <c r="B160" s="19" t="s">
        <v>313</v>
      </c>
      <c r="C160" s="59">
        <v>7323</v>
      </c>
      <c r="D160" s="61">
        <v>0.12</v>
      </c>
      <c r="E160" s="25" t="s">
        <v>98</v>
      </c>
      <c r="F160" s="16">
        <v>4.9000000000000004</v>
      </c>
      <c r="G160" s="41">
        <v>510</v>
      </c>
      <c r="H160" s="62">
        <f t="shared" si="10"/>
        <v>2499</v>
      </c>
      <c r="I160" s="62">
        <f t="shared" si="8"/>
        <v>149.94</v>
      </c>
      <c r="J160" s="62">
        <f t="shared" si="9"/>
        <v>149.94</v>
      </c>
      <c r="K160" s="62">
        <v>0</v>
      </c>
      <c r="L160" s="62">
        <f t="shared" si="11"/>
        <v>2798.88</v>
      </c>
    </row>
    <row r="161" spans="1:12">
      <c r="A161" s="40">
        <v>43651</v>
      </c>
      <c r="B161" s="19" t="s">
        <v>313</v>
      </c>
      <c r="C161" s="59">
        <v>3923</v>
      </c>
      <c r="D161" s="61">
        <v>0.18</v>
      </c>
      <c r="E161" s="5" t="s">
        <v>41</v>
      </c>
      <c r="F161" s="16">
        <v>2</v>
      </c>
      <c r="G161" s="41">
        <v>120</v>
      </c>
      <c r="H161" s="62">
        <f t="shared" si="10"/>
        <v>240</v>
      </c>
      <c r="I161" s="62">
        <f t="shared" si="8"/>
        <v>21.599999999999998</v>
      </c>
      <c r="J161" s="62">
        <f t="shared" si="9"/>
        <v>21.599999999999998</v>
      </c>
      <c r="K161" s="62">
        <v>0</v>
      </c>
      <c r="L161" s="62">
        <f t="shared" si="11"/>
        <v>283.20000000000005</v>
      </c>
    </row>
    <row r="162" spans="1:12">
      <c r="A162" s="40">
        <v>43651</v>
      </c>
      <c r="B162" s="19" t="s">
        <v>313</v>
      </c>
      <c r="C162" s="59">
        <v>7323</v>
      </c>
      <c r="D162" s="61">
        <v>0.12</v>
      </c>
      <c r="E162" s="25" t="s">
        <v>106</v>
      </c>
      <c r="F162" s="16">
        <v>1.2</v>
      </c>
      <c r="G162" s="41">
        <v>490</v>
      </c>
      <c r="H162" s="62">
        <f t="shared" si="10"/>
        <v>588</v>
      </c>
      <c r="I162" s="62">
        <f t="shared" si="8"/>
        <v>35.28</v>
      </c>
      <c r="J162" s="62">
        <f t="shared" si="9"/>
        <v>35.28</v>
      </c>
      <c r="K162" s="62">
        <v>0</v>
      </c>
      <c r="L162" s="62">
        <f t="shared" si="11"/>
        <v>658.56</v>
      </c>
    </row>
    <row r="163" spans="1:12">
      <c r="A163" s="40">
        <v>43652</v>
      </c>
      <c r="B163" s="19" t="s">
        <v>273</v>
      </c>
      <c r="C163" s="59">
        <v>7615</v>
      </c>
      <c r="D163" s="15">
        <v>0.12</v>
      </c>
      <c r="E163" s="25" t="s">
        <v>108</v>
      </c>
      <c r="F163" s="16">
        <v>1</v>
      </c>
      <c r="G163" s="41">
        <v>1562.5</v>
      </c>
      <c r="H163" s="62">
        <f t="shared" si="10"/>
        <v>1562.5</v>
      </c>
      <c r="I163" s="62">
        <f t="shared" si="8"/>
        <v>93.75</v>
      </c>
      <c r="J163" s="62">
        <f t="shared" si="9"/>
        <v>93.75</v>
      </c>
      <c r="K163" s="62">
        <v>0</v>
      </c>
      <c r="L163" s="62">
        <f t="shared" si="11"/>
        <v>1750</v>
      </c>
    </row>
    <row r="164" spans="1:12">
      <c r="A164" s="40">
        <v>43653</v>
      </c>
      <c r="B164" s="19" t="s">
        <v>434</v>
      </c>
      <c r="C164" s="59">
        <v>7323</v>
      </c>
      <c r="D164" s="15">
        <v>0.12</v>
      </c>
      <c r="E164" s="5" t="s">
        <v>83</v>
      </c>
      <c r="F164" s="16">
        <v>9</v>
      </c>
      <c r="G164" s="41">
        <v>100</v>
      </c>
      <c r="H164" s="62">
        <f t="shared" si="10"/>
        <v>900</v>
      </c>
      <c r="I164" s="62">
        <f t="shared" si="8"/>
        <v>54</v>
      </c>
      <c r="J164" s="62">
        <f t="shared" si="9"/>
        <v>54</v>
      </c>
      <c r="K164" s="62">
        <v>0</v>
      </c>
      <c r="L164" s="62">
        <f t="shared" si="11"/>
        <v>1008</v>
      </c>
    </row>
    <row r="165" spans="1:12">
      <c r="A165" s="40">
        <v>43654</v>
      </c>
      <c r="B165" s="19" t="s">
        <v>313</v>
      </c>
      <c r="C165" s="59">
        <v>8301</v>
      </c>
      <c r="D165" s="61">
        <v>0.18</v>
      </c>
      <c r="E165" s="37" t="s">
        <v>122</v>
      </c>
      <c r="F165" s="16">
        <v>2</v>
      </c>
      <c r="G165" s="41">
        <v>67.8</v>
      </c>
      <c r="H165" s="62">
        <f t="shared" si="10"/>
        <v>135.6</v>
      </c>
      <c r="I165" s="62">
        <f t="shared" si="8"/>
        <v>12.203999999999999</v>
      </c>
      <c r="J165" s="62">
        <f t="shared" si="9"/>
        <v>12.203999999999999</v>
      </c>
      <c r="K165" s="62">
        <v>0</v>
      </c>
      <c r="L165" s="62">
        <f t="shared" si="11"/>
        <v>160.00800000000001</v>
      </c>
    </row>
    <row r="166" spans="1:12">
      <c r="A166" s="40">
        <v>43654</v>
      </c>
      <c r="B166" s="19" t="s">
        <v>313</v>
      </c>
      <c r="C166" s="59">
        <v>8301</v>
      </c>
      <c r="D166" s="61">
        <v>0.18</v>
      </c>
      <c r="E166" s="37" t="s">
        <v>121</v>
      </c>
      <c r="F166" s="16">
        <v>3</v>
      </c>
      <c r="G166" s="41">
        <v>101.69</v>
      </c>
      <c r="H166" s="62">
        <f t="shared" si="10"/>
        <v>305.07</v>
      </c>
      <c r="I166" s="62">
        <f t="shared" si="8"/>
        <v>27.456299999999999</v>
      </c>
      <c r="J166" s="62">
        <f t="shared" si="9"/>
        <v>27.456299999999999</v>
      </c>
      <c r="K166" s="62">
        <v>0</v>
      </c>
      <c r="L166" s="62">
        <f t="shared" si="11"/>
        <v>359.98259999999999</v>
      </c>
    </row>
    <row r="167" spans="1:12">
      <c r="A167" s="40">
        <v>43654</v>
      </c>
      <c r="B167" s="19" t="s">
        <v>274</v>
      </c>
      <c r="C167" s="59">
        <v>8539</v>
      </c>
      <c r="D167" s="61">
        <v>0.12</v>
      </c>
      <c r="E167" s="37" t="s">
        <v>81</v>
      </c>
      <c r="F167" s="16">
        <v>4</v>
      </c>
      <c r="G167" s="41">
        <v>89.29</v>
      </c>
      <c r="H167" s="62">
        <f t="shared" si="10"/>
        <v>357.16</v>
      </c>
      <c r="I167" s="62">
        <f t="shared" si="8"/>
        <v>21.429600000000001</v>
      </c>
      <c r="J167" s="62">
        <f t="shared" si="9"/>
        <v>21.429600000000001</v>
      </c>
      <c r="K167" s="62">
        <v>0</v>
      </c>
      <c r="L167" s="62">
        <f t="shared" si="11"/>
        <v>400.01920000000001</v>
      </c>
    </row>
    <row r="168" spans="1:12">
      <c r="A168" s="40">
        <v>43654</v>
      </c>
      <c r="B168" s="19" t="s">
        <v>313</v>
      </c>
      <c r="C168" s="59">
        <v>3924</v>
      </c>
      <c r="D168" s="61">
        <v>0.18</v>
      </c>
      <c r="E168" s="37" t="s">
        <v>86</v>
      </c>
      <c r="F168" s="16">
        <v>2</v>
      </c>
      <c r="G168" s="41">
        <v>360.17</v>
      </c>
      <c r="H168" s="62">
        <f t="shared" si="10"/>
        <v>720.34</v>
      </c>
      <c r="I168" s="62">
        <f t="shared" si="8"/>
        <v>64.830600000000004</v>
      </c>
      <c r="J168" s="62">
        <f t="shared" si="9"/>
        <v>64.830600000000004</v>
      </c>
      <c r="K168" s="62">
        <v>0</v>
      </c>
      <c r="L168" s="62">
        <f t="shared" si="11"/>
        <v>850.00120000000004</v>
      </c>
    </row>
    <row r="169" spans="1:12">
      <c r="A169" s="40">
        <v>43654</v>
      </c>
      <c r="B169" s="19" t="s">
        <v>313</v>
      </c>
      <c r="C169" s="59">
        <v>3924</v>
      </c>
      <c r="D169" s="61">
        <v>0.18</v>
      </c>
      <c r="E169" s="37" t="s">
        <v>138</v>
      </c>
      <c r="F169" s="16">
        <v>1</v>
      </c>
      <c r="G169" s="41">
        <v>783.9</v>
      </c>
      <c r="H169" s="62">
        <f t="shared" si="10"/>
        <v>783.9</v>
      </c>
      <c r="I169" s="62">
        <f t="shared" si="8"/>
        <v>70.551000000000002</v>
      </c>
      <c r="J169" s="62">
        <f t="shared" si="9"/>
        <v>70.551000000000002</v>
      </c>
      <c r="K169" s="62">
        <v>0</v>
      </c>
      <c r="L169" s="62">
        <f t="shared" si="11"/>
        <v>925.00200000000007</v>
      </c>
    </row>
    <row r="170" spans="1:12">
      <c r="A170" s="40">
        <v>43654</v>
      </c>
      <c r="B170" s="19" t="s">
        <v>313</v>
      </c>
      <c r="C170" s="59">
        <v>7323</v>
      </c>
      <c r="D170" s="61">
        <v>0.12</v>
      </c>
      <c r="E170" s="25" t="s">
        <v>137</v>
      </c>
      <c r="F170" s="16">
        <v>2.4500000000000002</v>
      </c>
      <c r="G170" s="41">
        <v>220</v>
      </c>
      <c r="H170" s="62">
        <f t="shared" si="10"/>
        <v>539</v>
      </c>
      <c r="I170" s="62">
        <f t="shared" ref="I170:I233" si="12">H170*D170/2</f>
        <v>32.339999999999996</v>
      </c>
      <c r="J170" s="62">
        <f t="shared" ref="J170:J233" si="13">I170</f>
        <v>32.339999999999996</v>
      </c>
      <c r="K170" s="62">
        <v>0</v>
      </c>
      <c r="L170" s="62">
        <f t="shared" si="11"/>
        <v>603.68000000000006</v>
      </c>
    </row>
    <row r="171" spans="1:12">
      <c r="A171" s="40">
        <v>43655</v>
      </c>
      <c r="B171" s="19" t="s">
        <v>313</v>
      </c>
      <c r="C171" s="59">
        <v>3924</v>
      </c>
      <c r="D171" s="61">
        <v>0.18</v>
      </c>
      <c r="E171" s="37" t="s">
        <v>86</v>
      </c>
      <c r="F171" s="16">
        <v>1</v>
      </c>
      <c r="G171" s="41">
        <v>360.17</v>
      </c>
      <c r="H171" s="62">
        <f t="shared" si="10"/>
        <v>360.17</v>
      </c>
      <c r="I171" s="62">
        <f t="shared" si="12"/>
        <v>32.415300000000002</v>
      </c>
      <c r="J171" s="62">
        <f t="shared" si="13"/>
        <v>32.415300000000002</v>
      </c>
      <c r="K171" s="62">
        <v>0</v>
      </c>
      <c r="L171" s="62">
        <f t="shared" si="11"/>
        <v>425.00060000000002</v>
      </c>
    </row>
    <row r="172" spans="1:12">
      <c r="A172" s="40">
        <v>43656</v>
      </c>
      <c r="B172" s="19" t="s">
        <v>313</v>
      </c>
      <c r="C172" s="59">
        <v>7323</v>
      </c>
      <c r="D172" s="61">
        <v>0.12</v>
      </c>
      <c r="E172" s="25" t="s">
        <v>137</v>
      </c>
      <c r="F172" s="16">
        <v>4.9000000000000004</v>
      </c>
      <c r="G172" s="41">
        <v>190</v>
      </c>
      <c r="H172" s="62">
        <f t="shared" si="10"/>
        <v>931.00000000000011</v>
      </c>
      <c r="I172" s="62">
        <f t="shared" si="12"/>
        <v>55.860000000000007</v>
      </c>
      <c r="J172" s="62">
        <f t="shared" si="13"/>
        <v>55.860000000000007</v>
      </c>
      <c r="K172" s="62">
        <v>0</v>
      </c>
      <c r="L172" s="62">
        <f t="shared" si="11"/>
        <v>1042.72</v>
      </c>
    </row>
    <row r="173" spans="1:12">
      <c r="A173" s="40">
        <v>43656</v>
      </c>
      <c r="B173" s="19" t="s">
        <v>313</v>
      </c>
      <c r="C173" s="59">
        <v>7323</v>
      </c>
      <c r="D173" s="61">
        <v>0.12</v>
      </c>
      <c r="E173" s="25" t="s">
        <v>137</v>
      </c>
      <c r="F173" s="16">
        <v>5.67</v>
      </c>
      <c r="G173" s="41">
        <v>250</v>
      </c>
      <c r="H173" s="62">
        <f t="shared" si="10"/>
        <v>1417.5</v>
      </c>
      <c r="I173" s="62">
        <f t="shared" si="12"/>
        <v>85.05</v>
      </c>
      <c r="J173" s="62">
        <f t="shared" si="13"/>
        <v>85.05</v>
      </c>
      <c r="K173" s="62">
        <v>0</v>
      </c>
      <c r="L173" s="62">
        <f t="shared" si="11"/>
        <v>1587.6</v>
      </c>
    </row>
    <row r="174" spans="1:12">
      <c r="A174" s="40">
        <v>43657</v>
      </c>
      <c r="B174" s="19" t="s">
        <v>313</v>
      </c>
      <c r="C174" s="59">
        <v>7323</v>
      </c>
      <c r="D174" s="61">
        <v>0.12</v>
      </c>
      <c r="E174" s="25" t="s">
        <v>95</v>
      </c>
      <c r="F174" s="16">
        <v>7.44</v>
      </c>
      <c r="G174" s="41">
        <v>480</v>
      </c>
      <c r="H174" s="62">
        <f t="shared" si="10"/>
        <v>3571.2000000000003</v>
      </c>
      <c r="I174" s="62">
        <f t="shared" si="12"/>
        <v>214.27200000000002</v>
      </c>
      <c r="J174" s="62">
        <f t="shared" si="13"/>
        <v>214.27200000000002</v>
      </c>
      <c r="K174" s="62">
        <v>0</v>
      </c>
      <c r="L174" s="62">
        <f t="shared" si="11"/>
        <v>3999.7440000000001</v>
      </c>
    </row>
    <row r="175" spans="1:12">
      <c r="A175" s="40">
        <v>43657</v>
      </c>
      <c r="B175" s="19" t="s">
        <v>313</v>
      </c>
      <c r="C175" s="59">
        <v>3924</v>
      </c>
      <c r="D175" s="61">
        <v>0.18</v>
      </c>
      <c r="E175" s="37" t="s">
        <v>88</v>
      </c>
      <c r="F175" s="16">
        <v>2</v>
      </c>
      <c r="G175" s="41">
        <v>699.15</v>
      </c>
      <c r="H175" s="62">
        <f t="shared" si="10"/>
        <v>1398.3</v>
      </c>
      <c r="I175" s="62">
        <f t="shared" si="12"/>
        <v>125.84699999999999</v>
      </c>
      <c r="J175" s="62">
        <f t="shared" si="13"/>
        <v>125.84699999999999</v>
      </c>
      <c r="K175" s="62">
        <v>0</v>
      </c>
      <c r="L175" s="62">
        <f t="shared" si="11"/>
        <v>1649.9939999999999</v>
      </c>
    </row>
    <row r="176" spans="1:12">
      <c r="A176" s="40">
        <v>43658</v>
      </c>
      <c r="B176" s="19" t="s">
        <v>313</v>
      </c>
      <c r="C176" s="14">
        <v>8301</v>
      </c>
      <c r="D176" s="15">
        <v>0.18</v>
      </c>
      <c r="E176" s="37" t="s">
        <v>123</v>
      </c>
      <c r="F176" s="16">
        <v>1</v>
      </c>
      <c r="G176" s="41">
        <v>254.24</v>
      </c>
      <c r="H176" s="62">
        <f t="shared" si="10"/>
        <v>254.24</v>
      </c>
      <c r="I176" s="62">
        <f t="shared" si="12"/>
        <v>22.881599999999999</v>
      </c>
      <c r="J176" s="62">
        <f t="shared" si="13"/>
        <v>22.881599999999999</v>
      </c>
      <c r="K176" s="62">
        <v>0</v>
      </c>
      <c r="L176" s="62">
        <f t="shared" si="11"/>
        <v>300.00319999999999</v>
      </c>
    </row>
    <row r="177" spans="1:12">
      <c r="A177" s="40">
        <v>43658</v>
      </c>
      <c r="B177" s="19" t="s">
        <v>313</v>
      </c>
      <c r="C177" s="59">
        <v>7615</v>
      </c>
      <c r="D177" s="15">
        <v>0.12</v>
      </c>
      <c r="E177" s="25" t="s">
        <v>108</v>
      </c>
      <c r="F177" s="16">
        <v>1</v>
      </c>
      <c r="G177" s="41">
        <v>1562.5</v>
      </c>
      <c r="H177" s="62">
        <f t="shared" si="10"/>
        <v>1562.5</v>
      </c>
      <c r="I177" s="62">
        <f t="shared" si="12"/>
        <v>93.75</v>
      </c>
      <c r="J177" s="62">
        <f t="shared" si="13"/>
        <v>93.75</v>
      </c>
      <c r="K177" s="62">
        <v>0</v>
      </c>
      <c r="L177" s="62">
        <f t="shared" si="11"/>
        <v>1750</v>
      </c>
    </row>
    <row r="178" spans="1:12">
      <c r="A178" s="40">
        <v>43658</v>
      </c>
      <c r="B178" s="19" t="s">
        <v>313</v>
      </c>
      <c r="C178" s="14">
        <v>3923</v>
      </c>
      <c r="D178" s="15">
        <v>0.18</v>
      </c>
      <c r="E178" s="5" t="s">
        <v>42</v>
      </c>
      <c r="F178" s="16">
        <v>3</v>
      </c>
      <c r="G178" s="41">
        <v>130</v>
      </c>
      <c r="H178" s="62">
        <f t="shared" si="10"/>
        <v>390</v>
      </c>
      <c r="I178" s="62">
        <f t="shared" si="12"/>
        <v>35.1</v>
      </c>
      <c r="J178" s="62">
        <f t="shared" si="13"/>
        <v>35.1</v>
      </c>
      <c r="K178" s="62">
        <v>0</v>
      </c>
      <c r="L178" s="62">
        <f t="shared" si="11"/>
        <v>460.20000000000005</v>
      </c>
    </row>
    <row r="179" spans="1:12">
      <c r="A179" s="40">
        <v>43658</v>
      </c>
      <c r="B179" s="19" t="s">
        <v>313</v>
      </c>
      <c r="C179" s="14">
        <v>8509</v>
      </c>
      <c r="D179" s="15">
        <v>0.18</v>
      </c>
      <c r="E179" s="5" t="s">
        <v>54</v>
      </c>
      <c r="F179" s="7">
        <v>1</v>
      </c>
      <c r="G179" s="41">
        <v>1949.15</v>
      </c>
      <c r="H179" s="62">
        <f t="shared" si="10"/>
        <v>1949.15</v>
      </c>
      <c r="I179" s="62">
        <f t="shared" si="12"/>
        <v>175.42349999999999</v>
      </c>
      <c r="J179" s="62">
        <f t="shared" si="13"/>
        <v>175.42349999999999</v>
      </c>
      <c r="K179" s="62">
        <v>0</v>
      </c>
      <c r="L179" s="62">
        <f t="shared" si="11"/>
        <v>2299.9969999999998</v>
      </c>
    </row>
    <row r="180" spans="1:12">
      <c r="A180" s="40">
        <v>43659</v>
      </c>
      <c r="B180" s="19" t="s">
        <v>313</v>
      </c>
      <c r="C180" s="14">
        <v>8539</v>
      </c>
      <c r="D180" s="15">
        <v>0.12</v>
      </c>
      <c r="E180" s="37" t="s">
        <v>81</v>
      </c>
      <c r="F180" s="16">
        <v>5</v>
      </c>
      <c r="G180" s="41">
        <v>89.29</v>
      </c>
      <c r="H180" s="62">
        <f t="shared" si="10"/>
        <v>446.45000000000005</v>
      </c>
      <c r="I180" s="62">
        <f t="shared" si="12"/>
        <v>26.787000000000003</v>
      </c>
      <c r="J180" s="62">
        <f t="shared" si="13"/>
        <v>26.787000000000003</v>
      </c>
      <c r="K180" s="62">
        <v>0</v>
      </c>
      <c r="L180" s="62">
        <f t="shared" si="11"/>
        <v>500.024</v>
      </c>
    </row>
    <row r="181" spans="1:12">
      <c r="A181" s="40">
        <v>43659</v>
      </c>
      <c r="B181" s="19" t="s">
        <v>313</v>
      </c>
      <c r="C181" s="59">
        <v>7323</v>
      </c>
      <c r="D181" s="61">
        <v>0.12</v>
      </c>
      <c r="E181" s="25" t="s">
        <v>137</v>
      </c>
      <c r="F181" s="16">
        <v>10.9</v>
      </c>
      <c r="G181" s="41">
        <v>190</v>
      </c>
      <c r="H181" s="62">
        <f t="shared" si="10"/>
        <v>2071</v>
      </c>
      <c r="I181" s="62">
        <f t="shared" si="12"/>
        <v>124.25999999999999</v>
      </c>
      <c r="J181" s="62">
        <f t="shared" si="13"/>
        <v>124.25999999999999</v>
      </c>
      <c r="K181" s="62">
        <v>0</v>
      </c>
      <c r="L181" s="62">
        <f t="shared" si="11"/>
        <v>2319.5200000000004</v>
      </c>
    </row>
    <row r="182" spans="1:12">
      <c r="A182" s="40">
        <v>43659</v>
      </c>
      <c r="B182" s="19" t="s">
        <v>313</v>
      </c>
      <c r="C182" s="59">
        <v>9405</v>
      </c>
      <c r="D182" s="15">
        <v>0.12</v>
      </c>
      <c r="E182" s="5" t="s">
        <v>82</v>
      </c>
      <c r="F182" s="16">
        <v>2</v>
      </c>
      <c r="G182" s="41">
        <v>241.07</v>
      </c>
      <c r="H182" s="62">
        <f t="shared" si="10"/>
        <v>482.14</v>
      </c>
      <c r="I182" s="62">
        <f t="shared" si="12"/>
        <v>28.928399999999996</v>
      </c>
      <c r="J182" s="62">
        <f t="shared" si="13"/>
        <v>28.928399999999996</v>
      </c>
      <c r="K182" s="62">
        <v>0</v>
      </c>
      <c r="L182" s="62">
        <f t="shared" si="11"/>
        <v>539.99680000000001</v>
      </c>
    </row>
    <row r="183" spans="1:12">
      <c r="A183" s="40">
        <v>43660</v>
      </c>
      <c r="B183" s="19" t="s">
        <v>313</v>
      </c>
      <c r="C183" s="59">
        <v>7323</v>
      </c>
      <c r="D183" s="61">
        <v>0.12</v>
      </c>
      <c r="E183" s="43" t="s">
        <v>137</v>
      </c>
      <c r="F183" s="16">
        <v>32.467500000000001</v>
      </c>
      <c r="G183" s="41">
        <v>220</v>
      </c>
      <c r="H183" s="62">
        <f t="shared" si="10"/>
        <v>7142.85</v>
      </c>
      <c r="I183" s="62">
        <f t="shared" si="12"/>
        <v>428.57100000000003</v>
      </c>
      <c r="J183" s="62">
        <f t="shared" si="13"/>
        <v>428.57100000000003</v>
      </c>
      <c r="K183" s="62">
        <v>0</v>
      </c>
      <c r="L183" s="62">
        <f t="shared" si="11"/>
        <v>7999.9920000000002</v>
      </c>
    </row>
    <row r="184" spans="1:12">
      <c r="A184" s="40">
        <v>43660</v>
      </c>
      <c r="B184" s="19" t="s">
        <v>313</v>
      </c>
      <c r="C184" s="59">
        <v>7323</v>
      </c>
      <c r="D184" s="61">
        <v>0.12</v>
      </c>
      <c r="E184" s="25" t="s">
        <v>137</v>
      </c>
      <c r="F184" s="16">
        <v>11.904</v>
      </c>
      <c r="G184" s="41">
        <v>240</v>
      </c>
      <c r="H184" s="62">
        <f t="shared" si="10"/>
        <v>2856.96</v>
      </c>
      <c r="I184" s="62">
        <f t="shared" si="12"/>
        <v>171.41759999999999</v>
      </c>
      <c r="J184" s="62">
        <f t="shared" si="13"/>
        <v>171.41759999999999</v>
      </c>
      <c r="K184" s="62">
        <v>0</v>
      </c>
      <c r="L184" s="62">
        <f t="shared" si="11"/>
        <v>3199.7951999999996</v>
      </c>
    </row>
    <row r="185" spans="1:12">
      <c r="A185" s="40">
        <v>43660</v>
      </c>
      <c r="B185" s="19" t="s">
        <v>313</v>
      </c>
      <c r="C185" s="59">
        <v>8516</v>
      </c>
      <c r="D185" s="61">
        <v>0.18</v>
      </c>
      <c r="E185" s="5" t="s">
        <v>63</v>
      </c>
      <c r="F185" s="16">
        <v>2</v>
      </c>
      <c r="G185" s="41">
        <v>559.32000000000005</v>
      </c>
      <c r="H185" s="62">
        <f t="shared" si="10"/>
        <v>1118.6400000000001</v>
      </c>
      <c r="I185" s="62">
        <f t="shared" si="12"/>
        <v>100.6776</v>
      </c>
      <c r="J185" s="62">
        <f t="shared" si="13"/>
        <v>100.6776</v>
      </c>
      <c r="K185" s="62">
        <v>0</v>
      </c>
      <c r="L185" s="62">
        <f t="shared" si="11"/>
        <v>1319.9952000000001</v>
      </c>
    </row>
    <row r="186" spans="1:12">
      <c r="A186" s="40">
        <v>43663</v>
      </c>
      <c r="B186" s="19" t="s">
        <v>313</v>
      </c>
      <c r="C186" s="14">
        <v>7323</v>
      </c>
      <c r="D186" s="61">
        <v>0.12</v>
      </c>
      <c r="E186" s="25" t="s">
        <v>55</v>
      </c>
      <c r="F186" s="27">
        <v>2</v>
      </c>
      <c r="G186" s="41">
        <v>13.39</v>
      </c>
      <c r="H186" s="62">
        <f t="shared" si="10"/>
        <v>26.78</v>
      </c>
      <c r="I186" s="62">
        <f t="shared" si="12"/>
        <v>1.6068</v>
      </c>
      <c r="J186" s="62">
        <f t="shared" si="13"/>
        <v>1.6068</v>
      </c>
      <c r="K186" s="62">
        <v>0</v>
      </c>
      <c r="L186" s="62">
        <f t="shared" si="11"/>
        <v>29.993600000000001</v>
      </c>
    </row>
    <row r="187" spans="1:12">
      <c r="A187" s="40">
        <v>43663</v>
      </c>
      <c r="B187" s="19" t="s">
        <v>313</v>
      </c>
      <c r="C187" s="14">
        <v>8539</v>
      </c>
      <c r="D187" s="15">
        <v>0.12</v>
      </c>
      <c r="E187" s="37" t="s">
        <v>81</v>
      </c>
      <c r="F187" s="16">
        <v>2</v>
      </c>
      <c r="G187" s="41">
        <v>89.29</v>
      </c>
      <c r="H187" s="62">
        <f t="shared" si="10"/>
        <v>178.58</v>
      </c>
      <c r="I187" s="62">
        <f t="shared" si="12"/>
        <v>10.7148</v>
      </c>
      <c r="J187" s="62">
        <f t="shared" si="13"/>
        <v>10.7148</v>
      </c>
      <c r="K187" s="62">
        <v>0</v>
      </c>
      <c r="L187" s="62">
        <f t="shared" si="11"/>
        <v>200.00960000000001</v>
      </c>
    </row>
    <row r="188" spans="1:12">
      <c r="A188" s="40">
        <v>43664</v>
      </c>
      <c r="B188" s="19" t="s">
        <v>313</v>
      </c>
      <c r="C188" s="59">
        <v>3924</v>
      </c>
      <c r="D188" s="61">
        <v>0.18</v>
      </c>
      <c r="E188" s="37" t="s">
        <v>86</v>
      </c>
      <c r="F188" s="27">
        <v>3</v>
      </c>
      <c r="G188" s="41">
        <v>360.17</v>
      </c>
      <c r="H188" s="62">
        <f t="shared" si="10"/>
        <v>1080.51</v>
      </c>
      <c r="I188" s="62">
        <f t="shared" si="12"/>
        <v>97.245899999999992</v>
      </c>
      <c r="J188" s="62">
        <f t="shared" si="13"/>
        <v>97.245899999999992</v>
      </c>
      <c r="K188" s="62">
        <v>0</v>
      </c>
      <c r="L188" s="62">
        <f t="shared" si="11"/>
        <v>1275.0017999999998</v>
      </c>
    </row>
    <row r="189" spans="1:12">
      <c r="A189" s="40">
        <v>43667</v>
      </c>
      <c r="B189" s="19" t="s">
        <v>313</v>
      </c>
      <c r="C189" s="59">
        <v>7615</v>
      </c>
      <c r="D189" s="15">
        <v>0.12</v>
      </c>
      <c r="E189" s="25" t="s">
        <v>110</v>
      </c>
      <c r="F189" s="27">
        <v>1</v>
      </c>
      <c r="G189" s="41">
        <v>1383.93</v>
      </c>
      <c r="H189" s="62">
        <f t="shared" si="10"/>
        <v>1383.93</v>
      </c>
      <c r="I189" s="62">
        <f t="shared" si="12"/>
        <v>83.035799999999995</v>
      </c>
      <c r="J189" s="62">
        <f t="shared" si="13"/>
        <v>83.035799999999995</v>
      </c>
      <c r="K189" s="62">
        <v>0</v>
      </c>
      <c r="L189" s="62">
        <f t="shared" si="11"/>
        <v>1550.0016000000001</v>
      </c>
    </row>
    <row r="190" spans="1:12">
      <c r="A190" s="40">
        <v>43667</v>
      </c>
      <c r="B190" s="19" t="s">
        <v>273</v>
      </c>
      <c r="C190" s="59">
        <v>7323</v>
      </c>
      <c r="D190" s="61">
        <v>0.12</v>
      </c>
      <c r="E190" s="25" t="s">
        <v>137</v>
      </c>
      <c r="F190" s="27">
        <v>6.78</v>
      </c>
      <c r="G190" s="41">
        <v>200</v>
      </c>
      <c r="H190" s="62">
        <f t="shared" si="10"/>
        <v>1356</v>
      </c>
      <c r="I190" s="62">
        <f t="shared" si="12"/>
        <v>81.36</v>
      </c>
      <c r="J190" s="62">
        <f t="shared" si="13"/>
        <v>81.36</v>
      </c>
      <c r="K190" s="62">
        <v>0</v>
      </c>
      <c r="L190" s="62">
        <f t="shared" si="11"/>
        <v>1518.7199999999998</v>
      </c>
    </row>
    <row r="191" spans="1:12">
      <c r="A191" s="40">
        <v>43667</v>
      </c>
      <c r="B191" s="19" t="s">
        <v>313</v>
      </c>
      <c r="C191" s="59">
        <v>3923</v>
      </c>
      <c r="D191" s="15">
        <v>0.18</v>
      </c>
      <c r="E191" s="5" t="s">
        <v>26</v>
      </c>
      <c r="F191" s="35">
        <v>4</v>
      </c>
      <c r="G191" s="41">
        <v>101.69</v>
      </c>
      <c r="H191" s="62">
        <f t="shared" si="10"/>
        <v>406.76</v>
      </c>
      <c r="I191" s="62">
        <f t="shared" si="12"/>
        <v>36.608399999999996</v>
      </c>
      <c r="J191" s="62">
        <f t="shared" si="13"/>
        <v>36.608399999999996</v>
      </c>
      <c r="K191" s="62">
        <v>0</v>
      </c>
      <c r="L191" s="62">
        <f t="shared" si="11"/>
        <v>479.97680000000003</v>
      </c>
    </row>
    <row r="192" spans="1:12">
      <c r="A192" s="40">
        <v>43667</v>
      </c>
      <c r="B192" s="19" t="s">
        <v>313</v>
      </c>
      <c r="C192" s="59">
        <v>7323</v>
      </c>
      <c r="D192" s="61">
        <v>0.12</v>
      </c>
      <c r="E192" s="25" t="s">
        <v>103</v>
      </c>
      <c r="F192" s="27">
        <v>2.4500000000000002</v>
      </c>
      <c r="G192" s="41">
        <v>480</v>
      </c>
      <c r="H192" s="62">
        <f t="shared" si="10"/>
        <v>1176</v>
      </c>
      <c r="I192" s="62">
        <f t="shared" si="12"/>
        <v>70.56</v>
      </c>
      <c r="J192" s="62">
        <f t="shared" si="13"/>
        <v>70.56</v>
      </c>
      <c r="K192" s="62">
        <v>0</v>
      </c>
      <c r="L192" s="62">
        <f t="shared" si="11"/>
        <v>1317.12</v>
      </c>
    </row>
    <row r="193" spans="1:12">
      <c r="A193" s="40">
        <v>43667</v>
      </c>
      <c r="B193" s="19" t="s">
        <v>313</v>
      </c>
      <c r="C193" s="59">
        <v>7323</v>
      </c>
      <c r="D193" s="61">
        <v>0.12</v>
      </c>
      <c r="E193" s="25" t="s">
        <v>104</v>
      </c>
      <c r="F193" s="27">
        <v>1.2</v>
      </c>
      <c r="G193" s="41">
        <v>520</v>
      </c>
      <c r="H193" s="62">
        <f t="shared" si="10"/>
        <v>624</v>
      </c>
      <c r="I193" s="62">
        <f t="shared" si="12"/>
        <v>37.44</v>
      </c>
      <c r="J193" s="62">
        <f t="shared" si="13"/>
        <v>37.44</v>
      </c>
      <c r="K193" s="62">
        <v>0</v>
      </c>
      <c r="L193" s="62">
        <f t="shared" si="11"/>
        <v>698.88000000000011</v>
      </c>
    </row>
    <row r="194" spans="1:12">
      <c r="A194" s="40">
        <v>43668</v>
      </c>
      <c r="B194" s="19" t="s">
        <v>313</v>
      </c>
      <c r="C194" s="59">
        <v>7323</v>
      </c>
      <c r="D194" s="61">
        <v>0.12</v>
      </c>
      <c r="E194" s="25" t="s">
        <v>137</v>
      </c>
      <c r="F194" s="27">
        <v>5.87</v>
      </c>
      <c r="G194" s="41">
        <v>200</v>
      </c>
      <c r="H194" s="62">
        <f t="shared" si="10"/>
        <v>1174</v>
      </c>
      <c r="I194" s="62">
        <f t="shared" si="12"/>
        <v>70.44</v>
      </c>
      <c r="J194" s="62">
        <f t="shared" si="13"/>
        <v>70.44</v>
      </c>
      <c r="K194" s="62">
        <v>0</v>
      </c>
      <c r="L194" s="62">
        <f t="shared" si="11"/>
        <v>1314.88</v>
      </c>
    </row>
    <row r="195" spans="1:12">
      <c r="A195" s="40">
        <v>43669</v>
      </c>
      <c r="B195" s="19" t="s">
        <v>313</v>
      </c>
      <c r="C195" s="59">
        <v>7323</v>
      </c>
      <c r="D195" s="15">
        <v>0.12</v>
      </c>
      <c r="E195" s="25" t="s">
        <v>100</v>
      </c>
      <c r="F195" s="27">
        <v>2.56</v>
      </c>
      <c r="G195" s="41">
        <v>450</v>
      </c>
      <c r="H195" s="62">
        <f t="shared" si="10"/>
        <v>1152</v>
      </c>
      <c r="I195" s="62">
        <f t="shared" si="12"/>
        <v>69.12</v>
      </c>
      <c r="J195" s="62">
        <f t="shared" si="13"/>
        <v>69.12</v>
      </c>
      <c r="K195" s="62">
        <v>0</v>
      </c>
      <c r="L195" s="62">
        <f t="shared" si="11"/>
        <v>1290.2399999999998</v>
      </c>
    </row>
    <row r="196" spans="1:12">
      <c r="A196" s="40">
        <v>43669</v>
      </c>
      <c r="B196" s="19" t="s">
        <v>313</v>
      </c>
      <c r="C196" s="59">
        <v>3923</v>
      </c>
      <c r="D196" s="15">
        <v>0.18</v>
      </c>
      <c r="E196" s="5" t="s">
        <v>43</v>
      </c>
      <c r="F196" s="27">
        <v>2</v>
      </c>
      <c r="G196" s="41">
        <v>130</v>
      </c>
      <c r="H196" s="62">
        <f t="shared" ref="H196:H259" si="14">F196*G196</f>
        <v>260</v>
      </c>
      <c r="I196" s="62">
        <f t="shared" si="12"/>
        <v>23.4</v>
      </c>
      <c r="J196" s="62">
        <f t="shared" si="13"/>
        <v>23.4</v>
      </c>
      <c r="K196" s="62">
        <v>0</v>
      </c>
      <c r="L196" s="62">
        <f t="shared" ref="L196:L259" si="15">SUM(H196:K196)</f>
        <v>306.79999999999995</v>
      </c>
    </row>
    <row r="197" spans="1:12">
      <c r="A197" s="40">
        <v>43669</v>
      </c>
      <c r="B197" s="19" t="s">
        <v>313</v>
      </c>
      <c r="C197" s="59">
        <v>7323</v>
      </c>
      <c r="D197" s="61">
        <v>0.12</v>
      </c>
      <c r="E197" s="25" t="s">
        <v>104</v>
      </c>
      <c r="F197" s="27">
        <v>0.9</v>
      </c>
      <c r="G197" s="41">
        <v>520</v>
      </c>
      <c r="H197" s="62">
        <f t="shared" si="14"/>
        <v>468</v>
      </c>
      <c r="I197" s="62">
        <f t="shared" si="12"/>
        <v>28.08</v>
      </c>
      <c r="J197" s="62">
        <f t="shared" si="13"/>
        <v>28.08</v>
      </c>
      <c r="K197" s="62">
        <v>0</v>
      </c>
      <c r="L197" s="62">
        <f t="shared" si="15"/>
        <v>524.16</v>
      </c>
    </row>
    <row r="198" spans="1:12">
      <c r="A198" s="40">
        <v>43670</v>
      </c>
      <c r="B198" s="19" t="s">
        <v>313</v>
      </c>
      <c r="C198" s="59">
        <v>7323</v>
      </c>
      <c r="D198" s="61">
        <v>0.12</v>
      </c>
      <c r="E198" s="25" t="s">
        <v>103</v>
      </c>
      <c r="F198" s="27">
        <v>4.67</v>
      </c>
      <c r="G198" s="41">
        <v>480</v>
      </c>
      <c r="H198" s="62">
        <f t="shared" si="14"/>
        <v>2241.6</v>
      </c>
      <c r="I198" s="62">
        <f t="shared" si="12"/>
        <v>134.49599999999998</v>
      </c>
      <c r="J198" s="62">
        <f t="shared" si="13"/>
        <v>134.49599999999998</v>
      </c>
      <c r="K198" s="62">
        <v>0</v>
      </c>
      <c r="L198" s="62">
        <f t="shared" si="15"/>
        <v>2510.5920000000001</v>
      </c>
    </row>
    <row r="199" spans="1:12">
      <c r="A199" s="40">
        <v>43670</v>
      </c>
      <c r="B199" s="19" t="s">
        <v>273</v>
      </c>
      <c r="C199" s="59">
        <v>3923</v>
      </c>
      <c r="D199" s="61">
        <v>0.18</v>
      </c>
      <c r="E199" s="5" t="s">
        <v>27</v>
      </c>
      <c r="F199" s="27">
        <v>6</v>
      </c>
      <c r="G199" s="41">
        <v>118.64</v>
      </c>
      <c r="H199" s="62">
        <f t="shared" si="14"/>
        <v>711.84</v>
      </c>
      <c r="I199" s="62">
        <f t="shared" si="12"/>
        <v>64.065600000000003</v>
      </c>
      <c r="J199" s="62">
        <f t="shared" si="13"/>
        <v>64.065600000000003</v>
      </c>
      <c r="K199" s="62">
        <v>0</v>
      </c>
      <c r="L199" s="62">
        <f t="shared" si="15"/>
        <v>839.97120000000007</v>
      </c>
    </row>
    <row r="200" spans="1:12">
      <c r="A200" s="40">
        <v>43671</v>
      </c>
      <c r="B200" s="19" t="s">
        <v>273</v>
      </c>
      <c r="C200" s="59">
        <v>7323</v>
      </c>
      <c r="D200" s="61">
        <v>0.12</v>
      </c>
      <c r="E200" s="25" t="s">
        <v>137</v>
      </c>
      <c r="F200" s="27">
        <v>2.78</v>
      </c>
      <c r="G200" s="41">
        <v>230</v>
      </c>
      <c r="H200" s="62">
        <f t="shared" si="14"/>
        <v>639.4</v>
      </c>
      <c r="I200" s="62">
        <f t="shared" si="12"/>
        <v>38.363999999999997</v>
      </c>
      <c r="J200" s="62">
        <f t="shared" si="13"/>
        <v>38.363999999999997</v>
      </c>
      <c r="K200" s="62">
        <v>0</v>
      </c>
      <c r="L200" s="62">
        <f t="shared" si="15"/>
        <v>716.12800000000004</v>
      </c>
    </row>
    <row r="201" spans="1:12">
      <c r="A201" s="40">
        <v>43672</v>
      </c>
      <c r="B201" s="19" t="s">
        <v>273</v>
      </c>
      <c r="C201" s="59">
        <v>7615</v>
      </c>
      <c r="D201" s="15">
        <v>0.12</v>
      </c>
      <c r="E201" s="25" t="s">
        <v>109</v>
      </c>
      <c r="F201" s="27">
        <v>1</v>
      </c>
      <c r="G201" s="41">
        <v>2366.0700000000002</v>
      </c>
      <c r="H201" s="62">
        <f t="shared" si="14"/>
        <v>2366.0700000000002</v>
      </c>
      <c r="I201" s="62">
        <f t="shared" si="12"/>
        <v>141.96420000000001</v>
      </c>
      <c r="J201" s="62">
        <f t="shared" si="13"/>
        <v>141.96420000000001</v>
      </c>
      <c r="K201" s="62">
        <v>0</v>
      </c>
      <c r="L201" s="62">
        <f t="shared" si="15"/>
        <v>2649.9983999999999</v>
      </c>
    </row>
    <row r="202" spans="1:12">
      <c r="A202" s="40">
        <v>43672</v>
      </c>
      <c r="B202" s="19" t="s">
        <v>327</v>
      </c>
      <c r="C202" s="14">
        <v>8539</v>
      </c>
      <c r="D202" s="15">
        <v>0.12</v>
      </c>
      <c r="E202" s="37" t="s">
        <v>81</v>
      </c>
      <c r="F202" s="16">
        <v>10</v>
      </c>
      <c r="G202" s="41">
        <v>89.29</v>
      </c>
      <c r="H202" s="62">
        <f t="shared" si="14"/>
        <v>892.90000000000009</v>
      </c>
      <c r="I202" s="62">
        <f t="shared" si="12"/>
        <v>53.574000000000005</v>
      </c>
      <c r="J202" s="62">
        <f t="shared" si="13"/>
        <v>53.574000000000005</v>
      </c>
      <c r="K202" s="62">
        <v>0</v>
      </c>
      <c r="L202" s="62">
        <f t="shared" si="15"/>
        <v>1000.048</v>
      </c>
    </row>
    <row r="203" spans="1:12">
      <c r="A203" s="40">
        <v>43672</v>
      </c>
      <c r="B203" s="19" t="s">
        <v>327</v>
      </c>
      <c r="C203" s="59">
        <v>3924</v>
      </c>
      <c r="D203" s="61">
        <v>0.18</v>
      </c>
      <c r="E203" s="37" t="s">
        <v>88</v>
      </c>
      <c r="F203" s="27">
        <v>1</v>
      </c>
      <c r="G203" s="41">
        <v>699.15</v>
      </c>
      <c r="H203" s="62">
        <f t="shared" si="14"/>
        <v>699.15</v>
      </c>
      <c r="I203" s="62">
        <f t="shared" si="12"/>
        <v>62.923499999999997</v>
      </c>
      <c r="J203" s="62">
        <f t="shared" si="13"/>
        <v>62.923499999999997</v>
      </c>
      <c r="K203" s="62">
        <v>0</v>
      </c>
      <c r="L203" s="62">
        <f t="shared" si="15"/>
        <v>824.99699999999996</v>
      </c>
    </row>
    <row r="204" spans="1:12">
      <c r="A204" s="40">
        <v>43673</v>
      </c>
      <c r="B204" s="19" t="s">
        <v>313</v>
      </c>
      <c r="C204" s="59">
        <v>8301</v>
      </c>
      <c r="D204" s="61">
        <v>0.18</v>
      </c>
      <c r="E204" s="37" t="s">
        <v>122</v>
      </c>
      <c r="F204" s="16">
        <v>5</v>
      </c>
      <c r="G204" s="41">
        <v>67.8</v>
      </c>
      <c r="H204" s="62">
        <f t="shared" si="14"/>
        <v>339</v>
      </c>
      <c r="I204" s="62">
        <f t="shared" si="12"/>
        <v>30.509999999999998</v>
      </c>
      <c r="J204" s="62">
        <f t="shared" si="13"/>
        <v>30.509999999999998</v>
      </c>
      <c r="K204" s="62">
        <v>0</v>
      </c>
      <c r="L204" s="62">
        <f t="shared" si="15"/>
        <v>400.02</v>
      </c>
    </row>
    <row r="205" spans="1:12">
      <c r="A205" s="40">
        <v>43673</v>
      </c>
      <c r="B205" s="19" t="s">
        <v>136</v>
      </c>
      <c r="C205" s="59">
        <v>8301</v>
      </c>
      <c r="D205" s="61">
        <v>0.18</v>
      </c>
      <c r="E205" s="37" t="s">
        <v>121</v>
      </c>
      <c r="F205" s="16">
        <v>5</v>
      </c>
      <c r="G205" s="41">
        <v>101.69</v>
      </c>
      <c r="H205" s="62">
        <f t="shared" si="14"/>
        <v>508.45</v>
      </c>
      <c r="I205" s="62">
        <f t="shared" si="12"/>
        <v>45.7605</v>
      </c>
      <c r="J205" s="62">
        <f t="shared" si="13"/>
        <v>45.7605</v>
      </c>
      <c r="K205" s="62">
        <v>0</v>
      </c>
      <c r="L205" s="62">
        <f t="shared" si="15"/>
        <v>599.971</v>
      </c>
    </row>
    <row r="206" spans="1:12">
      <c r="A206" s="40">
        <v>43674</v>
      </c>
      <c r="B206" s="19" t="s">
        <v>313</v>
      </c>
      <c r="C206" s="59">
        <v>8414</v>
      </c>
      <c r="D206" s="61">
        <v>0.18</v>
      </c>
      <c r="E206" s="5" t="s">
        <v>23</v>
      </c>
      <c r="F206" s="27">
        <v>1</v>
      </c>
      <c r="G206" s="41">
        <v>1186.44</v>
      </c>
      <c r="H206" s="62">
        <f t="shared" si="14"/>
        <v>1186.44</v>
      </c>
      <c r="I206" s="62">
        <f t="shared" si="12"/>
        <v>106.7796</v>
      </c>
      <c r="J206" s="62">
        <f t="shared" si="13"/>
        <v>106.7796</v>
      </c>
      <c r="K206" s="62">
        <v>0</v>
      </c>
      <c r="L206" s="62">
        <f t="shared" si="15"/>
        <v>1399.9992000000002</v>
      </c>
    </row>
    <row r="207" spans="1:12">
      <c r="A207" s="40">
        <v>43674</v>
      </c>
      <c r="B207" s="19" t="s">
        <v>313</v>
      </c>
      <c r="C207" s="59">
        <v>7323</v>
      </c>
      <c r="D207" s="15">
        <v>0.12</v>
      </c>
      <c r="E207" s="5" t="s">
        <v>55</v>
      </c>
      <c r="F207" s="27">
        <v>2</v>
      </c>
      <c r="G207" s="41">
        <v>17.86</v>
      </c>
      <c r="H207" s="62">
        <f t="shared" si="14"/>
        <v>35.72</v>
      </c>
      <c r="I207" s="62">
        <f t="shared" si="12"/>
        <v>2.1431999999999998</v>
      </c>
      <c r="J207" s="62">
        <f t="shared" si="13"/>
        <v>2.1431999999999998</v>
      </c>
      <c r="K207" s="62">
        <v>0</v>
      </c>
      <c r="L207" s="62">
        <f t="shared" si="15"/>
        <v>40.006399999999999</v>
      </c>
    </row>
    <row r="208" spans="1:12">
      <c r="A208" s="40">
        <v>43674</v>
      </c>
      <c r="B208" s="19" t="s">
        <v>273</v>
      </c>
      <c r="C208" s="59">
        <v>7323</v>
      </c>
      <c r="D208" s="15">
        <v>0.12</v>
      </c>
      <c r="E208" s="5" t="s">
        <v>83</v>
      </c>
      <c r="F208" s="27">
        <v>5.9</v>
      </c>
      <c r="G208" s="41">
        <v>100</v>
      </c>
      <c r="H208" s="62">
        <f t="shared" si="14"/>
        <v>590</v>
      </c>
      <c r="I208" s="62">
        <f t="shared" si="12"/>
        <v>35.4</v>
      </c>
      <c r="J208" s="62">
        <f t="shared" si="13"/>
        <v>35.4</v>
      </c>
      <c r="K208" s="62">
        <v>0</v>
      </c>
      <c r="L208" s="62">
        <f t="shared" si="15"/>
        <v>660.8</v>
      </c>
    </row>
    <row r="209" spans="1:12">
      <c r="A209" s="40">
        <v>43674</v>
      </c>
      <c r="B209" s="19" t="s">
        <v>313</v>
      </c>
      <c r="C209" s="59">
        <v>7615</v>
      </c>
      <c r="D209" s="15">
        <v>0.12</v>
      </c>
      <c r="E209" s="25" t="s">
        <v>110</v>
      </c>
      <c r="F209" s="27">
        <v>1</v>
      </c>
      <c r="G209" s="41">
        <v>1383.93</v>
      </c>
      <c r="H209" s="62">
        <f t="shared" si="14"/>
        <v>1383.93</v>
      </c>
      <c r="I209" s="62">
        <f t="shared" si="12"/>
        <v>83.035799999999995</v>
      </c>
      <c r="J209" s="62">
        <f t="shared" si="13"/>
        <v>83.035799999999995</v>
      </c>
      <c r="K209" s="62">
        <v>0</v>
      </c>
      <c r="L209" s="62">
        <f t="shared" si="15"/>
        <v>1550.0016000000001</v>
      </c>
    </row>
    <row r="210" spans="1:12">
      <c r="A210" s="40">
        <v>43675</v>
      </c>
      <c r="B210" s="19" t="s">
        <v>313</v>
      </c>
      <c r="C210" s="59">
        <v>7615</v>
      </c>
      <c r="D210" s="15">
        <v>0.12</v>
      </c>
      <c r="E210" s="25" t="s">
        <v>109</v>
      </c>
      <c r="F210" s="27">
        <v>1</v>
      </c>
      <c r="G210" s="41">
        <v>2366.0700000000002</v>
      </c>
      <c r="H210" s="62">
        <f t="shared" si="14"/>
        <v>2366.0700000000002</v>
      </c>
      <c r="I210" s="62">
        <f t="shared" si="12"/>
        <v>141.96420000000001</v>
      </c>
      <c r="J210" s="62">
        <f t="shared" si="13"/>
        <v>141.96420000000001</v>
      </c>
      <c r="K210" s="62">
        <v>0</v>
      </c>
      <c r="L210" s="62">
        <f t="shared" si="15"/>
        <v>2649.9983999999999</v>
      </c>
    </row>
    <row r="211" spans="1:12">
      <c r="A211" s="40">
        <v>43675</v>
      </c>
      <c r="B211" s="19" t="s">
        <v>313</v>
      </c>
      <c r="C211" s="14">
        <v>7323</v>
      </c>
      <c r="D211" s="15">
        <v>0.12</v>
      </c>
      <c r="E211" s="5" t="s">
        <v>137</v>
      </c>
      <c r="F211" s="27">
        <v>5.93</v>
      </c>
      <c r="G211" s="41">
        <v>190</v>
      </c>
      <c r="H211" s="62">
        <f t="shared" si="14"/>
        <v>1126.7</v>
      </c>
      <c r="I211" s="62">
        <f t="shared" si="12"/>
        <v>67.602000000000004</v>
      </c>
      <c r="J211" s="62">
        <f t="shared" si="13"/>
        <v>67.602000000000004</v>
      </c>
      <c r="K211" s="62">
        <v>0</v>
      </c>
      <c r="L211" s="62">
        <f t="shared" si="15"/>
        <v>1261.9040000000002</v>
      </c>
    </row>
    <row r="212" spans="1:12">
      <c r="A212" s="40">
        <v>43676</v>
      </c>
      <c r="B212" s="19" t="s">
        <v>313</v>
      </c>
      <c r="C212" s="59">
        <v>7323</v>
      </c>
      <c r="D212" s="61">
        <v>0.12</v>
      </c>
      <c r="E212" s="25" t="s">
        <v>99</v>
      </c>
      <c r="F212" s="16">
        <v>1.2</v>
      </c>
      <c r="G212" s="41">
        <v>555</v>
      </c>
      <c r="H212" s="62">
        <f t="shared" si="14"/>
        <v>666</v>
      </c>
      <c r="I212" s="62">
        <f t="shared" si="12"/>
        <v>39.96</v>
      </c>
      <c r="J212" s="62">
        <f t="shared" si="13"/>
        <v>39.96</v>
      </c>
      <c r="K212" s="62">
        <v>0</v>
      </c>
      <c r="L212" s="62">
        <f t="shared" si="15"/>
        <v>745.92000000000007</v>
      </c>
    </row>
    <row r="213" spans="1:12">
      <c r="A213" s="40">
        <v>43676</v>
      </c>
      <c r="B213" s="19" t="s">
        <v>313</v>
      </c>
      <c r="C213" s="59">
        <v>7323</v>
      </c>
      <c r="D213" s="61">
        <v>0.12</v>
      </c>
      <c r="E213" s="25" t="s">
        <v>98</v>
      </c>
      <c r="F213" s="16">
        <v>2.5499999999999998</v>
      </c>
      <c r="G213" s="41">
        <v>510</v>
      </c>
      <c r="H213" s="62">
        <f t="shared" si="14"/>
        <v>1300.5</v>
      </c>
      <c r="I213" s="62">
        <f t="shared" si="12"/>
        <v>78.03</v>
      </c>
      <c r="J213" s="62">
        <f t="shared" si="13"/>
        <v>78.03</v>
      </c>
      <c r="K213" s="62">
        <v>0</v>
      </c>
      <c r="L213" s="62">
        <f t="shared" si="15"/>
        <v>1456.56</v>
      </c>
    </row>
    <row r="214" spans="1:12">
      <c r="A214" s="40">
        <v>43677</v>
      </c>
      <c r="B214" s="19" t="s">
        <v>313</v>
      </c>
      <c r="C214" s="59">
        <v>8516</v>
      </c>
      <c r="D214" s="61">
        <v>0.18</v>
      </c>
      <c r="E214" s="5" t="s">
        <v>63</v>
      </c>
      <c r="F214" s="16">
        <v>1</v>
      </c>
      <c r="G214" s="41">
        <v>635.59</v>
      </c>
      <c r="H214" s="62">
        <f t="shared" si="14"/>
        <v>635.59</v>
      </c>
      <c r="I214" s="62">
        <f t="shared" si="12"/>
        <v>57.203099999999999</v>
      </c>
      <c r="J214" s="62">
        <f t="shared" si="13"/>
        <v>57.203099999999999</v>
      </c>
      <c r="K214" s="62">
        <v>0</v>
      </c>
      <c r="L214" s="62">
        <f t="shared" si="15"/>
        <v>749.99619999999993</v>
      </c>
    </row>
    <row r="215" spans="1:12">
      <c r="A215" s="40">
        <v>43677</v>
      </c>
      <c r="B215" s="19" t="s">
        <v>313</v>
      </c>
      <c r="C215" s="59">
        <v>8513</v>
      </c>
      <c r="D215" s="61">
        <v>0.18</v>
      </c>
      <c r="E215" s="5" t="s">
        <v>33</v>
      </c>
      <c r="F215" s="16">
        <v>2</v>
      </c>
      <c r="G215" s="41">
        <v>110</v>
      </c>
      <c r="H215" s="62">
        <f t="shared" si="14"/>
        <v>220</v>
      </c>
      <c r="I215" s="62">
        <f t="shared" si="12"/>
        <v>19.8</v>
      </c>
      <c r="J215" s="62">
        <f t="shared" si="13"/>
        <v>19.8</v>
      </c>
      <c r="K215" s="62">
        <v>0</v>
      </c>
      <c r="L215" s="62">
        <f t="shared" si="15"/>
        <v>259.60000000000002</v>
      </c>
    </row>
    <row r="216" spans="1:12">
      <c r="A216" s="40">
        <v>43678</v>
      </c>
      <c r="B216" s="19" t="s">
        <v>313</v>
      </c>
      <c r="C216" s="14">
        <v>7323</v>
      </c>
      <c r="D216" s="15">
        <v>0.12</v>
      </c>
      <c r="E216" s="38" t="s">
        <v>97</v>
      </c>
      <c r="F216" s="44">
        <v>2.44</v>
      </c>
      <c r="G216" s="41">
        <v>470</v>
      </c>
      <c r="H216" s="63">
        <f t="shared" si="14"/>
        <v>1146.8</v>
      </c>
      <c r="I216" s="63">
        <f t="shared" si="12"/>
        <v>68.807999999999993</v>
      </c>
      <c r="J216" s="63">
        <f t="shared" si="13"/>
        <v>68.807999999999993</v>
      </c>
      <c r="K216" s="63">
        <v>0</v>
      </c>
      <c r="L216" s="63">
        <f t="shared" si="15"/>
        <v>1284.4159999999999</v>
      </c>
    </row>
    <row r="217" spans="1:12">
      <c r="A217" s="40">
        <v>43678</v>
      </c>
      <c r="B217" s="19" t="s">
        <v>313</v>
      </c>
      <c r="C217" s="14">
        <v>3923</v>
      </c>
      <c r="D217" s="15">
        <v>0.18</v>
      </c>
      <c r="E217" s="39" t="s">
        <v>41</v>
      </c>
      <c r="F217" s="44">
        <v>5</v>
      </c>
      <c r="G217" s="41">
        <v>120</v>
      </c>
      <c r="H217" s="63">
        <f t="shared" si="14"/>
        <v>600</v>
      </c>
      <c r="I217" s="63">
        <f t="shared" si="12"/>
        <v>54</v>
      </c>
      <c r="J217" s="63">
        <f t="shared" si="13"/>
        <v>54</v>
      </c>
      <c r="K217" s="63">
        <v>0</v>
      </c>
      <c r="L217" s="63">
        <f t="shared" si="15"/>
        <v>708</v>
      </c>
    </row>
    <row r="218" spans="1:12">
      <c r="A218" s="40">
        <v>43678</v>
      </c>
      <c r="B218" s="19" t="s">
        <v>313</v>
      </c>
      <c r="C218" s="14">
        <v>3923</v>
      </c>
      <c r="D218" s="15">
        <v>0.18</v>
      </c>
      <c r="E218" s="39" t="s">
        <v>42</v>
      </c>
      <c r="F218" s="44">
        <v>3</v>
      </c>
      <c r="G218" s="41">
        <v>130</v>
      </c>
      <c r="H218" s="63">
        <f t="shared" si="14"/>
        <v>390</v>
      </c>
      <c r="I218" s="63">
        <f t="shared" si="12"/>
        <v>35.1</v>
      </c>
      <c r="J218" s="63">
        <f t="shared" si="13"/>
        <v>35.1</v>
      </c>
      <c r="K218" s="63">
        <v>0</v>
      </c>
      <c r="L218" s="63">
        <f t="shared" si="15"/>
        <v>460.20000000000005</v>
      </c>
    </row>
    <row r="219" spans="1:12">
      <c r="A219" s="40">
        <v>43678</v>
      </c>
      <c r="B219" s="19" t="s">
        <v>313</v>
      </c>
      <c r="C219" s="59">
        <v>7323</v>
      </c>
      <c r="D219" s="61">
        <v>0.12</v>
      </c>
      <c r="E219" s="38" t="s">
        <v>105</v>
      </c>
      <c r="F219" s="16">
        <v>3.99</v>
      </c>
      <c r="G219" s="41">
        <v>585</v>
      </c>
      <c r="H219" s="63">
        <f t="shared" si="14"/>
        <v>2334.15</v>
      </c>
      <c r="I219" s="63">
        <f t="shared" si="12"/>
        <v>140.04900000000001</v>
      </c>
      <c r="J219" s="63">
        <f t="shared" si="13"/>
        <v>140.04900000000001</v>
      </c>
      <c r="K219" s="63">
        <v>0</v>
      </c>
      <c r="L219" s="63">
        <f t="shared" si="15"/>
        <v>2614.248</v>
      </c>
    </row>
    <row r="220" spans="1:12">
      <c r="A220" s="40">
        <v>43679</v>
      </c>
      <c r="B220" s="19" t="s">
        <v>313</v>
      </c>
      <c r="C220" s="59">
        <v>8506</v>
      </c>
      <c r="D220" s="61">
        <v>0.18</v>
      </c>
      <c r="E220" s="39" t="s">
        <v>44</v>
      </c>
      <c r="F220" s="16">
        <v>5</v>
      </c>
      <c r="G220" s="41">
        <v>17</v>
      </c>
      <c r="H220" s="63">
        <f t="shared" si="14"/>
        <v>85</v>
      </c>
      <c r="I220" s="63">
        <f t="shared" si="12"/>
        <v>7.6499999999999995</v>
      </c>
      <c r="J220" s="63">
        <f t="shared" si="13"/>
        <v>7.6499999999999995</v>
      </c>
      <c r="K220" s="63">
        <v>0</v>
      </c>
      <c r="L220" s="63">
        <f t="shared" si="15"/>
        <v>100.30000000000001</v>
      </c>
    </row>
    <row r="221" spans="1:12">
      <c r="A221" s="40">
        <v>43679</v>
      </c>
      <c r="B221" s="19" t="s">
        <v>313</v>
      </c>
      <c r="C221" s="59">
        <v>8506</v>
      </c>
      <c r="D221" s="61">
        <v>0.18</v>
      </c>
      <c r="E221" s="39" t="s">
        <v>45</v>
      </c>
      <c r="F221" s="16">
        <v>7</v>
      </c>
      <c r="G221" s="41">
        <v>17</v>
      </c>
      <c r="H221" s="63">
        <f t="shared" si="14"/>
        <v>119</v>
      </c>
      <c r="I221" s="63">
        <f t="shared" si="12"/>
        <v>10.709999999999999</v>
      </c>
      <c r="J221" s="63">
        <f t="shared" si="13"/>
        <v>10.709999999999999</v>
      </c>
      <c r="K221" s="63">
        <v>0</v>
      </c>
      <c r="L221" s="63">
        <f t="shared" si="15"/>
        <v>140.42000000000002</v>
      </c>
    </row>
    <row r="222" spans="1:12">
      <c r="A222" s="40">
        <v>43680</v>
      </c>
      <c r="B222" s="19" t="s">
        <v>313</v>
      </c>
      <c r="C222" s="14">
        <v>8539</v>
      </c>
      <c r="D222" s="15">
        <v>0.12</v>
      </c>
      <c r="E222" s="39" t="s">
        <v>48</v>
      </c>
      <c r="F222" s="16">
        <v>7</v>
      </c>
      <c r="G222" s="41">
        <v>89.29</v>
      </c>
      <c r="H222" s="63">
        <f t="shared" si="14"/>
        <v>625.03000000000009</v>
      </c>
      <c r="I222" s="63">
        <f t="shared" si="12"/>
        <v>37.501800000000003</v>
      </c>
      <c r="J222" s="63">
        <f t="shared" si="13"/>
        <v>37.501800000000003</v>
      </c>
      <c r="K222" s="63">
        <v>0</v>
      </c>
      <c r="L222" s="63">
        <f t="shared" si="15"/>
        <v>700.03360000000009</v>
      </c>
    </row>
    <row r="223" spans="1:12">
      <c r="A223" s="40">
        <v>43681</v>
      </c>
      <c r="B223" s="19" t="s">
        <v>313</v>
      </c>
      <c r="C223" s="59">
        <v>3924</v>
      </c>
      <c r="D223" s="15">
        <v>0.18</v>
      </c>
      <c r="E223" s="39" t="s">
        <v>58</v>
      </c>
      <c r="F223" s="35">
        <v>4</v>
      </c>
      <c r="G223" s="41">
        <v>235</v>
      </c>
      <c r="H223" s="63">
        <f t="shared" si="14"/>
        <v>940</v>
      </c>
      <c r="I223" s="63">
        <f t="shared" si="12"/>
        <v>84.6</v>
      </c>
      <c r="J223" s="63">
        <f t="shared" si="13"/>
        <v>84.6</v>
      </c>
      <c r="K223" s="63">
        <v>0</v>
      </c>
      <c r="L223" s="63">
        <f t="shared" si="15"/>
        <v>1109.1999999999998</v>
      </c>
    </row>
    <row r="224" spans="1:12">
      <c r="A224" s="40">
        <v>43681</v>
      </c>
      <c r="B224" s="19" t="s">
        <v>313</v>
      </c>
      <c r="C224" s="59">
        <v>7323</v>
      </c>
      <c r="D224" s="61">
        <v>0.12</v>
      </c>
      <c r="E224" s="38" t="s">
        <v>106</v>
      </c>
      <c r="F224" s="16">
        <v>2.5499999999999998</v>
      </c>
      <c r="G224" s="41">
        <v>475</v>
      </c>
      <c r="H224" s="63">
        <f t="shared" si="14"/>
        <v>1211.25</v>
      </c>
      <c r="I224" s="63">
        <f t="shared" si="12"/>
        <v>72.674999999999997</v>
      </c>
      <c r="J224" s="63">
        <f t="shared" si="13"/>
        <v>72.674999999999997</v>
      </c>
      <c r="K224" s="63">
        <v>0</v>
      </c>
      <c r="L224" s="63">
        <f t="shared" si="15"/>
        <v>1356.6</v>
      </c>
    </row>
    <row r="225" spans="1:12">
      <c r="A225" s="40">
        <v>43681</v>
      </c>
      <c r="B225" s="19" t="s">
        <v>313</v>
      </c>
      <c r="C225" s="59">
        <v>7323</v>
      </c>
      <c r="D225" s="61">
        <v>0.12</v>
      </c>
      <c r="E225" s="39" t="s">
        <v>83</v>
      </c>
      <c r="F225" s="27">
        <v>4.66</v>
      </c>
      <c r="G225" s="41">
        <v>120</v>
      </c>
      <c r="H225" s="63">
        <f t="shared" si="14"/>
        <v>559.20000000000005</v>
      </c>
      <c r="I225" s="63">
        <f t="shared" si="12"/>
        <v>33.552</v>
      </c>
      <c r="J225" s="63">
        <f t="shared" si="13"/>
        <v>33.552</v>
      </c>
      <c r="K225" s="63">
        <v>0</v>
      </c>
      <c r="L225" s="63">
        <f t="shared" si="15"/>
        <v>626.30400000000009</v>
      </c>
    </row>
    <row r="226" spans="1:12">
      <c r="A226" s="40">
        <v>43681</v>
      </c>
      <c r="B226" s="19" t="s">
        <v>327</v>
      </c>
      <c r="C226" s="59">
        <v>3924</v>
      </c>
      <c r="D226" s="61">
        <v>0.18</v>
      </c>
      <c r="E226" s="37" t="s">
        <v>87</v>
      </c>
      <c r="F226" s="16">
        <v>3</v>
      </c>
      <c r="G226" s="41">
        <v>444.92</v>
      </c>
      <c r="H226" s="63">
        <f t="shared" si="14"/>
        <v>1334.76</v>
      </c>
      <c r="I226" s="63">
        <f t="shared" si="12"/>
        <v>120.1284</v>
      </c>
      <c r="J226" s="63">
        <f t="shared" si="13"/>
        <v>120.1284</v>
      </c>
      <c r="K226" s="63">
        <v>0</v>
      </c>
      <c r="L226" s="63">
        <f t="shared" si="15"/>
        <v>1575.0168000000001</v>
      </c>
    </row>
    <row r="227" spans="1:12">
      <c r="A227" s="40">
        <v>43682</v>
      </c>
      <c r="B227" s="19" t="s">
        <v>136</v>
      </c>
      <c r="C227" s="59">
        <v>7323</v>
      </c>
      <c r="D227" s="15">
        <v>0.12</v>
      </c>
      <c r="E227" s="37" t="s">
        <v>111</v>
      </c>
      <c r="F227" s="27">
        <v>5.31</v>
      </c>
      <c r="G227" s="41">
        <v>240</v>
      </c>
      <c r="H227" s="63">
        <f t="shared" si="14"/>
        <v>1274.3999999999999</v>
      </c>
      <c r="I227" s="63">
        <f t="shared" si="12"/>
        <v>76.463999999999984</v>
      </c>
      <c r="J227" s="63">
        <f t="shared" si="13"/>
        <v>76.463999999999984</v>
      </c>
      <c r="K227" s="63">
        <v>0</v>
      </c>
      <c r="L227" s="63">
        <f t="shared" si="15"/>
        <v>1427.3279999999997</v>
      </c>
    </row>
    <row r="228" spans="1:12">
      <c r="A228" s="40">
        <v>43682</v>
      </c>
      <c r="B228" s="19" t="s">
        <v>313</v>
      </c>
      <c r="C228" s="59">
        <v>8301</v>
      </c>
      <c r="D228" s="15">
        <v>0.18</v>
      </c>
      <c r="E228" s="37" t="s">
        <v>122</v>
      </c>
      <c r="F228" s="27">
        <v>4</v>
      </c>
      <c r="G228" s="41">
        <v>67.8</v>
      </c>
      <c r="H228" s="63">
        <f t="shared" si="14"/>
        <v>271.2</v>
      </c>
      <c r="I228" s="63">
        <f t="shared" si="12"/>
        <v>24.407999999999998</v>
      </c>
      <c r="J228" s="63">
        <f t="shared" si="13"/>
        <v>24.407999999999998</v>
      </c>
      <c r="K228" s="63">
        <v>0</v>
      </c>
      <c r="L228" s="63">
        <f t="shared" si="15"/>
        <v>320.01600000000002</v>
      </c>
    </row>
    <row r="229" spans="1:12">
      <c r="A229" s="40">
        <v>43682</v>
      </c>
      <c r="B229" s="19" t="s">
        <v>313</v>
      </c>
      <c r="C229" s="59">
        <v>8301</v>
      </c>
      <c r="D229" s="15">
        <v>0.18</v>
      </c>
      <c r="E229" s="37" t="s">
        <v>121</v>
      </c>
      <c r="F229" s="27">
        <v>3</v>
      </c>
      <c r="G229" s="41">
        <v>101.69</v>
      </c>
      <c r="H229" s="63">
        <f t="shared" si="14"/>
        <v>305.07</v>
      </c>
      <c r="I229" s="63">
        <f t="shared" si="12"/>
        <v>27.456299999999999</v>
      </c>
      <c r="J229" s="63">
        <f t="shared" si="13"/>
        <v>27.456299999999999</v>
      </c>
      <c r="K229" s="63">
        <v>0</v>
      </c>
      <c r="L229" s="63">
        <f t="shared" si="15"/>
        <v>359.98259999999999</v>
      </c>
    </row>
    <row r="230" spans="1:12">
      <c r="A230" s="40">
        <v>43683</v>
      </c>
      <c r="B230" s="19" t="s">
        <v>313</v>
      </c>
      <c r="C230" s="59">
        <v>7323</v>
      </c>
      <c r="D230" s="61">
        <v>0.12</v>
      </c>
      <c r="E230" s="5" t="s">
        <v>111</v>
      </c>
      <c r="F230" s="16">
        <v>10.33</v>
      </c>
      <c r="G230" s="41">
        <v>265</v>
      </c>
      <c r="H230" s="63">
        <f t="shared" si="14"/>
        <v>2737.45</v>
      </c>
      <c r="I230" s="63">
        <f t="shared" si="12"/>
        <v>164.24699999999999</v>
      </c>
      <c r="J230" s="63">
        <f t="shared" si="13"/>
        <v>164.24699999999999</v>
      </c>
      <c r="K230" s="63">
        <v>0</v>
      </c>
      <c r="L230" s="63">
        <f t="shared" si="15"/>
        <v>3065.9439999999995</v>
      </c>
    </row>
    <row r="231" spans="1:12">
      <c r="A231" s="40">
        <v>43683</v>
      </c>
      <c r="B231" s="19" t="s">
        <v>327</v>
      </c>
      <c r="C231" s="59">
        <v>7615</v>
      </c>
      <c r="D231" s="15">
        <v>0.12</v>
      </c>
      <c r="E231" s="38" t="s">
        <v>107</v>
      </c>
      <c r="F231" s="27">
        <v>1</v>
      </c>
      <c r="G231" s="41">
        <v>1785.71</v>
      </c>
      <c r="H231" s="63">
        <f t="shared" si="14"/>
        <v>1785.71</v>
      </c>
      <c r="I231" s="63">
        <f t="shared" si="12"/>
        <v>107.1426</v>
      </c>
      <c r="J231" s="63">
        <f t="shared" si="13"/>
        <v>107.1426</v>
      </c>
      <c r="K231" s="63">
        <v>0</v>
      </c>
      <c r="L231" s="63">
        <f t="shared" si="15"/>
        <v>1999.9951999999998</v>
      </c>
    </row>
    <row r="232" spans="1:12">
      <c r="A232" s="40">
        <v>43684</v>
      </c>
      <c r="B232" s="19" t="s">
        <v>313</v>
      </c>
      <c r="C232" s="59">
        <v>9405</v>
      </c>
      <c r="D232" s="61">
        <v>0.12</v>
      </c>
      <c r="E232" s="39" t="s">
        <v>82</v>
      </c>
      <c r="F232" s="16">
        <v>3</v>
      </c>
      <c r="G232" s="41">
        <v>236.61</v>
      </c>
      <c r="H232" s="63">
        <f t="shared" si="14"/>
        <v>709.83</v>
      </c>
      <c r="I232" s="63">
        <f t="shared" si="12"/>
        <v>42.589800000000004</v>
      </c>
      <c r="J232" s="63">
        <f t="shared" si="13"/>
        <v>42.589800000000004</v>
      </c>
      <c r="K232" s="63">
        <v>0</v>
      </c>
      <c r="L232" s="63">
        <f t="shared" si="15"/>
        <v>795.00959999999998</v>
      </c>
    </row>
    <row r="233" spans="1:12">
      <c r="A233" s="40">
        <v>43684</v>
      </c>
      <c r="B233" s="19" t="s">
        <v>313</v>
      </c>
      <c r="C233" s="14">
        <v>8539</v>
      </c>
      <c r="D233" s="15">
        <v>0.12</v>
      </c>
      <c r="E233" s="39" t="s">
        <v>48</v>
      </c>
      <c r="F233" s="16">
        <v>4</v>
      </c>
      <c r="G233" s="41">
        <v>89.29</v>
      </c>
      <c r="H233" s="63">
        <f t="shared" si="14"/>
        <v>357.16</v>
      </c>
      <c r="I233" s="63">
        <f t="shared" si="12"/>
        <v>21.429600000000001</v>
      </c>
      <c r="J233" s="63">
        <f t="shared" si="13"/>
        <v>21.429600000000001</v>
      </c>
      <c r="K233" s="63">
        <v>0</v>
      </c>
      <c r="L233" s="63">
        <f t="shared" si="15"/>
        <v>400.01920000000001</v>
      </c>
    </row>
    <row r="234" spans="1:12">
      <c r="A234" s="40">
        <v>43684</v>
      </c>
      <c r="B234" s="19" t="s">
        <v>313</v>
      </c>
      <c r="C234" s="59">
        <v>3924</v>
      </c>
      <c r="D234" s="61">
        <v>0.18</v>
      </c>
      <c r="E234" s="37" t="s">
        <v>113</v>
      </c>
      <c r="F234" s="16">
        <v>1</v>
      </c>
      <c r="G234" s="41">
        <v>720.34</v>
      </c>
      <c r="H234" s="63">
        <f t="shared" si="14"/>
        <v>720.34</v>
      </c>
      <c r="I234" s="63">
        <f t="shared" ref="I234:I278" si="16">H234*D234/2</f>
        <v>64.830600000000004</v>
      </c>
      <c r="J234" s="63">
        <f t="shared" ref="J234:J297" si="17">I234</f>
        <v>64.830600000000004</v>
      </c>
      <c r="K234" s="63">
        <v>0</v>
      </c>
      <c r="L234" s="63">
        <f t="shared" si="15"/>
        <v>850.00120000000004</v>
      </c>
    </row>
    <row r="235" spans="1:12">
      <c r="A235" s="40">
        <v>43685</v>
      </c>
      <c r="B235" s="19" t="s">
        <v>313</v>
      </c>
      <c r="C235" s="59">
        <v>8301</v>
      </c>
      <c r="D235" s="61">
        <v>0.18</v>
      </c>
      <c r="E235" s="37" t="s">
        <v>123</v>
      </c>
      <c r="F235" s="16">
        <v>1</v>
      </c>
      <c r="G235" s="41">
        <v>253.39</v>
      </c>
      <c r="H235" s="63">
        <f t="shared" si="14"/>
        <v>253.39</v>
      </c>
      <c r="I235" s="63">
        <f t="shared" si="16"/>
        <v>22.805099999999999</v>
      </c>
      <c r="J235" s="63">
        <f t="shared" si="17"/>
        <v>22.805099999999999</v>
      </c>
      <c r="K235" s="63">
        <v>0</v>
      </c>
      <c r="L235" s="63">
        <f t="shared" si="15"/>
        <v>299.00019999999995</v>
      </c>
    </row>
    <row r="236" spans="1:12">
      <c r="A236" s="40">
        <v>43686</v>
      </c>
      <c r="B236" s="19" t="s">
        <v>313</v>
      </c>
      <c r="C236" s="59">
        <v>7323</v>
      </c>
      <c r="D236" s="61">
        <v>0.12</v>
      </c>
      <c r="E236" s="25" t="s">
        <v>111</v>
      </c>
      <c r="F236" s="16">
        <v>20.12</v>
      </c>
      <c r="G236" s="41">
        <v>260</v>
      </c>
      <c r="H236" s="63">
        <f t="shared" si="14"/>
        <v>5231.2</v>
      </c>
      <c r="I236" s="63">
        <f t="shared" si="16"/>
        <v>313.87199999999996</v>
      </c>
      <c r="J236" s="63">
        <f t="shared" si="17"/>
        <v>313.87199999999996</v>
      </c>
      <c r="K236" s="63">
        <v>0</v>
      </c>
      <c r="L236" s="63">
        <f t="shared" si="15"/>
        <v>5858.9440000000004</v>
      </c>
    </row>
    <row r="237" spans="1:12">
      <c r="A237" s="40">
        <v>43687</v>
      </c>
      <c r="B237" s="19" t="s">
        <v>313</v>
      </c>
      <c r="C237" s="14">
        <v>8539</v>
      </c>
      <c r="D237" s="15">
        <v>0.12</v>
      </c>
      <c r="E237" s="37" t="s">
        <v>120</v>
      </c>
      <c r="F237" s="16">
        <v>5</v>
      </c>
      <c r="G237" s="41">
        <v>116.072</v>
      </c>
      <c r="H237" s="63">
        <f t="shared" si="14"/>
        <v>580.36</v>
      </c>
      <c r="I237" s="63">
        <f t="shared" si="16"/>
        <v>34.821599999999997</v>
      </c>
      <c r="J237" s="63">
        <f t="shared" si="17"/>
        <v>34.821599999999997</v>
      </c>
      <c r="K237" s="63">
        <v>0</v>
      </c>
      <c r="L237" s="63">
        <f t="shared" si="15"/>
        <v>650.00319999999999</v>
      </c>
    </row>
    <row r="238" spans="1:12">
      <c r="A238" s="40">
        <v>43687</v>
      </c>
      <c r="B238" s="19" t="s">
        <v>313</v>
      </c>
      <c r="C238" s="14">
        <v>8539</v>
      </c>
      <c r="D238" s="15">
        <v>0.12</v>
      </c>
      <c r="E238" s="39" t="s">
        <v>48</v>
      </c>
      <c r="F238" s="16">
        <v>10</v>
      </c>
      <c r="G238" s="41">
        <v>89.29</v>
      </c>
      <c r="H238" s="63">
        <f t="shared" si="14"/>
        <v>892.90000000000009</v>
      </c>
      <c r="I238" s="63">
        <f t="shared" si="16"/>
        <v>53.574000000000005</v>
      </c>
      <c r="J238" s="63">
        <f t="shared" si="17"/>
        <v>53.574000000000005</v>
      </c>
      <c r="K238" s="63">
        <v>0</v>
      </c>
      <c r="L238" s="63">
        <f t="shared" si="15"/>
        <v>1000.048</v>
      </c>
    </row>
    <row r="239" spans="1:12">
      <c r="A239" s="40">
        <v>43687</v>
      </c>
      <c r="B239" s="19" t="s">
        <v>313</v>
      </c>
      <c r="C239" s="59">
        <v>3924</v>
      </c>
      <c r="D239" s="15">
        <v>0.18</v>
      </c>
      <c r="E239" s="37" t="s">
        <v>88</v>
      </c>
      <c r="F239" s="16">
        <v>2</v>
      </c>
      <c r="G239" s="41">
        <v>614.41</v>
      </c>
      <c r="H239" s="63">
        <f t="shared" si="14"/>
        <v>1228.82</v>
      </c>
      <c r="I239" s="63">
        <f t="shared" si="16"/>
        <v>110.59379999999999</v>
      </c>
      <c r="J239" s="63">
        <f t="shared" si="17"/>
        <v>110.59379999999999</v>
      </c>
      <c r="K239" s="63">
        <v>0</v>
      </c>
      <c r="L239" s="63">
        <f t="shared" si="15"/>
        <v>1450.0075999999999</v>
      </c>
    </row>
    <row r="240" spans="1:12">
      <c r="A240" s="40">
        <v>43687</v>
      </c>
      <c r="B240" s="19" t="s">
        <v>313</v>
      </c>
      <c r="C240" s="59">
        <v>7323</v>
      </c>
      <c r="D240" s="15">
        <v>0.12</v>
      </c>
      <c r="E240" s="38" t="s">
        <v>101</v>
      </c>
      <c r="F240" s="16">
        <v>12</v>
      </c>
      <c r="G240" s="41">
        <v>350</v>
      </c>
      <c r="H240" s="63">
        <f t="shared" si="14"/>
        <v>4200</v>
      </c>
      <c r="I240" s="63">
        <f t="shared" si="16"/>
        <v>252</v>
      </c>
      <c r="J240" s="63">
        <f t="shared" si="17"/>
        <v>252</v>
      </c>
      <c r="K240" s="63">
        <v>0</v>
      </c>
      <c r="L240" s="63">
        <f t="shared" si="15"/>
        <v>4704</v>
      </c>
    </row>
    <row r="241" spans="1:12">
      <c r="A241" s="40">
        <v>43688</v>
      </c>
      <c r="B241" s="19" t="s">
        <v>313</v>
      </c>
      <c r="C241" s="59">
        <v>7323</v>
      </c>
      <c r="D241" s="15">
        <v>0.12</v>
      </c>
      <c r="E241" s="39" t="s">
        <v>51</v>
      </c>
      <c r="F241" s="27">
        <v>2</v>
      </c>
      <c r="G241" s="41">
        <v>255</v>
      </c>
      <c r="H241" s="63">
        <f t="shared" si="14"/>
        <v>510</v>
      </c>
      <c r="I241" s="63">
        <f t="shared" si="16"/>
        <v>30.599999999999998</v>
      </c>
      <c r="J241" s="63">
        <f t="shared" si="17"/>
        <v>30.599999999999998</v>
      </c>
      <c r="K241" s="63">
        <v>0</v>
      </c>
      <c r="L241" s="63">
        <f t="shared" si="15"/>
        <v>571.20000000000005</v>
      </c>
    </row>
    <row r="242" spans="1:12">
      <c r="A242" s="40">
        <v>43688</v>
      </c>
      <c r="B242" s="19" t="s">
        <v>313</v>
      </c>
      <c r="C242" s="59">
        <v>7323</v>
      </c>
      <c r="D242" s="15">
        <v>0.12</v>
      </c>
      <c r="E242" s="5" t="s">
        <v>50</v>
      </c>
      <c r="F242" s="27">
        <v>4</v>
      </c>
      <c r="G242" s="41">
        <v>195</v>
      </c>
      <c r="H242" s="63">
        <f t="shared" si="14"/>
        <v>780</v>
      </c>
      <c r="I242" s="63">
        <f t="shared" si="16"/>
        <v>46.8</v>
      </c>
      <c r="J242" s="63">
        <f t="shared" si="17"/>
        <v>46.8</v>
      </c>
      <c r="K242" s="63">
        <v>0</v>
      </c>
      <c r="L242" s="63">
        <f t="shared" si="15"/>
        <v>873.59999999999991</v>
      </c>
    </row>
    <row r="243" spans="1:12">
      <c r="A243" s="40">
        <v>43688</v>
      </c>
      <c r="B243" s="19" t="s">
        <v>313</v>
      </c>
      <c r="C243" s="59">
        <v>3924</v>
      </c>
      <c r="D243" s="61">
        <v>0.18</v>
      </c>
      <c r="E243" s="39" t="s">
        <v>57</v>
      </c>
      <c r="F243" s="16">
        <v>4</v>
      </c>
      <c r="G243" s="41">
        <v>215</v>
      </c>
      <c r="H243" s="63">
        <f t="shared" si="14"/>
        <v>860</v>
      </c>
      <c r="I243" s="63">
        <f t="shared" si="16"/>
        <v>77.399999999999991</v>
      </c>
      <c r="J243" s="63">
        <f t="shared" si="17"/>
        <v>77.399999999999991</v>
      </c>
      <c r="K243" s="63">
        <v>0</v>
      </c>
      <c r="L243" s="63">
        <f t="shared" si="15"/>
        <v>1014.8</v>
      </c>
    </row>
    <row r="244" spans="1:12">
      <c r="A244" s="40">
        <v>43689</v>
      </c>
      <c r="B244" s="19" t="s">
        <v>313</v>
      </c>
      <c r="C244" s="59">
        <v>7323</v>
      </c>
      <c r="D244" s="61">
        <v>0.12</v>
      </c>
      <c r="E244" s="39" t="s">
        <v>55</v>
      </c>
      <c r="F244" s="27">
        <v>200</v>
      </c>
      <c r="G244" s="41">
        <v>17.86</v>
      </c>
      <c r="H244" s="63">
        <f t="shared" si="14"/>
        <v>3572</v>
      </c>
      <c r="I244" s="63">
        <f t="shared" si="16"/>
        <v>214.32</v>
      </c>
      <c r="J244" s="63">
        <f t="shared" si="17"/>
        <v>214.32</v>
      </c>
      <c r="K244" s="63">
        <v>0</v>
      </c>
      <c r="L244" s="63">
        <f t="shared" si="15"/>
        <v>4000.6400000000003</v>
      </c>
    </row>
    <row r="245" spans="1:12">
      <c r="A245" s="40">
        <v>43690</v>
      </c>
      <c r="B245" s="19" t="s">
        <v>313</v>
      </c>
      <c r="C245" s="59">
        <v>8301</v>
      </c>
      <c r="D245" s="15">
        <v>0.18</v>
      </c>
      <c r="E245" s="37" t="s">
        <v>122</v>
      </c>
      <c r="F245" s="27">
        <v>2</v>
      </c>
      <c r="G245" s="41">
        <v>67.8</v>
      </c>
      <c r="H245" s="63">
        <f t="shared" si="14"/>
        <v>135.6</v>
      </c>
      <c r="I245" s="63">
        <f t="shared" si="16"/>
        <v>12.203999999999999</v>
      </c>
      <c r="J245" s="63">
        <f t="shared" si="17"/>
        <v>12.203999999999999</v>
      </c>
      <c r="K245" s="63">
        <v>0</v>
      </c>
      <c r="L245" s="63">
        <f t="shared" si="15"/>
        <v>160.00800000000001</v>
      </c>
    </row>
    <row r="246" spans="1:12">
      <c r="A246" s="40">
        <v>43690</v>
      </c>
      <c r="B246" s="19" t="s">
        <v>313</v>
      </c>
      <c r="C246" s="59">
        <v>8301</v>
      </c>
      <c r="D246" s="15">
        <v>0.18</v>
      </c>
      <c r="E246" s="37" t="s">
        <v>121</v>
      </c>
      <c r="F246" s="27">
        <v>2</v>
      </c>
      <c r="G246" s="41">
        <v>101.69</v>
      </c>
      <c r="H246" s="63">
        <f t="shared" si="14"/>
        <v>203.38</v>
      </c>
      <c r="I246" s="63">
        <f t="shared" si="16"/>
        <v>18.304199999999998</v>
      </c>
      <c r="J246" s="63">
        <f t="shared" si="17"/>
        <v>18.304199999999998</v>
      </c>
      <c r="K246" s="63">
        <v>0</v>
      </c>
      <c r="L246" s="63">
        <f t="shared" si="15"/>
        <v>239.98840000000001</v>
      </c>
    </row>
    <row r="247" spans="1:12">
      <c r="A247" s="40">
        <v>43690</v>
      </c>
      <c r="B247" s="19" t="s">
        <v>313</v>
      </c>
      <c r="C247" s="14">
        <v>7615</v>
      </c>
      <c r="D247" s="15">
        <v>0.12</v>
      </c>
      <c r="E247" s="39" t="s">
        <v>75</v>
      </c>
      <c r="F247" s="16">
        <v>2</v>
      </c>
      <c r="G247" s="41">
        <v>357.14</v>
      </c>
      <c r="H247" s="63">
        <f t="shared" si="14"/>
        <v>714.28</v>
      </c>
      <c r="I247" s="63">
        <f t="shared" si="16"/>
        <v>42.8568</v>
      </c>
      <c r="J247" s="63">
        <f t="shared" si="17"/>
        <v>42.8568</v>
      </c>
      <c r="K247" s="63">
        <v>0</v>
      </c>
      <c r="L247" s="63">
        <f t="shared" si="15"/>
        <v>799.99360000000001</v>
      </c>
    </row>
    <row r="248" spans="1:12">
      <c r="A248" s="40">
        <v>43690</v>
      </c>
      <c r="B248" s="19" t="s">
        <v>313</v>
      </c>
      <c r="C248" s="59">
        <v>7323</v>
      </c>
      <c r="D248" s="61">
        <v>0.12</v>
      </c>
      <c r="E248" s="25" t="s">
        <v>111</v>
      </c>
      <c r="F248" s="16">
        <v>10.98</v>
      </c>
      <c r="G248" s="41">
        <v>260</v>
      </c>
      <c r="H248" s="63">
        <f t="shared" si="14"/>
        <v>2854.8</v>
      </c>
      <c r="I248" s="63">
        <f t="shared" si="16"/>
        <v>171.28800000000001</v>
      </c>
      <c r="J248" s="63">
        <f t="shared" si="17"/>
        <v>171.28800000000001</v>
      </c>
      <c r="K248" s="63">
        <v>0</v>
      </c>
      <c r="L248" s="63">
        <f t="shared" si="15"/>
        <v>3197.3760000000002</v>
      </c>
    </row>
    <row r="249" spans="1:12">
      <c r="A249" s="40">
        <v>43691</v>
      </c>
      <c r="B249" s="19" t="s">
        <v>313</v>
      </c>
      <c r="C249" s="59">
        <v>7326</v>
      </c>
      <c r="D249" s="15">
        <v>0.18</v>
      </c>
      <c r="E249" s="37" t="s">
        <v>141</v>
      </c>
      <c r="F249" s="16">
        <v>6</v>
      </c>
      <c r="G249" s="41">
        <v>190.679</v>
      </c>
      <c r="H249" s="63">
        <f t="shared" si="14"/>
        <v>1144.0740000000001</v>
      </c>
      <c r="I249" s="63">
        <f t="shared" si="16"/>
        <v>102.96666</v>
      </c>
      <c r="J249" s="63">
        <f t="shared" si="17"/>
        <v>102.96666</v>
      </c>
      <c r="K249" s="63">
        <v>0</v>
      </c>
      <c r="L249" s="63">
        <f t="shared" si="15"/>
        <v>1350.0073200000002</v>
      </c>
    </row>
    <row r="250" spans="1:12">
      <c r="A250" s="40">
        <v>43693</v>
      </c>
      <c r="B250" s="19" t="s">
        <v>313</v>
      </c>
      <c r="C250" s="59">
        <v>7615</v>
      </c>
      <c r="D250" s="15">
        <v>0.12</v>
      </c>
      <c r="E250" s="38" t="s">
        <v>107</v>
      </c>
      <c r="F250" s="27">
        <v>1</v>
      </c>
      <c r="G250" s="41">
        <v>1785.71</v>
      </c>
      <c r="H250" s="63">
        <f t="shared" si="14"/>
        <v>1785.71</v>
      </c>
      <c r="I250" s="63">
        <f t="shared" si="16"/>
        <v>107.1426</v>
      </c>
      <c r="J250" s="63">
        <f t="shared" si="17"/>
        <v>107.1426</v>
      </c>
      <c r="K250" s="63">
        <v>0</v>
      </c>
      <c r="L250" s="63">
        <f t="shared" si="15"/>
        <v>1999.9951999999998</v>
      </c>
    </row>
    <row r="251" spans="1:12">
      <c r="A251" s="40">
        <v>43693</v>
      </c>
      <c r="B251" s="19" t="s">
        <v>313</v>
      </c>
      <c r="C251" s="59">
        <v>8414</v>
      </c>
      <c r="D251" s="61">
        <v>0.18</v>
      </c>
      <c r="E251" s="39" t="s">
        <v>60</v>
      </c>
      <c r="F251" s="16">
        <v>2</v>
      </c>
      <c r="G251" s="41">
        <v>1652.5429999999999</v>
      </c>
      <c r="H251" s="63">
        <f t="shared" si="14"/>
        <v>3305.0859999999998</v>
      </c>
      <c r="I251" s="63">
        <f t="shared" si="16"/>
        <v>297.45773999999994</v>
      </c>
      <c r="J251" s="63">
        <f t="shared" si="17"/>
        <v>297.45773999999994</v>
      </c>
      <c r="K251" s="63">
        <v>0</v>
      </c>
      <c r="L251" s="63">
        <f t="shared" si="15"/>
        <v>3900.0014799999994</v>
      </c>
    </row>
    <row r="252" spans="1:12">
      <c r="A252" s="40">
        <v>43693</v>
      </c>
      <c r="B252" s="19" t="s">
        <v>313</v>
      </c>
      <c r="C252" s="14">
        <v>7323</v>
      </c>
      <c r="D252" s="15">
        <v>0.12</v>
      </c>
      <c r="E252" s="39" t="s">
        <v>51</v>
      </c>
      <c r="F252" s="16">
        <v>1</v>
      </c>
      <c r="G252" s="41">
        <v>255</v>
      </c>
      <c r="H252" s="63">
        <f t="shared" si="14"/>
        <v>255</v>
      </c>
      <c r="I252" s="63">
        <f t="shared" si="16"/>
        <v>15.299999999999999</v>
      </c>
      <c r="J252" s="63">
        <f t="shared" si="17"/>
        <v>15.299999999999999</v>
      </c>
      <c r="K252" s="63">
        <v>0</v>
      </c>
      <c r="L252" s="63">
        <f t="shared" si="15"/>
        <v>285.60000000000002</v>
      </c>
    </row>
    <row r="253" spans="1:12">
      <c r="A253" s="40">
        <v>43693</v>
      </c>
      <c r="B253" s="19" t="s">
        <v>327</v>
      </c>
      <c r="C253" s="14">
        <v>7323</v>
      </c>
      <c r="D253" s="15">
        <v>0.12</v>
      </c>
      <c r="E253" s="39" t="s">
        <v>49</v>
      </c>
      <c r="F253" s="16">
        <v>5</v>
      </c>
      <c r="G253" s="41">
        <v>205</v>
      </c>
      <c r="H253" s="63">
        <f t="shared" si="14"/>
        <v>1025</v>
      </c>
      <c r="I253" s="63">
        <f t="shared" si="16"/>
        <v>61.5</v>
      </c>
      <c r="J253" s="63">
        <f t="shared" si="17"/>
        <v>61.5</v>
      </c>
      <c r="K253" s="63">
        <v>0</v>
      </c>
      <c r="L253" s="63">
        <f t="shared" si="15"/>
        <v>1148</v>
      </c>
    </row>
    <row r="254" spans="1:12">
      <c r="A254" s="40">
        <v>43694</v>
      </c>
      <c r="B254" s="19" t="s">
        <v>313</v>
      </c>
      <c r="C254" s="59">
        <v>7323</v>
      </c>
      <c r="D254" s="61">
        <v>0.12</v>
      </c>
      <c r="E254" s="25" t="s">
        <v>111</v>
      </c>
      <c r="F254" s="16">
        <v>7.11</v>
      </c>
      <c r="G254" s="41">
        <v>260</v>
      </c>
      <c r="H254" s="63">
        <f t="shared" si="14"/>
        <v>1848.6000000000001</v>
      </c>
      <c r="I254" s="63">
        <f t="shared" si="16"/>
        <v>110.91600000000001</v>
      </c>
      <c r="J254" s="63">
        <f t="shared" si="17"/>
        <v>110.91600000000001</v>
      </c>
      <c r="K254" s="63">
        <v>0</v>
      </c>
      <c r="L254" s="63">
        <f t="shared" si="15"/>
        <v>2070.4320000000002</v>
      </c>
    </row>
    <row r="255" spans="1:12">
      <c r="A255" s="40">
        <v>43695</v>
      </c>
      <c r="B255" s="19" t="s">
        <v>313</v>
      </c>
      <c r="C255" s="59">
        <v>7323</v>
      </c>
      <c r="D255" s="61">
        <v>0.12</v>
      </c>
      <c r="E255" s="37" t="s">
        <v>127</v>
      </c>
      <c r="F255" s="27">
        <v>1.87</v>
      </c>
      <c r="G255" s="41">
        <v>480</v>
      </c>
      <c r="H255" s="63">
        <f t="shared" si="14"/>
        <v>897.6</v>
      </c>
      <c r="I255" s="63">
        <f t="shared" si="16"/>
        <v>53.856000000000002</v>
      </c>
      <c r="J255" s="63">
        <f t="shared" si="17"/>
        <v>53.856000000000002</v>
      </c>
      <c r="K255" s="63">
        <v>0</v>
      </c>
      <c r="L255" s="63">
        <f t="shared" si="15"/>
        <v>1005.312</v>
      </c>
    </row>
    <row r="256" spans="1:12">
      <c r="A256" s="40">
        <v>43695</v>
      </c>
      <c r="B256" s="19" t="s">
        <v>313</v>
      </c>
      <c r="C256" s="59">
        <v>8414</v>
      </c>
      <c r="D256" s="15">
        <v>0.18</v>
      </c>
      <c r="E256" s="39" t="s">
        <v>76</v>
      </c>
      <c r="F256" s="27">
        <v>1</v>
      </c>
      <c r="G256" s="41">
        <v>1991.53</v>
      </c>
      <c r="H256" s="63">
        <f t="shared" si="14"/>
        <v>1991.53</v>
      </c>
      <c r="I256" s="63">
        <f t="shared" si="16"/>
        <v>179.23769999999999</v>
      </c>
      <c r="J256" s="63">
        <f t="shared" si="17"/>
        <v>179.23769999999999</v>
      </c>
      <c r="K256" s="63">
        <v>0</v>
      </c>
      <c r="L256" s="63">
        <f t="shared" si="15"/>
        <v>2350.0054</v>
      </c>
    </row>
    <row r="257" spans="1:12">
      <c r="A257" s="40">
        <v>43696</v>
      </c>
      <c r="B257" s="19" t="s">
        <v>313</v>
      </c>
      <c r="C257" s="59">
        <v>3924</v>
      </c>
      <c r="D257" s="15">
        <v>0.18</v>
      </c>
      <c r="E257" s="37" t="s">
        <v>115</v>
      </c>
      <c r="F257" s="16">
        <v>2</v>
      </c>
      <c r="G257" s="41">
        <v>720.34</v>
      </c>
      <c r="H257" s="63">
        <f t="shared" si="14"/>
        <v>1440.68</v>
      </c>
      <c r="I257" s="63">
        <f t="shared" si="16"/>
        <v>129.66120000000001</v>
      </c>
      <c r="J257" s="63">
        <f t="shared" si="17"/>
        <v>129.66120000000001</v>
      </c>
      <c r="K257" s="63">
        <v>0</v>
      </c>
      <c r="L257" s="63">
        <f t="shared" si="15"/>
        <v>1700.0024000000001</v>
      </c>
    </row>
    <row r="258" spans="1:12">
      <c r="A258" s="40">
        <v>43697</v>
      </c>
      <c r="B258" s="19" t="s">
        <v>313</v>
      </c>
      <c r="C258" s="59">
        <v>7323</v>
      </c>
      <c r="D258" s="61">
        <v>0.12</v>
      </c>
      <c r="E258" s="25" t="s">
        <v>111</v>
      </c>
      <c r="F258" s="16">
        <v>15.33</v>
      </c>
      <c r="G258" s="41">
        <v>260</v>
      </c>
      <c r="H258" s="63">
        <f t="shared" si="14"/>
        <v>3985.8</v>
      </c>
      <c r="I258" s="63">
        <f t="shared" si="16"/>
        <v>239.148</v>
      </c>
      <c r="J258" s="63">
        <f t="shared" si="17"/>
        <v>239.148</v>
      </c>
      <c r="K258" s="63">
        <v>0</v>
      </c>
      <c r="L258" s="63">
        <f t="shared" si="15"/>
        <v>4464.0960000000005</v>
      </c>
    </row>
    <row r="259" spans="1:12">
      <c r="A259" s="40">
        <v>43698</v>
      </c>
      <c r="B259" s="19" t="s">
        <v>313</v>
      </c>
      <c r="C259" s="14">
        <v>7615</v>
      </c>
      <c r="D259" s="15">
        <v>0.12</v>
      </c>
      <c r="E259" s="39" t="s">
        <v>75</v>
      </c>
      <c r="F259" s="16">
        <v>1</v>
      </c>
      <c r="G259" s="41">
        <v>357.14</v>
      </c>
      <c r="H259" s="63">
        <f t="shared" si="14"/>
        <v>357.14</v>
      </c>
      <c r="I259" s="63">
        <f t="shared" si="16"/>
        <v>21.4284</v>
      </c>
      <c r="J259" s="63">
        <f t="shared" si="17"/>
        <v>21.4284</v>
      </c>
      <c r="K259" s="63">
        <v>0</v>
      </c>
      <c r="L259" s="63">
        <f t="shared" si="15"/>
        <v>399.99680000000001</v>
      </c>
    </row>
    <row r="260" spans="1:12">
      <c r="A260" s="40">
        <v>43698</v>
      </c>
      <c r="B260" s="19" t="s">
        <v>313</v>
      </c>
      <c r="C260" s="59">
        <v>7323</v>
      </c>
      <c r="D260" s="61">
        <v>0.12</v>
      </c>
      <c r="E260" s="39" t="s">
        <v>55</v>
      </c>
      <c r="F260" s="27">
        <v>250</v>
      </c>
      <c r="G260" s="41">
        <v>17.86</v>
      </c>
      <c r="H260" s="63">
        <f t="shared" ref="H260:H323" si="18">F260*G260</f>
        <v>4465</v>
      </c>
      <c r="I260" s="63">
        <f t="shared" si="16"/>
        <v>267.89999999999998</v>
      </c>
      <c r="J260" s="63">
        <f t="shared" si="17"/>
        <v>267.89999999999998</v>
      </c>
      <c r="K260" s="63">
        <v>0</v>
      </c>
      <c r="L260" s="63">
        <f t="shared" ref="L260:L281" si="19">SUM(H260:K260)</f>
        <v>5000.7999999999993</v>
      </c>
    </row>
    <row r="261" spans="1:12">
      <c r="A261" s="40">
        <v>43698</v>
      </c>
      <c r="B261" s="19" t="s">
        <v>313</v>
      </c>
      <c r="C261" s="59">
        <v>3924</v>
      </c>
      <c r="D261" s="61">
        <v>0.18</v>
      </c>
      <c r="E261" s="5" t="s">
        <v>56</v>
      </c>
      <c r="F261" s="27">
        <v>3</v>
      </c>
      <c r="G261" s="41">
        <v>185</v>
      </c>
      <c r="H261" s="63">
        <f t="shared" si="18"/>
        <v>555</v>
      </c>
      <c r="I261" s="63">
        <f t="shared" si="16"/>
        <v>49.949999999999996</v>
      </c>
      <c r="J261" s="63">
        <f t="shared" si="17"/>
        <v>49.949999999999996</v>
      </c>
      <c r="K261" s="63">
        <v>0</v>
      </c>
      <c r="L261" s="63">
        <f t="shared" si="19"/>
        <v>654.90000000000009</v>
      </c>
    </row>
    <row r="262" spans="1:12">
      <c r="A262" s="40">
        <v>43698</v>
      </c>
      <c r="B262" s="19" t="s">
        <v>313</v>
      </c>
      <c r="C262" s="14">
        <v>8539</v>
      </c>
      <c r="D262" s="15">
        <v>0.12</v>
      </c>
      <c r="E262" s="37" t="s">
        <v>120</v>
      </c>
      <c r="F262" s="16">
        <v>4</v>
      </c>
      <c r="G262" s="41">
        <v>116.072</v>
      </c>
      <c r="H262" s="63">
        <f t="shared" si="18"/>
        <v>464.28800000000001</v>
      </c>
      <c r="I262" s="63">
        <f t="shared" si="16"/>
        <v>27.857279999999999</v>
      </c>
      <c r="J262" s="63">
        <f t="shared" si="17"/>
        <v>27.857279999999999</v>
      </c>
      <c r="K262" s="63">
        <v>0</v>
      </c>
      <c r="L262" s="63">
        <f t="shared" si="19"/>
        <v>520.00256000000002</v>
      </c>
    </row>
    <row r="263" spans="1:12">
      <c r="A263" s="40">
        <v>43698</v>
      </c>
      <c r="B263" s="19" t="s">
        <v>313</v>
      </c>
      <c r="C263" s="14">
        <v>8539</v>
      </c>
      <c r="D263" s="15">
        <v>0.12</v>
      </c>
      <c r="E263" s="39" t="s">
        <v>48</v>
      </c>
      <c r="F263" s="16">
        <v>7</v>
      </c>
      <c r="G263" s="41">
        <v>89.29</v>
      </c>
      <c r="H263" s="63">
        <f t="shared" si="18"/>
        <v>625.03000000000009</v>
      </c>
      <c r="I263" s="63">
        <f t="shared" si="16"/>
        <v>37.501800000000003</v>
      </c>
      <c r="J263" s="63">
        <f t="shared" si="17"/>
        <v>37.501800000000003</v>
      </c>
      <c r="K263" s="63">
        <v>0</v>
      </c>
      <c r="L263" s="63">
        <f t="shared" si="19"/>
        <v>700.03360000000009</v>
      </c>
    </row>
    <row r="264" spans="1:12">
      <c r="A264" s="40">
        <v>43699</v>
      </c>
      <c r="B264" s="19" t="s">
        <v>313</v>
      </c>
      <c r="C264" s="59">
        <v>7323</v>
      </c>
      <c r="D264" s="61">
        <v>0.12</v>
      </c>
      <c r="E264" s="39" t="s">
        <v>83</v>
      </c>
      <c r="F264" s="16">
        <v>4.5199999999999996</v>
      </c>
      <c r="G264" s="41">
        <v>120</v>
      </c>
      <c r="H264" s="63">
        <f t="shared" si="18"/>
        <v>542.4</v>
      </c>
      <c r="I264" s="63">
        <f t="shared" si="16"/>
        <v>32.543999999999997</v>
      </c>
      <c r="J264" s="63">
        <f t="shared" si="17"/>
        <v>32.543999999999997</v>
      </c>
      <c r="K264" s="63">
        <v>0</v>
      </c>
      <c r="L264" s="63">
        <f t="shared" si="19"/>
        <v>607.48799999999994</v>
      </c>
    </row>
    <row r="265" spans="1:12">
      <c r="A265" s="40">
        <v>43700</v>
      </c>
      <c r="B265" s="19" t="s">
        <v>313</v>
      </c>
      <c r="C265" s="59">
        <v>8301</v>
      </c>
      <c r="D265" s="15">
        <v>0.18</v>
      </c>
      <c r="E265" s="37" t="s">
        <v>122</v>
      </c>
      <c r="F265" s="27">
        <v>5</v>
      </c>
      <c r="G265" s="41">
        <v>67.8</v>
      </c>
      <c r="H265" s="63">
        <f t="shared" si="18"/>
        <v>339</v>
      </c>
      <c r="I265" s="63">
        <f t="shared" si="16"/>
        <v>30.509999999999998</v>
      </c>
      <c r="J265" s="63">
        <f t="shared" si="17"/>
        <v>30.509999999999998</v>
      </c>
      <c r="K265" s="63">
        <v>0</v>
      </c>
      <c r="L265" s="63">
        <f t="shared" si="19"/>
        <v>400.02</v>
      </c>
    </row>
    <row r="266" spans="1:12">
      <c r="A266" s="40">
        <v>43700</v>
      </c>
      <c r="B266" s="19" t="s">
        <v>313</v>
      </c>
      <c r="C266" s="59">
        <v>8301</v>
      </c>
      <c r="D266" s="15">
        <v>0.18</v>
      </c>
      <c r="E266" s="37" t="s">
        <v>121</v>
      </c>
      <c r="F266" s="27">
        <v>5</v>
      </c>
      <c r="G266" s="41">
        <v>101.69</v>
      </c>
      <c r="H266" s="63">
        <f t="shared" si="18"/>
        <v>508.45</v>
      </c>
      <c r="I266" s="63">
        <f t="shared" si="16"/>
        <v>45.7605</v>
      </c>
      <c r="J266" s="63">
        <f t="shared" si="17"/>
        <v>45.7605</v>
      </c>
      <c r="K266" s="63">
        <v>0</v>
      </c>
      <c r="L266" s="63">
        <f t="shared" si="19"/>
        <v>599.971</v>
      </c>
    </row>
    <row r="267" spans="1:12">
      <c r="A267" s="40">
        <v>43700</v>
      </c>
      <c r="B267" s="19" t="s">
        <v>313</v>
      </c>
      <c r="C267" s="59">
        <v>3924</v>
      </c>
      <c r="D267" s="15">
        <v>0.18</v>
      </c>
      <c r="E267" s="37" t="s">
        <v>113</v>
      </c>
      <c r="F267" s="16">
        <v>3</v>
      </c>
      <c r="G267" s="41">
        <v>720.34</v>
      </c>
      <c r="H267" s="63">
        <f t="shared" si="18"/>
        <v>2161.02</v>
      </c>
      <c r="I267" s="63">
        <f t="shared" si="16"/>
        <v>194.49179999999998</v>
      </c>
      <c r="J267" s="63">
        <f t="shared" si="17"/>
        <v>194.49179999999998</v>
      </c>
      <c r="K267" s="63">
        <v>0</v>
      </c>
      <c r="L267" s="63">
        <f t="shared" si="19"/>
        <v>2550.0035999999996</v>
      </c>
    </row>
    <row r="268" spans="1:12">
      <c r="A268" s="40">
        <v>43701</v>
      </c>
      <c r="B268" s="19" t="s">
        <v>313</v>
      </c>
      <c r="C268" s="59">
        <v>7615</v>
      </c>
      <c r="D268" s="15">
        <v>0.12</v>
      </c>
      <c r="E268" s="38" t="s">
        <v>107</v>
      </c>
      <c r="F268" s="27">
        <v>1</v>
      </c>
      <c r="G268" s="41">
        <v>1785.71</v>
      </c>
      <c r="H268" s="63">
        <f t="shared" si="18"/>
        <v>1785.71</v>
      </c>
      <c r="I268" s="63">
        <f t="shared" si="16"/>
        <v>107.1426</v>
      </c>
      <c r="J268" s="63">
        <f t="shared" si="17"/>
        <v>107.1426</v>
      </c>
      <c r="K268" s="63">
        <v>0</v>
      </c>
      <c r="L268" s="63">
        <f t="shared" si="19"/>
        <v>1999.9951999999998</v>
      </c>
    </row>
    <row r="269" spans="1:12">
      <c r="A269" s="40">
        <v>43701</v>
      </c>
      <c r="B269" s="19" t="s">
        <v>313</v>
      </c>
      <c r="C269" s="59">
        <v>7323</v>
      </c>
      <c r="D269" s="15">
        <v>0.12</v>
      </c>
      <c r="E269" s="38" t="s">
        <v>99</v>
      </c>
      <c r="F269" s="27">
        <v>2.9</v>
      </c>
      <c r="G269" s="41">
        <v>565</v>
      </c>
      <c r="H269" s="63">
        <f t="shared" si="18"/>
        <v>1638.5</v>
      </c>
      <c r="I269" s="63">
        <f t="shared" si="16"/>
        <v>98.31</v>
      </c>
      <c r="J269" s="63">
        <f t="shared" si="17"/>
        <v>98.31</v>
      </c>
      <c r="K269" s="63">
        <v>0</v>
      </c>
      <c r="L269" s="63">
        <f t="shared" si="19"/>
        <v>1835.12</v>
      </c>
    </row>
    <row r="270" spans="1:12">
      <c r="A270" s="40">
        <v>43701</v>
      </c>
      <c r="B270" s="19" t="s">
        <v>313</v>
      </c>
      <c r="C270" s="59">
        <v>7323</v>
      </c>
      <c r="D270" s="15">
        <v>0.12</v>
      </c>
      <c r="E270" s="38" t="s">
        <v>98</v>
      </c>
      <c r="F270" s="27">
        <v>4.1100000000000003</v>
      </c>
      <c r="G270" s="41">
        <v>505</v>
      </c>
      <c r="H270" s="63">
        <f t="shared" si="18"/>
        <v>2075.5500000000002</v>
      </c>
      <c r="I270" s="63">
        <f t="shared" si="16"/>
        <v>124.533</v>
      </c>
      <c r="J270" s="63">
        <f t="shared" si="17"/>
        <v>124.533</v>
      </c>
      <c r="K270" s="63">
        <v>0</v>
      </c>
      <c r="L270" s="63">
        <f t="shared" si="19"/>
        <v>2324.616</v>
      </c>
    </row>
    <row r="271" spans="1:12">
      <c r="A271" s="40">
        <v>43701</v>
      </c>
      <c r="B271" s="19" t="s">
        <v>313</v>
      </c>
      <c r="C271" s="59">
        <v>3924</v>
      </c>
      <c r="D271" s="15">
        <v>0.18</v>
      </c>
      <c r="E271" s="37" t="s">
        <v>86</v>
      </c>
      <c r="F271" s="27">
        <v>3</v>
      </c>
      <c r="G271" s="41">
        <v>338.98500000000001</v>
      </c>
      <c r="H271" s="63">
        <f t="shared" si="18"/>
        <v>1016.955</v>
      </c>
      <c r="I271" s="63">
        <f t="shared" si="16"/>
        <v>91.525949999999995</v>
      </c>
      <c r="J271" s="63">
        <f t="shared" si="17"/>
        <v>91.525949999999995</v>
      </c>
      <c r="K271" s="63">
        <v>0</v>
      </c>
      <c r="L271" s="63">
        <f t="shared" si="19"/>
        <v>1200.0069000000001</v>
      </c>
    </row>
    <row r="272" spans="1:12">
      <c r="A272" s="40">
        <v>43702</v>
      </c>
      <c r="B272" s="19" t="s">
        <v>313</v>
      </c>
      <c r="C272" s="59">
        <v>3924</v>
      </c>
      <c r="D272" s="15">
        <v>0.18</v>
      </c>
      <c r="E272" s="37" t="s">
        <v>87</v>
      </c>
      <c r="F272" s="27">
        <v>1</v>
      </c>
      <c r="G272" s="41">
        <v>474.58</v>
      </c>
      <c r="H272" s="63">
        <f t="shared" si="18"/>
        <v>474.58</v>
      </c>
      <c r="I272" s="63">
        <f t="shared" si="16"/>
        <v>42.712199999999996</v>
      </c>
      <c r="J272" s="63">
        <f t="shared" si="17"/>
        <v>42.712199999999996</v>
      </c>
      <c r="K272" s="63">
        <v>0</v>
      </c>
      <c r="L272" s="63">
        <f t="shared" si="19"/>
        <v>560.00440000000003</v>
      </c>
    </row>
    <row r="273" spans="1:12">
      <c r="A273" s="40">
        <v>43702</v>
      </c>
      <c r="B273" s="19" t="s">
        <v>313</v>
      </c>
      <c r="C273" s="59">
        <v>7323</v>
      </c>
      <c r="D273" s="15">
        <v>0.12</v>
      </c>
      <c r="E273" s="25" t="s">
        <v>111</v>
      </c>
      <c r="F273" s="27">
        <v>4.2750000000000004</v>
      </c>
      <c r="G273" s="41">
        <v>250</v>
      </c>
      <c r="H273" s="63">
        <f t="shared" si="18"/>
        <v>1068.75</v>
      </c>
      <c r="I273" s="63">
        <f t="shared" si="16"/>
        <v>64.125</v>
      </c>
      <c r="J273" s="63">
        <f t="shared" si="17"/>
        <v>64.125</v>
      </c>
      <c r="K273" s="63">
        <v>0</v>
      </c>
      <c r="L273" s="63">
        <f t="shared" si="19"/>
        <v>1197</v>
      </c>
    </row>
    <row r="274" spans="1:12">
      <c r="A274" s="40">
        <v>43704</v>
      </c>
      <c r="B274" s="19" t="s">
        <v>313</v>
      </c>
      <c r="C274" s="59">
        <v>3924</v>
      </c>
      <c r="D274" s="15">
        <v>0.18</v>
      </c>
      <c r="E274" s="39" t="s">
        <v>57</v>
      </c>
      <c r="F274" s="27">
        <v>2</v>
      </c>
      <c r="G274" s="41">
        <v>215</v>
      </c>
      <c r="H274" s="63">
        <f t="shared" si="18"/>
        <v>430</v>
      </c>
      <c r="I274" s="63">
        <f t="shared" si="16"/>
        <v>38.699999999999996</v>
      </c>
      <c r="J274" s="63">
        <f t="shared" si="17"/>
        <v>38.699999999999996</v>
      </c>
      <c r="K274" s="63">
        <v>0</v>
      </c>
      <c r="L274" s="63">
        <f t="shared" si="19"/>
        <v>507.4</v>
      </c>
    </row>
    <row r="275" spans="1:12">
      <c r="A275" s="40">
        <v>43705</v>
      </c>
      <c r="B275" s="19" t="s">
        <v>313</v>
      </c>
      <c r="C275" s="59">
        <v>3924</v>
      </c>
      <c r="D275" s="15">
        <v>0.18</v>
      </c>
      <c r="E275" s="25" t="s">
        <v>32</v>
      </c>
      <c r="F275" s="27">
        <v>2</v>
      </c>
      <c r="G275" s="41">
        <v>593.22</v>
      </c>
      <c r="H275" s="63">
        <f t="shared" si="18"/>
        <v>1186.44</v>
      </c>
      <c r="I275" s="63">
        <f t="shared" si="16"/>
        <v>106.7796</v>
      </c>
      <c r="J275" s="63">
        <f t="shared" si="17"/>
        <v>106.7796</v>
      </c>
      <c r="K275" s="63">
        <v>0</v>
      </c>
      <c r="L275" s="63">
        <f t="shared" si="19"/>
        <v>1399.9992000000002</v>
      </c>
    </row>
    <row r="276" spans="1:12">
      <c r="A276" s="40">
        <v>43705</v>
      </c>
      <c r="B276" s="19" t="s">
        <v>313</v>
      </c>
      <c r="C276" s="59">
        <v>8301</v>
      </c>
      <c r="D276" s="15">
        <v>0.18</v>
      </c>
      <c r="E276" s="37" t="s">
        <v>122</v>
      </c>
      <c r="F276" s="27">
        <v>1</v>
      </c>
      <c r="G276" s="41">
        <v>67.8</v>
      </c>
      <c r="H276" s="63">
        <f t="shared" si="18"/>
        <v>67.8</v>
      </c>
      <c r="I276" s="63">
        <f t="shared" si="16"/>
        <v>6.1019999999999994</v>
      </c>
      <c r="J276" s="63">
        <f t="shared" si="17"/>
        <v>6.1019999999999994</v>
      </c>
      <c r="K276" s="63">
        <v>0</v>
      </c>
      <c r="L276" s="63">
        <f t="shared" si="19"/>
        <v>80.004000000000005</v>
      </c>
    </row>
    <row r="277" spans="1:12">
      <c r="A277" s="40">
        <v>43705</v>
      </c>
      <c r="B277" s="19" t="s">
        <v>313</v>
      </c>
      <c r="C277" s="59">
        <v>8301</v>
      </c>
      <c r="D277" s="15">
        <v>0.18</v>
      </c>
      <c r="E277" s="37" t="s">
        <v>121</v>
      </c>
      <c r="F277" s="27">
        <v>2</v>
      </c>
      <c r="G277" s="41">
        <v>101.69</v>
      </c>
      <c r="H277" s="63">
        <f t="shared" si="18"/>
        <v>203.38</v>
      </c>
      <c r="I277" s="63">
        <f t="shared" si="16"/>
        <v>18.304199999999998</v>
      </c>
      <c r="J277" s="63">
        <f t="shared" si="17"/>
        <v>18.304199999999998</v>
      </c>
      <c r="K277" s="63">
        <v>0</v>
      </c>
      <c r="L277" s="63">
        <f t="shared" si="19"/>
        <v>239.98840000000001</v>
      </c>
    </row>
    <row r="278" spans="1:12">
      <c r="A278" s="40">
        <v>43706</v>
      </c>
      <c r="B278" s="19" t="s">
        <v>313</v>
      </c>
      <c r="C278" s="59">
        <v>7323</v>
      </c>
      <c r="D278" s="15">
        <v>0.12</v>
      </c>
      <c r="E278" s="25" t="s">
        <v>111</v>
      </c>
      <c r="F278" s="27">
        <v>11.247</v>
      </c>
      <c r="G278" s="41">
        <v>260</v>
      </c>
      <c r="H278" s="63">
        <f t="shared" si="18"/>
        <v>2924.22</v>
      </c>
      <c r="I278" s="63">
        <f t="shared" si="16"/>
        <v>175.45319999999998</v>
      </c>
      <c r="J278" s="63">
        <f t="shared" si="17"/>
        <v>175.45319999999998</v>
      </c>
      <c r="K278" s="63">
        <v>0</v>
      </c>
      <c r="L278" s="63">
        <f t="shared" si="19"/>
        <v>3275.1263999999996</v>
      </c>
    </row>
    <row r="279" spans="1:12">
      <c r="A279" s="40">
        <v>43707</v>
      </c>
      <c r="B279" s="19" t="s">
        <v>313</v>
      </c>
      <c r="C279" s="72">
        <v>8210</v>
      </c>
      <c r="D279" s="64">
        <v>0.18</v>
      </c>
      <c r="E279" s="37" t="s">
        <v>144</v>
      </c>
      <c r="F279" s="27">
        <v>7</v>
      </c>
      <c r="G279" s="41">
        <v>145.28</v>
      </c>
      <c r="H279" s="63">
        <f t="shared" si="18"/>
        <v>1016.96</v>
      </c>
      <c r="I279" s="63">
        <f>H279*D249/2</f>
        <v>91.526399999999995</v>
      </c>
      <c r="J279" s="63">
        <f t="shared" si="17"/>
        <v>91.526399999999995</v>
      </c>
      <c r="K279" s="63">
        <v>0</v>
      </c>
      <c r="L279" s="63">
        <f t="shared" si="19"/>
        <v>1200.0128</v>
      </c>
    </row>
    <row r="280" spans="1:12">
      <c r="A280" s="40">
        <v>43707</v>
      </c>
      <c r="B280" s="19" t="s">
        <v>313</v>
      </c>
      <c r="C280" s="59">
        <v>7615</v>
      </c>
      <c r="D280" s="15">
        <v>0.12</v>
      </c>
      <c r="E280" s="38" t="s">
        <v>107</v>
      </c>
      <c r="F280" s="27">
        <v>1</v>
      </c>
      <c r="G280" s="41">
        <v>1964.29</v>
      </c>
      <c r="H280" s="63">
        <f t="shared" si="18"/>
        <v>1964.29</v>
      </c>
      <c r="I280" s="63">
        <f t="shared" ref="I280:I311" si="20">H280*D280/2</f>
        <v>117.8574</v>
      </c>
      <c r="J280" s="63">
        <f t="shared" si="17"/>
        <v>117.8574</v>
      </c>
      <c r="K280" s="63">
        <v>0</v>
      </c>
      <c r="L280" s="63">
        <f t="shared" si="19"/>
        <v>2200.0047999999997</v>
      </c>
    </row>
    <row r="281" spans="1:12">
      <c r="A281" s="40">
        <v>43708</v>
      </c>
      <c r="B281" s="19" t="s">
        <v>313</v>
      </c>
      <c r="C281" s="59">
        <v>3924</v>
      </c>
      <c r="D281" s="15">
        <v>0.18</v>
      </c>
      <c r="E281" s="5" t="s">
        <v>59</v>
      </c>
      <c r="F281" s="27">
        <v>2</v>
      </c>
      <c r="G281" s="41">
        <v>285</v>
      </c>
      <c r="H281" s="63">
        <f t="shared" si="18"/>
        <v>570</v>
      </c>
      <c r="I281" s="63">
        <f t="shared" si="20"/>
        <v>51.3</v>
      </c>
      <c r="J281" s="63">
        <f t="shared" si="17"/>
        <v>51.3</v>
      </c>
      <c r="K281" s="63">
        <v>0</v>
      </c>
      <c r="L281" s="63">
        <f t="shared" si="19"/>
        <v>672.59999999999991</v>
      </c>
    </row>
    <row r="282" spans="1:12">
      <c r="A282" s="40">
        <v>43709</v>
      </c>
      <c r="B282" s="19" t="s">
        <v>313</v>
      </c>
      <c r="C282" s="14">
        <v>8215</v>
      </c>
      <c r="D282" s="15">
        <v>0.12</v>
      </c>
      <c r="E282" s="37" t="s">
        <v>163</v>
      </c>
      <c r="F282" s="44">
        <v>2</v>
      </c>
      <c r="G282" s="41">
        <v>73.66</v>
      </c>
      <c r="H282" s="63">
        <f t="shared" si="18"/>
        <v>147.32</v>
      </c>
      <c r="I282" s="63">
        <f t="shared" si="20"/>
        <v>8.8391999999999999</v>
      </c>
      <c r="J282" s="63">
        <f t="shared" si="17"/>
        <v>8.8391999999999999</v>
      </c>
      <c r="K282" s="63">
        <v>0</v>
      </c>
      <c r="L282" s="63">
        <f>SUM(H282:J282)</f>
        <v>164.9984</v>
      </c>
    </row>
    <row r="283" spans="1:12">
      <c r="A283" s="40">
        <v>43709</v>
      </c>
      <c r="B283" s="19" t="s">
        <v>313</v>
      </c>
      <c r="C283" s="14">
        <v>7323</v>
      </c>
      <c r="D283" s="15">
        <v>0.12</v>
      </c>
      <c r="E283" s="38" t="s">
        <v>97</v>
      </c>
      <c r="F283" s="44">
        <v>2.08</v>
      </c>
      <c r="G283" s="41">
        <v>475</v>
      </c>
      <c r="H283" s="63">
        <f t="shared" si="18"/>
        <v>988</v>
      </c>
      <c r="I283" s="63">
        <f t="shared" si="20"/>
        <v>59.28</v>
      </c>
      <c r="J283" s="63">
        <f t="shared" si="17"/>
        <v>59.28</v>
      </c>
      <c r="K283" s="63">
        <v>0</v>
      </c>
      <c r="L283" s="63">
        <f t="shared" ref="L283:L314" si="21">SUM(H283:K283)</f>
        <v>1106.56</v>
      </c>
    </row>
    <row r="284" spans="1:12">
      <c r="A284" s="40">
        <v>43710</v>
      </c>
      <c r="B284" s="19" t="s">
        <v>313</v>
      </c>
      <c r="C284" s="14">
        <v>3923</v>
      </c>
      <c r="D284" s="15">
        <v>0.18</v>
      </c>
      <c r="E284" s="39" t="s">
        <v>41</v>
      </c>
      <c r="F284" s="44">
        <v>2</v>
      </c>
      <c r="G284" s="41">
        <v>110.17</v>
      </c>
      <c r="H284" s="63">
        <f t="shared" si="18"/>
        <v>220.34</v>
      </c>
      <c r="I284" s="63">
        <f t="shared" si="20"/>
        <v>19.8306</v>
      </c>
      <c r="J284" s="63">
        <f t="shared" si="17"/>
        <v>19.8306</v>
      </c>
      <c r="K284" s="63">
        <v>0</v>
      </c>
      <c r="L284" s="63">
        <f t="shared" si="21"/>
        <v>260.00119999999998</v>
      </c>
    </row>
    <row r="285" spans="1:12">
      <c r="A285" s="40">
        <v>43710</v>
      </c>
      <c r="B285" s="19" t="s">
        <v>313</v>
      </c>
      <c r="C285" s="59">
        <v>7323</v>
      </c>
      <c r="D285" s="61">
        <v>0.12</v>
      </c>
      <c r="E285" s="37" t="s">
        <v>242</v>
      </c>
      <c r="F285" s="16">
        <v>1</v>
      </c>
      <c r="G285" s="41">
        <v>513.39</v>
      </c>
      <c r="H285" s="63">
        <f t="shared" si="18"/>
        <v>513.39</v>
      </c>
      <c r="I285" s="63">
        <f t="shared" si="20"/>
        <v>30.803399999999996</v>
      </c>
      <c r="J285" s="63">
        <f t="shared" si="17"/>
        <v>30.803399999999996</v>
      </c>
      <c r="K285" s="63">
        <v>0</v>
      </c>
      <c r="L285" s="63">
        <f t="shared" si="21"/>
        <v>574.99680000000001</v>
      </c>
    </row>
    <row r="286" spans="1:12">
      <c r="A286" s="40">
        <v>43711</v>
      </c>
      <c r="B286" s="19" t="s">
        <v>313</v>
      </c>
      <c r="C286" s="59">
        <v>7323</v>
      </c>
      <c r="D286" s="61">
        <v>0.12</v>
      </c>
      <c r="E286" s="37" t="s">
        <v>151</v>
      </c>
      <c r="F286" s="16">
        <v>9.7847397259999997</v>
      </c>
      <c r="G286" s="41">
        <v>365</v>
      </c>
      <c r="H286" s="63">
        <f t="shared" si="18"/>
        <v>3571.4299999899999</v>
      </c>
      <c r="I286" s="63">
        <f t="shared" si="20"/>
        <v>214.28579999939998</v>
      </c>
      <c r="J286" s="63">
        <f t="shared" si="17"/>
        <v>214.28579999939998</v>
      </c>
      <c r="K286" s="63">
        <v>0</v>
      </c>
      <c r="L286" s="63">
        <f t="shared" si="21"/>
        <v>4000.0015999887996</v>
      </c>
    </row>
    <row r="287" spans="1:12">
      <c r="A287" s="40">
        <v>43712</v>
      </c>
      <c r="B287" s="19" t="s">
        <v>313</v>
      </c>
      <c r="C287" s="59">
        <v>7323</v>
      </c>
      <c r="D287" s="61">
        <v>0.12</v>
      </c>
      <c r="E287" s="5" t="s">
        <v>51</v>
      </c>
      <c r="F287" s="16">
        <v>2</v>
      </c>
      <c r="G287" s="41">
        <v>220</v>
      </c>
      <c r="H287" s="63">
        <f t="shared" si="18"/>
        <v>440</v>
      </c>
      <c r="I287" s="63">
        <f t="shared" si="20"/>
        <v>26.4</v>
      </c>
      <c r="J287" s="63">
        <f t="shared" si="17"/>
        <v>26.4</v>
      </c>
      <c r="K287" s="63">
        <v>0</v>
      </c>
      <c r="L287" s="63">
        <f t="shared" si="21"/>
        <v>492.79999999999995</v>
      </c>
    </row>
    <row r="288" spans="1:12">
      <c r="A288" s="40">
        <v>43712</v>
      </c>
      <c r="B288" s="19" t="s">
        <v>313</v>
      </c>
      <c r="C288" s="59">
        <v>7323</v>
      </c>
      <c r="D288" s="15">
        <v>0.12</v>
      </c>
      <c r="E288" s="39" t="s">
        <v>93</v>
      </c>
      <c r="F288" s="16">
        <v>3.76</v>
      </c>
      <c r="G288" s="41">
        <v>200</v>
      </c>
      <c r="H288" s="63">
        <f t="shared" si="18"/>
        <v>752</v>
      </c>
      <c r="I288" s="63">
        <f t="shared" si="20"/>
        <v>45.12</v>
      </c>
      <c r="J288" s="63">
        <f t="shared" si="17"/>
        <v>45.12</v>
      </c>
      <c r="K288" s="63">
        <v>0</v>
      </c>
      <c r="L288" s="63">
        <f t="shared" si="21"/>
        <v>842.24</v>
      </c>
    </row>
    <row r="289" spans="1:12">
      <c r="A289" s="40">
        <v>43712</v>
      </c>
      <c r="B289" s="19" t="s">
        <v>313</v>
      </c>
      <c r="C289" s="59">
        <v>8421</v>
      </c>
      <c r="D289" s="15">
        <v>0.18</v>
      </c>
      <c r="E289" s="34" t="s">
        <v>265</v>
      </c>
      <c r="F289" s="35">
        <v>1</v>
      </c>
      <c r="G289" s="41">
        <v>491.52499999999998</v>
      </c>
      <c r="H289" s="63">
        <f t="shared" si="18"/>
        <v>491.52499999999998</v>
      </c>
      <c r="I289" s="63">
        <f t="shared" si="20"/>
        <v>44.237249999999996</v>
      </c>
      <c r="J289" s="63">
        <f t="shared" si="17"/>
        <v>44.237249999999996</v>
      </c>
      <c r="K289" s="63">
        <v>0</v>
      </c>
      <c r="L289" s="63">
        <f t="shared" si="21"/>
        <v>579.99950000000001</v>
      </c>
    </row>
    <row r="290" spans="1:12">
      <c r="A290" s="40">
        <v>43713</v>
      </c>
      <c r="B290" s="19" t="s">
        <v>313</v>
      </c>
      <c r="C290" s="59">
        <v>8516</v>
      </c>
      <c r="D290" s="15">
        <v>0.18</v>
      </c>
      <c r="E290" s="37" t="s">
        <v>176</v>
      </c>
      <c r="F290" s="27">
        <v>1</v>
      </c>
      <c r="G290" s="41">
        <v>817.8</v>
      </c>
      <c r="H290" s="63">
        <f t="shared" si="18"/>
        <v>817.8</v>
      </c>
      <c r="I290" s="63">
        <f t="shared" si="20"/>
        <v>73.60199999999999</v>
      </c>
      <c r="J290" s="63">
        <f t="shared" si="17"/>
        <v>73.60199999999999</v>
      </c>
      <c r="K290" s="63">
        <v>0</v>
      </c>
      <c r="L290" s="63">
        <f t="shared" si="21"/>
        <v>965.00399999999991</v>
      </c>
    </row>
    <row r="291" spans="1:12">
      <c r="A291" s="40">
        <v>43714</v>
      </c>
      <c r="B291" s="19" t="s">
        <v>313</v>
      </c>
      <c r="C291" s="59">
        <v>7321</v>
      </c>
      <c r="D291" s="61">
        <v>0.18</v>
      </c>
      <c r="E291" s="37" t="s">
        <v>132</v>
      </c>
      <c r="F291" s="27">
        <v>1</v>
      </c>
      <c r="G291" s="41">
        <v>1483.05</v>
      </c>
      <c r="H291" s="63">
        <f t="shared" si="18"/>
        <v>1483.05</v>
      </c>
      <c r="I291" s="63">
        <f t="shared" si="20"/>
        <v>133.47449999999998</v>
      </c>
      <c r="J291" s="63">
        <f t="shared" si="17"/>
        <v>133.47449999999998</v>
      </c>
      <c r="K291" s="63">
        <v>0</v>
      </c>
      <c r="L291" s="63">
        <f t="shared" si="21"/>
        <v>1749.999</v>
      </c>
    </row>
    <row r="292" spans="1:12">
      <c r="A292" s="40">
        <v>43714</v>
      </c>
      <c r="B292" s="19" t="s">
        <v>136</v>
      </c>
      <c r="C292" s="59">
        <v>9617</v>
      </c>
      <c r="D292" s="61">
        <v>0.18</v>
      </c>
      <c r="E292" s="39" t="s">
        <v>73</v>
      </c>
      <c r="F292" s="16">
        <v>1</v>
      </c>
      <c r="G292" s="41">
        <v>614.41</v>
      </c>
      <c r="H292" s="63">
        <f t="shared" si="18"/>
        <v>614.41</v>
      </c>
      <c r="I292" s="63">
        <f t="shared" si="20"/>
        <v>55.296899999999994</v>
      </c>
      <c r="J292" s="63">
        <f t="shared" si="17"/>
        <v>55.296899999999994</v>
      </c>
      <c r="K292" s="63">
        <v>0</v>
      </c>
      <c r="L292" s="63">
        <f t="shared" si="21"/>
        <v>725.00379999999996</v>
      </c>
    </row>
    <row r="293" spans="1:12">
      <c r="A293" s="40">
        <v>43715</v>
      </c>
      <c r="B293" s="19" t="s">
        <v>327</v>
      </c>
      <c r="C293" s="59">
        <v>8516</v>
      </c>
      <c r="D293" s="15">
        <v>0.18</v>
      </c>
      <c r="E293" s="37" t="s">
        <v>63</v>
      </c>
      <c r="F293" s="27">
        <v>1</v>
      </c>
      <c r="G293" s="41">
        <v>635.59</v>
      </c>
      <c r="H293" s="63">
        <f t="shared" si="18"/>
        <v>635.59</v>
      </c>
      <c r="I293" s="63">
        <f t="shared" si="20"/>
        <v>57.203099999999999</v>
      </c>
      <c r="J293" s="63">
        <f t="shared" si="17"/>
        <v>57.203099999999999</v>
      </c>
      <c r="K293" s="63">
        <v>0</v>
      </c>
      <c r="L293" s="63">
        <f t="shared" si="21"/>
        <v>749.99619999999993</v>
      </c>
    </row>
    <row r="294" spans="1:12">
      <c r="A294" s="40">
        <v>43716</v>
      </c>
      <c r="B294" s="19" t="s">
        <v>313</v>
      </c>
      <c r="C294" s="59">
        <v>8215</v>
      </c>
      <c r="D294" s="15">
        <v>0.12</v>
      </c>
      <c r="E294" s="37" t="s">
        <v>193</v>
      </c>
      <c r="F294" s="27">
        <v>2</v>
      </c>
      <c r="G294" s="41">
        <v>357.14499999999998</v>
      </c>
      <c r="H294" s="63">
        <f t="shared" si="18"/>
        <v>714.29</v>
      </c>
      <c r="I294" s="63">
        <f t="shared" si="20"/>
        <v>42.857399999999998</v>
      </c>
      <c r="J294" s="63">
        <f t="shared" si="17"/>
        <v>42.857399999999998</v>
      </c>
      <c r="K294" s="63">
        <v>0</v>
      </c>
      <c r="L294" s="63">
        <f t="shared" si="21"/>
        <v>800.00479999999993</v>
      </c>
    </row>
    <row r="295" spans="1:12">
      <c r="A295" s="40">
        <v>43716</v>
      </c>
      <c r="B295" s="19" t="s">
        <v>136</v>
      </c>
      <c r="C295" s="59">
        <v>3923</v>
      </c>
      <c r="D295" s="15">
        <v>0.18</v>
      </c>
      <c r="E295" s="39" t="s">
        <v>28</v>
      </c>
      <c r="F295" s="27">
        <v>1</v>
      </c>
      <c r="G295" s="41">
        <v>101.69499999999999</v>
      </c>
      <c r="H295" s="63">
        <f t="shared" si="18"/>
        <v>101.69499999999999</v>
      </c>
      <c r="I295" s="63">
        <f t="shared" si="20"/>
        <v>9.1525499999999997</v>
      </c>
      <c r="J295" s="63">
        <f t="shared" si="17"/>
        <v>9.1525499999999997</v>
      </c>
      <c r="K295" s="63">
        <v>0</v>
      </c>
      <c r="L295" s="63">
        <f t="shared" si="21"/>
        <v>120.0001</v>
      </c>
    </row>
    <row r="296" spans="1:12">
      <c r="A296" s="40">
        <v>43716</v>
      </c>
      <c r="B296" s="19" t="s">
        <v>313</v>
      </c>
      <c r="C296" s="59">
        <v>8421</v>
      </c>
      <c r="D296" s="15">
        <v>0.18</v>
      </c>
      <c r="E296" s="34" t="s">
        <v>265</v>
      </c>
      <c r="F296" s="16">
        <v>1</v>
      </c>
      <c r="G296" s="41">
        <v>491.52499999999998</v>
      </c>
      <c r="H296" s="63">
        <f t="shared" si="18"/>
        <v>491.52499999999998</v>
      </c>
      <c r="I296" s="63">
        <f t="shared" si="20"/>
        <v>44.237249999999996</v>
      </c>
      <c r="J296" s="63">
        <f t="shared" si="17"/>
        <v>44.237249999999996</v>
      </c>
      <c r="K296" s="63">
        <v>0</v>
      </c>
      <c r="L296" s="63">
        <f t="shared" si="21"/>
        <v>579.99950000000001</v>
      </c>
    </row>
    <row r="297" spans="1:12">
      <c r="A297" s="40">
        <v>43717</v>
      </c>
      <c r="B297" s="19" t="s">
        <v>313</v>
      </c>
      <c r="C297" s="59">
        <v>7323</v>
      </c>
      <c r="D297" s="15">
        <v>0.12</v>
      </c>
      <c r="E297" s="39" t="s">
        <v>51</v>
      </c>
      <c r="F297" s="27">
        <v>1</v>
      </c>
      <c r="G297" s="41">
        <v>220</v>
      </c>
      <c r="H297" s="63">
        <f t="shared" si="18"/>
        <v>220</v>
      </c>
      <c r="I297" s="63">
        <f t="shared" si="20"/>
        <v>13.2</v>
      </c>
      <c r="J297" s="63">
        <f t="shared" si="17"/>
        <v>13.2</v>
      </c>
      <c r="K297" s="63">
        <v>0</v>
      </c>
      <c r="L297" s="63">
        <f t="shared" si="21"/>
        <v>246.39999999999998</v>
      </c>
    </row>
    <row r="298" spans="1:12">
      <c r="A298" s="40">
        <v>43717</v>
      </c>
      <c r="B298" s="19" t="s">
        <v>327</v>
      </c>
      <c r="C298" s="59">
        <v>7323</v>
      </c>
      <c r="D298" s="15">
        <v>0.12</v>
      </c>
      <c r="E298" s="39" t="s">
        <v>50</v>
      </c>
      <c r="F298" s="27">
        <v>1</v>
      </c>
      <c r="G298" s="41">
        <v>190</v>
      </c>
      <c r="H298" s="63">
        <f t="shared" si="18"/>
        <v>190</v>
      </c>
      <c r="I298" s="63">
        <f t="shared" si="20"/>
        <v>11.4</v>
      </c>
      <c r="J298" s="63">
        <f t="shared" ref="J298:J361" si="22">I298</f>
        <v>11.4</v>
      </c>
      <c r="K298" s="63">
        <v>0</v>
      </c>
      <c r="L298" s="63">
        <f t="shared" si="21"/>
        <v>212.8</v>
      </c>
    </row>
    <row r="299" spans="1:12">
      <c r="A299" s="40">
        <v>43718</v>
      </c>
      <c r="B299" s="19" t="s">
        <v>327</v>
      </c>
      <c r="C299" s="59">
        <v>7323</v>
      </c>
      <c r="D299" s="61">
        <v>0.12</v>
      </c>
      <c r="E299" s="39" t="s">
        <v>93</v>
      </c>
      <c r="F299" s="16">
        <v>1.9</v>
      </c>
      <c r="G299" s="41">
        <v>220</v>
      </c>
      <c r="H299" s="63">
        <f t="shared" si="18"/>
        <v>418</v>
      </c>
      <c r="I299" s="63">
        <f t="shared" si="20"/>
        <v>25.08</v>
      </c>
      <c r="J299" s="63">
        <f t="shared" si="22"/>
        <v>25.08</v>
      </c>
      <c r="K299" s="63">
        <v>0</v>
      </c>
      <c r="L299" s="63">
        <f t="shared" si="21"/>
        <v>468.15999999999997</v>
      </c>
    </row>
    <row r="300" spans="1:12">
      <c r="A300" s="40">
        <v>43718</v>
      </c>
      <c r="B300" s="19" t="s">
        <v>327</v>
      </c>
      <c r="C300" s="59">
        <v>8516</v>
      </c>
      <c r="D300" s="61">
        <v>0.18</v>
      </c>
      <c r="E300" s="37" t="s">
        <v>211</v>
      </c>
      <c r="F300" s="27">
        <v>1</v>
      </c>
      <c r="G300" s="41">
        <v>661.02</v>
      </c>
      <c r="H300" s="63">
        <f t="shared" si="18"/>
        <v>661.02</v>
      </c>
      <c r="I300" s="63">
        <f t="shared" si="20"/>
        <v>59.491799999999998</v>
      </c>
      <c r="J300" s="63">
        <f t="shared" si="22"/>
        <v>59.491799999999998</v>
      </c>
      <c r="K300" s="63">
        <v>0</v>
      </c>
      <c r="L300" s="63">
        <f t="shared" si="21"/>
        <v>780.00360000000001</v>
      </c>
    </row>
    <row r="301" spans="1:12">
      <c r="A301" s="40">
        <v>43718</v>
      </c>
      <c r="B301" s="19" t="s">
        <v>313</v>
      </c>
      <c r="C301" s="14">
        <v>8513</v>
      </c>
      <c r="D301" s="42">
        <v>0.18</v>
      </c>
      <c r="E301" s="5" t="s">
        <v>33</v>
      </c>
      <c r="F301" s="27">
        <v>2</v>
      </c>
      <c r="G301" s="58">
        <v>84.75</v>
      </c>
      <c r="H301" s="4">
        <f t="shared" si="18"/>
        <v>169.5</v>
      </c>
      <c r="I301" s="4">
        <f t="shared" si="20"/>
        <v>15.254999999999999</v>
      </c>
      <c r="J301" s="4">
        <f t="shared" si="22"/>
        <v>15.254999999999999</v>
      </c>
      <c r="K301" s="4">
        <v>0</v>
      </c>
      <c r="L301" s="4">
        <f t="shared" si="21"/>
        <v>200.01</v>
      </c>
    </row>
    <row r="302" spans="1:12">
      <c r="A302" s="40">
        <v>43719</v>
      </c>
      <c r="B302" s="19" t="s">
        <v>136</v>
      </c>
      <c r="C302" s="59">
        <v>3924</v>
      </c>
      <c r="D302" s="61">
        <v>0.18</v>
      </c>
      <c r="E302" s="37" t="s">
        <v>91</v>
      </c>
      <c r="F302" s="16">
        <v>20</v>
      </c>
      <c r="G302" s="41">
        <v>265.255</v>
      </c>
      <c r="H302" s="63">
        <f t="shared" si="18"/>
        <v>5305.1</v>
      </c>
      <c r="I302" s="63">
        <f t="shared" si="20"/>
        <v>477.459</v>
      </c>
      <c r="J302" s="63">
        <f t="shared" si="22"/>
        <v>477.459</v>
      </c>
      <c r="K302" s="63">
        <v>0</v>
      </c>
      <c r="L302" s="63">
        <f t="shared" si="21"/>
        <v>6260.018</v>
      </c>
    </row>
    <row r="303" spans="1:12">
      <c r="A303" s="40">
        <v>43720</v>
      </c>
      <c r="B303" s="19" t="s">
        <v>313</v>
      </c>
      <c r="C303" s="59">
        <v>8539</v>
      </c>
      <c r="D303" s="61">
        <v>0.12</v>
      </c>
      <c r="E303" s="37" t="s">
        <v>120</v>
      </c>
      <c r="F303" s="16">
        <v>1</v>
      </c>
      <c r="G303" s="41">
        <v>116.07</v>
      </c>
      <c r="H303" s="63">
        <f t="shared" si="18"/>
        <v>116.07</v>
      </c>
      <c r="I303" s="63">
        <f t="shared" si="20"/>
        <v>6.9641999999999991</v>
      </c>
      <c r="J303" s="63">
        <f t="shared" si="22"/>
        <v>6.9641999999999991</v>
      </c>
      <c r="K303" s="63">
        <v>0</v>
      </c>
      <c r="L303" s="63">
        <f t="shared" si="21"/>
        <v>129.9984</v>
      </c>
    </row>
    <row r="304" spans="1:12">
      <c r="A304" s="40">
        <v>43721</v>
      </c>
      <c r="B304" s="19" t="s">
        <v>313</v>
      </c>
      <c r="C304" s="14">
        <v>7323</v>
      </c>
      <c r="D304" s="15">
        <v>0.12</v>
      </c>
      <c r="E304" s="39" t="s">
        <v>93</v>
      </c>
      <c r="F304" s="16">
        <v>5.12</v>
      </c>
      <c r="G304" s="41">
        <v>190</v>
      </c>
      <c r="H304" s="63">
        <f t="shared" si="18"/>
        <v>972.80000000000007</v>
      </c>
      <c r="I304" s="63">
        <f t="shared" si="20"/>
        <v>58.368000000000002</v>
      </c>
      <c r="J304" s="63">
        <f t="shared" si="22"/>
        <v>58.368000000000002</v>
      </c>
      <c r="K304" s="63">
        <v>0</v>
      </c>
      <c r="L304" s="63">
        <f t="shared" si="21"/>
        <v>1089.5360000000001</v>
      </c>
    </row>
    <row r="305" spans="1:12">
      <c r="A305" s="40">
        <v>43722</v>
      </c>
      <c r="B305" s="19" t="s">
        <v>136</v>
      </c>
      <c r="C305" s="14">
        <v>7323</v>
      </c>
      <c r="D305" s="15">
        <v>0.12</v>
      </c>
      <c r="E305" s="25" t="s">
        <v>55</v>
      </c>
      <c r="F305" s="27">
        <v>1</v>
      </c>
      <c r="G305" s="41">
        <v>8.93</v>
      </c>
      <c r="H305" s="63">
        <f t="shared" si="18"/>
        <v>8.93</v>
      </c>
      <c r="I305" s="63">
        <f t="shared" si="20"/>
        <v>0.53579999999999994</v>
      </c>
      <c r="J305" s="63">
        <f t="shared" si="22"/>
        <v>0.53579999999999994</v>
      </c>
      <c r="K305" s="63">
        <v>0</v>
      </c>
      <c r="L305" s="63">
        <f t="shared" si="21"/>
        <v>10.0016</v>
      </c>
    </row>
    <row r="306" spans="1:12">
      <c r="A306" s="40">
        <v>43723</v>
      </c>
      <c r="B306" s="19" t="s">
        <v>136</v>
      </c>
      <c r="C306" s="59">
        <v>8539</v>
      </c>
      <c r="D306" s="15">
        <v>0.12</v>
      </c>
      <c r="E306" s="37" t="s">
        <v>81</v>
      </c>
      <c r="F306" s="16">
        <v>12</v>
      </c>
      <c r="G306" s="41">
        <v>89.29</v>
      </c>
      <c r="H306" s="63">
        <f t="shared" si="18"/>
        <v>1071.48</v>
      </c>
      <c r="I306" s="63">
        <f t="shared" si="20"/>
        <v>64.288799999999995</v>
      </c>
      <c r="J306" s="63">
        <f t="shared" si="22"/>
        <v>64.288799999999995</v>
      </c>
      <c r="K306" s="63">
        <v>0</v>
      </c>
      <c r="L306" s="63">
        <f t="shared" si="21"/>
        <v>1200.0576000000001</v>
      </c>
    </row>
    <row r="307" spans="1:12">
      <c r="A307" s="40">
        <v>43723</v>
      </c>
      <c r="B307" s="19" t="s">
        <v>313</v>
      </c>
      <c r="C307" s="59">
        <v>7323</v>
      </c>
      <c r="D307" s="15">
        <v>0.12</v>
      </c>
      <c r="E307" s="39" t="s">
        <v>50</v>
      </c>
      <c r="F307" s="16">
        <v>2</v>
      </c>
      <c r="G307" s="41">
        <v>190</v>
      </c>
      <c r="H307" s="63">
        <f t="shared" si="18"/>
        <v>380</v>
      </c>
      <c r="I307" s="63">
        <f t="shared" si="20"/>
        <v>22.8</v>
      </c>
      <c r="J307" s="63">
        <f t="shared" si="22"/>
        <v>22.8</v>
      </c>
      <c r="K307" s="63">
        <v>0</v>
      </c>
      <c r="L307" s="63">
        <f t="shared" si="21"/>
        <v>425.6</v>
      </c>
    </row>
    <row r="308" spans="1:12">
      <c r="A308" s="40">
        <v>43724</v>
      </c>
      <c r="B308" s="19" t="s">
        <v>313</v>
      </c>
      <c r="C308" s="59">
        <v>8516</v>
      </c>
      <c r="D308" s="15">
        <v>0.18</v>
      </c>
      <c r="E308" s="37" t="s">
        <v>63</v>
      </c>
      <c r="F308" s="27">
        <v>1</v>
      </c>
      <c r="G308" s="41">
        <v>635.59</v>
      </c>
      <c r="H308" s="63">
        <f t="shared" si="18"/>
        <v>635.59</v>
      </c>
      <c r="I308" s="63">
        <f t="shared" si="20"/>
        <v>57.203099999999999</v>
      </c>
      <c r="J308" s="63">
        <f t="shared" si="22"/>
        <v>57.203099999999999</v>
      </c>
      <c r="K308" s="63">
        <v>0</v>
      </c>
      <c r="L308" s="63">
        <f t="shared" si="21"/>
        <v>749.99619999999993</v>
      </c>
    </row>
    <row r="309" spans="1:12">
      <c r="A309" s="40">
        <v>43725</v>
      </c>
      <c r="B309" s="19" t="s">
        <v>313</v>
      </c>
      <c r="C309" s="59">
        <v>7323</v>
      </c>
      <c r="D309" s="15">
        <v>0.12</v>
      </c>
      <c r="E309" s="39" t="s">
        <v>93</v>
      </c>
      <c r="F309" s="27">
        <v>3.44</v>
      </c>
      <c r="G309" s="41">
        <v>200</v>
      </c>
      <c r="H309" s="63">
        <f t="shared" si="18"/>
        <v>688</v>
      </c>
      <c r="I309" s="63">
        <f t="shared" si="20"/>
        <v>41.28</v>
      </c>
      <c r="J309" s="63">
        <f t="shared" si="22"/>
        <v>41.28</v>
      </c>
      <c r="K309" s="63">
        <v>0</v>
      </c>
      <c r="L309" s="63">
        <f t="shared" si="21"/>
        <v>770.56</v>
      </c>
    </row>
    <row r="310" spans="1:12">
      <c r="A310" s="40">
        <v>43725</v>
      </c>
      <c r="B310" s="19" t="s">
        <v>313</v>
      </c>
      <c r="C310" s="59">
        <v>3924</v>
      </c>
      <c r="D310" s="61">
        <v>0.18</v>
      </c>
      <c r="E310" s="37" t="s">
        <v>178</v>
      </c>
      <c r="F310" s="16">
        <v>1</v>
      </c>
      <c r="G310" s="41">
        <v>305.08499999999998</v>
      </c>
      <c r="H310" s="63">
        <f t="shared" si="18"/>
        <v>305.08499999999998</v>
      </c>
      <c r="I310" s="63">
        <f t="shared" si="20"/>
        <v>27.457649999999997</v>
      </c>
      <c r="J310" s="63">
        <f t="shared" si="22"/>
        <v>27.457649999999997</v>
      </c>
      <c r="K310" s="63">
        <v>0</v>
      </c>
      <c r="L310" s="63">
        <f t="shared" si="21"/>
        <v>360.00029999999998</v>
      </c>
    </row>
    <row r="311" spans="1:12">
      <c r="A311" s="40">
        <v>43725</v>
      </c>
      <c r="B311" s="19" t="s">
        <v>313</v>
      </c>
      <c r="C311" s="59">
        <v>8421</v>
      </c>
      <c r="D311" s="15">
        <v>0.18</v>
      </c>
      <c r="E311" s="34" t="s">
        <v>265</v>
      </c>
      <c r="F311" s="27">
        <v>1</v>
      </c>
      <c r="G311" s="41">
        <v>491.52499999999998</v>
      </c>
      <c r="H311" s="63">
        <f t="shared" si="18"/>
        <v>491.52499999999998</v>
      </c>
      <c r="I311" s="63">
        <f t="shared" si="20"/>
        <v>44.237249999999996</v>
      </c>
      <c r="J311" s="63">
        <f t="shared" si="22"/>
        <v>44.237249999999996</v>
      </c>
      <c r="K311" s="63">
        <v>0</v>
      </c>
      <c r="L311" s="63">
        <f t="shared" si="21"/>
        <v>579.99950000000001</v>
      </c>
    </row>
    <row r="312" spans="1:12">
      <c r="A312" s="40">
        <v>43726</v>
      </c>
      <c r="B312" s="19" t="s">
        <v>313</v>
      </c>
      <c r="C312" s="59">
        <v>8509</v>
      </c>
      <c r="D312" s="15">
        <v>0.18</v>
      </c>
      <c r="E312" s="37" t="s">
        <v>133</v>
      </c>
      <c r="F312" s="27">
        <v>2</v>
      </c>
      <c r="G312" s="41">
        <v>1313.56</v>
      </c>
      <c r="H312" s="63">
        <f t="shared" si="18"/>
        <v>2627.12</v>
      </c>
      <c r="I312" s="63">
        <f t="shared" ref="I312:I331" si="23">H312*D312/2</f>
        <v>236.44079999999997</v>
      </c>
      <c r="J312" s="63">
        <f t="shared" si="22"/>
        <v>236.44079999999997</v>
      </c>
      <c r="K312" s="63">
        <v>0</v>
      </c>
      <c r="L312" s="63">
        <f t="shared" si="21"/>
        <v>3100.0015999999996</v>
      </c>
    </row>
    <row r="313" spans="1:12">
      <c r="A313" s="40">
        <v>43727</v>
      </c>
      <c r="B313" s="19" t="s">
        <v>313</v>
      </c>
      <c r="C313" s="59">
        <v>8516</v>
      </c>
      <c r="D313" s="15">
        <v>0.18</v>
      </c>
      <c r="E313" s="37" t="s">
        <v>130</v>
      </c>
      <c r="F313" s="27">
        <v>1</v>
      </c>
      <c r="G313" s="41">
        <v>1059.32</v>
      </c>
      <c r="H313" s="63">
        <f t="shared" si="18"/>
        <v>1059.32</v>
      </c>
      <c r="I313" s="63">
        <f t="shared" si="23"/>
        <v>95.338799999999992</v>
      </c>
      <c r="J313" s="63">
        <f t="shared" si="22"/>
        <v>95.338799999999992</v>
      </c>
      <c r="K313" s="63">
        <v>0</v>
      </c>
      <c r="L313" s="63">
        <f t="shared" si="21"/>
        <v>1249.9975999999999</v>
      </c>
    </row>
    <row r="314" spans="1:12">
      <c r="A314" s="40">
        <v>43727</v>
      </c>
      <c r="B314" s="19" t="s">
        <v>136</v>
      </c>
      <c r="C314" s="14">
        <v>8516</v>
      </c>
      <c r="D314" s="15">
        <v>0.18</v>
      </c>
      <c r="E314" s="37" t="s">
        <v>129</v>
      </c>
      <c r="F314" s="16">
        <v>1</v>
      </c>
      <c r="G314" s="41">
        <v>1059.32</v>
      </c>
      <c r="H314" s="63">
        <f t="shared" si="18"/>
        <v>1059.32</v>
      </c>
      <c r="I314" s="63">
        <f t="shared" si="23"/>
        <v>95.338799999999992</v>
      </c>
      <c r="J314" s="63">
        <f t="shared" si="22"/>
        <v>95.338799999999992</v>
      </c>
      <c r="K314" s="63">
        <v>0</v>
      </c>
      <c r="L314" s="63">
        <f t="shared" si="21"/>
        <v>1249.9975999999999</v>
      </c>
    </row>
    <row r="315" spans="1:12">
      <c r="A315" s="40">
        <v>43727</v>
      </c>
      <c r="B315" s="19" t="s">
        <v>136</v>
      </c>
      <c r="C315" s="59">
        <v>8506</v>
      </c>
      <c r="D315" s="15">
        <v>0.18</v>
      </c>
      <c r="E315" s="39" t="s">
        <v>44</v>
      </c>
      <c r="F315" s="16">
        <v>7</v>
      </c>
      <c r="G315" s="41">
        <v>14.41</v>
      </c>
      <c r="H315" s="63">
        <f t="shared" si="18"/>
        <v>100.87</v>
      </c>
      <c r="I315" s="63">
        <f t="shared" si="23"/>
        <v>9.0783000000000005</v>
      </c>
      <c r="J315" s="63">
        <f t="shared" si="22"/>
        <v>9.0783000000000005</v>
      </c>
      <c r="K315" s="63">
        <v>0</v>
      </c>
      <c r="L315" s="63">
        <f t="shared" ref="L315:L339" si="24">SUM(H315:K315)</f>
        <v>119.0266</v>
      </c>
    </row>
    <row r="316" spans="1:12">
      <c r="A316" s="40">
        <v>43728</v>
      </c>
      <c r="B316" s="19" t="s">
        <v>313</v>
      </c>
      <c r="C316" s="59">
        <v>9613</v>
      </c>
      <c r="D316" s="15">
        <v>0.18</v>
      </c>
      <c r="E316" s="37" t="s">
        <v>165</v>
      </c>
      <c r="F316" s="16">
        <v>2</v>
      </c>
      <c r="G316" s="41">
        <v>50.85</v>
      </c>
      <c r="H316" s="63">
        <f t="shared" si="18"/>
        <v>101.7</v>
      </c>
      <c r="I316" s="63">
        <f t="shared" si="23"/>
        <v>9.1530000000000005</v>
      </c>
      <c r="J316" s="63">
        <f t="shared" si="22"/>
        <v>9.1530000000000005</v>
      </c>
      <c r="K316" s="63">
        <v>0</v>
      </c>
      <c r="L316" s="63">
        <f t="shared" si="24"/>
        <v>120.00600000000001</v>
      </c>
    </row>
    <row r="317" spans="1:12">
      <c r="A317" s="40">
        <v>43729</v>
      </c>
      <c r="B317" s="19" t="s">
        <v>313</v>
      </c>
      <c r="C317" s="59">
        <v>7321</v>
      </c>
      <c r="D317" s="15">
        <v>0.18</v>
      </c>
      <c r="E317" s="37" t="s">
        <v>212</v>
      </c>
      <c r="F317" s="27">
        <v>1</v>
      </c>
      <c r="G317" s="41">
        <v>2881.36</v>
      </c>
      <c r="H317" s="63">
        <f t="shared" si="18"/>
        <v>2881.36</v>
      </c>
      <c r="I317" s="63">
        <f t="shared" si="23"/>
        <v>259.32240000000002</v>
      </c>
      <c r="J317" s="63">
        <f t="shared" si="22"/>
        <v>259.32240000000002</v>
      </c>
      <c r="K317" s="63">
        <v>0</v>
      </c>
      <c r="L317" s="63">
        <f t="shared" si="24"/>
        <v>3400.0048000000002</v>
      </c>
    </row>
    <row r="318" spans="1:12">
      <c r="A318" s="40">
        <v>43730</v>
      </c>
      <c r="B318" s="19" t="s">
        <v>313</v>
      </c>
      <c r="C318" s="59">
        <v>7323</v>
      </c>
      <c r="D318" s="61">
        <v>0.12</v>
      </c>
      <c r="E318" s="5" t="s">
        <v>83</v>
      </c>
      <c r="F318" s="16">
        <v>4.99</v>
      </c>
      <c r="G318" s="41">
        <v>120</v>
      </c>
      <c r="H318" s="63">
        <f t="shared" si="18"/>
        <v>598.80000000000007</v>
      </c>
      <c r="I318" s="63">
        <f t="shared" si="23"/>
        <v>35.928000000000004</v>
      </c>
      <c r="J318" s="63">
        <f t="shared" si="22"/>
        <v>35.928000000000004</v>
      </c>
      <c r="K318" s="63">
        <v>0</v>
      </c>
      <c r="L318" s="63">
        <f t="shared" si="24"/>
        <v>670.65600000000006</v>
      </c>
    </row>
    <row r="319" spans="1:12">
      <c r="A319" s="40">
        <v>43730</v>
      </c>
      <c r="B319" s="19" t="s">
        <v>313</v>
      </c>
      <c r="C319" s="14">
        <v>8516</v>
      </c>
      <c r="D319" s="15">
        <v>0.18</v>
      </c>
      <c r="E319" s="37" t="s">
        <v>188</v>
      </c>
      <c r="F319" s="16">
        <v>1</v>
      </c>
      <c r="G319" s="41">
        <v>677.97</v>
      </c>
      <c r="H319" s="63">
        <f t="shared" si="18"/>
        <v>677.97</v>
      </c>
      <c r="I319" s="63">
        <f t="shared" si="23"/>
        <v>61.017299999999999</v>
      </c>
      <c r="J319" s="63">
        <f t="shared" si="22"/>
        <v>61.017299999999999</v>
      </c>
      <c r="K319" s="63">
        <v>0</v>
      </c>
      <c r="L319" s="63">
        <f t="shared" si="24"/>
        <v>800.00459999999998</v>
      </c>
    </row>
    <row r="320" spans="1:12">
      <c r="A320" s="40">
        <v>43730</v>
      </c>
      <c r="B320" s="19" t="s">
        <v>136</v>
      </c>
      <c r="C320" s="14">
        <v>7323</v>
      </c>
      <c r="D320" s="15">
        <v>0.12</v>
      </c>
      <c r="E320" s="39" t="s">
        <v>93</v>
      </c>
      <c r="F320" s="16">
        <v>8.11</v>
      </c>
      <c r="G320" s="41">
        <v>185</v>
      </c>
      <c r="H320" s="63">
        <f t="shared" si="18"/>
        <v>1500.35</v>
      </c>
      <c r="I320" s="63">
        <f t="shared" si="23"/>
        <v>90.020999999999987</v>
      </c>
      <c r="J320" s="63">
        <f t="shared" si="22"/>
        <v>90.020999999999987</v>
      </c>
      <c r="K320" s="63">
        <v>0</v>
      </c>
      <c r="L320" s="63">
        <f t="shared" si="24"/>
        <v>1680.3919999999998</v>
      </c>
    </row>
    <row r="321" spans="1:12">
      <c r="A321" s="40">
        <v>43731</v>
      </c>
      <c r="B321" s="19" t="s">
        <v>274</v>
      </c>
      <c r="C321" s="59">
        <v>8421</v>
      </c>
      <c r="D321" s="15">
        <v>0.18</v>
      </c>
      <c r="E321" s="34" t="s">
        <v>266</v>
      </c>
      <c r="F321" s="16">
        <v>1</v>
      </c>
      <c r="G321" s="41">
        <v>406.78</v>
      </c>
      <c r="H321" s="63">
        <f t="shared" si="18"/>
        <v>406.78</v>
      </c>
      <c r="I321" s="63">
        <f t="shared" si="23"/>
        <v>36.610199999999999</v>
      </c>
      <c r="J321" s="63">
        <f t="shared" si="22"/>
        <v>36.610199999999999</v>
      </c>
      <c r="K321" s="63">
        <v>0</v>
      </c>
      <c r="L321" s="63">
        <f t="shared" si="24"/>
        <v>480.00040000000001</v>
      </c>
    </row>
    <row r="322" spans="1:12">
      <c r="A322" s="40">
        <v>43731</v>
      </c>
      <c r="B322" s="19" t="s">
        <v>136</v>
      </c>
      <c r="C322" s="59">
        <v>8509</v>
      </c>
      <c r="D322" s="61">
        <v>0.18</v>
      </c>
      <c r="E322" s="39" t="s">
        <v>71</v>
      </c>
      <c r="F322" s="27">
        <v>1</v>
      </c>
      <c r="G322" s="41">
        <v>2330.5100000000002</v>
      </c>
      <c r="H322" s="63">
        <f t="shared" si="18"/>
        <v>2330.5100000000002</v>
      </c>
      <c r="I322" s="63">
        <f t="shared" si="23"/>
        <v>209.74590000000001</v>
      </c>
      <c r="J322" s="63">
        <f t="shared" si="22"/>
        <v>209.74590000000001</v>
      </c>
      <c r="K322" s="63">
        <v>0</v>
      </c>
      <c r="L322" s="63">
        <f t="shared" si="24"/>
        <v>2750.0018</v>
      </c>
    </row>
    <row r="323" spans="1:12">
      <c r="A323" s="40">
        <v>43732</v>
      </c>
      <c r="B323" s="19" t="s">
        <v>274</v>
      </c>
      <c r="C323" s="59">
        <v>8506</v>
      </c>
      <c r="D323" s="15">
        <v>0.18</v>
      </c>
      <c r="E323" s="39" t="s">
        <v>45</v>
      </c>
      <c r="F323" s="16">
        <v>6</v>
      </c>
      <c r="G323" s="41">
        <v>14.41</v>
      </c>
      <c r="H323" s="63">
        <f t="shared" si="18"/>
        <v>86.460000000000008</v>
      </c>
      <c r="I323" s="63">
        <f t="shared" si="23"/>
        <v>7.7814000000000005</v>
      </c>
      <c r="J323" s="63">
        <f t="shared" si="22"/>
        <v>7.7814000000000005</v>
      </c>
      <c r="K323" s="63">
        <v>0</v>
      </c>
      <c r="L323" s="63">
        <f t="shared" si="24"/>
        <v>102.02280000000002</v>
      </c>
    </row>
    <row r="324" spans="1:12">
      <c r="A324" s="40">
        <v>43732</v>
      </c>
      <c r="B324" s="19" t="s">
        <v>313</v>
      </c>
      <c r="C324" s="59">
        <v>8539</v>
      </c>
      <c r="D324" s="61">
        <v>0.12</v>
      </c>
      <c r="E324" s="37" t="s">
        <v>81</v>
      </c>
      <c r="F324" s="16">
        <v>3</v>
      </c>
      <c r="G324" s="41">
        <v>81.849999999999994</v>
      </c>
      <c r="H324" s="63">
        <f t="shared" ref="H324:H387" si="25">F324*G324</f>
        <v>245.54999999999998</v>
      </c>
      <c r="I324" s="63">
        <f t="shared" si="23"/>
        <v>14.732999999999999</v>
      </c>
      <c r="J324" s="63">
        <f t="shared" si="22"/>
        <v>14.732999999999999</v>
      </c>
      <c r="K324" s="63">
        <v>0</v>
      </c>
      <c r="L324" s="63">
        <f t="shared" si="24"/>
        <v>275.01599999999996</v>
      </c>
    </row>
    <row r="325" spans="1:12">
      <c r="A325" s="40">
        <v>43733</v>
      </c>
      <c r="B325" s="19" t="s">
        <v>273</v>
      </c>
      <c r="C325" s="59">
        <v>8421</v>
      </c>
      <c r="D325" s="61">
        <v>0.18</v>
      </c>
      <c r="E325" s="34" t="s">
        <v>266</v>
      </c>
      <c r="F325" s="16">
        <v>1</v>
      </c>
      <c r="G325" s="41">
        <v>406.78</v>
      </c>
      <c r="H325" s="63">
        <f t="shared" si="25"/>
        <v>406.78</v>
      </c>
      <c r="I325" s="63">
        <f t="shared" si="23"/>
        <v>36.610199999999999</v>
      </c>
      <c r="J325" s="63">
        <f t="shared" si="22"/>
        <v>36.610199999999999</v>
      </c>
      <c r="K325" s="63">
        <v>0</v>
      </c>
      <c r="L325" s="63">
        <f t="shared" si="24"/>
        <v>480.00040000000001</v>
      </c>
    </row>
    <row r="326" spans="1:12">
      <c r="A326" s="40">
        <v>43734</v>
      </c>
      <c r="B326" s="19" t="s">
        <v>136</v>
      </c>
      <c r="C326" s="59">
        <v>9617</v>
      </c>
      <c r="D326" s="61">
        <v>0.18</v>
      </c>
      <c r="E326" s="34" t="s">
        <v>218</v>
      </c>
      <c r="F326" s="16">
        <v>12</v>
      </c>
      <c r="G326" s="41">
        <v>584.75</v>
      </c>
      <c r="H326" s="63">
        <f t="shared" si="25"/>
        <v>7017</v>
      </c>
      <c r="I326" s="63">
        <f t="shared" si="23"/>
        <v>631.53</v>
      </c>
      <c r="J326" s="63">
        <f t="shared" si="22"/>
        <v>631.53</v>
      </c>
      <c r="K326" s="63">
        <v>0</v>
      </c>
      <c r="L326" s="63">
        <f t="shared" si="24"/>
        <v>8280.06</v>
      </c>
    </row>
    <row r="327" spans="1:12">
      <c r="A327" s="40">
        <v>43734</v>
      </c>
      <c r="B327" s="19" t="s">
        <v>313</v>
      </c>
      <c r="C327" s="59">
        <v>9617</v>
      </c>
      <c r="D327" s="61">
        <v>0.18</v>
      </c>
      <c r="E327" s="34" t="s">
        <v>217</v>
      </c>
      <c r="F327" s="16">
        <v>15</v>
      </c>
      <c r="G327" s="41">
        <v>398.31</v>
      </c>
      <c r="H327" s="63">
        <f t="shared" si="25"/>
        <v>5974.65</v>
      </c>
      <c r="I327" s="63">
        <f t="shared" si="23"/>
        <v>537.71849999999995</v>
      </c>
      <c r="J327" s="63">
        <f t="shared" si="22"/>
        <v>537.71849999999995</v>
      </c>
      <c r="K327" s="63">
        <v>0</v>
      </c>
      <c r="L327" s="63">
        <f t="shared" si="24"/>
        <v>7050.0869999999995</v>
      </c>
    </row>
    <row r="328" spans="1:12">
      <c r="A328" s="40">
        <v>43734</v>
      </c>
      <c r="B328" s="19" t="s">
        <v>313</v>
      </c>
      <c r="C328" s="59">
        <v>7323</v>
      </c>
      <c r="D328" s="61">
        <v>0.12</v>
      </c>
      <c r="E328" s="5" t="s">
        <v>93</v>
      </c>
      <c r="F328" s="27">
        <v>35.377358491000003</v>
      </c>
      <c r="G328" s="41">
        <v>265</v>
      </c>
      <c r="H328" s="63">
        <f t="shared" si="25"/>
        <v>9375.0000001150001</v>
      </c>
      <c r="I328" s="63">
        <f t="shared" si="23"/>
        <v>562.5000000069</v>
      </c>
      <c r="J328" s="63">
        <f t="shared" si="22"/>
        <v>562.5000000069</v>
      </c>
      <c r="K328" s="63">
        <v>0</v>
      </c>
      <c r="L328" s="63">
        <f t="shared" si="24"/>
        <v>10500.000000128799</v>
      </c>
    </row>
    <row r="329" spans="1:12">
      <c r="A329" s="40">
        <v>43734</v>
      </c>
      <c r="B329" s="19" t="s">
        <v>313</v>
      </c>
      <c r="C329" s="14">
        <v>7323</v>
      </c>
      <c r="D329" s="15">
        <v>0.12</v>
      </c>
      <c r="E329" s="39" t="s">
        <v>90</v>
      </c>
      <c r="F329" s="16">
        <v>2</v>
      </c>
      <c r="G329" s="41">
        <v>155</v>
      </c>
      <c r="H329" s="63">
        <f t="shared" si="25"/>
        <v>310</v>
      </c>
      <c r="I329" s="63">
        <f t="shared" si="23"/>
        <v>18.599999999999998</v>
      </c>
      <c r="J329" s="63">
        <f t="shared" si="22"/>
        <v>18.599999999999998</v>
      </c>
      <c r="K329" s="63">
        <v>0</v>
      </c>
      <c r="L329" s="63">
        <f t="shared" si="24"/>
        <v>347.20000000000005</v>
      </c>
    </row>
    <row r="330" spans="1:12">
      <c r="A330" s="40">
        <v>43735</v>
      </c>
      <c r="B330" s="19" t="s">
        <v>136</v>
      </c>
      <c r="C330" s="14">
        <v>8516</v>
      </c>
      <c r="D330" s="15">
        <v>0.18</v>
      </c>
      <c r="E330" s="37" t="s">
        <v>146</v>
      </c>
      <c r="F330" s="16">
        <v>3</v>
      </c>
      <c r="G330" s="41">
        <v>762.71299999999997</v>
      </c>
      <c r="H330" s="63">
        <f t="shared" si="25"/>
        <v>2288.1390000000001</v>
      </c>
      <c r="I330" s="63">
        <f t="shared" si="23"/>
        <v>205.93251000000001</v>
      </c>
      <c r="J330" s="63">
        <f t="shared" si="22"/>
        <v>205.93251000000001</v>
      </c>
      <c r="K330" s="63">
        <v>0</v>
      </c>
      <c r="L330" s="63">
        <f t="shared" si="24"/>
        <v>2700.0040200000003</v>
      </c>
    </row>
    <row r="331" spans="1:12">
      <c r="A331" s="40">
        <v>43735</v>
      </c>
      <c r="B331" s="19" t="s">
        <v>313</v>
      </c>
      <c r="C331" s="59">
        <v>8215</v>
      </c>
      <c r="D331" s="61">
        <v>0.12</v>
      </c>
      <c r="E331" s="37" t="s">
        <v>194</v>
      </c>
      <c r="F331" s="16">
        <v>2</v>
      </c>
      <c r="G331" s="41">
        <v>439.73</v>
      </c>
      <c r="H331" s="63">
        <f t="shared" si="25"/>
        <v>879.46</v>
      </c>
      <c r="I331" s="63">
        <f t="shared" si="23"/>
        <v>52.767600000000002</v>
      </c>
      <c r="J331" s="63">
        <f t="shared" si="22"/>
        <v>52.767600000000002</v>
      </c>
      <c r="K331" s="63">
        <v>0</v>
      </c>
      <c r="L331" s="63">
        <f t="shared" si="24"/>
        <v>984.99520000000007</v>
      </c>
    </row>
    <row r="332" spans="1:12">
      <c r="A332" s="40">
        <v>43735</v>
      </c>
      <c r="B332" s="19" t="s">
        <v>313</v>
      </c>
      <c r="C332" s="59">
        <v>7323</v>
      </c>
      <c r="D332" s="61">
        <v>0.12</v>
      </c>
      <c r="E332" s="39" t="s">
        <v>93</v>
      </c>
      <c r="F332" s="16">
        <v>4.55</v>
      </c>
      <c r="G332" s="41">
        <v>190</v>
      </c>
      <c r="H332" s="63">
        <f t="shared" si="25"/>
        <v>864.5</v>
      </c>
      <c r="I332" s="63">
        <f>H332*D298/2</f>
        <v>51.87</v>
      </c>
      <c r="J332" s="63">
        <f t="shared" si="22"/>
        <v>51.87</v>
      </c>
      <c r="K332" s="63">
        <v>0</v>
      </c>
      <c r="L332" s="63">
        <f t="shared" si="24"/>
        <v>968.24</v>
      </c>
    </row>
    <row r="333" spans="1:12">
      <c r="A333" s="40">
        <v>43735</v>
      </c>
      <c r="B333" s="19" t="s">
        <v>313</v>
      </c>
      <c r="C333" s="59">
        <v>8539</v>
      </c>
      <c r="D333" s="61">
        <v>0.12</v>
      </c>
      <c r="E333" s="37" t="s">
        <v>81</v>
      </c>
      <c r="F333" s="16">
        <v>5</v>
      </c>
      <c r="G333" s="41">
        <v>89.284999999999997</v>
      </c>
      <c r="H333" s="63">
        <f t="shared" si="25"/>
        <v>446.42499999999995</v>
      </c>
      <c r="I333" s="63">
        <f t="shared" ref="I333:I364" si="26">H333*D333/2</f>
        <v>26.785499999999995</v>
      </c>
      <c r="J333" s="63">
        <f t="shared" si="22"/>
        <v>26.785499999999995</v>
      </c>
      <c r="K333" s="63">
        <v>0</v>
      </c>
      <c r="L333" s="63">
        <f t="shared" si="24"/>
        <v>499.99599999999998</v>
      </c>
    </row>
    <row r="334" spans="1:12">
      <c r="A334" s="40">
        <v>43736</v>
      </c>
      <c r="B334" s="19" t="s">
        <v>313</v>
      </c>
      <c r="C334" s="59">
        <v>7323</v>
      </c>
      <c r="D334" s="15">
        <v>0.12</v>
      </c>
      <c r="E334" s="25" t="s">
        <v>55</v>
      </c>
      <c r="F334" s="27">
        <v>2</v>
      </c>
      <c r="G334" s="41">
        <v>8.93</v>
      </c>
      <c r="H334" s="63">
        <f t="shared" si="25"/>
        <v>17.86</v>
      </c>
      <c r="I334" s="63">
        <f t="shared" si="26"/>
        <v>1.0715999999999999</v>
      </c>
      <c r="J334" s="63">
        <f t="shared" si="22"/>
        <v>1.0715999999999999</v>
      </c>
      <c r="K334" s="63">
        <v>0</v>
      </c>
      <c r="L334" s="63">
        <f t="shared" si="24"/>
        <v>20.0032</v>
      </c>
    </row>
    <row r="335" spans="1:12">
      <c r="A335" s="40">
        <v>43736</v>
      </c>
      <c r="B335" s="19" t="s">
        <v>313</v>
      </c>
      <c r="C335" s="59">
        <v>7321</v>
      </c>
      <c r="D335" s="61">
        <v>0.18</v>
      </c>
      <c r="E335" s="37" t="s">
        <v>132</v>
      </c>
      <c r="F335" s="27">
        <v>1</v>
      </c>
      <c r="G335" s="41">
        <v>1483.05</v>
      </c>
      <c r="H335" s="63">
        <f t="shared" si="25"/>
        <v>1483.05</v>
      </c>
      <c r="I335" s="63">
        <f t="shared" si="26"/>
        <v>133.47449999999998</v>
      </c>
      <c r="J335" s="63">
        <f t="shared" si="22"/>
        <v>133.47449999999998</v>
      </c>
      <c r="K335" s="63">
        <v>0</v>
      </c>
      <c r="L335" s="63">
        <f t="shared" si="24"/>
        <v>1749.999</v>
      </c>
    </row>
    <row r="336" spans="1:12">
      <c r="A336" s="40">
        <v>43736</v>
      </c>
      <c r="B336" s="19" t="s">
        <v>274</v>
      </c>
      <c r="C336" s="59">
        <v>8539</v>
      </c>
      <c r="D336" s="15">
        <v>0.12</v>
      </c>
      <c r="E336" s="25" t="s">
        <v>119</v>
      </c>
      <c r="F336" s="27">
        <v>1</v>
      </c>
      <c r="G336" s="41">
        <v>82.14</v>
      </c>
      <c r="H336" s="63">
        <f t="shared" si="25"/>
        <v>82.14</v>
      </c>
      <c r="I336" s="63">
        <f t="shared" si="26"/>
        <v>4.9283999999999999</v>
      </c>
      <c r="J336" s="63">
        <f t="shared" si="22"/>
        <v>4.9283999999999999</v>
      </c>
      <c r="K336" s="63">
        <v>0</v>
      </c>
      <c r="L336" s="63">
        <f t="shared" si="24"/>
        <v>91.996799999999993</v>
      </c>
    </row>
    <row r="337" spans="1:12">
      <c r="A337" s="40">
        <v>43736</v>
      </c>
      <c r="B337" s="19" t="s">
        <v>313</v>
      </c>
      <c r="C337" s="59">
        <v>8516</v>
      </c>
      <c r="D337" s="15">
        <v>0.18</v>
      </c>
      <c r="E337" s="37" t="s">
        <v>176</v>
      </c>
      <c r="F337" s="27">
        <v>1</v>
      </c>
      <c r="G337" s="41">
        <v>817.8</v>
      </c>
      <c r="H337" s="63">
        <f t="shared" si="25"/>
        <v>817.8</v>
      </c>
      <c r="I337" s="63">
        <f t="shared" si="26"/>
        <v>73.60199999999999</v>
      </c>
      <c r="J337" s="63">
        <f t="shared" si="22"/>
        <v>73.60199999999999</v>
      </c>
      <c r="K337" s="63">
        <v>0</v>
      </c>
      <c r="L337" s="63">
        <f t="shared" si="24"/>
        <v>965.00399999999991</v>
      </c>
    </row>
    <row r="338" spans="1:12">
      <c r="A338" s="40">
        <v>43736</v>
      </c>
      <c r="B338" s="19" t="s">
        <v>313</v>
      </c>
      <c r="C338" s="59">
        <v>8421</v>
      </c>
      <c r="D338" s="15">
        <v>0.18</v>
      </c>
      <c r="E338" s="34" t="s">
        <v>266</v>
      </c>
      <c r="F338" s="27">
        <v>1</v>
      </c>
      <c r="G338" s="41">
        <v>406.78</v>
      </c>
      <c r="H338" s="63">
        <f t="shared" si="25"/>
        <v>406.78</v>
      </c>
      <c r="I338" s="63">
        <f t="shared" si="26"/>
        <v>36.610199999999999</v>
      </c>
      <c r="J338" s="63">
        <f t="shared" si="22"/>
        <v>36.610199999999999</v>
      </c>
      <c r="K338" s="63">
        <v>0</v>
      </c>
      <c r="L338" s="63">
        <f t="shared" si="24"/>
        <v>480.00040000000001</v>
      </c>
    </row>
    <row r="339" spans="1:12">
      <c r="A339" s="40">
        <v>43737</v>
      </c>
      <c r="B339" s="19" t="s">
        <v>273</v>
      </c>
      <c r="C339" s="59">
        <v>7323</v>
      </c>
      <c r="D339" s="15">
        <v>0.12</v>
      </c>
      <c r="E339" s="39" t="s">
        <v>93</v>
      </c>
      <c r="F339" s="27">
        <v>6.6964499999999996</v>
      </c>
      <c r="G339" s="41">
        <v>200</v>
      </c>
      <c r="H339" s="63">
        <f t="shared" si="25"/>
        <v>1339.29</v>
      </c>
      <c r="I339" s="63">
        <f t="shared" si="26"/>
        <v>80.357399999999998</v>
      </c>
      <c r="J339" s="63">
        <f t="shared" si="22"/>
        <v>80.357399999999998</v>
      </c>
      <c r="K339" s="63">
        <v>0</v>
      </c>
      <c r="L339" s="63">
        <f t="shared" si="24"/>
        <v>1500.0048000000002</v>
      </c>
    </row>
    <row r="340" spans="1:12">
      <c r="A340" s="40">
        <v>43737</v>
      </c>
      <c r="B340" s="19" t="s">
        <v>313</v>
      </c>
      <c r="C340" s="59">
        <v>7323</v>
      </c>
      <c r="D340" s="15">
        <v>0.12</v>
      </c>
      <c r="E340" s="25" t="s">
        <v>55</v>
      </c>
      <c r="F340" s="27">
        <v>1</v>
      </c>
      <c r="G340" s="41">
        <v>8.93</v>
      </c>
      <c r="H340" s="63">
        <f t="shared" si="25"/>
        <v>8.93</v>
      </c>
      <c r="I340" s="63">
        <f t="shared" si="26"/>
        <v>0.53579999999999994</v>
      </c>
      <c r="J340" s="63">
        <f t="shared" si="22"/>
        <v>0.53579999999999994</v>
      </c>
      <c r="K340" s="63">
        <v>0</v>
      </c>
      <c r="L340" s="63">
        <v>10</v>
      </c>
    </row>
    <row r="341" spans="1:12">
      <c r="A341" s="40">
        <v>43738</v>
      </c>
      <c r="B341" s="19" t="s">
        <v>313</v>
      </c>
      <c r="C341" s="59">
        <v>7323</v>
      </c>
      <c r="D341" s="15">
        <v>0.12</v>
      </c>
      <c r="E341" s="39" t="s">
        <v>93</v>
      </c>
      <c r="F341" s="27">
        <v>1.34</v>
      </c>
      <c r="G341" s="41">
        <v>220</v>
      </c>
      <c r="H341" s="63">
        <f t="shared" si="25"/>
        <v>294.8</v>
      </c>
      <c r="I341" s="63">
        <f t="shared" si="26"/>
        <v>17.687999999999999</v>
      </c>
      <c r="J341" s="63">
        <f t="shared" si="22"/>
        <v>17.687999999999999</v>
      </c>
      <c r="K341" s="63">
        <v>0</v>
      </c>
      <c r="L341" s="63">
        <f>SUM(H341:K341)</f>
        <v>330.17599999999999</v>
      </c>
    </row>
    <row r="342" spans="1:12">
      <c r="A342" s="40">
        <v>43738</v>
      </c>
      <c r="B342" s="19" t="s">
        <v>313</v>
      </c>
      <c r="C342" s="59">
        <v>8421</v>
      </c>
      <c r="D342" s="15">
        <v>0.18</v>
      </c>
      <c r="E342" s="34" t="s">
        <v>266</v>
      </c>
      <c r="F342" s="27">
        <v>1</v>
      </c>
      <c r="G342" s="41">
        <v>406.78</v>
      </c>
      <c r="H342" s="63">
        <f t="shared" si="25"/>
        <v>406.78</v>
      </c>
      <c r="I342" s="63">
        <f t="shared" si="26"/>
        <v>36.610199999999999</v>
      </c>
      <c r="J342" s="63">
        <f t="shared" si="22"/>
        <v>36.610199999999999</v>
      </c>
      <c r="K342" s="63">
        <v>0</v>
      </c>
      <c r="L342" s="63">
        <f>SUM(H342:K342)</f>
        <v>480.00040000000001</v>
      </c>
    </row>
    <row r="343" spans="1:12">
      <c r="A343" s="40">
        <v>43738</v>
      </c>
      <c r="B343" s="19" t="s">
        <v>274</v>
      </c>
      <c r="C343" s="59">
        <v>7323</v>
      </c>
      <c r="D343" s="15">
        <v>0.12</v>
      </c>
      <c r="E343" s="39" t="s">
        <v>50</v>
      </c>
      <c r="F343" s="27">
        <v>3</v>
      </c>
      <c r="G343" s="41">
        <v>190</v>
      </c>
      <c r="H343" s="63">
        <f t="shared" si="25"/>
        <v>570</v>
      </c>
      <c r="I343" s="63">
        <f t="shared" si="26"/>
        <v>34.199999999999996</v>
      </c>
      <c r="J343" s="63">
        <f t="shared" si="22"/>
        <v>34.199999999999996</v>
      </c>
      <c r="K343" s="63">
        <v>0</v>
      </c>
      <c r="L343" s="63">
        <f>SUM(H343:K343)</f>
        <v>638.40000000000009</v>
      </c>
    </row>
    <row r="344" spans="1:12">
      <c r="A344" s="40">
        <v>43738</v>
      </c>
      <c r="B344" s="19" t="s">
        <v>313</v>
      </c>
      <c r="C344" s="14">
        <v>8513</v>
      </c>
      <c r="D344" s="42">
        <v>0.18</v>
      </c>
      <c r="E344" s="5" t="s">
        <v>33</v>
      </c>
      <c r="F344" s="27">
        <v>2</v>
      </c>
      <c r="G344" s="58">
        <v>84.75</v>
      </c>
      <c r="H344" s="4">
        <f t="shared" si="25"/>
        <v>169.5</v>
      </c>
      <c r="I344" s="4">
        <f t="shared" si="26"/>
        <v>15.254999999999999</v>
      </c>
      <c r="J344" s="4">
        <f t="shared" si="22"/>
        <v>15.254999999999999</v>
      </c>
      <c r="K344" s="4">
        <v>0</v>
      </c>
      <c r="L344" s="4">
        <f>SUM(H344:K344)</f>
        <v>200.01</v>
      </c>
    </row>
    <row r="345" spans="1:12">
      <c r="A345" s="40">
        <v>43739</v>
      </c>
      <c r="B345" s="19" t="s">
        <v>273</v>
      </c>
      <c r="C345" s="14">
        <v>8516</v>
      </c>
      <c r="D345" s="15">
        <v>0.18</v>
      </c>
      <c r="E345" s="37" t="s">
        <v>252</v>
      </c>
      <c r="F345" s="44">
        <v>1</v>
      </c>
      <c r="G345" s="41">
        <v>296.61</v>
      </c>
      <c r="H345" s="63">
        <f t="shared" si="25"/>
        <v>296.61</v>
      </c>
      <c r="I345" s="63">
        <f t="shared" si="26"/>
        <v>26.694900000000001</v>
      </c>
      <c r="J345" s="63">
        <f t="shared" si="22"/>
        <v>26.694900000000001</v>
      </c>
      <c r="K345" s="63">
        <v>0</v>
      </c>
      <c r="L345" s="63">
        <f>SUM(H345:J345)</f>
        <v>349.99980000000005</v>
      </c>
    </row>
    <row r="346" spans="1:12">
      <c r="A346" s="40">
        <v>43739</v>
      </c>
      <c r="B346" s="19" t="s">
        <v>313</v>
      </c>
      <c r="C346" s="14">
        <v>7323</v>
      </c>
      <c r="D346" s="15">
        <v>0.12</v>
      </c>
      <c r="E346" s="25" t="s">
        <v>97</v>
      </c>
      <c r="F346" s="16">
        <v>2.27</v>
      </c>
      <c r="G346" s="41">
        <v>510</v>
      </c>
      <c r="H346" s="63">
        <f t="shared" si="25"/>
        <v>1157.7</v>
      </c>
      <c r="I346" s="63">
        <f t="shared" si="26"/>
        <v>69.462000000000003</v>
      </c>
      <c r="J346" s="63">
        <f t="shared" si="22"/>
        <v>69.462000000000003</v>
      </c>
      <c r="K346" s="63">
        <v>0</v>
      </c>
      <c r="L346" s="63">
        <f t="shared" ref="L346:L377" si="27">SUM(H346:K346)</f>
        <v>1296.624</v>
      </c>
    </row>
    <row r="347" spans="1:12">
      <c r="A347" s="40">
        <v>43740</v>
      </c>
      <c r="B347" s="19" t="s">
        <v>136</v>
      </c>
      <c r="C347" s="14">
        <v>8414</v>
      </c>
      <c r="D347" s="15">
        <v>0.18</v>
      </c>
      <c r="E347" s="5" t="s">
        <v>60</v>
      </c>
      <c r="F347" s="27">
        <v>1</v>
      </c>
      <c r="G347" s="41">
        <v>1864.4068</v>
      </c>
      <c r="H347" s="63">
        <f t="shared" si="25"/>
        <v>1864.4068</v>
      </c>
      <c r="I347" s="63">
        <f t="shared" si="26"/>
        <v>167.79661199999998</v>
      </c>
      <c r="J347" s="63">
        <f t="shared" si="22"/>
        <v>167.79661199999998</v>
      </c>
      <c r="K347" s="63">
        <v>0</v>
      </c>
      <c r="L347" s="63">
        <f t="shared" si="27"/>
        <v>2200.0000239999999</v>
      </c>
    </row>
    <row r="348" spans="1:12">
      <c r="A348" s="40">
        <v>43741</v>
      </c>
      <c r="B348" s="19" t="s">
        <v>313</v>
      </c>
      <c r="C348" s="14">
        <v>3923</v>
      </c>
      <c r="D348" s="15">
        <v>0.18</v>
      </c>
      <c r="E348" s="5" t="s">
        <v>28</v>
      </c>
      <c r="F348" s="16">
        <v>2</v>
      </c>
      <c r="G348" s="41">
        <v>110</v>
      </c>
      <c r="H348" s="63">
        <f t="shared" si="25"/>
        <v>220</v>
      </c>
      <c r="I348" s="63">
        <f t="shared" si="26"/>
        <v>19.8</v>
      </c>
      <c r="J348" s="63">
        <f t="shared" si="22"/>
        <v>19.8</v>
      </c>
      <c r="K348" s="63">
        <v>0</v>
      </c>
      <c r="L348" s="63">
        <f t="shared" si="27"/>
        <v>259.60000000000002</v>
      </c>
    </row>
    <row r="349" spans="1:12">
      <c r="A349" s="40">
        <v>43742</v>
      </c>
      <c r="B349" s="19" t="s">
        <v>136</v>
      </c>
      <c r="C349" s="14">
        <v>8516</v>
      </c>
      <c r="D349" s="15">
        <v>0.18</v>
      </c>
      <c r="E349" s="37" t="s">
        <v>252</v>
      </c>
      <c r="F349" s="44">
        <v>1</v>
      </c>
      <c r="G349" s="41">
        <v>296.61</v>
      </c>
      <c r="H349" s="63">
        <f t="shared" si="25"/>
        <v>296.61</v>
      </c>
      <c r="I349" s="63">
        <f t="shared" si="26"/>
        <v>26.694900000000001</v>
      </c>
      <c r="J349" s="63">
        <f t="shared" si="22"/>
        <v>26.694900000000001</v>
      </c>
      <c r="K349" s="63">
        <v>0</v>
      </c>
      <c r="L349" s="63">
        <f t="shared" si="27"/>
        <v>349.99980000000005</v>
      </c>
    </row>
    <row r="350" spans="1:12">
      <c r="A350" s="40">
        <v>43742</v>
      </c>
      <c r="B350" s="19" t="s">
        <v>313</v>
      </c>
      <c r="C350" s="14">
        <v>8539</v>
      </c>
      <c r="D350" s="15">
        <v>0.12</v>
      </c>
      <c r="E350" s="5" t="s">
        <v>81</v>
      </c>
      <c r="F350" s="16">
        <v>23</v>
      </c>
      <c r="G350" s="41">
        <v>89.285700000000006</v>
      </c>
      <c r="H350" s="63">
        <f t="shared" si="25"/>
        <v>2053.5711000000001</v>
      </c>
      <c r="I350" s="63">
        <f t="shared" si="26"/>
        <v>123.21426600000001</v>
      </c>
      <c r="J350" s="63">
        <f t="shared" si="22"/>
        <v>123.21426600000001</v>
      </c>
      <c r="K350" s="63">
        <v>0</v>
      </c>
      <c r="L350" s="63">
        <f t="shared" si="27"/>
        <v>2299.999632</v>
      </c>
    </row>
    <row r="351" spans="1:12">
      <c r="A351" s="40">
        <v>43742</v>
      </c>
      <c r="B351" s="19" t="s">
        <v>313</v>
      </c>
      <c r="C351" s="32">
        <v>8215</v>
      </c>
      <c r="D351" s="33">
        <v>0.12</v>
      </c>
      <c r="E351" s="37" t="s">
        <v>209</v>
      </c>
      <c r="F351" s="35">
        <v>2</v>
      </c>
      <c r="G351" s="41">
        <v>625</v>
      </c>
      <c r="H351" s="63">
        <f t="shared" si="25"/>
        <v>1250</v>
      </c>
      <c r="I351" s="63">
        <f t="shared" si="26"/>
        <v>75</v>
      </c>
      <c r="J351" s="63">
        <f t="shared" si="22"/>
        <v>75</v>
      </c>
      <c r="K351" s="63">
        <v>0</v>
      </c>
      <c r="L351" s="63">
        <f t="shared" si="27"/>
        <v>1400</v>
      </c>
    </row>
    <row r="352" spans="1:12">
      <c r="A352" s="40">
        <v>43742</v>
      </c>
      <c r="B352" s="19" t="s">
        <v>136</v>
      </c>
      <c r="C352" s="14">
        <v>3924</v>
      </c>
      <c r="D352" s="15">
        <v>0.18</v>
      </c>
      <c r="E352" s="5" t="s">
        <v>92</v>
      </c>
      <c r="F352" s="27">
        <v>2</v>
      </c>
      <c r="G352" s="41">
        <v>148.30510000000001</v>
      </c>
      <c r="H352" s="63">
        <f t="shared" si="25"/>
        <v>296.61020000000002</v>
      </c>
      <c r="I352" s="63">
        <f t="shared" si="26"/>
        <v>26.694918000000001</v>
      </c>
      <c r="J352" s="63">
        <f t="shared" si="22"/>
        <v>26.694918000000001</v>
      </c>
      <c r="K352" s="63">
        <v>0</v>
      </c>
      <c r="L352" s="63">
        <f t="shared" si="27"/>
        <v>350.00003600000002</v>
      </c>
    </row>
    <row r="353" spans="1:12">
      <c r="A353" s="40">
        <v>43743</v>
      </c>
      <c r="B353" s="19" t="s">
        <v>313</v>
      </c>
      <c r="C353" s="32">
        <v>3924</v>
      </c>
      <c r="D353" s="33">
        <v>0.18</v>
      </c>
      <c r="E353" s="37" t="s">
        <v>30</v>
      </c>
      <c r="F353" s="27">
        <v>3</v>
      </c>
      <c r="G353" s="41">
        <v>282.48590000000002</v>
      </c>
      <c r="H353" s="63">
        <f t="shared" si="25"/>
        <v>847.45770000000005</v>
      </c>
      <c r="I353" s="63">
        <f t="shared" si="26"/>
        <v>76.271192999999997</v>
      </c>
      <c r="J353" s="63">
        <f t="shared" si="22"/>
        <v>76.271192999999997</v>
      </c>
      <c r="K353" s="63">
        <v>0</v>
      </c>
      <c r="L353" s="63">
        <f t="shared" si="27"/>
        <v>1000.0000860000001</v>
      </c>
    </row>
    <row r="354" spans="1:12">
      <c r="A354" s="40">
        <v>43744</v>
      </c>
      <c r="B354" s="19" t="s">
        <v>313</v>
      </c>
      <c r="C354" s="14">
        <v>8414</v>
      </c>
      <c r="D354" s="15">
        <v>0.18</v>
      </c>
      <c r="E354" s="5" t="s">
        <v>60</v>
      </c>
      <c r="F354" s="27">
        <v>1</v>
      </c>
      <c r="G354" s="41">
        <v>1822.0338999999999</v>
      </c>
      <c r="H354" s="63">
        <f t="shared" si="25"/>
        <v>1822.0338999999999</v>
      </c>
      <c r="I354" s="63">
        <f t="shared" si="26"/>
        <v>163.98305099999999</v>
      </c>
      <c r="J354" s="63">
        <f t="shared" si="22"/>
        <v>163.98305099999999</v>
      </c>
      <c r="K354" s="63">
        <v>0</v>
      </c>
      <c r="L354" s="63">
        <f t="shared" si="27"/>
        <v>2150.0000019999998</v>
      </c>
    </row>
    <row r="355" spans="1:12">
      <c r="A355" s="40">
        <v>43744</v>
      </c>
      <c r="B355" s="19" t="s">
        <v>273</v>
      </c>
      <c r="C355" s="14">
        <v>7323</v>
      </c>
      <c r="D355" s="15">
        <v>0.12</v>
      </c>
      <c r="E355" s="25" t="s">
        <v>103</v>
      </c>
      <c r="F355" s="35">
        <v>3.3835000000000002</v>
      </c>
      <c r="G355" s="41">
        <v>475</v>
      </c>
      <c r="H355" s="63">
        <f t="shared" si="25"/>
        <v>1607.1625000000001</v>
      </c>
      <c r="I355" s="63">
        <f t="shared" si="26"/>
        <v>96.429749999999999</v>
      </c>
      <c r="J355" s="63">
        <f t="shared" si="22"/>
        <v>96.429749999999999</v>
      </c>
      <c r="K355" s="63">
        <v>0</v>
      </c>
      <c r="L355" s="63">
        <f t="shared" si="27"/>
        <v>1800.0220000000002</v>
      </c>
    </row>
    <row r="356" spans="1:12">
      <c r="A356" s="40">
        <v>43744</v>
      </c>
      <c r="B356" s="19" t="s">
        <v>313</v>
      </c>
      <c r="C356" s="14">
        <v>8513</v>
      </c>
      <c r="D356" s="42">
        <v>0.18</v>
      </c>
      <c r="E356" s="5" t="s">
        <v>33</v>
      </c>
      <c r="F356" s="27">
        <v>2</v>
      </c>
      <c r="G356" s="58">
        <v>84.75</v>
      </c>
      <c r="H356" s="4">
        <f t="shared" si="25"/>
        <v>169.5</v>
      </c>
      <c r="I356" s="4">
        <f t="shared" si="26"/>
        <v>15.254999999999999</v>
      </c>
      <c r="J356" s="4">
        <f t="shared" si="22"/>
        <v>15.254999999999999</v>
      </c>
      <c r="K356" s="4">
        <v>0</v>
      </c>
      <c r="L356" s="4">
        <f t="shared" si="27"/>
        <v>200.01</v>
      </c>
    </row>
    <row r="357" spans="1:12">
      <c r="A357" s="40">
        <v>43745</v>
      </c>
      <c r="B357" s="19" t="s">
        <v>136</v>
      </c>
      <c r="C357" s="32">
        <v>3924</v>
      </c>
      <c r="D357" s="33">
        <v>0.18</v>
      </c>
      <c r="E357" s="37" t="s">
        <v>178</v>
      </c>
      <c r="F357" s="27">
        <v>2</v>
      </c>
      <c r="G357" s="41">
        <v>224.5763</v>
      </c>
      <c r="H357" s="63">
        <f t="shared" si="25"/>
        <v>449.15260000000001</v>
      </c>
      <c r="I357" s="63">
        <f t="shared" si="26"/>
        <v>40.423733999999996</v>
      </c>
      <c r="J357" s="63">
        <f t="shared" si="22"/>
        <v>40.423733999999996</v>
      </c>
      <c r="K357" s="63">
        <v>0</v>
      </c>
      <c r="L357" s="63">
        <f t="shared" si="27"/>
        <v>530.00006799999994</v>
      </c>
    </row>
    <row r="358" spans="1:12">
      <c r="A358" s="40">
        <v>43745</v>
      </c>
      <c r="B358" s="19" t="s">
        <v>313</v>
      </c>
      <c r="C358" s="14">
        <v>7323</v>
      </c>
      <c r="D358" s="15">
        <v>0.12</v>
      </c>
      <c r="E358" s="25" t="s">
        <v>97</v>
      </c>
      <c r="F358" s="16">
        <v>3.21</v>
      </c>
      <c r="G358" s="41">
        <v>500</v>
      </c>
      <c r="H358" s="63">
        <f t="shared" si="25"/>
        <v>1605</v>
      </c>
      <c r="I358" s="63">
        <f t="shared" si="26"/>
        <v>96.3</v>
      </c>
      <c r="J358" s="63">
        <f t="shared" si="22"/>
        <v>96.3</v>
      </c>
      <c r="K358" s="63">
        <v>0</v>
      </c>
      <c r="L358" s="63">
        <f t="shared" si="27"/>
        <v>1797.6</v>
      </c>
    </row>
    <row r="359" spans="1:12">
      <c r="A359" s="40">
        <v>43746</v>
      </c>
      <c r="B359" s="19" t="s">
        <v>313</v>
      </c>
      <c r="C359" s="32">
        <v>3924</v>
      </c>
      <c r="D359" s="33">
        <v>0.18</v>
      </c>
      <c r="E359" s="37" t="s">
        <v>216</v>
      </c>
      <c r="F359" s="27">
        <v>6</v>
      </c>
      <c r="G359" s="41">
        <v>233.05080000000001</v>
      </c>
      <c r="H359" s="63">
        <f t="shared" si="25"/>
        <v>1398.3048000000001</v>
      </c>
      <c r="I359" s="63">
        <f t="shared" si="26"/>
        <v>125.84743200000001</v>
      </c>
      <c r="J359" s="63">
        <f t="shared" si="22"/>
        <v>125.84743200000001</v>
      </c>
      <c r="K359" s="63">
        <v>0</v>
      </c>
      <c r="L359" s="63">
        <f t="shared" si="27"/>
        <v>1649.9996640000002</v>
      </c>
    </row>
    <row r="360" spans="1:12">
      <c r="A360" s="40">
        <v>43746</v>
      </c>
      <c r="B360" s="19" t="s">
        <v>273</v>
      </c>
      <c r="C360" s="32">
        <v>8516</v>
      </c>
      <c r="D360" s="33">
        <v>0.18</v>
      </c>
      <c r="E360" s="37" t="s">
        <v>211</v>
      </c>
      <c r="F360" s="35">
        <v>1</v>
      </c>
      <c r="G360" s="41">
        <v>656.78</v>
      </c>
      <c r="H360" s="63">
        <f t="shared" si="25"/>
        <v>656.78</v>
      </c>
      <c r="I360" s="63">
        <f t="shared" si="26"/>
        <v>59.110199999999992</v>
      </c>
      <c r="J360" s="63">
        <f t="shared" si="22"/>
        <v>59.110199999999992</v>
      </c>
      <c r="K360" s="63">
        <v>0</v>
      </c>
      <c r="L360" s="63">
        <f t="shared" si="27"/>
        <v>775.0003999999999</v>
      </c>
    </row>
    <row r="361" spans="1:12">
      <c r="A361" s="40">
        <v>43746</v>
      </c>
      <c r="B361" s="19" t="s">
        <v>136</v>
      </c>
      <c r="C361" s="14">
        <v>3923</v>
      </c>
      <c r="D361" s="15">
        <v>0.18</v>
      </c>
      <c r="E361" s="5" t="s">
        <v>28</v>
      </c>
      <c r="F361" s="16">
        <v>2</v>
      </c>
      <c r="G361" s="41">
        <v>110</v>
      </c>
      <c r="H361" s="63">
        <f t="shared" si="25"/>
        <v>220</v>
      </c>
      <c r="I361" s="63">
        <f t="shared" si="26"/>
        <v>19.8</v>
      </c>
      <c r="J361" s="63">
        <f t="shared" si="22"/>
        <v>19.8</v>
      </c>
      <c r="K361" s="63">
        <v>0</v>
      </c>
      <c r="L361" s="63">
        <f t="shared" si="27"/>
        <v>259.60000000000002</v>
      </c>
    </row>
    <row r="362" spans="1:12">
      <c r="A362" s="40">
        <v>43747</v>
      </c>
      <c r="B362" s="19" t="s">
        <v>313</v>
      </c>
      <c r="C362" s="32">
        <v>8509</v>
      </c>
      <c r="D362" s="33">
        <v>0.18</v>
      </c>
      <c r="E362" s="37" t="s">
        <v>253</v>
      </c>
      <c r="F362" s="27">
        <v>1</v>
      </c>
      <c r="G362" s="41">
        <v>593.22029999999995</v>
      </c>
      <c r="H362" s="63">
        <f t="shared" si="25"/>
        <v>593.22029999999995</v>
      </c>
      <c r="I362" s="63">
        <f t="shared" si="26"/>
        <v>53.389826999999997</v>
      </c>
      <c r="J362" s="63">
        <f t="shared" ref="J362:J425" si="28">I362</f>
        <v>53.389826999999997</v>
      </c>
      <c r="K362" s="63">
        <v>0</v>
      </c>
      <c r="L362" s="63">
        <f t="shared" si="27"/>
        <v>699.99995399999989</v>
      </c>
    </row>
    <row r="363" spans="1:12">
      <c r="A363" s="40">
        <v>43747</v>
      </c>
      <c r="B363" s="19" t="s">
        <v>313</v>
      </c>
      <c r="C363" s="14">
        <v>7323</v>
      </c>
      <c r="D363" s="15">
        <v>0.12</v>
      </c>
      <c r="E363" s="5" t="s">
        <v>111</v>
      </c>
      <c r="F363" s="27">
        <v>4.2816999999999998</v>
      </c>
      <c r="G363" s="41">
        <v>220</v>
      </c>
      <c r="H363" s="63">
        <f t="shared" si="25"/>
        <v>941.97399999999993</v>
      </c>
      <c r="I363" s="63">
        <f t="shared" si="26"/>
        <v>56.518439999999991</v>
      </c>
      <c r="J363" s="63">
        <f t="shared" si="28"/>
        <v>56.518439999999991</v>
      </c>
      <c r="K363" s="63">
        <v>0</v>
      </c>
      <c r="L363" s="63">
        <f t="shared" si="27"/>
        <v>1055.0108799999998</v>
      </c>
    </row>
    <row r="364" spans="1:12">
      <c r="A364" s="40">
        <v>43747</v>
      </c>
      <c r="B364" s="19" t="s">
        <v>313</v>
      </c>
      <c r="C364" s="14">
        <v>3923</v>
      </c>
      <c r="D364" s="15">
        <v>0.18</v>
      </c>
      <c r="E364" s="5" t="s">
        <v>26</v>
      </c>
      <c r="F364" s="16">
        <v>3</v>
      </c>
      <c r="G364" s="41">
        <v>90</v>
      </c>
      <c r="H364" s="63">
        <f t="shared" si="25"/>
        <v>270</v>
      </c>
      <c r="I364" s="63">
        <f t="shared" si="26"/>
        <v>24.3</v>
      </c>
      <c r="J364" s="63">
        <f t="shared" si="28"/>
        <v>24.3</v>
      </c>
      <c r="K364" s="63">
        <v>0</v>
      </c>
      <c r="L364" s="63">
        <f t="shared" si="27"/>
        <v>318.60000000000002</v>
      </c>
    </row>
    <row r="365" spans="1:12">
      <c r="A365" s="40">
        <v>43748</v>
      </c>
      <c r="B365" s="19" t="s">
        <v>313</v>
      </c>
      <c r="C365" s="14">
        <v>7323</v>
      </c>
      <c r="D365" s="15">
        <v>0.12</v>
      </c>
      <c r="E365" s="5" t="s">
        <v>111</v>
      </c>
      <c r="F365" s="16">
        <v>4.9000000000000004</v>
      </c>
      <c r="G365" s="41">
        <v>190</v>
      </c>
      <c r="H365" s="63">
        <f t="shared" si="25"/>
        <v>931.00000000000011</v>
      </c>
      <c r="I365" s="63">
        <f t="shared" ref="I365:I396" si="29">H365*D365/2</f>
        <v>55.860000000000007</v>
      </c>
      <c r="J365" s="63">
        <f t="shared" si="28"/>
        <v>55.860000000000007</v>
      </c>
      <c r="K365" s="63">
        <v>0</v>
      </c>
      <c r="L365" s="63">
        <f t="shared" si="27"/>
        <v>1042.72</v>
      </c>
    </row>
    <row r="366" spans="1:12">
      <c r="A366" s="40">
        <v>43748</v>
      </c>
      <c r="B366" s="19" t="s">
        <v>313</v>
      </c>
      <c r="C366" s="32">
        <v>7323</v>
      </c>
      <c r="D366" s="33">
        <v>0.12</v>
      </c>
      <c r="E366" s="37" t="s">
        <v>296</v>
      </c>
      <c r="F366" s="35">
        <v>4</v>
      </c>
      <c r="G366" s="41">
        <v>223.21430000000001</v>
      </c>
      <c r="H366" s="63">
        <f t="shared" si="25"/>
        <v>892.85720000000003</v>
      </c>
      <c r="I366" s="63">
        <f t="shared" si="29"/>
        <v>53.571432000000001</v>
      </c>
      <c r="J366" s="63">
        <f t="shared" si="28"/>
        <v>53.571432000000001</v>
      </c>
      <c r="K366" s="63">
        <v>0</v>
      </c>
      <c r="L366" s="63">
        <f t="shared" si="27"/>
        <v>1000.000064</v>
      </c>
    </row>
    <row r="367" spans="1:12">
      <c r="A367" s="40">
        <v>43749</v>
      </c>
      <c r="B367" s="19" t="s">
        <v>272</v>
      </c>
      <c r="C367" s="14">
        <v>8516</v>
      </c>
      <c r="D367" s="15">
        <v>0.18</v>
      </c>
      <c r="E367" s="37" t="s">
        <v>252</v>
      </c>
      <c r="F367" s="44">
        <v>1</v>
      </c>
      <c r="G367" s="41">
        <v>296.61</v>
      </c>
      <c r="H367" s="63">
        <f t="shared" si="25"/>
        <v>296.61</v>
      </c>
      <c r="I367" s="63">
        <f t="shared" si="29"/>
        <v>26.694900000000001</v>
      </c>
      <c r="J367" s="63">
        <f t="shared" si="28"/>
        <v>26.694900000000001</v>
      </c>
      <c r="K367" s="63">
        <v>0</v>
      </c>
      <c r="L367" s="63">
        <f t="shared" si="27"/>
        <v>349.99980000000005</v>
      </c>
    </row>
    <row r="368" spans="1:12">
      <c r="A368" s="40">
        <v>43749</v>
      </c>
      <c r="B368" s="19" t="s">
        <v>313</v>
      </c>
      <c r="C368" s="32">
        <v>8539</v>
      </c>
      <c r="D368" s="33">
        <v>0.12</v>
      </c>
      <c r="E368" s="37" t="s">
        <v>255</v>
      </c>
      <c r="F368" s="27">
        <v>2</v>
      </c>
      <c r="G368" s="41">
        <v>223.21430000000001</v>
      </c>
      <c r="H368" s="63">
        <f t="shared" si="25"/>
        <v>446.42860000000002</v>
      </c>
      <c r="I368" s="63">
        <f t="shared" si="29"/>
        <v>26.785716000000001</v>
      </c>
      <c r="J368" s="63">
        <f t="shared" si="28"/>
        <v>26.785716000000001</v>
      </c>
      <c r="K368" s="63">
        <v>0</v>
      </c>
      <c r="L368" s="63">
        <f t="shared" si="27"/>
        <v>500.00003199999998</v>
      </c>
    </row>
    <row r="369" spans="1:12">
      <c r="A369" s="40">
        <v>43749</v>
      </c>
      <c r="B369" s="19" t="s">
        <v>313</v>
      </c>
      <c r="C369" s="32">
        <v>7323</v>
      </c>
      <c r="D369" s="33">
        <v>0.18</v>
      </c>
      <c r="E369" s="37" t="s">
        <v>250</v>
      </c>
      <c r="F369" s="27">
        <v>1</v>
      </c>
      <c r="G369" s="41">
        <v>1144.0678</v>
      </c>
      <c r="H369" s="63">
        <f t="shared" si="25"/>
        <v>1144.0678</v>
      </c>
      <c r="I369" s="63">
        <f t="shared" si="29"/>
        <v>102.96610199999999</v>
      </c>
      <c r="J369" s="63">
        <f t="shared" si="28"/>
        <v>102.96610199999999</v>
      </c>
      <c r="K369" s="63">
        <v>0</v>
      </c>
      <c r="L369" s="63">
        <f t="shared" si="27"/>
        <v>1350.0000040000002</v>
      </c>
    </row>
    <row r="370" spans="1:12">
      <c r="A370" s="40">
        <v>43750</v>
      </c>
      <c r="B370" s="19" t="s">
        <v>313</v>
      </c>
      <c r="C370" s="32">
        <v>8211</v>
      </c>
      <c r="D370" s="33">
        <v>0.12</v>
      </c>
      <c r="E370" s="37" t="s">
        <v>243</v>
      </c>
      <c r="F370" s="35">
        <v>10</v>
      </c>
      <c r="G370" s="41">
        <v>33.928600000000003</v>
      </c>
      <c r="H370" s="63">
        <f t="shared" si="25"/>
        <v>339.28600000000006</v>
      </c>
      <c r="I370" s="63">
        <f t="shared" si="29"/>
        <v>20.357160000000004</v>
      </c>
      <c r="J370" s="63">
        <f t="shared" si="28"/>
        <v>20.357160000000004</v>
      </c>
      <c r="K370" s="63">
        <v>0</v>
      </c>
      <c r="L370" s="63">
        <f t="shared" si="27"/>
        <v>380.0003200000001</v>
      </c>
    </row>
    <row r="371" spans="1:12">
      <c r="A371" s="40">
        <v>43750</v>
      </c>
      <c r="B371" s="19" t="s">
        <v>312</v>
      </c>
      <c r="C371" s="32">
        <v>7013</v>
      </c>
      <c r="D371" s="33">
        <v>0.18</v>
      </c>
      <c r="E371" s="34" t="s">
        <v>288</v>
      </c>
      <c r="F371" s="35">
        <v>6</v>
      </c>
      <c r="G371" s="41">
        <v>240.113</v>
      </c>
      <c r="H371" s="63">
        <f t="shared" si="25"/>
        <v>1440.6779999999999</v>
      </c>
      <c r="I371" s="63">
        <f t="shared" si="29"/>
        <v>129.66101999999998</v>
      </c>
      <c r="J371" s="63">
        <f t="shared" si="28"/>
        <v>129.66101999999998</v>
      </c>
      <c r="K371" s="63">
        <v>0</v>
      </c>
      <c r="L371" s="63">
        <f t="shared" si="27"/>
        <v>1700.0000399999999</v>
      </c>
    </row>
    <row r="372" spans="1:12">
      <c r="A372" s="40">
        <v>43750</v>
      </c>
      <c r="B372" s="19" t="s">
        <v>313</v>
      </c>
      <c r="C372" s="32">
        <v>8211</v>
      </c>
      <c r="D372" s="33">
        <v>0.12</v>
      </c>
      <c r="E372" s="37" t="s">
        <v>164</v>
      </c>
      <c r="F372" s="27">
        <v>3</v>
      </c>
      <c r="G372" s="41">
        <v>44.642899999999997</v>
      </c>
      <c r="H372" s="63">
        <f t="shared" si="25"/>
        <v>133.92869999999999</v>
      </c>
      <c r="I372" s="63">
        <f t="shared" si="29"/>
        <v>8.0357219999999998</v>
      </c>
      <c r="J372" s="63">
        <f t="shared" si="28"/>
        <v>8.0357219999999998</v>
      </c>
      <c r="K372" s="63">
        <v>0</v>
      </c>
      <c r="L372" s="63">
        <f t="shared" si="27"/>
        <v>150.00014399999998</v>
      </c>
    </row>
    <row r="373" spans="1:12">
      <c r="A373" s="40">
        <v>43750</v>
      </c>
      <c r="B373" s="19" t="s">
        <v>313</v>
      </c>
      <c r="C373" s="32">
        <v>8516</v>
      </c>
      <c r="D373" s="33">
        <v>0.18</v>
      </c>
      <c r="E373" s="37" t="s">
        <v>281</v>
      </c>
      <c r="F373" s="27">
        <v>1</v>
      </c>
      <c r="G373" s="41">
        <v>474.5763</v>
      </c>
      <c r="H373" s="63">
        <f t="shared" si="25"/>
        <v>474.5763</v>
      </c>
      <c r="I373" s="63">
        <f t="shared" si="29"/>
        <v>42.711866999999998</v>
      </c>
      <c r="J373" s="63">
        <f t="shared" si="28"/>
        <v>42.711866999999998</v>
      </c>
      <c r="K373" s="63">
        <v>0</v>
      </c>
      <c r="L373" s="63">
        <f t="shared" si="27"/>
        <v>560.00003400000003</v>
      </c>
    </row>
    <row r="374" spans="1:12">
      <c r="A374" s="40">
        <v>43750</v>
      </c>
      <c r="B374" s="19" t="s">
        <v>313</v>
      </c>
      <c r="C374" s="14">
        <v>3923</v>
      </c>
      <c r="D374" s="15">
        <v>0.18</v>
      </c>
      <c r="E374" s="5" t="s">
        <v>26</v>
      </c>
      <c r="F374" s="16">
        <v>3</v>
      </c>
      <c r="G374" s="41">
        <v>90</v>
      </c>
      <c r="H374" s="63">
        <f t="shared" si="25"/>
        <v>270</v>
      </c>
      <c r="I374" s="63">
        <f t="shared" si="29"/>
        <v>24.3</v>
      </c>
      <c r="J374" s="63">
        <f t="shared" si="28"/>
        <v>24.3</v>
      </c>
      <c r="K374" s="63">
        <v>0</v>
      </c>
      <c r="L374" s="63">
        <f t="shared" si="27"/>
        <v>318.60000000000002</v>
      </c>
    </row>
    <row r="375" spans="1:12">
      <c r="A375" s="40">
        <v>43750</v>
      </c>
      <c r="B375" s="19" t="s">
        <v>313</v>
      </c>
      <c r="C375" s="32">
        <v>3924</v>
      </c>
      <c r="D375" s="33">
        <v>0.18</v>
      </c>
      <c r="E375" s="37" t="s">
        <v>177</v>
      </c>
      <c r="F375" s="16">
        <v>5</v>
      </c>
      <c r="G375" s="41">
        <v>779.66099999999994</v>
      </c>
      <c r="H375" s="63">
        <f t="shared" si="25"/>
        <v>3898.3049999999998</v>
      </c>
      <c r="I375" s="63">
        <f t="shared" si="29"/>
        <v>350.84744999999998</v>
      </c>
      <c r="J375" s="63">
        <f t="shared" si="28"/>
        <v>350.84744999999998</v>
      </c>
      <c r="K375" s="63">
        <v>0</v>
      </c>
      <c r="L375" s="63">
        <f t="shared" si="27"/>
        <v>4599.9998999999998</v>
      </c>
    </row>
    <row r="376" spans="1:12">
      <c r="A376" s="40">
        <v>43751</v>
      </c>
      <c r="B376" s="19" t="s">
        <v>136</v>
      </c>
      <c r="C376" s="32">
        <v>8215</v>
      </c>
      <c r="D376" s="33">
        <v>0.12</v>
      </c>
      <c r="E376" s="37" t="s">
        <v>163</v>
      </c>
      <c r="F376" s="27">
        <v>2</v>
      </c>
      <c r="G376" s="41">
        <v>62.5</v>
      </c>
      <c r="H376" s="63">
        <f t="shared" si="25"/>
        <v>125</v>
      </c>
      <c r="I376" s="63">
        <f t="shared" si="29"/>
        <v>7.5</v>
      </c>
      <c r="J376" s="63">
        <f t="shared" si="28"/>
        <v>7.5</v>
      </c>
      <c r="K376" s="63">
        <v>0</v>
      </c>
      <c r="L376" s="63">
        <f t="shared" si="27"/>
        <v>140</v>
      </c>
    </row>
    <row r="377" spans="1:12">
      <c r="A377" s="40">
        <v>43751</v>
      </c>
      <c r="B377" s="19" t="s">
        <v>136</v>
      </c>
      <c r="C377" s="32">
        <v>7323</v>
      </c>
      <c r="D377" s="33">
        <v>0.12</v>
      </c>
      <c r="E377" s="37" t="s">
        <v>295</v>
      </c>
      <c r="F377" s="27">
        <v>1</v>
      </c>
      <c r="G377" s="41">
        <v>241.07140000000001</v>
      </c>
      <c r="H377" s="63">
        <f t="shared" si="25"/>
        <v>241.07140000000001</v>
      </c>
      <c r="I377" s="63">
        <f t="shared" si="29"/>
        <v>14.464283999999999</v>
      </c>
      <c r="J377" s="63">
        <f t="shared" si="28"/>
        <v>14.464283999999999</v>
      </c>
      <c r="K377" s="63">
        <v>0</v>
      </c>
      <c r="L377" s="63">
        <f t="shared" si="27"/>
        <v>269.99996800000002</v>
      </c>
    </row>
    <row r="378" spans="1:12">
      <c r="A378" s="40">
        <v>43751</v>
      </c>
      <c r="B378" s="19" t="s">
        <v>136</v>
      </c>
      <c r="C378" s="32">
        <v>9613</v>
      </c>
      <c r="D378" s="33">
        <v>0.18</v>
      </c>
      <c r="E378" s="37" t="s">
        <v>166</v>
      </c>
      <c r="F378" s="27">
        <v>1</v>
      </c>
      <c r="G378" s="41">
        <v>76.271199999999993</v>
      </c>
      <c r="H378" s="63">
        <f t="shared" si="25"/>
        <v>76.271199999999993</v>
      </c>
      <c r="I378" s="63">
        <f t="shared" si="29"/>
        <v>6.8644079999999992</v>
      </c>
      <c r="J378" s="63">
        <f t="shared" si="28"/>
        <v>6.8644079999999992</v>
      </c>
      <c r="K378" s="63">
        <v>0</v>
      </c>
      <c r="L378" s="63">
        <f t="shared" ref="L378:L409" si="30">SUM(H378:K378)</f>
        <v>90.000015999999988</v>
      </c>
    </row>
    <row r="379" spans="1:12">
      <c r="A379" s="40">
        <v>43751</v>
      </c>
      <c r="B379" s="19" t="s">
        <v>136</v>
      </c>
      <c r="C379" s="32">
        <v>7323</v>
      </c>
      <c r="D379" s="33">
        <v>0.12</v>
      </c>
      <c r="E379" s="37" t="s">
        <v>296</v>
      </c>
      <c r="F379" s="16">
        <v>4</v>
      </c>
      <c r="G379" s="41">
        <v>223.21430000000001</v>
      </c>
      <c r="H379" s="63">
        <f t="shared" si="25"/>
        <v>892.85720000000003</v>
      </c>
      <c r="I379" s="63">
        <f t="shared" si="29"/>
        <v>53.571432000000001</v>
      </c>
      <c r="J379" s="63">
        <f t="shared" si="28"/>
        <v>53.571432000000001</v>
      </c>
      <c r="K379" s="63">
        <v>0</v>
      </c>
      <c r="L379" s="63">
        <f t="shared" si="30"/>
        <v>1000.000064</v>
      </c>
    </row>
    <row r="380" spans="1:12">
      <c r="A380" s="40">
        <v>43751</v>
      </c>
      <c r="B380" s="19" t="s">
        <v>136</v>
      </c>
      <c r="C380" s="32">
        <v>7323</v>
      </c>
      <c r="D380" s="33">
        <v>0.12</v>
      </c>
      <c r="E380" s="37" t="s">
        <v>295</v>
      </c>
      <c r="F380" s="16">
        <v>2</v>
      </c>
      <c r="G380" s="41">
        <v>267.8571</v>
      </c>
      <c r="H380" s="63">
        <f t="shared" si="25"/>
        <v>535.71420000000001</v>
      </c>
      <c r="I380" s="63">
        <f t="shared" si="29"/>
        <v>32.142851999999998</v>
      </c>
      <c r="J380" s="63">
        <f t="shared" si="28"/>
        <v>32.142851999999998</v>
      </c>
      <c r="K380" s="63">
        <v>0</v>
      </c>
      <c r="L380" s="63">
        <f t="shared" si="30"/>
        <v>599.9999039999999</v>
      </c>
    </row>
    <row r="381" spans="1:12">
      <c r="A381" s="40">
        <v>43751</v>
      </c>
      <c r="B381" s="19" t="s">
        <v>136</v>
      </c>
      <c r="C381" s="32">
        <v>7323</v>
      </c>
      <c r="D381" s="33">
        <v>0.12</v>
      </c>
      <c r="E381" s="37" t="s">
        <v>237</v>
      </c>
      <c r="F381" s="16">
        <v>2.3757999999999999</v>
      </c>
      <c r="G381" s="41">
        <v>345</v>
      </c>
      <c r="H381" s="63">
        <f t="shared" si="25"/>
        <v>819.65099999999995</v>
      </c>
      <c r="I381" s="63">
        <f t="shared" si="29"/>
        <v>49.179059999999993</v>
      </c>
      <c r="J381" s="63">
        <f t="shared" si="28"/>
        <v>49.179059999999993</v>
      </c>
      <c r="K381" s="63">
        <v>0</v>
      </c>
      <c r="L381" s="63">
        <f t="shared" si="30"/>
        <v>918.00911999999994</v>
      </c>
    </row>
    <row r="382" spans="1:12">
      <c r="A382" s="40">
        <v>43751</v>
      </c>
      <c r="B382" s="19" t="s">
        <v>313</v>
      </c>
      <c r="C382" s="32">
        <v>8516</v>
      </c>
      <c r="D382" s="33">
        <v>0.18</v>
      </c>
      <c r="E382" s="37" t="s">
        <v>316</v>
      </c>
      <c r="F382" s="16">
        <v>1</v>
      </c>
      <c r="G382" s="16">
        <v>572.03390000000002</v>
      </c>
      <c r="H382" s="63">
        <f t="shared" si="25"/>
        <v>572.03390000000002</v>
      </c>
      <c r="I382" s="63">
        <f t="shared" si="29"/>
        <v>51.483050999999996</v>
      </c>
      <c r="J382" s="63">
        <f t="shared" si="28"/>
        <v>51.483050999999996</v>
      </c>
      <c r="K382" s="63">
        <v>0</v>
      </c>
      <c r="L382" s="63">
        <f t="shared" si="30"/>
        <v>675.00000200000011</v>
      </c>
    </row>
    <row r="383" spans="1:12">
      <c r="A383" s="40">
        <v>43752</v>
      </c>
      <c r="B383" s="19" t="s">
        <v>312</v>
      </c>
      <c r="C383" s="14">
        <v>3923</v>
      </c>
      <c r="D383" s="15">
        <v>0.18</v>
      </c>
      <c r="E383" s="5" t="s">
        <v>28</v>
      </c>
      <c r="F383" s="16">
        <v>2</v>
      </c>
      <c r="G383" s="41">
        <v>110</v>
      </c>
      <c r="H383" s="63">
        <f t="shared" si="25"/>
        <v>220</v>
      </c>
      <c r="I383" s="63">
        <f t="shared" si="29"/>
        <v>19.8</v>
      </c>
      <c r="J383" s="63">
        <f t="shared" si="28"/>
        <v>19.8</v>
      </c>
      <c r="K383" s="63">
        <v>0</v>
      </c>
      <c r="L383" s="63">
        <f t="shared" si="30"/>
        <v>259.60000000000002</v>
      </c>
    </row>
    <row r="384" spans="1:12">
      <c r="A384" s="40">
        <v>43752</v>
      </c>
      <c r="B384" s="19" t="s">
        <v>136</v>
      </c>
      <c r="C384" s="14">
        <v>7323</v>
      </c>
      <c r="D384" s="15">
        <v>0.12</v>
      </c>
      <c r="E384" s="5" t="s">
        <v>49</v>
      </c>
      <c r="F384" s="16">
        <v>1</v>
      </c>
      <c r="G384" s="41">
        <v>156.25</v>
      </c>
      <c r="H384" s="63">
        <f t="shared" si="25"/>
        <v>156.25</v>
      </c>
      <c r="I384" s="63">
        <f t="shared" si="29"/>
        <v>9.375</v>
      </c>
      <c r="J384" s="63">
        <f t="shared" si="28"/>
        <v>9.375</v>
      </c>
      <c r="K384" s="63">
        <v>0</v>
      </c>
      <c r="L384" s="63">
        <f t="shared" si="30"/>
        <v>175</v>
      </c>
    </row>
    <row r="385" spans="1:12">
      <c r="A385" s="40">
        <v>43752</v>
      </c>
      <c r="B385" s="19" t="s">
        <v>313</v>
      </c>
      <c r="C385" s="32">
        <v>3924</v>
      </c>
      <c r="D385" s="33">
        <v>0.18</v>
      </c>
      <c r="E385" s="37" t="s">
        <v>178</v>
      </c>
      <c r="F385" s="16">
        <v>3</v>
      </c>
      <c r="G385" s="41">
        <v>237.28809999999999</v>
      </c>
      <c r="H385" s="63">
        <f t="shared" si="25"/>
        <v>711.86429999999996</v>
      </c>
      <c r="I385" s="63">
        <f t="shared" si="29"/>
        <v>64.067786999999996</v>
      </c>
      <c r="J385" s="63">
        <f t="shared" si="28"/>
        <v>64.067786999999996</v>
      </c>
      <c r="K385" s="63">
        <v>0</v>
      </c>
      <c r="L385" s="63">
        <f t="shared" si="30"/>
        <v>839.99987399999986</v>
      </c>
    </row>
    <row r="386" spans="1:12">
      <c r="A386" s="40">
        <v>43752</v>
      </c>
      <c r="B386" s="19" t="s">
        <v>136</v>
      </c>
      <c r="C386" s="32">
        <v>7321</v>
      </c>
      <c r="D386" s="33">
        <v>0.18</v>
      </c>
      <c r="E386" s="37" t="s">
        <v>289</v>
      </c>
      <c r="F386" s="16">
        <v>1</v>
      </c>
      <c r="G386" s="41">
        <v>3305.0846999999999</v>
      </c>
      <c r="H386" s="63">
        <f t="shared" si="25"/>
        <v>3305.0846999999999</v>
      </c>
      <c r="I386" s="63">
        <f t="shared" si="29"/>
        <v>297.45762299999996</v>
      </c>
      <c r="J386" s="63">
        <f t="shared" si="28"/>
        <v>297.45762299999996</v>
      </c>
      <c r="K386" s="63">
        <v>0</v>
      </c>
      <c r="L386" s="63">
        <f t="shared" si="30"/>
        <v>3899.9999459999995</v>
      </c>
    </row>
    <row r="387" spans="1:12">
      <c r="A387" s="40">
        <v>43752</v>
      </c>
      <c r="B387" s="19" t="s">
        <v>349</v>
      </c>
      <c r="C387" s="32">
        <v>8516</v>
      </c>
      <c r="D387" s="33">
        <v>0.18</v>
      </c>
      <c r="E387" s="37" t="s">
        <v>292</v>
      </c>
      <c r="F387" s="44">
        <v>1</v>
      </c>
      <c r="G387" s="41">
        <v>741.52539999999999</v>
      </c>
      <c r="H387" s="63">
        <f t="shared" si="25"/>
        <v>741.52539999999999</v>
      </c>
      <c r="I387" s="63">
        <f t="shared" si="29"/>
        <v>66.737285999999997</v>
      </c>
      <c r="J387" s="63">
        <f t="shared" si="28"/>
        <v>66.737285999999997</v>
      </c>
      <c r="K387" s="63">
        <v>0</v>
      </c>
      <c r="L387" s="63">
        <f t="shared" si="30"/>
        <v>874.99997200000007</v>
      </c>
    </row>
    <row r="388" spans="1:12">
      <c r="A388" s="40">
        <v>43753</v>
      </c>
      <c r="B388" s="19" t="s">
        <v>313</v>
      </c>
      <c r="C388" s="32">
        <v>8516</v>
      </c>
      <c r="D388" s="33">
        <v>0.18</v>
      </c>
      <c r="E388" s="37" t="s">
        <v>134</v>
      </c>
      <c r="F388" s="16">
        <v>1</v>
      </c>
      <c r="G388" s="41">
        <v>1228.81</v>
      </c>
      <c r="H388" s="63">
        <f t="shared" ref="H388:H451" si="31">F388*G388</f>
        <v>1228.81</v>
      </c>
      <c r="I388" s="63">
        <f t="shared" si="29"/>
        <v>110.59289999999999</v>
      </c>
      <c r="J388" s="63">
        <f t="shared" si="28"/>
        <v>110.59289999999999</v>
      </c>
      <c r="K388" s="63">
        <v>0</v>
      </c>
      <c r="L388" s="63">
        <f t="shared" si="30"/>
        <v>1449.9958000000001</v>
      </c>
    </row>
    <row r="389" spans="1:12">
      <c r="A389" s="40">
        <v>43753</v>
      </c>
      <c r="B389" s="19" t="s">
        <v>313</v>
      </c>
      <c r="C389" s="14">
        <v>3923</v>
      </c>
      <c r="D389" s="15">
        <v>0.18</v>
      </c>
      <c r="E389" s="5" t="s">
        <v>27</v>
      </c>
      <c r="F389" s="16">
        <v>2</v>
      </c>
      <c r="G389" s="41">
        <v>100</v>
      </c>
      <c r="H389" s="63">
        <f t="shared" si="31"/>
        <v>200</v>
      </c>
      <c r="I389" s="63">
        <f t="shared" si="29"/>
        <v>18</v>
      </c>
      <c r="J389" s="63">
        <f t="shared" si="28"/>
        <v>18</v>
      </c>
      <c r="K389" s="63">
        <v>0</v>
      </c>
      <c r="L389" s="63">
        <f t="shared" si="30"/>
        <v>236</v>
      </c>
    </row>
    <row r="390" spans="1:12">
      <c r="A390" s="40">
        <v>43754</v>
      </c>
      <c r="B390" s="19" t="s">
        <v>136</v>
      </c>
      <c r="C390" s="14">
        <v>7323</v>
      </c>
      <c r="D390" s="15">
        <v>0.12</v>
      </c>
      <c r="E390" s="5" t="s">
        <v>111</v>
      </c>
      <c r="F390" s="27">
        <v>3.01</v>
      </c>
      <c r="G390" s="41">
        <v>200</v>
      </c>
      <c r="H390" s="63">
        <f t="shared" si="31"/>
        <v>602</v>
      </c>
      <c r="I390" s="63">
        <f t="shared" si="29"/>
        <v>36.119999999999997</v>
      </c>
      <c r="J390" s="63">
        <f t="shared" si="28"/>
        <v>36.119999999999997</v>
      </c>
      <c r="K390" s="63">
        <v>0</v>
      </c>
      <c r="L390" s="63">
        <f t="shared" si="30"/>
        <v>674.24</v>
      </c>
    </row>
    <row r="391" spans="1:12">
      <c r="A391" s="40">
        <v>43754</v>
      </c>
      <c r="B391" s="19" t="s">
        <v>136</v>
      </c>
      <c r="C391" s="32">
        <v>3924</v>
      </c>
      <c r="D391" s="33">
        <v>0.18</v>
      </c>
      <c r="E391" s="37" t="s">
        <v>115</v>
      </c>
      <c r="F391" s="16">
        <v>2</v>
      </c>
      <c r="G391" s="41">
        <v>614.40679999999998</v>
      </c>
      <c r="H391" s="63">
        <f t="shared" si="31"/>
        <v>1228.8136</v>
      </c>
      <c r="I391" s="63">
        <f t="shared" si="29"/>
        <v>110.59322399999999</v>
      </c>
      <c r="J391" s="63">
        <f t="shared" si="28"/>
        <v>110.59322399999999</v>
      </c>
      <c r="K391" s="63">
        <v>0</v>
      </c>
      <c r="L391" s="63">
        <f t="shared" si="30"/>
        <v>1450.0000479999999</v>
      </c>
    </row>
    <row r="392" spans="1:12">
      <c r="A392" s="40">
        <v>43755</v>
      </c>
      <c r="B392" s="19" t="s">
        <v>313</v>
      </c>
      <c r="C392" s="14">
        <v>3923</v>
      </c>
      <c r="D392" s="15">
        <v>0.18</v>
      </c>
      <c r="E392" s="5" t="s">
        <v>27</v>
      </c>
      <c r="F392" s="16">
        <v>3</v>
      </c>
      <c r="G392" s="41">
        <v>100</v>
      </c>
      <c r="H392" s="63">
        <f t="shared" si="31"/>
        <v>300</v>
      </c>
      <c r="I392" s="63">
        <f t="shared" si="29"/>
        <v>27</v>
      </c>
      <c r="J392" s="63">
        <f t="shared" si="28"/>
        <v>27</v>
      </c>
      <c r="K392" s="63">
        <v>0</v>
      </c>
      <c r="L392" s="63">
        <f t="shared" si="30"/>
        <v>354</v>
      </c>
    </row>
    <row r="393" spans="1:12">
      <c r="A393" s="40">
        <v>43755</v>
      </c>
      <c r="B393" s="19" t="s">
        <v>313</v>
      </c>
      <c r="C393" s="32">
        <v>8509</v>
      </c>
      <c r="D393" s="33">
        <v>0.18</v>
      </c>
      <c r="E393" s="37" t="s">
        <v>253</v>
      </c>
      <c r="F393" s="27">
        <v>1</v>
      </c>
      <c r="G393" s="41">
        <v>635.59320000000002</v>
      </c>
      <c r="H393" s="63">
        <f t="shared" si="31"/>
        <v>635.59320000000002</v>
      </c>
      <c r="I393" s="63">
        <f t="shared" si="29"/>
        <v>57.203387999999997</v>
      </c>
      <c r="J393" s="63">
        <f t="shared" si="28"/>
        <v>57.203387999999997</v>
      </c>
      <c r="K393" s="63">
        <v>0</v>
      </c>
      <c r="L393" s="63">
        <f t="shared" si="30"/>
        <v>749.99997600000006</v>
      </c>
    </row>
    <row r="394" spans="1:12">
      <c r="A394" s="40">
        <v>43755</v>
      </c>
      <c r="B394" s="19" t="s">
        <v>313</v>
      </c>
      <c r="C394" s="32">
        <v>7323</v>
      </c>
      <c r="D394" s="33">
        <v>0.12</v>
      </c>
      <c r="E394" s="37" t="s">
        <v>296</v>
      </c>
      <c r="F394" s="16">
        <v>1</v>
      </c>
      <c r="G394" s="41">
        <v>223.21430000000001</v>
      </c>
      <c r="H394" s="63">
        <f t="shared" si="31"/>
        <v>223.21430000000001</v>
      </c>
      <c r="I394" s="63">
        <f t="shared" si="29"/>
        <v>13.392858</v>
      </c>
      <c r="J394" s="63">
        <f t="shared" si="28"/>
        <v>13.392858</v>
      </c>
      <c r="K394" s="63">
        <v>0</v>
      </c>
      <c r="L394" s="63">
        <f t="shared" si="30"/>
        <v>250.00001599999999</v>
      </c>
    </row>
    <row r="395" spans="1:12">
      <c r="A395" s="40">
        <v>43756</v>
      </c>
      <c r="B395" s="19" t="s">
        <v>313</v>
      </c>
      <c r="C395" s="14">
        <v>8516</v>
      </c>
      <c r="D395" s="15">
        <v>0.18</v>
      </c>
      <c r="E395" s="37" t="s">
        <v>252</v>
      </c>
      <c r="F395" s="44">
        <v>1</v>
      </c>
      <c r="G395" s="41">
        <v>296.61</v>
      </c>
      <c r="H395" s="63">
        <f t="shared" si="31"/>
        <v>296.61</v>
      </c>
      <c r="I395" s="63">
        <f t="shared" si="29"/>
        <v>26.694900000000001</v>
      </c>
      <c r="J395" s="63">
        <f t="shared" si="28"/>
        <v>26.694900000000001</v>
      </c>
      <c r="K395" s="63">
        <v>0</v>
      </c>
      <c r="L395" s="63">
        <f t="shared" si="30"/>
        <v>349.99980000000005</v>
      </c>
    </row>
    <row r="396" spans="1:12">
      <c r="A396" s="40">
        <v>43756</v>
      </c>
      <c r="B396" s="19" t="s">
        <v>136</v>
      </c>
      <c r="C396" s="32">
        <v>9613</v>
      </c>
      <c r="D396" s="33">
        <v>0.18</v>
      </c>
      <c r="E396" s="37" t="s">
        <v>165</v>
      </c>
      <c r="F396" s="27">
        <v>1</v>
      </c>
      <c r="G396" s="41">
        <v>63.5593</v>
      </c>
      <c r="H396" s="63">
        <f t="shared" si="31"/>
        <v>63.5593</v>
      </c>
      <c r="I396" s="63">
        <f t="shared" si="29"/>
        <v>5.7203369999999998</v>
      </c>
      <c r="J396" s="63">
        <f t="shared" si="28"/>
        <v>5.7203369999999998</v>
      </c>
      <c r="K396" s="63">
        <v>0</v>
      </c>
      <c r="L396" s="63">
        <f t="shared" si="30"/>
        <v>74.999973999999995</v>
      </c>
    </row>
    <row r="397" spans="1:12">
      <c r="A397" s="40">
        <v>43756</v>
      </c>
      <c r="B397" s="19" t="s">
        <v>136</v>
      </c>
      <c r="C397" s="32">
        <v>8539</v>
      </c>
      <c r="D397" s="33">
        <v>0.12</v>
      </c>
      <c r="E397" s="37" t="s">
        <v>255</v>
      </c>
      <c r="F397" s="27">
        <v>2</v>
      </c>
      <c r="G397" s="41">
        <v>223.21430000000001</v>
      </c>
      <c r="H397" s="63">
        <f t="shared" si="31"/>
        <v>446.42860000000002</v>
      </c>
      <c r="I397" s="63">
        <f t="shared" ref="I397:I399" si="32">H397*D397/2</f>
        <v>26.785716000000001</v>
      </c>
      <c r="J397" s="63">
        <f t="shared" si="28"/>
        <v>26.785716000000001</v>
      </c>
      <c r="K397" s="63">
        <v>0</v>
      </c>
      <c r="L397" s="63">
        <f t="shared" si="30"/>
        <v>500.00003199999998</v>
      </c>
    </row>
    <row r="398" spans="1:12">
      <c r="A398" s="40">
        <v>43757</v>
      </c>
      <c r="B398" s="19" t="s">
        <v>274</v>
      </c>
      <c r="C398" s="32">
        <v>8215</v>
      </c>
      <c r="D398" s="33">
        <v>0.12</v>
      </c>
      <c r="E398" s="37" t="s">
        <v>197</v>
      </c>
      <c r="F398" s="35">
        <v>1</v>
      </c>
      <c r="G398" s="41">
        <v>714.28570000000002</v>
      </c>
      <c r="H398" s="63">
        <f t="shared" si="31"/>
        <v>714.28570000000002</v>
      </c>
      <c r="I398" s="63">
        <f t="shared" si="32"/>
        <v>42.857141999999996</v>
      </c>
      <c r="J398" s="63">
        <f t="shared" si="28"/>
        <v>42.857141999999996</v>
      </c>
      <c r="K398" s="63">
        <v>0</v>
      </c>
      <c r="L398" s="63">
        <f t="shared" si="30"/>
        <v>799.99998399999993</v>
      </c>
    </row>
    <row r="399" spans="1:12">
      <c r="A399" s="40">
        <v>43757</v>
      </c>
      <c r="B399" s="19" t="s">
        <v>274</v>
      </c>
      <c r="C399" s="32">
        <v>8215</v>
      </c>
      <c r="D399" s="33">
        <v>0.12</v>
      </c>
      <c r="E399" s="37" t="s">
        <v>197</v>
      </c>
      <c r="F399" s="35">
        <v>2</v>
      </c>
      <c r="G399" s="41">
        <v>758.92859999999996</v>
      </c>
      <c r="H399" s="63">
        <f t="shared" si="31"/>
        <v>1517.8571999999999</v>
      </c>
      <c r="I399" s="63">
        <f t="shared" si="32"/>
        <v>91.071431999999987</v>
      </c>
      <c r="J399" s="63">
        <f t="shared" si="28"/>
        <v>91.071431999999987</v>
      </c>
      <c r="K399" s="63">
        <v>0</v>
      </c>
      <c r="L399" s="63">
        <f t="shared" si="30"/>
        <v>1700.0000639999998</v>
      </c>
    </row>
    <row r="400" spans="1:12">
      <c r="A400" s="40">
        <v>43758</v>
      </c>
      <c r="B400" s="19" t="s">
        <v>313</v>
      </c>
      <c r="C400" s="14">
        <v>7323</v>
      </c>
      <c r="D400" s="15">
        <v>0.12</v>
      </c>
      <c r="E400" s="5" t="s">
        <v>83</v>
      </c>
      <c r="F400" s="16">
        <v>3.1779999999999999</v>
      </c>
      <c r="G400" s="41">
        <v>100</v>
      </c>
      <c r="H400" s="63">
        <f t="shared" si="31"/>
        <v>317.8</v>
      </c>
      <c r="I400" s="63">
        <f>H400*D365/2</f>
        <v>19.068000000000001</v>
      </c>
      <c r="J400" s="63">
        <f t="shared" si="28"/>
        <v>19.068000000000001</v>
      </c>
      <c r="K400" s="63">
        <v>0</v>
      </c>
      <c r="L400" s="63">
        <f t="shared" si="30"/>
        <v>355.93599999999998</v>
      </c>
    </row>
    <row r="401" spans="1:12">
      <c r="A401" s="40">
        <v>43758</v>
      </c>
      <c r="B401" s="19" t="s">
        <v>136</v>
      </c>
      <c r="C401" s="32">
        <v>7323</v>
      </c>
      <c r="D401" s="33">
        <v>0.12</v>
      </c>
      <c r="E401" s="37" t="s">
        <v>296</v>
      </c>
      <c r="F401" s="16">
        <v>1</v>
      </c>
      <c r="G401" s="41">
        <v>214.28569999999999</v>
      </c>
      <c r="H401" s="63">
        <f t="shared" si="31"/>
        <v>214.28569999999999</v>
      </c>
      <c r="I401" s="63">
        <f t="shared" ref="I401:I464" si="33">H401*D401/2</f>
        <v>12.857142</v>
      </c>
      <c r="J401" s="63">
        <f t="shared" si="28"/>
        <v>12.857142</v>
      </c>
      <c r="K401" s="63">
        <v>0</v>
      </c>
      <c r="L401" s="63">
        <f t="shared" si="30"/>
        <v>239.99998400000001</v>
      </c>
    </row>
    <row r="402" spans="1:12">
      <c r="A402" s="40">
        <v>43758</v>
      </c>
      <c r="B402" s="19" t="s">
        <v>136</v>
      </c>
      <c r="C402" s="32">
        <v>7323</v>
      </c>
      <c r="D402" s="33">
        <v>0.12</v>
      </c>
      <c r="E402" s="37" t="s">
        <v>296</v>
      </c>
      <c r="F402" s="27">
        <v>1</v>
      </c>
      <c r="G402" s="41">
        <v>196.42859999999999</v>
      </c>
      <c r="H402" s="63">
        <f t="shared" si="31"/>
        <v>196.42859999999999</v>
      </c>
      <c r="I402" s="63">
        <f t="shared" si="33"/>
        <v>11.785715999999999</v>
      </c>
      <c r="J402" s="63">
        <f t="shared" si="28"/>
        <v>11.785715999999999</v>
      </c>
      <c r="K402" s="63">
        <v>0</v>
      </c>
      <c r="L402" s="63">
        <f t="shared" si="30"/>
        <v>220.000032</v>
      </c>
    </row>
    <row r="403" spans="1:12">
      <c r="A403" s="40">
        <v>43758</v>
      </c>
      <c r="B403" s="19" t="s">
        <v>136</v>
      </c>
      <c r="C403" s="32">
        <v>7323</v>
      </c>
      <c r="D403" s="33">
        <v>0.12</v>
      </c>
      <c r="E403" s="37" t="s">
        <v>296</v>
      </c>
      <c r="F403" s="27">
        <v>1</v>
      </c>
      <c r="G403" s="41">
        <v>196.42859999999999</v>
      </c>
      <c r="H403" s="63">
        <f t="shared" si="31"/>
        <v>196.42859999999999</v>
      </c>
      <c r="I403" s="63">
        <f t="shared" si="33"/>
        <v>11.785715999999999</v>
      </c>
      <c r="J403" s="63">
        <f t="shared" si="28"/>
        <v>11.785715999999999</v>
      </c>
      <c r="K403" s="63">
        <v>0</v>
      </c>
      <c r="L403" s="63">
        <f t="shared" si="30"/>
        <v>220.000032</v>
      </c>
    </row>
    <row r="404" spans="1:12">
      <c r="A404" s="40">
        <v>43758</v>
      </c>
      <c r="B404" s="19" t="s">
        <v>136</v>
      </c>
      <c r="C404" s="32">
        <v>3924</v>
      </c>
      <c r="D404" s="33">
        <v>0.18</v>
      </c>
      <c r="E404" s="37" t="s">
        <v>88</v>
      </c>
      <c r="F404" s="27">
        <v>1</v>
      </c>
      <c r="G404" s="32">
        <v>550.84749999999997</v>
      </c>
      <c r="H404" s="63">
        <f t="shared" si="31"/>
        <v>550.84749999999997</v>
      </c>
      <c r="I404" s="63">
        <f t="shared" si="33"/>
        <v>49.576274999999995</v>
      </c>
      <c r="J404" s="63">
        <f t="shared" si="28"/>
        <v>49.576274999999995</v>
      </c>
      <c r="K404" s="63">
        <v>0</v>
      </c>
      <c r="L404" s="63">
        <f t="shared" si="30"/>
        <v>650.00004999999999</v>
      </c>
    </row>
    <row r="405" spans="1:12">
      <c r="A405" s="40">
        <v>43758</v>
      </c>
      <c r="B405" s="19" t="s">
        <v>136</v>
      </c>
      <c r="C405" s="32">
        <v>8516</v>
      </c>
      <c r="D405" s="33">
        <v>0.18</v>
      </c>
      <c r="E405" s="37" t="s">
        <v>134</v>
      </c>
      <c r="F405" s="27">
        <v>1</v>
      </c>
      <c r="G405" s="41">
        <v>1228.81</v>
      </c>
      <c r="H405" s="63">
        <f t="shared" si="31"/>
        <v>1228.81</v>
      </c>
      <c r="I405" s="63">
        <f t="shared" si="33"/>
        <v>110.59289999999999</v>
      </c>
      <c r="J405" s="63">
        <f t="shared" si="28"/>
        <v>110.59289999999999</v>
      </c>
      <c r="K405" s="63">
        <v>0</v>
      </c>
      <c r="L405" s="63">
        <f t="shared" si="30"/>
        <v>1449.9958000000001</v>
      </c>
    </row>
    <row r="406" spans="1:12">
      <c r="A406" s="40">
        <v>43758</v>
      </c>
      <c r="B406" s="19" t="s">
        <v>313</v>
      </c>
      <c r="C406" s="32">
        <v>8211</v>
      </c>
      <c r="D406" s="33">
        <v>0.12</v>
      </c>
      <c r="E406" s="37" t="s">
        <v>183</v>
      </c>
      <c r="F406" s="35">
        <v>20</v>
      </c>
      <c r="G406" s="41">
        <v>200.6696</v>
      </c>
      <c r="H406" s="63">
        <f t="shared" si="31"/>
        <v>4013.3919999999998</v>
      </c>
      <c r="I406" s="63">
        <f t="shared" si="33"/>
        <v>240.80351999999999</v>
      </c>
      <c r="J406" s="63">
        <f t="shared" si="28"/>
        <v>240.80351999999999</v>
      </c>
      <c r="K406" s="63">
        <v>0</v>
      </c>
      <c r="L406" s="63">
        <f t="shared" si="30"/>
        <v>4494.9990400000006</v>
      </c>
    </row>
    <row r="407" spans="1:12">
      <c r="A407" s="40">
        <v>43759</v>
      </c>
      <c r="B407" s="19" t="s">
        <v>136</v>
      </c>
      <c r="C407" s="32">
        <v>3924</v>
      </c>
      <c r="D407" s="33">
        <v>0.18</v>
      </c>
      <c r="E407" s="37" t="s">
        <v>88</v>
      </c>
      <c r="F407" s="27">
        <v>1</v>
      </c>
      <c r="G407" s="41">
        <v>508.47460000000001</v>
      </c>
      <c r="H407" s="63">
        <f t="shared" si="31"/>
        <v>508.47460000000001</v>
      </c>
      <c r="I407" s="63">
        <f t="shared" si="33"/>
        <v>45.762714000000003</v>
      </c>
      <c r="J407" s="63">
        <f t="shared" si="28"/>
        <v>45.762714000000003</v>
      </c>
      <c r="K407" s="63">
        <v>0</v>
      </c>
      <c r="L407" s="63">
        <f t="shared" si="30"/>
        <v>600.00002799999993</v>
      </c>
    </row>
    <row r="408" spans="1:12">
      <c r="A408" s="40">
        <v>43759</v>
      </c>
      <c r="B408" s="19" t="s">
        <v>313</v>
      </c>
      <c r="C408" s="32">
        <v>7323</v>
      </c>
      <c r="D408" s="33">
        <v>0.12</v>
      </c>
      <c r="E408" s="37" t="s">
        <v>149</v>
      </c>
      <c r="F408" s="27">
        <v>2.8041</v>
      </c>
      <c r="G408" s="41">
        <v>370</v>
      </c>
      <c r="H408" s="63">
        <f t="shared" si="31"/>
        <v>1037.5170000000001</v>
      </c>
      <c r="I408" s="63">
        <f t="shared" si="33"/>
        <v>62.251020000000004</v>
      </c>
      <c r="J408" s="63">
        <f t="shared" si="28"/>
        <v>62.251020000000004</v>
      </c>
      <c r="K408" s="63">
        <v>0</v>
      </c>
      <c r="L408" s="63">
        <f t="shared" si="30"/>
        <v>1162.0190399999999</v>
      </c>
    </row>
    <row r="409" spans="1:12">
      <c r="A409" s="40">
        <v>43759</v>
      </c>
      <c r="B409" s="19" t="s">
        <v>136</v>
      </c>
      <c r="C409" s="32">
        <v>8539</v>
      </c>
      <c r="D409" s="33">
        <v>0.12</v>
      </c>
      <c r="E409" s="37" t="s">
        <v>255</v>
      </c>
      <c r="F409" s="27">
        <v>2</v>
      </c>
      <c r="G409" s="41">
        <v>223.21430000000001</v>
      </c>
      <c r="H409" s="63">
        <f t="shared" si="31"/>
        <v>446.42860000000002</v>
      </c>
      <c r="I409" s="63">
        <f t="shared" si="33"/>
        <v>26.785716000000001</v>
      </c>
      <c r="J409" s="63">
        <f t="shared" si="28"/>
        <v>26.785716000000001</v>
      </c>
      <c r="K409" s="63">
        <v>0</v>
      </c>
      <c r="L409" s="63">
        <f t="shared" si="30"/>
        <v>500.00003199999998</v>
      </c>
    </row>
    <row r="410" spans="1:12">
      <c r="A410" s="40">
        <v>43759</v>
      </c>
      <c r="B410" s="19" t="s">
        <v>313</v>
      </c>
      <c r="C410" s="32">
        <v>9613</v>
      </c>
      <c r="D410" s="33">
        <v>0.18</v>
      </c>
      <c r="E410" s="37" t="s">
        <v>184</v>
      </c>
      <c r="F410" s="35">
        <v>50</v>
      </c>
      <c r="G410" s="41">
        <v>59.322000000000003</v>
      </c>
      <c r="H410" s="63">
        <f t="shared" si="31"/>
        <v>2966.1000000000004</v>
      </c>
      <c r="I410" s="63">
        <f t="shared" si="33"/>
        <v>266.94900000000001</v>
      </c>
      <c r="J410" s="63">
        <f t="shared" si="28"/>
        <v>266.94900000000001</v>
      </c>
      <c r="K410" s="63">
        <v>0</v>
      </c>
      <c r="L410" s="63">
        <f t="shared" ref="L410:L441" si="34">SUM(H410:K410)</f>
        <v>3499.9980000000005</v>
      </c>
    </row>
    <row r="411" spans="1:12">
      <c r="A411" s="40">
        <v>43760</v>
      </c>
      <c r="B411" s="19" t="s">
        <v>136</v>
      </c>
      <c r="C411" s="14">
        <v>8516</v>
      </c>
      <c r="D411" s="15">
        <v>0.18</v>
      </c>
      <c r="E411" s="37" t="s">
        <v>252</v>
      </c>
      <c r="F411" s="44">
        <v>1</v>
      </c>
      <c r="G411" s="41">
        <v>296.61</v>
      </c>
      <c r="H411" s="63">
        <f t="shared" si="31"/>
        <v>296.61</v>
      </c>
      <c r="I411" s="63">
        <f t="shared" si="33"/>
        <v>26.694900000000001</v>
      </c>
      <c r="J411" s="63">
        <f t="shared" si="28"/>
        <v>26.694900000000001</v>
      </c>
      <c r="K411" s="63">
        <v>0</v>
      </c>
      <c r="L411" s="63">
        <f t="shared" si="34"/>
        <v>349.99980000000005</v>
      </c>
    </row>
    <row r="412" spans="1:12">
      <c r="A412" s="40">
        <v>43760</v>
      </c>
      <c r="B412" s="19" t="s">
        <v>136</v>
      </c>
      <c r="C412" s="32">
        <v>8516</v>
      </c>
      <c r="D412" s="33">
        <v>0.18</v>
      </c>
      <c r="E412" s="37" t="s">
        <v>134</v>
      </c>
      <c r="F412" s="27">
        <v>1</v>
      </c>
      <c r="G412" s="41">
        <v>1228.81</v>
      </c>
      <c r="H412" s="63">
        <f t="shared" si="31"/>
        <v>1228.81</v>
      </c>
      <c r="I412" s="63">
        <f t="shared" si="33"/>
        <v>110.59289999999999</v>
      </c>
      <c r="J412" s="63">
        <f t="shared" si="28"/>
        <v>110.59289999999999</v>
      </c>
      <c r="K412" s="63">
        <v>0</v>
      </c>
      <c r="L412" s="63">
        <f t="shared" si="34"/>
        <v>1449.9958000000001</v>
      </c>
    </row>
    <row r="413" spans="1:12">
      <c r="A413" s="40">
        <v>43760</v>
      </c>
      <c r="B413" s="19" t="s">
        <v>313</v>
      </c>
      <c r="C413" s="14">
        <v>3923</v>
      </c>
      <c r="D413" s="15">
        <v>0.18</v>
      </c>
      <c r="E413" s="5" t="s">
        <v>27</v>
      </c>
      <c r="F413" s="16">
        <v>3</v>
      </c>
      <c r="G413" s="41">
        <v>100</v>
      </c>
      <c r="H413" s="63">
        <f t="shared" si="31"/>
        <v>300</v>
      </c>
      <c r="I413" s="63">
        <f t="shared" si="33"/>
        <v>27</v>
      </c>
      <c r="J413" s="63">
        <f t="shared" si="28"/>
        <v>27</v>
      </c>
      <c r="K413" s="63">
        <v>0</v>
      </c>
      <c r="L413" s="63">
        <f t="shared" si="34"/>
        <v>354</v>
      </c>
    </row>
    <row r="414" spans="1:12">
      <c r="A414" s="40">
        <v>43760</v>
      </c>
      <c r="B414" s="19" t="s">
        <v>313</v>
      </c>
      <c r="C414" s="14">
        <v>7323</v>
      </c>
      <c r="D414" s="15">
        <v>0.12</v>
      </c>
      <c r="E414" s="5" t="s">
        <v>111</v>
      </c>
      <c r="F414" s="27">
        <v>9.7799999999999994</v>
      </c>
      <c r="G414" s="41">
        <v>185</v>
      </c>
      <c r="H414" s="63">
        <f t="shared" si="31"/>
        <v>1809.3</v>
      </c>
      <c r="I414" s="63">
        <f t="shared" si="33"/>
        <v>108.55799999999999</v>
      </c>
      <c r="J414" s="63">
        <f t="shared" si="28"/>
        <v>108.55799999999999</v>
      </c>
      <c r="K414" s="63">
        <v>0</v>
      </c>
      <c r="L414" s="63">
        <f t="shared" si="34"/>
        <v>2026.4159999999999</v>
      </c>
    </row>
    <row r="415" spans="1:12">
      <c r="A415" s="40">
        <v>43760</v>
      </c>
      <c r="B415" s="19" t="s">
        <v>313</v>
      </c>
      <c r="C415" s="14">
        <v>7323</v>
      </c>
      <c r="D415" s="15">
        <v>0.12</v>
      </c>
      <c r="E415" s="5" t="s">
        <v>111</v>
      </c>
      <c r="F415" s="27">
        <v>5.23</v>
      </c>
      <c r="G415" s="41">
        <v>190</v>
      </c>
      <c r="H415" s="63">
        <f t="shared" si="31"/>
        <v>993.7</v>
      </c>
      <c r="I415" s="63">
        <f t="shared" si="33"/>
        <v>59.622</v>
      </c>
      <c r="J415" s="63">
        <f t="shared" si="28"/>
        <v>59.622</v>
      </c>
      <c r="K415" s="63">
        <v>0</v>
      </c>
      <c r="L415" s="63">
        <f t="shared" si="34"/>
        <v>1112.9440000000002</v>
      </c>
    </row>
    <row r="416" spans="1:12">
      <c r="A416" s="40">
        <v>43760</v>
      </c>
      <c r="B416" s="19" t="s">
        <v>349</v>
      </c>
      <c r="C416" s="32">
        <v>9405</v>
      </c>
      <c r="D416" s="33">
        <v>0.12</v>
      </c>
      <c r="E416" s="37" t="s">
        <v>299</v>
      </c>
      <c r="F416" s="27">
        <v>10</v>
      </c>
      <c r="G416" s="41">
        <v>276.78570000000002</v>
      </c>
      <c r="H416" s="63">
        <f t="shared" si="31"/>
        <v>2767.857</v>
      </c>
      <c r="I416" s="63">
        <f t="shared" si="33"/>
        <v>166.07141999999999</v>
      </c>
      <c r="J416" s="63">
        <f t="shared" si="28"/>
        <v>166.07141999999999</v>
      </c>
      <c r="K416" s="63">
        <v>0</v>
      </c>
      <c r="L416" s="63">
        <f t="shared" si="34"/>
        <v>3099.9998400000004</v>
      </c>
    </row>
    <row r="417" spans="1:12">
      <c r="A417" s="40">
        <v>43761</v>
      </c>
      <c r="B417" s="19" t="s">
        <v>136</v>
      </c>
      <c r="C417" s="32">
        <v>7323</v>
      </c>
      <c r="D417" s="33">
        <v>0.12</v>
      </c>
      <c r="E417" s="37" t="s">
        <v>296</v>
      </c>
      <c r="F417" s="27">
        <v>1</v>
      </c>
      <c r="G417" s="41">
        <v>223.21430000000001</v>
      </c>
      <c r="H417" s="63">
        <f t="shared" si="31"/>
        <v>223.21430000000001</v>
      </c>
      <c r="I417" s="63">
        <f t="shared" si="33"/>
        <v>13.392858</v>
      </c>
      <c r="J417" s="63">
        <f t="shared" si="28"/>
        <v>13.392858</v>
      </c>
      <c r="K417" s="63">
        <v>0</v>
      </c>
      <c r="L417" s="63">
        <f t="shared" si="34"/>
        <v>250.00001599999999</v>
      </c>
    </row>
    <row r="418" spans="1:12">
      <c r="A418" s="40">
        <v>43761</v>
      </c>
      <c r="B418" s="19" t="s">
        <v>313</v>
      </c>
      <c r="C418" s="32">
        <v>9613</v>
      </c>
      <c r="D418" s="33">
        <v>0.18</v>
      </c>
      <c r="E418" s="37" t="s">
        <v>165</v>
      </c>
      <c r="F418" s="27">
        <v>39</v>
      </c>
      <c r="G418" s="41">
        <v>67.796599999999998</v>
      </c>
      <c r="H418" s="63">
        <f t="shared" si="31"/>
        <v>2644.0673999999999</v>
      </c>
      <c r="I418" s="63">
        <f t="shared" si="33"/>
        <v>237.96606599999998</v>
      </c>
      <c r="J418" s="63">
        <f t="shared" si="28"/>
        <v>237.96606599999998</v>
      </c>
      <c r="K418" s="63">
        <v>0</v>
      </c>
      <c r="L418" s="63">
        <f t="shared" si="34"/>
        <v>3119.9995319999998</v>
      </c>
    </row>
    <row r="419" spans="1:12">
      <c r="A419" s="40">
        <v>43762</v>
      </c>
      <c r="B419" s="19" t="s">
        <v>313</v>
      </c>
      <c r="C419" s="32">
        <v>9405</v>
      </c>
      <c r="D419" s="33">
        <v>0.18</v>
      </c>
      <c r="E419" s="37" t="s">
        <v>147</v>
      </c>
      <c r="F419" s="27">
        <v>1</v>
      </c>
      <c r="G419" s="41">
        <v>572.03390000000002</v>
      </c>
      <c r="H419" s="63">
        <f t="shared" si="31"/>
        <v>572.03390000000002</v>
      </c>
      <c r="I419" s="63">
        <f t="shared" si="33"/>
        <v>51.483050999999996</v>
      </c>
      <c r="J419" s="63">
        <f t="shared" si="28"/>
        <v>51.483050999999996</v>
      </c>
      <c r="K419" s="63">
        <v>0</v>
      </c>
      <c r="L419" s="63">
        <f t="shared" si="34"/>
        <v>675.00000200000011</v>
      </c>
    </row>
    <row r="420" spans="1:12">
      <c r="A420" s="40">
        <v>43762</v>
      </c>
      <c r="B420" s="19" t="s">
        <v>136</v>
      </c>
      <c r="C420" s="14">
        <v>7323</v>
      </c>
      <c r="D420" s="15">
        <v>0.12</v>
      </c>
      <c r="E420" s="5" t="s">
        <v>111</v>
      </c>
      <c r="F420" s="27">
        <v>20.18</v>
      </c>
      <c r="G420" s="41">
        <v>200</v>
      </c>
      <c r="H420" s="63">
        <f t="shared" si="31"/>
        <v>4036</v>
      </c>
      <c r="I420" s="63">
        <f t="shared" si="33"/>
        <v>242.16</v>
      </c>
      <c r="J420" s="63">
        <f t="shared" si="28"/>
        <v>242.16</v>
      </c>
      <c r="K420" s="63">
        <v>0</v>
      </c>
      <c r="L420" s="63">
        <f t="shared" si="34"/>
        <v>4520.32</v>
      </c>
    </row>
    <row r="421" spans="1:12">
      <c r="A421" s="40">
        <v>43762</v>
      </c>
      <c r="B421" s="19" t="s">
        <v>136</v>
      </c>
      <c r="C421" s="14">
        <v>7323</v>
      </c>
      <c r="D421" s="15">
        <v>0.12</v>
      </c>
      <c r="E421" s="5" t="s">
        <v>111</v>
      </c>
      <c r="F421" s="27">
        <v>2.98</v>
      </c>
      <c r="G421" s="41">
        <v>200</v>
      </c>
      <c r="H421" s="63">
        <f t="shared" si="31"/>
        <v>596</v>
      </c>
      <c r="I421" s="63">
        <f t="shared" si="33"/>
        <v>35.76</v>
      </c>
      <c r="J421" s="63">
        <f t="shared" si="28"/>
        <v>35.76</v>
      </c>
      <c r="K421" s="63">
        <v>0</v>
      </c>
      <c r="L421" s="63">
        <f t="shared" si="34"/>
        <v>667.52</v>
      </c>
    </row>
    <row r="422" spans="1:12">
      <c r="A422" s="40">
        <v>43762</v>
      </c>
      <c r="B422" s="19" t="s">
        <v>313</v>
      </c>
      <c r="C422" s="32">
        <v>7606</v>
      </c>
      <c r="D422" s="33">
        <v>0.12</v>
      </c>
      <c r="E422" s="37" t="s">
        <v>238</v>
      </c>
      <c r="F422" s="35">
        <v>3.01</v>
      </c>
      <c r="G422" s="41">
        <v>600</v>
      </c>
      <c r="H422" s="63">
        <f t="shared" si="31"/>
        <v>1805.9999999999998</v>
      </c>
      <c r="I422" s="63">
        <f t="shared" si="33"/>
        <v>108.35999999999999</v>
      </c>
      <c r="J422" s="63">
        <f t="shared" si="28"/>
        <v>108.35999999999999</v>
      </c>
      <c r="K422" s="63">
        <v>0</v>
      </c>
      <c r="L422" s="63">
        <f t="shared" si="34"/>
        <v>2022.7199999999996</v>
      </c>
    </row>
    <row r="423" spans="1:12">
      <c r="A423" s="40">
        <v>43762</v>
      </c>
      <c r="B423" s="19" t="s">
        <v>136</v>
      </c>
      <c r="C423" s="14">
        <v>7323</v>
      </c>
      <c r="D423" s="15">
        <v>0.12</v>
      </c>
      <c r="E423" s="5" t="s">
        <v>111</v>
      </c>
      <c r="F423" s="27">
        <v>2.21</v>
      </c>
      <c r="G423" s="41">
        <v>200</v>
      </c>
      <c r="H423" s="63">
        <f t="shared" si="31"/>
        <v>442</v>
      </c>
      <c r="I423" s="63">
        <f t="shared" si="33"/>
        <v>26.52</v>
      </c>
      <c r="J423" s="63">
        <f t="shared" si="28"/>
        <v>26.52</v>
      </c>
      <c r="K423" s="63">
        <v>0</v>
      </c>
      <c r="L423" s="63">
        <f t="shared" si="34"/>
        <v>495.03999999999996</v>
      </c>
    </row>
    <row r="424" spans="1:12">
      <c r="A424" s="40">
        <v>43762</v>
      </c>
      <c r="B424" s="19" t="s">
        <v>313</v>
      </c>
      <c r="C424" s="14">
        <v>7323</v>
      </c>
      <c r="D424" s="15">
        <v>0.12</v>
      </c>
      <c r="E424" s="5" t="s">
        <v>111</v>
      </c>
      <c r="F424" s="27">
        <v>3.89</v>
      </c>
      <c r="G424" s="41">
        <v>200</v>
      </c>
      <c r="H424" s="63">
        <f t="shared" si="31"/>
        <v>778</v>
      </c>
      <c r="I424" s="63">
        <f t="shared" si="33"/>
        <v>46.68</v>
      </c>
      <c r="J424" s="63">
        <f t="shared" si="28"/>
        <v>46.68</v>
      </c>
      <c r="K424" s="63">
        <v>0</v>
      </c>
      <c r="L424" s="63">
        <f t="shared" si="34"/>
        <v>871.3599999999999</v>
      </c>
    </row>
    <row r="425" spans="1:12">
      <c r="A425" s="40">
        <v>43762</v>
      </c>
      <c r="B425" s="19" t="s">
        <v>274</v>
      </c>
      <c r="C425" s="14">
        <v>3924</v>
      </c>
      <c r="D425" s="15">
        <v>0.18</v>
      </c>
      <c r="E425" s="5" t="s">
        <v>58</v>
      </c>
      <c r="F425" s="27">
        <v>5</v>
      </c>
      <c r="G425" s="41">
        <v>265</v>
      </c>
      <c r="H425" s="63">
        <f t="shared" si="31"/>
        <v>1325</v>
      </c>
      <c r="I425" s="63">
        <f t="shared" si="33"/>
        <v>119.25</v>
      </c>
      <c r="J425" s="63">
        <f t="shared" si="28"/>
        <v>119.25</v>
      </c>
      <c r="K425" s="63">
        <v>0</v>
      </c>
      <c r="L425" s="63">
        <f t="shared" si="34"/>
        <v>1563.5</v>
      </c>
    </row>
    <row r="426" spans="1:12">
      <c r="A426" s="40">
        <v>43762</v>
      </c>
      <c r="B426" s="19" t="s">
        <v>136</v>
      </c>
      <c r="C426" s="32">
        <v>9617</v>
      </c>
      <c r="D426" s="33">
        <v>0.18</v>
      </c>
      <c r="E426" s="37" t="s">
        <v>218</v>
      </c>
      <c r="F426" s="27">
        <v>2</v>
      </c>
      <c r="G426" s="41">
        <v>645</v>
      </c>
      <c r="H426" s="63">
        <f t="shared" si="31"/>
        <v>1290</v>
      </c>
      <c r="I426" s="63">
        <f t="shared" si="33"/>
        <v>116.1</v>
      </c>
      <c r="J426" s="63">
        <f t="shared" ref="J426:J489" si="35">I426</f>
        <v>116.1</v>
      </c>
      <c r="K426" s="63">
        <v>0</v>
      </c>
      <c r="L426" s="63">
        <f t="shared" si="34"/>
        <v>1522.1999999999998</v>
      </c>
    </row>
    <row r="427" spans="1:12">
      <c r="A427" s="40">
        <v>43762</v>
      </c>
      <c r="B427" s="19" t="s">
        <v>136</v>
      </c>
      <c r="C427" s="14">
        <v>7323</v>
      </c>
      <c r="D427" s="15">
        <v>0.12</v>
      </c>
      <c r="E427" s="5" t="s">
        <v>111</v>
      </c>
      <c r="F427" s="27">
        <v>5.09</v>
      </c>
      <c r="G427" s="41">
        <v>200</v>
      </c>
      <c r="H427" s="63">
        <f t="shared" si="31"/>
        <v>1018</v>
      </c>
      <c r="I427" s="63">
        <f t="shared" si="33"/>
        <v>61.08</v>
      </c>
      <c r="J427" s="63">
        <f t="shared" si="35"/>
        <v>61.08</v>
      </c>
      <c r="K427" s="63">
        <v>0</v>
      </c>
      <c r="L427" s="63">
        <f t="shared" si="34"/>
        <v>1140.1599999999999</v>
      </c>
    </row>
    <row r="428" spans="1:12">
      <c r="A428" s="40">
        <v>43762</v>
      </c>
      <c r="B428" s="19" t="s">
        <v>136</v>
      </c>
      <c r="C428" s="14">
        <v>8516</v>
      </c>
      <c r="D428" s="15">
        <v>0.18</v>
      </c>
      <c r="E428" s="37" t="s">
        <v>252</v>
      </c>
      <c r="F428" s="44">
        <v>1</v>
      </c>
      <c r="G428" s="41">
        <v>296.61</v>
      </c>
      <c r="H428" s="63">
        <f t="shared" si="31"/>
        <v>296.61</v>
      </c>
      <c r="I428" s="63">
        <f t="shared" si="33"/>
        <v>26.694900000000001</v>
      </c>
      <c r="J428" s="63">
        <f t="shared" si="35"/>
        <v>26.694900000000001</v>
      </c>
      <c r="K428" s="63">
        <v>0</v>
      </c>
      <c r="L428" s="63">
        <f t="shared" si="34"/>
        <v>349.99980000000005</v>
      </c>
    </row>
    <row r="429" spans="1:12">
      <c r="A429" s="40">
        <v>43762</v>
      </c>
      <c r="B429" s="19" t="s">
        <v>136</v>
      </c>
      <c r="C429" s="14">
        <v>7323</v>
      </c>
      <c r="D429" s="15">
        <v>0.12</v>
      </c>
      <c r="E429" s="5" t="s">
        <v>111</v>
      </c>
      <c r="F429" s="27">
        <v>8.23</v>
      </c>
      <c r="G429" s="41">
        <v>200</v>
      </c>
      <c r="H429" s="63">
        <f t="shared" si="31"/>
        <v>1646</v>
      </c>
      <c r="I429" s="63">
        <f t="shared" si="33"/>
        <v>98.759999999999991</v>
      </c>
      <c r="J429" s="63">
        <f t="shared" si="35"/>
        <v>98.759999999999991</v>
      </c>
      <c r="K429" s="63">
        <v>0</v>
      </c>
      <c r="L429" s="63">
        <f t="shared" si="34"/>
        <v>1843.52</v>
      </c>
    </row>
    <row r="430" spans="1:12">
      <c r="A430" s="40">
        <v>43762</v>
      </c>
      <c r="B430" s="19" t="s">
        <v>313</v>
      </c>
      <c r="C430" s="32">
        <v>8516</v>
      </c>
      <c r="D430" s="33">
        <v>0.18</v>
      </c>
      <c r="E430" s="37" t="s">
        <v>278</v>
      </c>
      <c r="F430" s="16">
        <v>1</v>
      </c>
      <c r="G430" s="41">
        <v>533.89829999999995</v>
      </c>
      <c r="H430" s="63">
        <f t="shared" si="31"/>
        <v>533.89829999999995</v>
      </c>
      <c r="I430" s="63">
        <f t="shared" si="33"/>
        <v>48.05084699999999</v>
      </c>
      <c r="J430" s="63">
        <f t="shared" si="35"/>
        <v>48.05084699999999</v>
      </c>
      <c r="K430" s="63">
        <v>0</v>
      </c>
      <c r="L430" s="63">
        <f t="shared" si="34"/>
        <v>629.9999939999999</v>
      </c>
    </row>
    <row r="431" spans="1:12">
      <c r="A431" s="40">
        <v>43763</v>
      </c>
      <c r="B431" s="19" t="s">
        <v>312</v>
      </c>
      <c r="C431" s="32">
        <v>3924</v>
      </c>
      <c r="D431" s="33">
        <v>0.18</v>
      </c>
      <c r="E431" s="37" t="s">
        <v>178</v>
      </c>
      <c r="F431" s="27">
        <v>5</v>
      </c>
      <c r="G431" s="41">
        <v>211.86439999999999</v>
      </c>
      <c r="H431" s="63">
        <f t="shared" si="31"/>
        <v>1059.3219999999999</v>
      </c>
      <c r="I431" s="63">
        <f t="shared" si="33"/>
        <v>95.338979999999992</v>
      </c>
      <c r="J431" s="63">
        <f t="shared" si="35"/>
        <v>95.338979999999992</v>
      </c>
      <c r="K431" s="63">
        <v>0</v>
      </c>
      <c r="L431" s="63">
        <f t="shared" si="34"/>
        <v>1249.9999599999999</v>
      </c>
    </row>
    <row r="432" spans="1:12">
      <c r="A432" s="40">
        <v>43763</v>
      </c>
      <c r="B432" s="19" t="s">
        <v>312</v>
      </c>
      <c r="C432" s="32">
        <v>7323</v>
      </c>
      <c r="D432" s="33">
        <v>0.12</v>
      </c>
      <c r="E432" s="37" t="s">
        <v>219</v>
      </c>
      <c r="F432" s="35">
        <v>1</v>
      </c>
      <c r="G432" s="41">
        <v>870.53570000000002</v>
      </c>
      <c r="H432" s="63">
        <f t="shared" si="31"/>
        <v>870.53570000000002</v>
      </c>
      <c r="I432" s="63">
        <f t="shared" si="33"/>
        <v>52.232141999999996</v>
      </c>
      <c r="J432" s="63">
        <f t="shared" si="35"/>
        <v>52.232141999999996</v>
      </c>
      <c r="K432" s="63">
        <v>0</v>
      </c>
      <c r="L432" s="63">
        <f t="shared" si="34"/>
        <v>974.99998399999993</v>
      </c>
    </row>
    <row r="433" spans="1:12">
      <c r="A433" s="40">
        <v>43763</v>
      </c>
      <c r="B433" s="19" t="s">
        <v>313</v>
      </c>
      <c r="C433" s="32">
        <v>8539</v>
      </c>
      <c r="D433" s="33">
        <v>0.12</v>
      </c>
      <c r="E433" s="37" t="s">
        <v>255</v>
      </c>
      <c r="F433" s="27">
        <v>2</v>
      </c>
      <c r="G433" s="41">
        <v>223.21430000000001</v>
      </c>
      <c r="H433" s="63">
        <f t="shared" si="31"/>
        <v>446.42860000000002</v>
      </c>
      <c r="I433" s="63">
        <f t="shared" si="33"/>
        <v>26.785716000000001</v>
      </c>
      <c r="J433" s="63">
        <f t="shared" si="35"/>
        <v>26.785716000000001</v>
      </c>
      <c r="K433" s="63">
        <v>0</v>
      </c>
      <c r="L433" s="63">
        <f t="shared" si="34"/>
        <v>500.00003199999998</v>
      </c>
    </row>
    <row r="434" spans="1:12">
      <c r="A434" s="40">
        <v>43763</v>
      </c>
      <c r="B434" s="19" t="s">
        <v>136</v>
      </c>
      <c r="C434" s="14">
        <v>3923</v>
      </c>
      <c r="D434" s="15">
        <v>0.18</v>
      </c>
      <c r="E434" s="5" t="s">
        <v>27</v>
      </c>
      <c r="F434" s="16">
        <v>2</v>
      </c>
      <c r="G434" s="41">
        <v>100</v>
      </c>
      <c r="H434" s="63">
        <f t="shared" si="31"/>
        <v>200</v>
      </c>
      <c r="I434" s="63">
        <f t="shared" si="33"/>
        <v>18</v>
      </c>
      <c r="J434" s="63">
        <f t="shared" si="35"/>
        <v>18</v>
      </c>
      <c r="K434" s="63">
        <v>0</v>
      </c>
      <c r="L434" s="63">
        <f t="shared" si="34"/>
        <v>236</v>
      </c>
    </row>
    <row r="435" spans="1:12">
      <c r="A435" s="40">
        <v>43763</v>
      </c>
      <c r="B435" s="19" t="s">
        <v>136</v>
      </c>
      <c r="C435" s="14">
        <v>7323</v>
      </c>
      <c r="D435" s="15">
        <v>0.12</v>
      </c>
      <c r="E435" s="5" t="s">
        <v>111</v>
      </c>
      <c r="F435" s="27">
        <v>6.89</v>
      </c>
      <c r="G435" s="41">
        <v>200</v>
      </c>
      <c r="H435" s="63">
        <f t="shared" si="31"/>
        <v>1378</v>
      </c>
      <c r="I435" s="63">
        <f t="shared" si="33"/>
        <v>82.679999999999993</v>
      </c>
      <c r="J435" s="63">
        <f t="shared" si="35"/>
        <v>82.679999999999993</v>
      </c>
      <c r="K435" s="63">
        <v>0</v>
      </c>
      <c r="L435" s="63">
        <f t="shared" si="34"/>
        <v>1543.3600000000001</v>
      </c>
    </row>
    <row r="436" spans="1:12">
      <c r="A436" s="40">
        <v>43763</v>
      </c>
      <c r="B436" s="19" t="s">
        <v>313</v>
      </c>
      <c r="C436" s="14">
        <v>7323</v>
      </c>
      <c r="D436" s="15">
        <v>0.12</v>
      </c>
      <c r="E436" s="5" t="s">
        <v>111</v>
      </c>
      <c r="F436" s="27">
        <v>5.99</v>
      </c>
      <c r="G436" s="41">
        <v>200</v>
      </c>
      <c r="H436" s="63">
        <f t="shared" si="31"/>
        <v>1198</v>
      </c>
      <c r="I436" s="63">
        <f t="shared" si="33"/>
        <v>71.88</v>
      </c>
      <c r="J436" s="63">
        <f t="shared" si="35"/>
        <v>71.88</v>
      </c>
      <c r="K436" s="63">
        <v>0</v>
      </c>
      <c r="L436" s="63">
        <f t="shared" si="34"/>
        <v>1341.7600000000002</v>
      </c>
    </row>
    <row r="437" spans="1:12">
      <c r="A437" s="40">
        <v>43763</v>
      </c>
      <c r="B437" s="19" t="s">
        <v>313</v>
      </c>
      <c r="C437" s="32">
        <v>8516</v>
      </c>
      <c r="D437" s="33">
        <v>0.18</v>
      </c>
      <c r="E437" s="37" t="s">
        <v>278</v>
      </c>
      <c r="F437" s="16">
        <v>1</v>
      </c>
      <c r="G437" s="41">
        <v>533.89829999999995</v>
      </c>
      <c r="H437" s="63">
        <f t="shared" si="31"/>
        <v>533.89829999999995</v>
      </c>
      <c r="I437" s="63">
        <f t="shared" si="33"/>
        <v>48.05084699999999</v>
      </c>
      <c r="J437" s="63">
        <f t="shared" si="35"/>
        <v>48.05084699999999</v>
      </c>
      <c r="K437" s="63">
        <v>0</v>
      </c>
      <c r="L437" s="63">
        <f t="shared" si="34"/>
        <v>629.9999939999999</v>
      </c>
    </row>
    <row r="438" spans="1:12">
      <c r="A438" s="40">
        <v>43763</v>
      </c>
      <c r="B438" s="19" t="s">
        <v>313</v>
      </c>
      <c r="C438" s="32">
        <v>7323</v>
      </c>
      <c r="D438" s="33">
        <v>0.12</v>
      </c>
      <c r="E438" s="38" t="s">
        <v>102</v>
      </c>
      <c r="F438" s="16">
        <v>5.7</v>
      </c>
      <c r="G438" s="41">
        <v>550</v>
      </c>
      <c r="H438" s="63">
        <f t="shared" si="31"/>
        <v>3135</v>
      </c>
      <c r="I438" s="63">
        <f t="shared" si="33"/>
        <v>188.1</v>
      </c>
      <c r="J438" s="63">
        <f t="shared" si="35"/>
        <v>188.1</v>
      </c>
      <c r="K438" s="63">
        <v>0</v>
      </c>
      <c r="L438" s="63">
        <f t="shared" si="34"/>
        <v>3511.2</v>
      </c>
    </row>
    <row r="439" spans="1:12">
      <c r="A439" s="40">
        <v>43763</v>
      </c>
      <c r="B439" s="19" t="s">
        <v>313</v>
      </c>
      <c r="C439" s="32">
        <v>7323</v>
      </c>
      <c r="D439" s="33">
        <v>0.12</v>
      </c>
      <c r="E439" s="39" t="s">
        <v>49</v>
      </c>
      <c r="F439" s="16">
        <v>2</v>
      </c>
      <c r="G439" s="41">
        <v>185</v>
      </c>
      <c r="H439" s="63">
        <f t="shared" si="31"/>
        <v>370</v>
      </c>
      <c r="I439" s="63">
        <f t="shared" si="33"/>
        <v>22.2</v>
      </c>
      <c r="J439" s="63">
        <f t="shared" si="35"/>
        <v>22.2</v>
      </c>
      <c r="K439" s="63">
        <v>0</v>
      </c>
      <c r="L439" s="63">
        <f t="shared" si="34"/>
        <v>414.4</v>
      </c>
    </row>
    <row r="440" spans="1:12">
      <c r="A440" s="40">
        <v>43763</v>
      </c>
      <c r="B440" s="19" t="s">
        <v>349</v>
      </c>
      <c r="C440" s="32">
        <v>7323</v>
      </c>
      <c r="D440" s="33">
        <v>0.12</v>
      </c>
      <c r="E440" s="39" t="s">
        <v>50</v>
      </c>
      <c r="F440" s="16">
        <v>3</v>
      </c>
      <c r="G440" s="41">
        <v>195</v>
      </c>
      <c r="H440" s="63">
        <f t="shared" si="31"/>
        <v>585</v>
      </c>
      <c r="I440" s="63">
        <f t="shared" si="33"/>
        <v>35.1</v>
      </c>
      <c r="J440" s="63">
        <f t="shared" si="35"/>
        <v>35.1</v>
      </c>
      <c r="K440" s="63">
        <v>0</v>
      </c>
      <c r="L440" s="63">
        <f t="shared" si="34"/>
        <v>655.20000000000005</v>
      </c>
    </row>
    <row r="441" spans="1:12">
      <c r="A441" s="40">
        <v>43763</v>
      </c>
      <c r="B441" s="19" t="s">
        <v>313</v>
      </c>
      <c r="C441" s="32">
        <v>8215</v>
      </c>
      <c r="D441" s="33">
        <v>0.12</v>
      </c>
      <c r="E441" s="37" t="s">
        <v>140</v>
      </c>
      <c r="F441" s="35">
        <v>10</v>
      </c>
      <c r="G441" s="41">
        <v>280</v>
      </c>
      <c r="H441" s="63">
        <f t="shared" si="31"/>
        <v>2800</v>
      </c>
      <c r="I441" s="63">
        <f t="shared" si="33"/>
        <v>168</v>
      </c>
      <c r="J441" s="63">
        <f t="shared" si="35"/>
        <v>168</v>
      </c>
      <c r="K441" s="63">
        <v>0</v>
      </c>
      <c r="L441" s="63">
        <f t="shared" si="34"/>
        <v>3136</v>
      </c>
    </row>
    <row r="442" spans="1:12">
      <c r="A442" s="40">
        <v>43763</v>
      </c>
      <c r="B442" s="19" t="s">
        <v>313</v>
      </c>
      <c r="C442" s="32">
        <v>7323</v>
      </c>
      <c r="D442" s="33">
        <v>0.12</v>
      </c>
      <c r="E442" s="37" t="s">
        <v>142</v>
      </c>
      <c r="F442" s="35">
        <v>12</v>
      </c>
      <c r="G442" s="41">
        <v>290</v>
      </c>
      <c r="H442" s="63">
        <f t="shared" si="31"/>
        <v>3480</v>
      </c>
      <c r="I442" s="63">
        <f t="shared" si="33"/>
        <v>208.79999999999998</v>
      </c>
      <c r="J442" s="63">
        <f t="shared" si="35"/>
        <v>208.79999999999998</v>
      </c>
      <c r="K442" s="63">
        <v>0</v>
      </c>
      <c r="L442" s="63">
        <f t="shared" ref="L442:L473" si="36">SUM(H442:K442)</f>
        <v>3897.6000000000004</v>
      </c>
    </row>
    <row r="443" spans="1:12">
      <c r="A443" s="40">
        <v>43763</v>
      </c>
      <c r="B443" s="19" t="s">
        <v>313</v>
      </c>
      <c r="C443" s="32">
        <v>7323</v>
      </c>
      <c r="D443" s="33">
        <v>0.12</v>
      </c>
      <c r="E443" s="37" t="s">
        <v>153</v>
      </c>
      <c r="F443" s="35">
        <f>11.24-4.55</f>
        <v>6.69</v>
      </c>
      <c r="G443" s="41">
        <v>490</v>
      </c>
      <c r="H443" s="63">
        <f t="shared" si="31"/>
        <v>3278.1000000000004</v>
      </c>
      <c r="I443" s="63">
        <f t="shared" si="33"/>
        <v>196.68600000000001</v>
      </c>
      <c r="J443" s="63">
        <f t="shared" si="35"/>
        <v>196.68600000000001</v>
      </c>
      <c r="K443" s="63">
        <v>0</v>
      </c>
      <c r="L443" s="63">
        <f t="shared" si="36"/>
        <v>3671.4720000000007</v>
      </c>
    </row>
    <row r="444" spans="1:12">
      <c r="A444" s="40">
        <v>43763</v>
      </c>
      <c r="B444" s="19" t="s">
        <v>349</v>
      </c>
      <c r="C444" s="32">
        <v>7321</v>
      </c>
      <c r="D444" s="33">
        <v>0.18</v>
      </c>
      <c r="E444" s="37" t="s">
        <v>257</v>
      </c>
      <c r="F444" s="27">
        <v>1</v>
      </c>
      <c r="G444" s="41">
        <v>1779.6610000000001</v>
      </c>
      <c r="H444" s="63">
        <f t="shared" si="31"/>
        <v>1779.6610000000001</v>
      </c>
      <c r="I444" s="63">
        <f t="shared" si="33"/>
        <v>160.16949</v>
      </c>
      <c r="J444" s="63">
        <f t="shared" si="35"/>
        <v>160.16949</v>
      </c>
      <c r="K444" s="63">
        <v>0</v>
      </c>
      <c r="L444" s="63">
        <f t="shared" si="36"/>
        <v>2099.9999800000001</v>
      </c>
    </row>
    <row r="445" spans="1:12">
      <c r="A445" s="40">
        <v>43763</v>
      </c>
      <c r="B445" s="19" t="s">
        <v>313</v>
      </c>
      <c r="C445" s="32">
        <v>7323</v>
      </c>
      <c r="D445" s="33">
        <v>0.18</v>
      </c>
      <c r="E445" s="37" t="s">
        <v>250</v>
      </c>
      <c r="F445" s="27">
        <v>1</v>
      </c>
      <c r="G445" s="41">
        <v>1144.0678</v>
      </c>
      <c r="H445" s="63">
        <f t="shared" si="31"/>
        <v>1144.0678</v>
      </c>
      <c r="I445" s="63">
        <f t="shared" si="33"/>
        <v>102.96610199999999</v>
      </c>
      <c r="J445" s="63">
        <f t="shared" si="35"/>
        <v>102.96610199999999</v>
      </c>
      <c r="K445" s="63">
        <v>0</v>
      </c>
      <c r="L445" s="63">
        <f t="shared" si="36"/>
        <v>1350.0000040000002</v>
      </c>
    </row>
    <row r="446" spans="1:12">
      <c r="A446" s="40">
        <v>43763</v>
      </c>
      <c r="B446" s="19" t="s">
        <v>313</v>
      </c>
      <c r="C446" s="32">
        <v>8516</v>
      </c>
      <c r="D446" s="33">
        <v>0.18</v>
      </c>
      <c r="E446" s="37" t="s">
        <v>317</v>
      </c>
      <c r="F446" s="27">
        <v>1</v>
      </c>
      <c r="G446" s="41">
        <v>783.89829999999995</v>
      </c>
      <c r="H446" s="63">
        <f t="shared" si="31"/>
        <v>783.89829999999995</v>
      </c>
      <c r="I446" s="63">
        <f t="shared" si="33"/>
        <v>70.55084699999999</v>
      </c>
      <c r="J446" s="63">
        <f t="shared" si="35"/>
        <v>70.55084699999999</v>
      </c>
      <c r="K446" s="63">
        <v>0</v>
      </c>
      <c r="L446" s="63">
        <f t="shared" si="36"/>
        <v>924.9999939999999</v>
      </c>
    </row>
    <row r="447" spans="1:12">
      <c r="A447" s="40">
        <v>43763</v>
      </c>
      <c r="B447" s="19" t="s">
        <v>313</v>
      </c>
      <c r="C447" s="32">
        <v>3924</v>
      </c>
      <c r="D447" s="33">
        <v>0.18</v>
      </c>
      <c r="E447" s="37" t="s">
        <v>179</v>
      </c>
      <c r="F447" s="35">
        <v>5</v>
      </c>
      <c r="G447" s="41">
        <v>325</v>
      </c>
      <c r="H447" s="63">
        <f t="shared" si="31"/>
        <v>1625</v>
      </c>
      <c r="I447" s="63">
        <f t="shared" si="33"/>
        <v>146.25</v>
      </c>
      <c r="J447" s="63">
        <f t="shared" si="35"/>
        <v>146.25</v>
      </c>
      <c r="K447" s="63">
        <v>0</v>
      </c>
      <c r="L447" s="63">
        <f t="shared" si="36"/>
        <v>1917.5</v>
      </c>
    </row>
    <row r="448" spans="1:12">
      <c r="A448" s="40">
        <v>43764</v>
      </c>
      <c r="B448" s="19" t="s">
        <v>313</v>
      </c>
      <c r="C448" s="14">
        <v>3924</v>
      </c>
      <c r="D448" s="15">
        <v>0.18</v>
      </c>
      <c r="E448" s="5" t="s">
        <v>58</v>
      </c>
      <c r="F448" s="27">
        <v>3</v>
      </c>
      <c r="G448" s="41">
        <v>265</v>
      </c>
      <c r="H448" s="63">
        <f t="shared" si="31"/>
        <v>795</v>
      </c>
      <c r="I448" s="63">
        <f t="shared" si="33"/>
        <v>71.55</v>
      </c>
      <c r="J448" s="63">
        <f t="shared" si="35"/>
        <v>71.55</v>
      </c>
      <c r="K448" s="63">
        <v>0</v>
      </c>
      <c r="L448" s="63">
        <f t="shared" si="36"/>
        <v>938.09999999999991</v>
      </c>
    </row>
    <row r="449" spans="1:12">
      <c r="A449" s="40">
        <v>43764</v>
      </c>
      <c r="B449" s="19" t="s">
        <v>313</v>
      </c>
      <c r="C449" s="14">
        <v>3923</v>
      </c>
      <c r="D449" s="15">
        <v>0.18</v>
      </c>
      <c r="E449" s="5" t="s">
        <v>42</v>
      </c>
      <c r="F449" s="27">
        <v>2</v>
      </c>
      <c r="G449" s="41">
        <v>88.983099999999993</v>
      </c>
      <c r="H449" s="63">
        <f t="shared" si="31"/>
        <v>177.96619999999999</v>
      </c>
      <c r="I449" s="63">
        <f t="shared" si="33"/>
        <v>16.016957999999999</v>
      </c>
      <c r="J449" s="63">
        <f t="shared" si="35"/>
        <v>16.016957999999999</v>
      </c>
      <c r="K449" s="63">
        <v>0</v>
      </c>
      <c r="L449" s="63">
        <f t="shared" si="36"/>
        <v>210.00011599999996</v>
      </c>
    </row>
    <row r="450" spans="1:12">
      <c r="A450" s="40">
        <v>43764</v>
      </c>
      <c r="B450" s="19" t="s">
        <v>313</v>
      </c>
      <c r="C450" s="14">
        <v>7323</v>
      </c>
      <c r="D450" s="15">
        <v>0.12</v>
      </c>
      <c r="E450" s="5" t="s">
        <v>111</v>
      </c>
      <c r="F450" s="27">
        <v>9.1</v>
      </c>
      <c r="G450" s="41">
        <v>200</v>
      </c>
      <c r="H450" s="63">
        <f t="shared" si="31"/>
        <v>1820</v>
      </c>
      <c r="I450" s="63">
        <f t="shared" si="33"/>
        <v>109.2</v>
      </c>
      <c r="J450" s="63">
        <f t="shared" si="35"/>
        <v>109.2</v>
      </c>
      <c r="K450" s="63">
        <v>0</v>
      </c>
      <c r="L450" s="63">
        <f t="shared" si="36"/>
        <v>2038.4</v>
      </c>
    </row>
    <row r="451" spans="1:12">
      <c r="A451" s="40">
        <v>43764</v>
      </c>
      <c r="B451" s="19" t="s">
        <v>313</v>
      </c>
      <c r="C451" s="14">
        <v>7323</v>
      </c>
      <c r="D451" s="15">
        <v>0.12</v>
      </c>
      <c r="E451" s="5" t="s">
        <v>111</v>
      </c>
      <c r="F451" s="27">
        <v>11.9</v>
      </c>
      <c r="G451" s="41">
        <v>200</v>
      </c>
      <c r="H451" s="63">
        <f t="shared" si="31"/>
        <v>2380</v>
      </c>
      <c r="I451" s="63">
        <f t="shared" si="33"/>
        <v>142.79999999999998</v>
      </c>
      <c r="J451" s="63">
        <f t="shared" si="35"/>
        <v>142.79999999999998</v>
      </c>
      <c r="K451" s="63">
        <v>0</v>
      </c>
      <c r="L451" s="63">
        <f t="shared" si="36"/>
        <v>2665.6000000000004</v>
      </c>
    </row>
    <row r="452" spans="1:12">
      <c r="A452" s="40">
        <v>43764</v>
      </c>
      <c r="B452" s="19" t="s">
        <v>313</v>
      </c>
      <c r="C452" s="14">
        <v>7323</v>
      </c>
      <c r="D452" s="15">
        <v>0.12</v>
      </c>
      <c r="E452" s="5" t="s">
        <v>111</v>
      </c>
      <c r="F452" s="27">
        <v>8.9</v>
      </c>
      <c r="G452" s="41">
        <v>200</v>
      </c>
      <c r="H452" s="63">
        <f t="shared" ref="H452:H515" si="37">F452*G452</f>
        <v>1780</v>
      </c>
      <c r="I452" s="63">
        <f t="shared" si="33"/>
        <v>106.8</v>
      </c>
      <c r="J452" s="63">
        <f t="shared" si="35"/>
        <v>106.8</v>
      </c>
      <c r="K452" s="63">
        <v>0</v>
      </c>
      <c r="L452" s="63">
        <f t="shared" si="36"/>
        <v>1993.6</v>
      </c>
    </row>
    <row r="453" spans="1:12">
      <c r="A453" s="40">
        <v>43764</v>
      </c>
      <c r="B453" s="19" t="s">
        <v>136</v>
      </c>
      <c r="C453" s="14">
        <v>7323</v>
      </c>
      <c r="D453" s="15">
        <v>0.12</v>
      </c>
      <c r="E453" s="5" t="s">
        <v>111</v>
      </c>
      <c r="F453" s="27">
        <v>15.76</v>
      </c>
      <c r="G453" s="41">
        <v>200</v>
      </c>
      <c r="H453" s="63">
        <f t="shared" si="37"/>
        <v>3152</v>
      </c>
      <c r="I453" s="63">
        <f t="shared" si="33"/>
        <v>189.12</v>
      </c>
      <c r="J453" s="63">
        <f t="shared" si="35"/>
        <v>189.12</v>
      </c>
      <c r="K453" s="63">
        <v>0</v>
      </c>
      <c r="L453" s="63">
        <f t="shared" si="36"/>
        <v>3530.24</v>
      </c>
    </row>
    <row r="454" spans="1:12">
      <c r="A454" s="40">
        <v>43764</v>
      </c>
      <c r="B454" s="19" t="s">
        <v>313</v>
      </c>
      <c r="C454" s="32">
        <v>9617</v>
      </c>
      <c r="D454" s="33">
        <v>0.18</v>
      </c>
      <c r="E454" s="37" t="s">
        <v>218</v>
      </c>
      <c r="F454" s="27">
        <v>10</v>
      </c>
      <c r="G454" s="41">
        <v>645</v>
      </c>
      <c r="H454" s="63">
        <f t="shared" si="37"/>
        <v>6450</v>
      </c>
      <c r="I454" s="63">
        <f t="shared" si="33"/>
        <v>580.5</v>
      </c>
      <c r="J454" s="63">
        <f t="shared" si="35"/>
        <v>580.5</v>
      </c>
      <c r="K454" s="63">
        <v>0</v>
      </c>
      <c r="L454" s="63">
        <f t="shared" si="36"/>
        <v>7611</v>
      </c>
    </row>
    <row r="455" spans="1:12">
      <c r="A455" s="40">
        <v>43764</v>
      </c>
      <c r="B455" s="19" t="s">
        <v>313</v>
      </c>
      <c r="C455" s="32">
        <v>8539</v>
      </c>
      <c r="D455" s="33">
        <v>0.12</v>
      </c>
      <c r="E455" s="37" t="s">
        <v>255</v>
      </c>
      <c r="F455" s="27">
        <v>2</v>
      </c>
      <c r="G455" s="41">
        <v>223.21430000000001</v>
      </c>
      <c r="H455" s="63">
        <f t="shared" si="37"/>
        <v>446.42860000000002</v>
      </c>
      <c r="I455" s="63">
        <f t="shared" si="33"/>
        <v>26.785716000000001</v>
      </c>
      <c r="J455" s="63">
        <f t="shared" si="35"/>
        <v>26.785716000000001</v>
      </c>
      <c r="K455" s="63">
        <v>0</v>
      </c>
      <c r="L455" s="63">
        <f t="shared" si="36"/>
        <v>500.00003199999998</v>
      </c>
    </row>
    <row r="456" spans="1:12">
      <c r="A456" s="40">
        <v>43764</v>
      </c>
      <c r="B456" s="19" t="s">
        <v>313</v>
      </c>
      <c r="C456" s="14">
        <v>3923</v>
      </c>
      <c r="D456" s="15">
        <v>0.18</v>
      </c>
      <c r="E456" s="5" t="s">
        <v>28</v>
      </c>
      <c r="F456" s="16">
        <v>1</v>
      </c>
      <c r="G456" s="41">
        <v>110</v>
      </c>
      <c r="H456" s="63">
        <f t="shared" si="37"/>
        <v>110</v>
      </c>
      <c r="I456" s="63">
        <f t="shared" si="33"/>
        <v>9.9</v>
      </c>
      <c r="J456" s="63">
        <f t="shared" si="35"/>
        <v>9.9</v>
      </c>
      <c r="K456" s="63">
        <v>0</v>
      </c>
      <c r="L456" s="63">
        <f t="shared" si="36"/>
        <v>129.80000000000001</v>
      </c>
    </row>
    <row r="457" spans="1:12">
      <c r="A457" s="40">
        <v>43764</v>
      </c>
      <c r="B457" s="19" t="s">
        <v>313</v>
      </c>
      <c r="C457" s="32">
        <v>7323</v>
      </c>
      <c r="D457" s="33">
        <v>0.12</v>
      </c>
      <c r="E457" s="38" t="s">
        <v>103</v>
      </c>
      <c r="F457" s="16">
        <f>5.08-3.38</f>
        <v>1.7000000000000002</v>
      </c>
      <c r="G457" s="41">
        <v>475</v>
      </c>
      <c r="H457" s="63">
        <f t="shared" si="37"/>
        <v>807.50000000000011</v>
      </c>
      <c r="I457" s="63">
        <f t="shared" si="33"/>
        <v>48.45</v>
      </c>
      <c r="J457" s="63">
        <f t="shared" si="35"/>
        <v>48.45</v>
      </c>
      <c r="K457" s="63">
        <v>0</v>
      </c>
      <c r="L457" s="63">
        <f t="shared" si="36"/>
        <v>904.4000000000002</v>
      </c>
    </row>
    <row r="458" spans="1:12">
      <c r="A458" s="40">
        <v>43765</v>
      </c>
      <c r="B458" s="19" t="s">
        <v>313</v>
      </c>
      <c r="C458" s="32">
        <v>7326</v>
      </c>
      <c r="D458" s="33">
        <v>0.18</v>
      </c>
      <c r="E458" s="37" t="s">
        <v>141</v>
      </c>
      <c r="F458" s="35">
        <v>4</v>
      </c>
      <c r="G458" s="41">
        <v>225</v>
      </c>
      <c r="H458" s="63">
        <f t="shared" si="37"/>
        <v>900</v>
      </c>
      <c r="I458" s="63">
        <f t="shared" si="33"/>
        <v>81</v>
      </c>
      <c r="J458" s="63">
        <f t="shared" si="35"/>
        <v>81</v>
      </c>
      <c r="K458" s="63">
        <v>0</v>
      </c>
      <c r="L458" s="63">
        <f t="shared" si="36"/>
        <v>1062</v>
      </c>
    </row>
    <row r="459" spans="1:12">
      <c r="A459" s="40">
        <v>43765</v>
      </c>
      <c r="B459" s="19" t="s">
        <v>313</v>
      </c>
      <c r="C459" s="32">
        <v>8421</v>
      </c>
      <c r="D459" s="33">
        <v>0.18</v>
      </c>
      <c r="E459" s="37" t="s">
        <v>139</v>
      </c>
      <c r="F459" s="27">
        <v>4</v>
      </c>
      <c r="G459" s="41">
        <v>35</v>
      </c>
      <c r="H459" s="63">
        <f t="shared" si="37"/>
        <v>140</v>
      </c>
      <c r="I459" s="63">
        <f t="shared" si="33"/>
        <v>12.6</v>
      </c>
      <c r="J459" s="63">
        <f t="shared" si="35"/>
        <v>12.6</v>
      </c>
      <c r="K459" s="63">
        <v>0</v>
      </c>
      <c r="L459" s="63">
        <f t="shared" si="36"/>
        <v>165.2</v>
      </c>
    </row>
    <row r="460" spans="1:12">
      <c r="A460" s="40">
        <v>43765</v>
      </c>
      <c r="B460" s="19" t="s">
        <v>313</v>
      </c>
      <c r="C460" s="32">
        <v>7323</v>
      </c>
      <c r="D460" s="33">
        <v>0.12</v>
      </c>
      <c r="E460" s="37" t="s">
        <v>234</v>
      </c>
      <c r="F460" s="35">
        <v>3.57145</v>
      </c>
      <c r="G460" s="41">
        <v>425</v>
      </c>
      <c r="H460" s="63">
        <f t="shared" si="37"/>
        <v>1517.86625</v>
      </c>
      <c r="I460" s="63">
        <f t="shared" si="33"/>
        <v>91.071974999999995</v>
      </c>
      <c r="J460" s="63">
        <f t="shared" si="35"/>
        <v>91.071974999999995</v>
      </c>
      <c r="K460" s="63">
        <v>0</v>
      </c>
      <c r="L460" s="63">
        <f t="shared" si="36"/>
        <v>1700.0102000000002</v>
      </c>
    </row>
    <row r="461" spans="1:12">
      <c r="A461" s="40">
        <v>43765</v>
      </c>
      <c r="B461" s="19" t="s">
        <v>313</v>
      </c>
      <c r="C461" s="32">
        <v>8215</v>
      </c>
      <c r="D461" s="33">
        <v>0.12</v>
      </c>
      <c r="E461" s="37" t="s">
        <v>157</v>
      </c>
      <c r="F461" s="35">
        <v>2</v>
      </c>
      <c r="G461" s="41">
        <v>669.64290000000005</v>
      </c>
      <c r="H461" s="63">
        <f t="shared" si="37"/>
        <v>1339.2858000000001</v>
      </c>
      <c r="I461" s="63">
        <f t="shared" si="33"/>
        <v>80.357148000000009</v>
      </c>
      <c r="J461" s="63">
        <f t="shared" si="35"/>
        <v>80.357148000000009</v>
      </c>
      <c r="K461" s="63">
        <v>0</v>
      </c>
      <c r="L461" s="63">
        <f t="shared" si="36"/>
        <v>1500.0000960000002</v>
      </c>
    </row>
    <row r="462" spans="1:12">
      <c r="A462" s="40">
        <v>43766</v>
      </c>
      <c r="B462" s="19" t="s">
        <v>313</v>
      </c>
      <c r="C462" s="32">
        <v>3924</v>
      </c>
      <c r="D462" s="33">
        <v>0.18</v>
      </c>
      <c r="E462" s="37" t="s">
        <v>216</v>
      </c>
      <c r="F462" s="27">
        <v>4</v>
      </c>
      <c r="G462" s="41">
        <v>300</v>
      </c>
      <c r="H462" s="63">
        <f t="shared" si="37"/>
        <v>1200</v>
      </c>
      <c r="I462" s="63">
        <f t="shared" si="33"/>
        <v>108</v>
      </c>
      <c r="J462" s="63">
        <f t="shared" si="35"/>
        <v>108</v>
      </c>
      <c r="K462" s="63">
        <v>0</v>
      </c>
      <c r="L462" s="63">
        <f t="shared" si="36"/>
        <v>1416</v>
      </c>
    </row>
    <row r="463" spans="1:12">
      <c r="A463" s="40">
        <v>43766</v>
      </c>
      <c r="B463" s="19" t="s">
        <v>313</v>
      </c>
      <c r="C463" s="32">
        <v>9617</v>
      </c>
      <c r="D463" s="33">
        <v>0.18</v>
      </c>
      <c r="E463" s="37" t="s">
        <v>217</v>
      </c>
      <c r="F463" s="35">
        <v>2</v>
      </c>
      <c r="G463" s="41">
        <v>425</v>
      </c>
      <c r="H463" s="63">
        <f t="shared" si="37"/>
        <v>850</v>
      </c>
      <c r="I463" s="63">
        <f t="shared" si="33"/>
        <v>76.5</v>
      </c>
      <c r="J463" s="63">
        <f t="shared" si="35"/>
        <v>76.5</v>
      </c>
      <c r="K463" s="63">
        <v>0</v>
      </c>
      <c r="L463" s="63">
        <f t="shared" si="36"/>
        <v>1003</v>
      </c>
    </row>
    <row r="464" spans="1:12">
      <c r="A464" s="40">
        <v>43766</v>
      </c>
      <c r="B464" s="19" t="s">
        <v>313</v>
      </c>
      <c r="C464" s="59">
        <v>9613</v>
      </c>
      <c r="D464" s="15">
        <v>0.18</v>
      </c>
      <c r="E464" s="37" t="s">
        <v>165</v>
      </c>
      <c r="F464" s="27">
        <v>2</v>
      </c>
      <c r="G464" s="41">
        <v>72.033900000000003</v>
      </c>
      <c r="H464" s="63">
        <f t="shared" si="37"/>
        <v>144.06780000000001</v>
      </c>
      <c r="I464" s="63">
        <f t="shared" si="33"/>
        <v>12.966101999999999</v>
      </c>
      <c r="J464" s="63">
        <f t="shared" si="35"/>
        <v>12.966101999999999</v>
      </c>
      <c r="K464" s="63">
        <v>0</v>
      </c>
      <c r="L464" s="63">
        <f t="shared" si="36"/>
        <v>170.00000400000002</v>
      </c>
    </row>
    <row r="465" spans="1:12">
      <c r="A465" s="40">
        <v>43766</v>
      </c>
      <c r="B465" s="19" t="s">
        <v>313</v>
      </c>
      <c r="C465" s="14">
        <v>3923</v>
      </c>
      <c r="D465" s="15">
        <v>0.18</v>
      </c>
      <c r="E465" s="5" t="s">
        <v>26</v>
      </c>
      <c r="F465" s="16">
        <v>6</v>
      </c>
      <c r="G465" s="41">
        <v>90</v>
      </c>
      <c r="H465" s="63">
        <f t="shared" si="37"/>
        <v>540</v>
      </c>
      <c r="I465" s="63">
        <f t="shared" ref="I465:I528" si="38">H465*D465/2</f>
        <v>48.6</v>
      </c>
      <c r="J465" s="63">
        <f t="shared" si="35"/>
        <v>48.6</v>
      </c>
      <c r="K465" s="63">
        <v>0</v>
      </c>
      <c r="L465" s="63">
        <f t="shared" si="36"/>
        <v>637.20000000000005</v>
      </c>
    </row>
    <row r="466" spans="1:12">
      <c r="A466" s="40">
        <v>43767</v>
      </c>
      <c r="B466" s="19" t="s">
        <v>136</v>
      </c>
      <c r="C466" s="14">
        <v>8516</v>
      </c>
      <c r="D466" s="15">
        <v>0.18</v>
      </c>
      <c r="E466" s="37" t="s">
        <v>252</v>
      </c>
      <c r="F466" s="44">
        <v>1</v>
      </c>
      <c r="G466" s="41">
        <v>296.61</v>
      </c>
      <c r="H466" s="63">
        <f t="shared" si="37"/>
        <v>296.61</v>
      </c>
      <c r="I466" s="63">
        <f t="shared" si="38"/>
        <v>26.694900000000001</v>
      </c>
      <c r="J466" s="63">
        <f t="shared" si="35"/>
        <v>26.694900000000001</v>
      </c>
      <c r="K466" s="63">
        <v>0</v>
      </c>
      <c r="L466" s="63">
        <f t="shared" si="36"/>
        <v>349.99980000000005</v>
      </c>
    </row>
    <row r="467" spans="1:12">
      <c r="A467" s="40">
        <v>43767</v>
      </c>
      <c r="B467" s="19" t="s">
        <v>136</v>
      </c>
      <c r="C467" s="32">
        <v>9617</v>
      </c>
      <c r="D467" s="33">
        <v>0.18</v>
      </c>
      <c r="E467" s="37" t="s">
        <v>218</v>
      </c>
      <c r="F467" s="27">
        <v>3</v>
      </c>
      <c r="G467" s="41">
        <v>645</v>
      </c>
      <c r="H467" s="63">
        <f t="shared" si="37"/>
        <v>1935</v>
      </c>
      <c r="I467" s="63">
        <f t="shared" si="38"/>
        <v>174.15</v>
      </c>
      <c r="J467" s="63">
        <f t="shared" si="35"/>
        <v>174.15</v>
      </c>
      <c r="K467" s="63">
        <v>0</v>
      </c>
      <c r="L467" s="63">
        <f t="shared" si="36"/>
        <v>2283.3000000000002</v>
      </c>
    </row>
    <row r="468" spans="1:12">
      <c r="A468" s="40">
        <v>43767</v>
      </c>
      <c r="B468" s="19" t="s">
        <v>313</v>
      </c>
      <c r="C468" s="14">
        <v>7323</v>
      </c>
      <c r="D468" s="15">
        <v>0.12</v>
      </c>
      <c r="E468" s="5" t="s">
        <v>111</v>
      </c>
      <c r="F468" s="27">
        <v>2.78</v>
      </c>
      <c r="G468" s="41">
        <v>200</v>
      </c>
      <c r="H468" s="63">
        <f t="shared" si="37"/>
        <v>556</v>
      </c>
      <c r="I468" s="63">
        <f t="shared" si="38"/>
        <v>33.36</v>
      </c>
      <c r="J468" s="63">
        <f t="shared" si="35"/>
        <v>33.36</v>
      </c>
      <c r="K468" s="63">
        <v>0</v>
      </c>
      <c r="L468" s="63">
        <f t="shared" si="36"/>
        <v>622.72</v>
      </c>
    </row>
    <row r="469" spans="1:12">
      <c r="A469" s="40">
        <v>43767</v>
      </c>
      <c r="B469" s="19" t="s">
        <v>313</v>
      </c>
      <c r="C469" s="14">
        <v>7323</v>
      </c>
      <c r="D469" s="15">
        <v>0.12</v>
      </c>
      <c r="E469" s="5" t="s">
        <v>111</v>
      </c>
      <c r="F469" s="27">
        <v>6.55</v>
      </c>
      <c r="G469" s="41">
        <v>200</v>
      </c>
      <c r="H469" s="63">
        <f t="shared" si="37"/>
        <v>1310</v>
      </c>
      <c r="I469" s="63">
        <f t="shared" si="38"/>
        <v>78.599999999999994</v>
      </c>
      <c r="J469" s="63">
        <f t="shared" si="35"/>
        <v>78.599999999999994</v>
      </c>
      <c r="K469" s="63">
        <v>0</v>
      </c>
      <c r="L469" s="63">
        <f t="shared" si="36"/>
        <v>1467.1999999999998</v>
      </c>
    </row>
    <row r="470" spans="1:12">
      <c r="A470" s="40">
        <v>43767</v>
      </c>
      <c r="B470" s="19" t="s">
        <v>313</v>
      </c>
      <c r="C470" s="32">
        <v>9405</v>
      </c>
      <c r="D470" s="33">
        <v>0.18</v>
      </c>
      <c r="E470" s="37" t="s">
        <v>147</v>
      </c>
      <c r="F470" s="27">
        <v>1</v>
      </c>
      <c r="G470" s="41">
        <v>572.03390000000002</v>
      </c>
      <c r="H470" s="63">
        <f t="shared" si="37"/>
        <v>572.03390000000002</v>
      </c>
      <c r="I470" s="63">
        <f t="shared" si="38"/>
        <v>51.483050999999996</v>
      </c>
      <c r="J470" s="63">
        <f t="shared" si="35"/>
        <v>51.483050999999996</v>
      </c>
      <c r="K470" s="63">
        <v>0</v>
      </c>
      <c r="L470" s="63">
        <f t="shared" si="36"/>
        <v>675.00000200000011</v>
      </c>
    </row>
    <row r="471" spans="1:12">
      <c r="A471" s="40">
        <v>43767</v>
      </c>
      <c r="B471" s="19" t="s">
        <v>313</v>
      </c>
      <c r="C471" s="32">
        <v>8539</v>
      </c>
      <c r="D471" s="33">
        <v>0.12</v>
      </c>
      <c r="E471" s="37" t="s">
        <v>255</v>
      </c>
      <c r="F471" s="27">
        <v>2</v>
      </c>
      <c r="G471" s="41">
        <v>223.21430000000001</v>
      </c>
      <c r="H471" s="63">
        <f t="shared" si="37"/>
        <v>446.42860000000002</v>
      </c>
      <c r="I471" s="63">
        <f t="shared" si="38"/>
        <v>26.785716000000001</v>
      </c>
      <c r="J471" s="63">
        <f t="shared" si="35"/>
        <v>26.785716000000001</v>
      </c>
      <c r="K471" s="63">
        <v>0</v>
      </c>
      <c r="L471" s="63">
        <f t="shared" si="36"/>
        <v>500.00003199999998</v>
      </c>
    </row>
    <row r="472" spans="1:12">
      <c r="A472" s="40">
        <v>43767</v>
      </c>
      <c r="B472" s="19" t="s">
        <v>313</v>
      </c>
      <c r="C472" s="14">
        <v>3923</v>
      </c>
      <c r="D472" s="15">
        <v>0.18</v>
      </c>
      <c r="E472" s="5" t="s">
        <v>28</v>
      </c>
      <c r="F472" s="16">
        <v>2</v>
      </c>
      <c r="G472" s="41">
        <v>110</v>
      </c>
      <c r="H472" s="63">
        <f t="shared" si="37"/>
        <v>220</v>
      </c>
      <c r="I472" s="63">
        <f t="shared" si="38"/>
        <v>19.8</v>
      </c>
      <c r="J472" s="63">
        <f t="shared" si="35"/>
        <v>19.8</v>
      </c>
      <c r="K472" s="63">
        <v>0</v>
      </c>
      <c r="L472" s="63">
        <f t="shared" si="36"/>
        <v>259.60000000000002</v>
      </c>
    </row>
    <row r="473" spans="1:12">
      <c r="A473" s="40">
        <v>43768</v>
      </c>
      <c r="B473" s="19" t="s">
        <v>136</v>
      </c>
      <c r="C473" s="32">
        <v>7323</v>
      </c>
      <c r="D473" s="33">
        <v>0.12</v>
      </c>
      <c r="E473" s="37" t="s">
        <v>296</v>
      </c>
      <c r="F473" s="27">
        <v>1</v>
      </c>
      <c r="G473" s="41">
        <v>205.3571</v>
      </c>
      <c r="H473" s="63">
        <f t="shared" si="37"/>
        <v>205.3571</v>
      </c>
      <c r="I473" s="63">
        <f t="shared" si="38"/>
        <v>12.321425999999999</v>
      </c>
      <c r="J473" s="63">
        <f t="shared" si="35"/>
        <v>12.321425999999999</v>
      </c>
      <c r="K473" s="63">
        <v>0</v>
      </c>
      <c r="L473" s="63">
        <f t="shared" si="36"/>
        <v>229.99995200000001</v>
      </c>
    </row>
    <row r="474" spans="1:12">
      <c r="A474" s="40">
        <v>43768</v>
      </c>
      <c r="B474" s="19" t="s">
        <v>313</v>
      </c>
      <c r="C474" s="32">
        <v>3924</v>
      </c>
      <c r="D474" s="33">
        <v>0.18</v>
      </c>
      <c r="E474" s="37" t="s">
        <v>114</v>
      </c>
      <c r="F474" s="16">
        <v>1</v>
      </c>
      <c r="G474" s="41">
        <v>360.16950000000003</v>
      </c>
      <c r="H474" s="63">
        <f t="shared" si="37"/>
        <v>360.16950000000003</v>
      </c>
      <c r="I474" s="63">
        <f t="shared" si="38"/>
        <v>32.415255000000002</v>
      </c>
      <c r="J474" s="63">
        <f t="shared" si="35"/>
        <v>32.415255000000002</v>
      </c>
      <c r="K474" s="63">
        <v>0</v>
      </c>
      <c r="L474" s="63">
        <f t="shared" ref="L474:L477" si="39">SUM(H474:K474)</f>
        <v>425.00001000000003</v>
      </c>
    </row>
    <row r="475" spans="1:12">
      <c r="A475" s="40">
        <v>43768</v>
      </c>
      <c r="B475" s="19" t="s">
        <v>313</v>
      </c>
      <c r="C475" s="32">
        <v>9613</v>
      </c>
      <c r="D475" s="33">
        <v>0.18</v>
      </c>
      <c r="E475" s="37" t="s">
        <v>166</v>
      </c>
      <c r="F475" s="27">
        <v>2</v>
      </c>
      <c r="G475" s="41">
        <v>84.745800000000003</v>
      </c>
      <c r="H475" s="63">
        <f t="shared" si="37"/>
        <v>169.49160000000001</v>
      </c>
      <c r="I475" s="63">
        <f t="shared" si="38"/>
        <v>15.254244</v>
      </c>
      <c r="J475" s="63">
        <f t="shared" si="35"/>
        <v>15.254244</v>
      </c>
      <c r="K475" s="63">
        <v>0</v>
      </c>
      <c r="L475" s="63">
        <f t="shared" si="39"/>
        <v>200.00008800000001</v>
      </c>
    </row>
    <row r="476" spans="1:12">
      <c r="A476" s="40">
        <v>43769</v>
      </c>
      <c r="B476" s="19" t="s">
        <v>313</v>
      </c>
      <c r="C476" s="32">
        <v>7323</v>
      </c>
      <c r="D476" s="33">
        <v>0.12</v>
      </c>
      <c r="E476" s="37" t="s">
        <v>142</v>
      </c>
      <c r="F476" s="27">
        <v>1</v>
      </c>
      <c r="G476" s="41">
        <v>312.5</v>
      </c>
      <c r="H476" s="63">
        <f t="shared" si="37"/>
        <v>312.5</v>
      </c>
      <c r="I476" s="63">
        <f t="shared" si="38"/>
        <v>18.75</v>
      </c>
      <c r="J476" s="63">
        <f t="shared" si="35"/>
        <v>18.75</v>
      </c>
      <c r="K476" s="63">
        <v>0</v>
      </c>
      <c r="L476" s="63">
        <f t="shared" si="39"/>
        <v>350</v>
      </c>
    </row>
    <row r="477" spans="1:12">
      <c r="A477" s="40">
        <v>43769</v>
      </c>
      <c r="B477" s="19" t="s">
        <v>313</v>
      </c>
      <c r="C477" s="14">
        <v>8516</v>
      </c>
      <c r="D477" s="15">
        <v>0.18</v>
      </c>
      <c r="E477" s="37" t="s">
        <v>252</v>
      </c>
      <c r="F477" s="44">
        <v>1</v>
      </c>
      <c r="G477" s="41">
        <v>296.61</v>
      </c>
      <c r="H477" s="63">
        <f t="shared" si="37"/>
        <v>296.61</v>
      </c>
      <c r="I477" s="63">
        <f t="shared" si="38"/>
        <v>26.694900000000001</v>
      </c>
      <c r="J477" s="63">
        <f t="shared" si="35"/>
        <v>26.694900000000001</v>
      </c>
      <c r="K477" s="63">
        <v>0</v>
      </c>
      <c r="L477" s="63">
        <f t="shared" si="39"/>
        <v>349.99980000000005</v>
      </c>
    </row>
    <row r="478" spans="1:12">
      <c r="A478" s="40">
        <v>43770</v>
      </c>
      <c r="B478" s="19" t="s">
        <v>313</v>
      </c>
      <c r="C478" s="32">
        <v>8516</v>
      </c>
      <c r="D478" s="33">
        <v>0.18</v>
      </c>
      <c r="E478" s="37" t="s">
        <v>34</v>
      </c>
      <c r="F478" s="44">
        <v>1</v>
      </c>
      <c r="G478" s="41">
        <v>444.9153</v>
      </c>
      <c r="H478" s="63">
        <f t="shared" si="37"/>
        <v>444.9153</v>
      </c>
      <c r="I478" s="63">
        <f t="shared" si="38"/>
        <v>40.042377000000002</v>
      </c>
      <c r="J478" s="63">
        <f t="shared" si="35"/>
        <v>40.042377000000002</v>
      </c>
      <c r="K478" s="63">
        <v>0</v>
      </c>
      <c r="L478" s="63">
        <v>525</v>
      </c>
    </row>
    <row r="479" spans="1:12">
      <c r="A479" s="40">
        <v>43770</v>
      </c>
      <c r="B479" s="19" t="s">
        <v>313</v>
      </c>
      <c r="C479" s="32">
        <v>3924</v>
      </c>
      <c r="D479" s="33">
        <v>0.18</v>
      </c>
      <c r="E479" s="37" t="s">
        <v>246</v>
      </c>
      <c r="F479" s="16">
        <v>3</v>
      </c>
      <c r="G479" s="41">
        <v>56.497199999999999</v>
      </c>
      <c r="H479" s="63">
        <f t="shared" si="37"/>
        <v>169.49160000000001</v>
      </c>
      <c r="I479" s="63">
        <f t="shared" si="38"/>
        <v>15.254244</v>
      </c>
      <c r="J479" s="63">
        <f t="shared" si="35"/>
        <v>15.254244</v>
      </c>
      <c r="K479" s="63">
        <v>0</v>
      </c>
      <c r="L479" s="63">
        <f t="shared" ref="L479:L486" si="40">SUM(H479:K479)</f>
        <v>200.00008800000001</v>
      </c>
    </row>
    <row r="480" spans="1:12">
      <c r="A480" s="40">
        <v>43770</v>
      </c>
      <c r="B480" s="19" t="s">
        <v>313</v>
      </c>
      <c r="C480" s="14">
        <v>8509</v>
      </c>
      <c r="D480" s="15">
        <v>0.18</v>
      </c>
      <c r="E480" s="5" t="s">
        <v>61</v>
      </c>
      <c r="F480" s="27">
        <v>1</v>
      </c>
      <c r="G480" s="41">
        <v>4237.2880999999998</v>
      </c>
      <c r="H480" s="63">
        <f t="shared" si="37"/>
        <v>4237.2880999999998</v>
      </c>
      <c r="I480" s="63">
        <f t="shared" si="38"/>
        <v>381.35592899999995</v>
      </c>
      <c r="J480" s="63">
        <f t="shared" si="35"/>
        <v>381.35592899999995</v>
      </c>
      <c r="K480" s="63">
        <v>0</v>
      </c>
      <c r="L480" s="63">
        <f t="shared" si="40"/>
        <v>4999.9999580000003</v>
      </c>
    </row>
    <row r="481" spans="1:12">
      <c r="A481" s="40">
        <v>43771</v>
      </c>
      <c r="B481" s="19" t="s">
        <v>313</v>
      </c>
      <c r="C481" s="32">
        <v>7323</v>
      </c>
      <c r="D481" s="33">
        <v>0.12</v>
      </c>
      <c r="E481" s="37" t="s">
        <v>111</v>
      </c>
      <c r="F481" s="16">
        <v>4.0603899999999999</v>
      </c>
      <c r="G481" s="41">
        <v>210</v>
      </c>
      <c r="H481" s="63">
        <f t="shared" si="37"/>
        <v>852.68190000000004</v>
      </c>
      <c r="I481" s="63">
        <f t="shared" si="38"/>
        <v>51.160913999999998</v>
      </c>
      <c r="J481" s="63">
        <f t="shared" si="35"/>
        <v>51.160913999999998</v>
      </c>
      <c r="K481" s="63">
        <v>0</v>
      </c>
      <c r="L481" s="63">
        <f t="shared" si="40"/>
        <v>955.00372800000014</v>
      </c>
    </row>
    <row r="482" spans="1:12">
      <c r="A482" s="40">
        <v>43771</v>
      </c>
      <c r="B482" s="19" t="s">
        <v>313</v>
      </c>
      <c r="C482" s="32">
        <v>8516</v>
      </c>
      <c r="D482" s="33">
        <v>0.18</v>
      </c>
      <c r="E482" s="37" t="s">
        <v>252</v>
      </c>
      <c r="F482" s="16">
        <v>1</v>
      </c>
      <c r="G482" s="41">
        <v>254.2373</v>
      </c>
      <c r="H482" s="63">
        <f t="shared" si="37"/>
        <v>254.2373</v>
      </c>
      <c r="I482" s="63">
        <f t="shared" si="38"/>
        <v>22.881357000000001</v>
      </c>
      <c r="J482" s="63">
        <f t="shared" si="35"/>
        <v>22.881357000000001</v>
      </c>
      <c r="K482" s="63">
        <v>0</v>
      </c>
      <c r="L482" s="63">
        <f t="shared" si="40"/>
        <v>300.00001399999996</v>
      </c>
    </row>
    <row r="483" spans="1:12">
      <c r="A483" s="40">
        <v>43771</v>
      </c>
      <c r="B483" s="19" t="s">
        <v>136</v>
      </c>
      <c r="C483" s="32">
        <v>9617</v>
      </c>
      <c r="D483" s="33">
        <v>0.18</v>
      </c>
      <c r="E483" s="37" t="s">
        <v>218</v>
      </c>
      <c r="F483" s="44">
        <v>1</v>
      </c>
      <c r="G483" s="41">
        <v>720.33900000000006</v>
      </c>
      <c r="H483" s="63">
        <f t="shared" si="37"/>
        <v>720.33900000000006</v>
      </c>
      <c r="I483" s="63">
        <f t="shared" si="38"/>
        <v>64.830510000000004</v>
      </c>
      <c r="J483" s="63">
        <f t="shared" si="35"/>
        <v>64.830510000000004</v>
      </c>
      <c r="K483" s="63">
        <v>0</v>
      </c>
      <c r="L483" s="63">
        <f t="shared" si="40"/>
        <v>850.00002000000006</v>
      </c>
    </row>
    <row r="484" spans="1:12">
      <c r="A484" s="40">
        <v>43772</v>
      </c>
      <c r="B484" s="19" t="s">
        <v>136</v>
      </c>
      <c r="C484" s="32">
        <v>9613</v>
      </c>
      <c r="D484" s="33">
        <v>0.18</v>
      </c>
      <c r="E484" s="37" t="s">
        <v>165</v>
      </c>
      <c r="F484" s="16">
        <v>2</v>
      </c>
      <c r="G484" s="41">
        <v>63.5593</v>
      </c>
      <c r="H484" s="63">
        <f t="shared" si="37"/>
        <v>127.1186</v>
      </c>
      <c r="I484" s="63">
        <f t="shared" si="38"/>
        <v>11.440674</v>
      </c>
      <c r="J484" s="63">
        <f t="shared" si="35"/>
        <v>11.440674</v>
      </c>
      <c r="K484" s="63">
        <v>0</v>
      </c>
      <c r="L484" s="63">
        <f t="shared" si="40"/>
        <v>149.99994799999999</v>
      </c>
    </row>
    <row r="485" spans="1:12">
      <c r="A485" s="40">
        <v>43772</v>
      </c>
      <c r="B485" s="19" t="s">
        <v>313</v>
      </c>
      <c r="C485" s="32">
        <v>7323</v>
      </c>
      <c r="D485" s="33">
        <v>0.12</v>
      </c>
      <c r="E485" s="37" t="s">
        <v>111</v>
      </c>
      <c r="F485" s="35">
        <v>4.2516999999999996</v>
      </c>
      <c r="G485" s="41">
        <v>210</v>
      </c>
      <c r="H485" s="63">
        <f t="shared" si="37"/>
        <v>892.85699999999997</v>
      </c>
      <c r="I485" s="63">
        <f t="shared" si="38"/>
        <v>53.571419999999996</v>
      </c>
      <c r="J485" s="63">
        <f t="shared" si="35"/>
        <v>53.571419999999996</v>
      </c>
      <c r="K485" s="63">
        <v>0</v>
      </c>
      <c r="L485" s="63">
        <f t="shared" si="40"/>
        <v>999.99983999999995</v>
      </c>
    </row>
    <row r="486" spans="1:12">
      <c r="A486" s="40">
        <v>43772</v>
      </c>
      <c r="B486" s="19" t="s">
        <v>313</v>
      </c>
      <c r="C486" s="32">
        <v>8211</v>
      </c>
      <c r="D486" s="33">
        <v>0.12</v>
      </c>
      <c r="E486" s="37" t="s">
        <v>167</v>
      </c>
      <c r="F486" s="27">
        <v>4</v>
      </c>
      <c r="G486" s="41">
        <v>49.107100000000003</v>
      </c>
      <c r="H486" s="63">
        <f t="shared" si="37"/>
        <v>196.42840000000001</v>
      </c>
      <c r="I486" s="63">
        <f t="shared" si="38"/>
        <v>11.785704000000001</v>
      </c>
      <c r="J486" s="63">
        <f t="shared" si="35"/>
        <v>11.785704000000001</v>
      </c>
      <c r="K486" s="63">
        <v>0</v>
      </c>
      <c r="L486" s="63">
        <f t="shared" si="40"/>
        <v>219.99980800000003</v>
      </c>
    </row>
    <row r="487" spans="1:12">
      <c r="A487" s="40">
        <v>43772</v>
      </c>
      <c r="B487" s="19" t="s">
        <v>136</v>
      </c>
      <c r="C487" s="14">
        <v>7321</v>
      </c>
      <c r="D487" s="15">
        <v>0.18</v>
      </c>
      <c r="E487" s="5" t="s">
        <v>69</v>
      </c>
      <c r="F487" s="27">
        <v>1</v>
      </c>
      <c r="G487" s="41">
        <v>1652.5424</v>
      </c>
      <c r="H487" s="63">
        <f t="shared" si="37"/>
        <v>1652.5424</v>
      </c>
      <c r="I487" s="63">
        <f t="shared" si="38"/>
        <v>148.72881599999999</v>
      </c>
      <c r="J487" s="63">
        <f t="shared" si="35"/>
        <v>148.72881599999999</v>
      </c>
      <c r="K487" s="63">
        <v>0</v>
      </c>
      <c r="L487" s="63">
        <v>1950</v>
      </c>
    </row>
    <row r="488" spans="1:12">
      <c r="A488" s="40">
        <v>43773</v>
      </c>
      <c r="B488" s="19" t="s">
        <v>313</v>
      </c>
      <c r="C488" s="32">
        <v>8516</v>
      </c>
      <c r="D488" s="33">
        <v>0.18</v>
      </c>
      <c r="E488" s="37" t="s">
        <v>279</v>
      </c>
      <c r="F488" s="27">
        <v>1</v>
      </c>
      <c r="G488" s="41">
        <v>402.54239999999999</v>
      </c>
      <c r="H488" s="63">
        <f t="shared" si="37"/>
        <v>402.54239999999999</v>
      </c>
      <c r="I488" s="63">
        <f t="shared" si="38"/>
        <v>36.228815999999995</v>
      </c>
      <c r="J488" s="63">
        <f t="shared" si="35"/>
        <v>36.228815999999995</v>
      </c>
      <c r="K488" s="63">
        <v>0</v>
      </c>
      <c r="L488" s="63">
        <f t="shared" ref="L488:L551" si="41">SUM(H488:K488)</f>
        <v>475.00003199999998</v>
      </c>
    </row>
    <row r="489" spans="1:12">
      <c r="A489" s="40">
        <v>43773</v>
      </c>
      <c r="B489" s="19" t="s">
        <v>313</v>
      </c>
      <c r="C489" s="32">
        <v>7323</v>
      </c>
      <c r="D489" s="33">
        <v>0.12</v>
      </c>
      <c r="E489" s="37" t="s">
        <v>111</v>
      </c>
      <c r="F489" s="35">
        <v>0.80782500000000002</v>
      </c>
      <c r="G489" s="41">
        <v>210</v>
      </c>
      <c r="H489" s="63">
        <f t="shared" si="37"/>
        <v>169.64324999999999</v>
      </c>
      <c r="I489" s="63">
        <f t="shared" si="38"/>
        <v>10.178595</v>
      </c>
      <c r="J489" s="63">
        <f t="shared" si="35"/>
        <v>10.178595</v>
      </c>
      <c r="K489" s="63">
        <v>0</v>
      </c>
      <c r="L489" s="63">
        <f t="shared" si="41"/>
        <v>190.00044</v>
      </c>
    </row>
    <row r="490" spans="1:12">
      <c r="A490" s="40">
        <v>43774</v>
      </c>
      <c r="B490" s="19" t="s">
        <v>313</v>
      </c>
      <c r="C490" s="32">
        <v>8211</v>
      </c>
      <c r="D490" s="33">
        <v>0.12</v>
      </c>
      <c r="E490" s="37" t="s">
        <v>167</v>
      </c>
      <c r="F490" s="27">
        <v>2</v>
      </c>
      <c r="G490" s="41">
        <v>44.642899999999997</v>
      </c>
      <c r="H490" s="63">
        <f t="shared" si="37"/>
        <v>89.285799999999995</v>
      </c>
      <c r="I490" s="63">
        <f t="shared" si="38"/>
        <v>5.3571479999999996</v>
      </c>
      <c r="J490" s="63">
        <f t="shared" ref="J490:J553" si="42">I490</f>
        <v>5.3571479999999996</v>
      </c>
      <c r="K490" s="63">
        <v>0</v>
      </c>
      <c r="L490" s="63">
        <f t="shared" si="41"/>
        <v>100.00009599999998</v>
      </c>
    </row>
    <row r="491" spans="1:12">
      <c r="A491" s="40">
        <v>43774</v>
      </c>
      <c r="B491" s="19" t="s">
        <v>313</v>
      </c>
      <c r="C491" s="14">
        <v>7323</v>
      </c>
      <c r="D491" s="15">
        <v>0.12</v>
      </c>
      <c r="E491" s="5" t="s">
        <v>55</v>
      </c>
      <c r="F491" s="27">
        <v>1</v>
      </c>
      <c r="G491" s="41">
        <v>8.9296000000000006</v>
      </c>
      <c r="H491" s="63">
        <f t="shared" si="37"/>
        <v>8.9296000000000006</v>
      </c>
      <c r="I491" s="63">
        <f t="shared" si="38"/>
        <v>0.53577600000000003</v>
      </c>
      <c r="J491" s="63">
        <f t="shared" si="42"/>
        <v>0.53577600000000003</v>
      </c>
      <c r="K491" s="63">
        <v>0</v>
      </c>
      <c r="L491" s="63">
        <f t="shared" si="41"/>
        <v>10.001152000000001</v>
      </c>
    </row>
    <row r="492" spans="1:12">
      <c r="A492" s="40">
        <v>43775</v>
      </c>
      <c r="B492" s="19" t="s">
        <v>313</v>
      </c>
      <c r="C492" s="32">
        <v>7323</v>
      </c>
      <c r="D492" s="33">
        <v>0.12</v>
      </c>
      <c r="E492" s="37" t="s">
        <v>111</v>
      </c>
      <c r="F492" s="27">
        <v>21.258500000000002</v>
      </c>
      <c r="G492" s="41">
        <v>210</v>
      </c>
      <c r="H492" s="63">
        <f t="shared" si="37"/>
        <v>4464.2850000000008</v>
      </c>
      <c r="I492" s="63">
        <f t="shared" si="38"/>
        <v>267.85710000000006</v>
      </c>
      <c r="J492" s="63">
        <f t="shared" si="42"/>
        <v>267.85710000000006</v>
      </c>
      <c r="K492" s="63">
        <v>0</v>
      </c>
      <c r="L492" s="63">
        <f t="shared" si="41"/>
        <v>4999.9992000000011</v>
      </c>
    </row>
    <row r="493" spans="1:12">
      <c r="A493" s="40">
        <v>43775</v>
      </c>
      <c r="B493" s="19" t="s">
        <v>313</v>
      </c>
      <c r="C493" s="14">
        <v>7323</v>
      </c>
      <c r="D493" s="15">
        <v>0.12</v>
      </c>
      <c r="E493" s="25" t="s">
        <v>96</v>
      </c>
      <c r="F493" s="16">
        <v>6.5</v>
      </c>
      <c r="G493" s="41">
        <v>425</v>
      </c>
      <c r="H493" s="63">
        <f t="shared" si="37"/>
        <v>2762.5</v>
      </c>
      <c r="I493" s="63">
        <f t="shared" si="38"/>
        <v>165.75</v>
      </c>
      <c r="J493" s="63">
        <f t="shared" si="42"/>
        <v>165.75</v>
      </c>
      <c r="K493" s="63">
        <v>0</v>
      </c>
      <c r="L493" s="63">
        <f t="shared" si="41"/>
        <v>3094</v>
      </c>
    </row>
    <row r="494" spans="1:12">
      <c r="A494" s="40">
        <v>43775</v>
      </c>
      <c r="B494" s="19" t="s">
        <v>313</v>
      </c>
      <c r="C494" s="14">
        <v>7323</v>
      </c>
      <c r="D494" s="15">
        <v>0.12</v>
      </c>
      <c r="E494" s="25" t="s">
        <v>95</v>
      </c>
      <c r="F494" s="16">
        <v>0.96</v>
      </c>
      <c r="G494" s="41">
        <v>475</v>
      </c>
      <c r="H494" s="63">
        <f t="shared" si="37"/>
        <v>456</v>
      </c>
      <c r="I494" s="63">
        <f t="shared" si="38"/>
        <v>27.36</v>
      </c>
      <c r="J494" s="63">
        <f t="shared" si="42"/>
        <v>27.36</v>
      </c>
      <c r="K494" s="63">
        <v>0</v>
      </c>
      <c r="L494" s="63">
        <f t="shared" si="41"/>
        <v>510.72</v>
      </c>
    </row>
    <row r="495" spans="1:12">
      <c r="A495" s="40">
        <v>43776</v>
      </c>
      <c r="B495" s="19" t="s">
        <v>313</v>
      </c>
      <c r="C495" s="32">
        <v>8211</v>
      </c>
      <c r="D495" s="33">
        <v>0.12</v>
      </c>
      <c r="E495" s="37" t="s">
        <v>167</v>
      </c>
      <c r="F495" s="16">
        <v>4</v>
      </c>
      <c r="G495" s="41">
        <v>44.642899999999997</v>
      </c>
      <c r="H495" s="63">
        <f t="shared" si="37"/>
        <v>178.57159999999999</v>
      </c>
      <c r="I495" s="63">
        <f t="shared" si="38"/>
        <v>10.714295999999999</v>
      </c>
      <c r="J495" s="63">
        <f t="shared" si="42"/>
        <v>10.714295999999999</v>
      </c>
      <c r="K495" s="63">
        <v>0</v>
      </c>
      <c r="L495" s="63">
        <f t="shared" si="41"/>
        <v>200.00019199999997</v>
      </c>
    </row>
    <row r="496" spans="1:12">
      <c r="A496" s="40">
        <v>43776</v>
      </c>
      <c r="B496" s="19" t="s">
        <v>313</v>
      </c>
      <c r="C496" s="14">
        <v>8516</v>
      </c>
      <c r="D496" s="15">
        <v>0.18</v>
      </c>
      <c r="E496" s="37" t="s">
        <v>210</v>
      </c>
      <c r="F496" s="27">
        <v>1</v>
      </c>
      <c r="G496" s="41">
        <v>1186.44</v>
      </c>
      <c r="H496" s="63">
        <f t="shared" si="37"/>
        <v>1186.44</v>
      </c>
      <c r="I496" s="63">
        <f t="shared" si="38"/>
        <v>106.7796</v>
      </c>
      <c r="J496" s="63">
        <f t="shared" si="42"/>
        <v>106.7796</v>
      </c>
      <c r="K496" s="63">
        <v>0</v>
      </c>
      <c r="L496" s="63">
        <f t="shared" si="41"/>
        <v>1399.9992000000002</v>
      </c>
    </row>
    <row r="497" spans="1:12">
      <c r="A497" s="40">
        <v>43776</v>
      </c>
      <c r="B497" s="19" t="s">
        <v>136</v>
      </c>
      <c r="C497" s="32">
        <v>8516</v>
      </c>
      <c r="D497" s="33">
        <v>0.18</v>
      </c>
      <c r="E497" s="37" t="s">
        <v>210</v>
      </c>
      <c r="F497" s="27">
        <v>1</v>
      </c>
      <c r="G497" s="41">
        <v>1186.44</v>
      </c>
      <c r="H497" s="63">
        <f t="shared" si="37"/>
        <v>1186.44</v>
      </c>
      <c r="I497" s="63">
        <f t="shared" si="38"/>
        <v>106.7796</v>
      </c>
      <c r="J497" s="63">
        <f t="shared" si="42"/>
        <v>106.7796</v>
      </c>
      <c r="K497" s="63">
        <v>0</v>
      </c>
      <c r="L497" s="63">
        <f t="shared" si="41"/>
        <v>1399.9992000000002</v>
      </c>
    </row>
    <row r="498" spans="1:12">
      <c r="A498" s="40">
        <v>43777</v>
      </c>
      <c r="B498" s="19" t="s">
        <v>136</v>
      </c>
      <c r="C498" s="32">
        <v>9617</v>
      </c>
      <c r="D498" s="33">
        <v>0.18</v>
      </c>
      <c r="E498" s="37" t="s">
        <v>218</v>
      </c>
      <c r="F498" s="16">
        <v>3</v>
      </c>
      <c r="G498" s="41">
        <v>635.59320000000002</v>
      </c>
      <c r="H498" s="63">
        <f t="shared" si="37"/>
        <v>1906.7796000000001</v>
      </c>
      <c r="I498" s="63">
        <f t="shared" si="38"/>
        <v>171.610164</v>
      </c>
      <c r="J498" s="63">
        <f t="shared" si="42"/>
        <v>171.610164</v>
      </c>
      <c r="K498" s="63">
        <v>0</v>
      </c>
      <c r="L498" s="63">
        <f t="shared" si="41"/>
        <v>2249.9999280000002</v>
      </c>
    </row>
    <row r="499" spans="1:12">
      <c r="A499" s="40">
        <v>43777</v>
      </c>
      <c r="B499" s="19" t="s">
        <v>136</v>
      </c>
      <c r="C499" s="32">
        <v>3924</v>
      </c>
      <c r="D499" s="33">
        <v>0.18</v>
      </c>
      <c r="E499" s="37" t="s">
        <v>215</v>
      </c>
      <c r="F499" s="16">
        <v>3</v>
      </c>
      <c r="G499" s="41">
        <v>245</v>
      </c>
      <c r="H499" s="63">
        <f t="shared" si="37"/>
        <v>735</v>
      </c>
      <c r="I499" s="63">
        <f t="shared" si="38"/>
        <v>66.149999999999991</v>
      </c>
      <c r="J499" s="63">
        <f t="shared" si="42"/>
        <v>66.149999999999991</v>
      </c>
      <c r="K499" s="63">
        <v>0</v>
      </c>
      <c r="L499" s="63">
        <f t="shared" si="41"/>
        <v>867.3</v>
      </c>
    </row>
    <row r="500" spans="1:12">
      <c r="A500" s="40">
        <v>43778</v>
      </c>
      <c r="B500" s="19" t="s">
        <v>136</v>
      </c>
      <c r="C500" s="32">
        <v>7323</v>
      </c>
      <c r="D500" s="33">
        <v>0.12</v>
      </c>
      <c r="E500" s="37" t="s">
        <v>111</v>
      </c>
      <c r="F500" s="35">
        <v>4.2516999999999996</v>
      </c>
      <c r="G500" s="41">
        <v>210</v>
      </c>
      <c r="H500" s="63">
        <f t="shared" si="37"/>
        <v>892.85699999999997</v>
      </c>
      <c r="I500" s="63">
        <f t="shared" si="38"/>
        <v>53.571419999999996</v>
      </c>
      <c r="J500" s="63">
        <f t="shared" si="42"/>
        <v>53.571419999999996</v>
      </c>
      <c r="K500" s="63">
        <v>0</v>
      </c>
      <c r="L500" s="63">
        <f t="shared" si="41"/>
        <v>999.99983999999995</v>
      </c>
    </row>
    <row r="501" spans="1:12">
      <c r="A501" s="40">
        <v>43779</v>
      </c>
      <c r="B501" s="19" t="s">
        <v>313</v>
      </c>
      <c r="C501" s="32">
        <v>3924</v>
      </c>
      <c r="D501" s="33">
        <v>0.18</v>
      </c>
      <c r="E501" s="37" t="s">
        <v>246</v>
      </c>
      <c r="F501" s="27">
        <v>20</v>
      </c>
      <c r="G501" s="41">
        <v>72.033900000000003</v>
      </c>
      <c r="H501" s="63">
        <f t="shared" si="37"/>
        <v>1440.6780000000001</v>
      </c>
      <c r="I501" s="63">
        <f t="shared" si="38"/>
        <v>129.66102000000001</v>
      </c>
      <c r="J501" s="63">
        <f t="shared" si="42"/>
        <v>129.66102000000001</v>
      </c>
      <c r="K501" s="63">
        <v>0</v>
      </c>
      <c r="L501" s="63">
        <f t="shared" si="41"/>
        <v>1700.0000400000001</v>
      </c>
    </row>
    <row r="502" spans="1:12">
      <c r="A502" s="40">
        <v>43779</v>
      </c>
      <c r="B502" s="19" t="s">
        <v>136</v>
      </c>
      <c r="C502" s="32">
        <v>8421</v>
      </c>
      <c r="D502" s="33">
        <v>0.18</v>
      </c>
      <c r="E502" s="34" t="s">
        <v>265</v>
      </c>
      <c r="F502" s="35">
        <v>1</v>
      </c>
      <c r="G502" s="41">
        <v>474.5763</v>
      </c>
      <c r="H502" s="63">
        <f t="shared" si="37"/>
        <v>474.5763</v>
      </c>
      <c r="I502" s="63">
        <f t="shared" si="38"/>
        <v>42.711866999999998</v>
      </c>
      <c r="J502" s="63">
        <f t="shared" si="42"/>
        <v>42.711866999999998</v>
      </c>
      <c r="K502" s="63">
        <v>0</v>
      </c>
      <c r="L502" s="63">
        <f t="shared" si="41"/>
        <v>560.00003400000003</v>
      </c>
    </row>
    <row r="503" spans="1:12">
      <c r="A503" s="40">
        <v>43779</v>
      </c>
      <c r="B503" s="19" t="s">
        <v>274</v>
      </c>
      <c r="C503" s="32">
        <v>8516</v>
      </c>
      <c r="D503" s="33">
        <v>0.18</v>
      </c>
      <c r="E503" s="37" t="s">
        <v>34</v>
      </c>
      <c r="F503" s="35">
        <v>3</v>
      </c>
      <c r="G503" s="41">
        <v>487.28809999999999</v>
      </c>
      <c r="H503" s="63">
        <f t="shared" si="37"/>
        <v>1461.8643</v>
      </c>
      <c r="I503" s="63">
        <f t="shared" si="38"/>
        <v>131.56778699999998</v>
      </c>
      <c r="J503" s="63">
        <f t="shared" si="42"/>
        <v>131.56778699999998</v>
      </c>
      <c r="K503" s="63">
        <v>0</v>
      </c>
      <c r="L503" s="63">
        <f t="shared" si="41"/>
        <v>1724.9998739999999</v>
      </c>
    </row>
    <row r="504" spans="1:12">
      <c r="A504" s="40">
        <v>43780</v>
      </c>
      <c r="B504" s="19" t="s">
        <v>434</v>
      </c>
      <c r="C504" s="32">
        <v>8421</v>
      </c>
      <c r="D504" s="33">
        <v>0.18</v>
      </c>
      <c r="E504" s="37" t="s">
        <v>290</v>
      </c>
      <c r="F504" s="27">
        <v>2</v>
      </c>
      <c r="G504" s="41">
        <v>474.5763</v>
      </c>
      <c r="H504" s="63">
        <f t="shared" si="37"/>
        <v>949.15260000000001</v>
      </c>
      <c r="I504" s="63">
        <f t="shared" si="38"/>
        <v>85.423733999999996</v>
      </c>
      <c r="J504" s="63">
        <f t="shared" si="42"/>
        <v>85.423733999999996</v>
      </c>
      <c r="K504" s="63">
        <v>0</v>
      </c>
      <c r="L504" s="63">
        <f t="shared" si="41"/>
        <v>1120.0000680000001</v>
      </c>
    </row>
    <row r="505" spans="1:12">
      <c r="A505" s="40">
        <v>43781</v>
      </c>
      <c r="B505" s="19" t="s">
        <v>274</v>
      </c>
      <c r="C505" s="32">
        <v>8211</v>
      </c>
      <c r="D505" s="33">
        <v>0.12</v>
      </c>
      <c r="E505" s="37" t="s">
        <v>167</v>
      </c>
      <c r="F505" s="27">
        <v>4</v>
      </c>
      <c r="G505" s="41">
        <v>44.642899999999997</v>
      </c>
      <c r="H505" s="63">
        <f t="shared" si="37"/>
        <v>178.57159999999999</v>
      </c>
      <c r="I505" s="63">
        <f t="shared" si="38"/>
        <v>10.714295999999999</v>
      </c>
      <c r="J505" s="63">
        <f t="shared" si="42"/>
        <v>10.714295999999999</v>
      </c>
      <c r="K505" s="63">
        <v>0</v>
      </c>
      <c r="L505" s="63">
        <f t="shared" si="41"/>
        <v>200.00019199999997</v>
      </c>
    </row>
    <row r="506" spans="1:12">
      <c r="A506" s="40">
        <v>43781</v>
      </c>
      <c r="B506" s="19" t="s">
        <v>136</v>
      </c>
      <c r="C506" s="32">
        <v>7323</v>
      </c>
      <c r="D506" s="33">
        <v>0.12</v>
      </c>
      <c r="E506" s="5" t="s">
        <v>83</v>
      </c>
      <c r="F506" s="16">
        <v>2.5893000000000002</v>
      </c>
      <c r="G506" s="41">
        <v>100</v>
      </c>
      <c r="H506" s="63">
        <f t="shared" si="37"/>
        <v>258.93</v>
      </c>
      <c r="I506" s="63">
        <f t="shared" si="38"/>
        <v>15.5358</v>
      </c>
      <c r="J506" s="63">
        <f t="shared" si="42"/>
        <v>15.5358</v>
      </c>
      <c r="K506" s="63">
        <v>0</v>
      </c>
      <c r="L506" s="63">
        <f t="shared" si="41"/>
        <v>290.0016</v>
      </c>
    </row>
    <row r="507" spans="1:12">
      <c r="A507" s="40">
        <v>43781</v>
      </c>
      <c r="B507" s="19" t="s">
        <v>274</v>
      </c>
      <c r="C507" s="32">
        <v>7323</v>
      </c>
      <c r="D507" s="33">
        <v>0.12</v>
      </c>
      <c r="E507" s="37" t="s">
        <v>111</v>
      </c>
      <c r="F507" s="27">
        <v>0.51019999999999999</v>
      </c>
      <c r="G507" s="41">
        <v>210</v>
      </c>
      <c r="H507" s="63">
        <f t="shared" si="37"/>
        <v>107.142</v>
      </c>
      <c r="I507" s="63">
        <f t="shared" si="38"/>
        <v>6.4285199999999998</v>
      </c>
      <c r="J507" s="63">
        <f t="shared" si="42"/>
        <v>6.4285199999999998</v>
      </c>
      <c r="K507" s="63">
        <v>0</v>
      </c>
      <c r="L507" s="63">
        <f t="shared" si="41"/>
        <v>119.99904000000001</v>
      </c>
    </row>
    <row r="508" spans="1:12">
      <c r="A508" s="40">
        <v>43781</v>
      </c>
      <c r="B508" s="19" t="s">
        <v>136</v>
      </c>
      <c r="C508" s="32">
        <v>8421</v>
      </c>
      <c r="D508" s="33">
        <v>0.18</v>
      </c>
      <c r="E508" s="37" t="s">
        <v>139</v>
      </c>
      <c r="F508" s="27">
        <v>2</v>
      </c>
      <c r="G508" s="41">
        <v>21.186399999999999</v>
      </c>
      <c r="H508" s="63">
        <f t="shared" si="37"/>
        <v>42.372799999999998</v>
      </c>
      <c r="I508" s="63">
        <f t="shared" si="38"/>
        <v>3.8135519999999996</v>
      </c>
      <c r="J508" s="63">
        <f t="shared" si="42"/>
        <v>3.8135519999999996</v>
      </c>
      <c r="K508" s="63">
        <v>0</v>
      </c>
      <c r="L508" s="63">
        <f t="shared" si="41"/>
        <v>49.999904000000001</v>
      </c>
    </row>
    <row r="509" spans="1:12">
      <c r="A509" s="40">
        <v>43782</v>
      </c>
      <c r="B509" s="19" t="s">
        <v>136</v>
      </c>
      <c r="C509" s="32">
        <v>3924</v>
      </c>
      <c r="D509" s="33">
        <v>0.18</v>
      </c>
      <c r="E509" s="37" t="s">
        <v>216</v>
      </c>
      <c r="F509" s="27">
        <v>4</v>
      </c>
      <c r="G509" s="41">
        <v>285</v>
      </c>
      <c r="H509" s="63">
        <f t="shared" si="37"/>
        <v>1140</v>
      </c>
      <c r="I509" s="63">
        <f t="shared" si="38"/>
        <v>102.6</v>
      </c>
      <c r="J509" s="63">
        <f t="shared" si="42"/>
        <v>102.6</v>
      </c>
      <c r="K509" s="63">
        <v>0</v>
      </c>
      <c r="L509" s="63">
        <f t="shared" si="41"/>
        <v>1345.1999999999998</v>
      </c>
    </row>
    <row r="510" spans="1:12">
      <c r="A510" s="40">
        <v>43783</v>
      </c>
      <c r="B510" s="19" t="s">
        <v>274</v>
      </c>
      <c r="C510" s="32">
        <v>7323</v>
      </c>
      <c r="D510" s="33">
        <v>0.12</v>
      </c>
      <c r="E510" s="37" t="s">
        <v>111</v>
      </c>
      <c r="F510" s="16">
        <v>0.70155000000000001</v>
      </c>
      <c r="G510" s="41">
        <v>210</v>
      </c>
      <c r="H510" s="63">
        <f t="shared" si="37"/>
        <v>147.32550000000001</v>
      </c>
      <c r="I510" s="63">
        <f t="shared" si="38"/>
        <v>8.8395299999999999</v>
      </c>
      <c r="J510" s="63">
        <f t="shared" si="42"/>
        <v>8.8395299999999999</v>
      </c>
      <c r="K510" s="63">
        <v>0</v>
      </c>
      <c r="L510" s="63">
        <f t="shared" si="41"/>
        <v>165.00456</v>
      </c>
    </row>
    <row r="511" spans="1:12">
      <c r="A511" s="40">
        <v>43783</v>
      </c>
      <c r="B511" s="19" t="s">
        <v>273</v>
      </c>
      <c r="C511" s="32">
        <v>7323</v>
      </c>
      <c r="D511" s="33">
        <v>0.12</v>
      </c>
      <c r="E511" s="37" t="s">
        <v>111</v>
      </c>
      <c r="F511" s="16">
        <v>17.431958000000002</v>
      </c>
      <c r="G511" s="41">
        <v>210</v>
      </c>
      <c r="H511" s="63">
        <f t="shared" si="37"/>
        <v>3660.7111800000002</v>
      </c>
      <c r="I511" s="63">
        <f t="shared" si="38"/>
        <v>219.64267080000002</v>
      </c>
      <c r="J511" s="63">
        <f t="shared" si="42"/>
        <v>219.64267080000002</v>
      </c>
      <c r="K511" s="63">
        <v>0</v>
      </c>
      <c r="L511" s="63">
        <f t="shared" si="41"/>
        <v>4099.9965216000001</v>
      </c>
    </row>
    <row r="512" spans="1:12">
      <c r="A512" s="40">
        <v>43784</v>
      </c>
      <c r="B512" s="19" t="s">
        <v>327</v>
      </c>
      <c r="C512" s="32">
        <v>8211</v>
      </c>
      <c r="D512" s="33">
        <v>0.12</v>
      </c>
      <c r="E512" s="37" t="s">
        <v>167</v>
      </c>
      <c r="F512" s="16">
        <v>2</v>
      </c>
      <c r="G512" s="41">
        <v>44.642899999999997</v>
      </c>
      <c r="H512" s="63">
        <f t="shared" si="37"/>
        <v>89.285799999999995</v>
      </c>
      <c r="I512" s="63">
        <f t="shared" si="38"/>
        <v>5.3571479999999996</v>
      </c>
      <c r="J512" s="63">
        <f t="shared" si="42"/>
        <v>5.3571479999999996</v>
      </c>
      <c r="K512" s="63">
        <v>0</v>
      </c>
      <c r="L512" s="63">
        <f t="shared" si="41"/>
        <v>100.00009599999998</v>
      </c>
    </row>
    <row r="513" spans="1:12">
      <c r="A513" s="40">
        <v>43784</v>
      </c>
      <c r="B513" s="19" t="s">
        <v>274</v>
      </c>
      <c r="C513" s="14">
        <v>7323</v>
      </c>
      <c r="D513" s="15">
        <v>0.12</v>
      </c>
      <c r="E513" s="5" t="s">
        <v>49</v>
      </c>
      <c r="F513" s="16">
        <v>1</v>
      </c>
      <c r="G513" s="41">
        <v>147.32140000000001</v>
      </c>
      <c r="H513" s="63">
        <f t="shared" si="37"/>
        <v>147.32140000000001</v>
      </c>
      <c r="I513" s="63">
        <f t="shared" si="38"/>
        <v>8.839284000000001</v>
      </c>
      <c r="J513" s="63">
        <f t="shared" si="42"/>
        <v>8.839284000000001</v>
      </c>
      <c r="K513" s="63">
        <v>0</v>
      </c>
      <c r="L513" s="63">
        <f t="shared" si="41"/>
        <v>164.999968</v>
      </c>
    </row>
    <row r="514" spans="1:12">
      <c r="A514" s="40">
        <v>43784</v>
      </c>
      <c r="B514" s="19" t="s">
        <v>136</v>
      </c>
      <c r="C514" s="32">
        <v>8516</v>
      </c>
      <c r="D514" s="33">
        <v>0.18</v>
      </c>
      <c r="E514" s="37" t="s">
        <v>252</v>
      </c>
      <c r="F514" s="16">
        <v>4</v>
      </c>
      <c r="G514" s="41">
        <v>209.7458</v>
      </c>
      <c r="H514" s="63">
        <f t="shared" si="37"/>
        <v>838.98320000000001</v>
      </c>
      <c r="I514" s="63">
        <f t="shared" si="38"/>
        <v>75.508488</v>
      </c>
      <c r="J514" s="63">
        <f t="shared" si="42"/>
        <v>75.508488</v>
      </c>
      <c r="K514" s="63">
        <v>0</v>
      </c>
      <c r="L514" s="63">
        <f t="shared" si="41"/>
        <v>990.00017600000001</v>
      </c>
    </row>
    <row r="515" spans="1:12">
      <c r="A515" s="40">
        <v>43786</v>
      </c>
      <c r="B515" s="19" t="s">
        <v>273</v>
      </c>
      <c r="C515" s="32">
        <v>7323</v>
      </c>
      <c r="D515" s="33">
        <v>0.12</v>
      </c>
      <c r="E515" s="37" t="s">
        <v>295</v>
      </c>
      <c r="F515" s="16">
        <v>1</v>
      </c>
      <c r="G515" s="41">
        <v>209.82140000000001</v>
      </c>
      <c r="H515" s="63">
        <f t="shared" si="37"/>
        <v>209.82140000000001</v>
      </c>
      <c r="I515" s="63">
        <f t="shared" si="38"/>
        <v>12.589284000000001</v>
      </c>
      <c r="J515" s="63">
        <f t="shared" si="42"/>
        <v>12.589284000000001</v>
      </c>
      <c r="K515" s="63">
        <v>0</v>
      </c>
      <c r="L515" s="63">
        <f t="shared" si="41"/>
        <v>234.999968</v>
      </c>
    </row>
    <row r="516" spans="1:12">
      <c r="A516" s="40">
        <v>43787</v>
      </c>
      <c r="B516" s="19" t="s">
        <v>313</v>
      </c>
      <c r="C516" s="32">
        <v>9617</v>
      </c>
      <c r="D516" s="33">
        <v>0.18</v>
      </c>
      <c r="E516" s="37" t="s">
        <v>218</v>
      </c>
      <c r="F516" s="16">
        <v>2</v>
      </c>
      <c r="G516" s="41">
        <v>635.59320000000002</v>
      </c>
      <c r="H516" s="63">
        <f t="shared" ref="H516:H579" si="43">F516*G516</f>
        <v>1271.1864</v>
      </c>
      <c r="I516" s="63">
        <f t="shared" si="38"/>
        <v>114.40677599999999</v>
      </c>
      <c r="J516" s="63">
        <f t="shared" si="42"/>
        <v>114.40677599999999</v>
      </c>
      <c r="K516" s="63">
        <v>0</v>
      </c>
      <c r="L516" s="63">
        <f t="shared" si="41"/>
        <v>1499.9999520000001</v>
      </c>
    </row>
    <row r="517" spans="1:12">
      <c r="A517" s="40">
        <v>43787</v>
      </c>
      <c r="B517" s="19" t="s">
        <v>434</v>
      </c>
      <c r="C517" s="32">
        <v>3924</v>
      </c>
      <c r="D517" s="33">
        <v>0.18</v>
      </c>
      <c r="E517" s="37" t="s">
        <v>179</v>
      </c>
      <c r="F517" s="16">
        <v>1</v>
      </c>
      <c r="G517" s="41">
        <v>322.03390000000002</v>
      </c>
      <c r="H517" s="63">
        <f t="shared" si="43"/>
        <v>322.03390000000002</v>
      </c>
      <c r="I517" s="63">
        <f t="shared" si="38"/>
        <v>28.983051</v>
      </c>
      <c r="J517" s="63">
        <f t="shared" si="42"/>
        <v>28.983051</v>
      </c>
      <c r="K517" s="63">
        <v>0</v>
      </c>
      <c r="L517" s="63">
        <f t="shared" si="41"/>
        <v>380.00000199999999</v>
      </c>
    </row>
    <row r="518" spans="1:12">
      <c r="A518" s="40">
        <v>43787</v>
      </c>
      <c r="B518" s="19" t="s">
        <v>313</v>
      </c>
      <c r="C518" s="32">
        <v>7615</v>
      </c>
      <c r="D518" s="33">
        <v>0.12</v>
      </c>
      <c r="E518" s="37" t="s">
        <v>125</v>
      </c>
      <c r="F518" s="16">
        <v>1</v>
      </c>
      <c r="G518" s="41">
        <v>703.125</v>
      </c>
      <c r="H518" s="63">
        <f t="shared" si="43"/>
        <v>703.125</v>
      </c>
      <c r="I518" s="63">
        <f t="shared" si="38"/>
        <v>42.1875</v>
      </c>
      <c r="J518" s="63">
        <f t="shared" si="42"/>
        <v>42.1875</v>
      </c>
      <c r="K518" s="63">
        <v>0</v>
      </c>
      <c r="L518" s="63">
        <f t="shared" si="41"/>
        <v>787.5</v>
      </c>
    </row>
    <row r="519" spans="1:12">
      <c r="A519" s="40">
        <v>43788</v>
      </c>
      <c r="B519" s="19" t="s">
        <v>313</v>
      </c>
      <c r="C519" s="32">
        <v>9617</v>
      </c>
      <c r="D519" s="33">
        <v>0.18</v>
      </c>
      <c r="E519" s="37" t="s">
        <v>218</v>
      </c>
      <c r="F519" s="27">
        <v>2</v>
      </c>
      <c r="G519" s="41">
        <v>635.59320000000002</v>
      </c>
      <c r="H519" s="63">
        <f t="shared" si="43"/>
        <v>1271.1864</v>
      </c>
      <c r="I519" s="63">
        <f t="shared" si="38"/>
        <v>114.40677599999999</v>
      </c>
      <c r="J519" s="63">
        <f t="shared" si="42"/>
        <v>114.40677599999999</v>
      </c>
      <c r="K519" s="63">
        <v>0</v>
      </c>
      <c r="L519" s="63">
        <f t="shared" si="41"/>
        <v>1499.9999520000001</v>
      </c>
    </row>
    <row r="520" spans="1:12">
      <c r="A520" s="40">
        <v>43789</v>
      </c>
      <c r="B520" s="19" t="s">
        <v>136</v>
      </c>
      <c r="C520" s="32">
        <v>3924</v>
      </c>
      <c r="D520" s="33">
        <v>0.18</v>
      </c>
      <c r="E520" s="37" t="s">
        <v>215</v>
      </c>
      <c r="F520" s="16">
        <v>2</v>
      </c>
      <c r="G520" s="41">
        <v>245</v>
      </c>
      <c r="H520" s="63">
        <f t="shared" si="43"/>
        <v>490</v>
      </c>
      <c r="I520" s="63">
        <f t="shared" si="38"/>
        <v>44.1</v>
      </c>
      <c r="J520" s="63">
        <f t="shared" si="42"/>
        <v>44.1</v>
      </c>
      <c r="K520" s="63">
        <v>0</v>
      </c>
      <c r="L520" s="63">
        <f t="shared" si="41"/>
        <v>578.20000000000005</v>
      </c>
    </row>
    <row r="521" spans="1:12">
      <c r="A521" s="40">
        <v>43789</v>
      </c>
      <c r="B521" s="19" t="s">
        <v>274</v>
      </c>
      <c r="C521" s="32">
        <v>7323</v>
      </c>
      <c r="D521" s="33">
        <v>0.12</v>
      </c>
      <c r="E521" s="37" t="s">
        <v>295</v>
      </c>
      <c r="F521" s="16">
        <v>1</v>
      </c>
      <c r="G521" s="41">
        <v>236.6071</v>
      </c>
      <c r="H521" s="63">
        <f t="shared" si="43"/>
        <v>236.6071</v>
      </c>
      <c r="I521" s="63">
        <f t="shared" si="38"/>
        <v>14.196425999999999</v>
      </c>
      <c r="J521" s="63">
        <f t="shared" si="42"/>
        <v>14.196425999999999</v>
      </c>
      <c r="K521" s="63">
        <v>0</v>
      </c>
      <c r="L521" s="63">
        <f t="shared" si="41"/>
        <v>264.99995200000001</v>
      </c>
    </row>
    <row r="522" spans="1:12">
      <c r="A522" s="40">
        <v>43790</v>
      </c>
      <c r="B522" s="19" t="s">
        <v>272</v>
      </c>
      <c r="C522" s="32">
        <v>3924</v>
      </c>
      <c r="D522" s="33">
        <v>0.18</v>
      </c>
      <c r="E522" s="37" t="s">
        <v>216</v>
      </c>
      <c r="F522" s="27">
        <v>1</v>
      </c>
      <c r="G522" s="41">
        <v>285</v>
      </c>
      <c r="H522" s="63">
        <f t="shared" si="43"/>
        <v>285</v>
      </c>
      <c r="I522" s="63">
        <f t="shared" si="38"/>
        <v>25.65</v>
      </c>
      <c r="J522" s="63">
        <f t="shared" si="42"/>
        <v>25.65</v>
      </c>
      <c r="K522" s="63">
        <v>0</v>
      </c>
      <c r="L522" s="63">
        <f t="shared" si="41"/>
        <v>336.29999999999995</v>
      </c>
    </row>
    <row r="523" spans="1:12">
      <c r="A523" s="40">
        <v>43790</v>
      </c>
      <c r="B523" s="19" t="s">
        <v>313</v>
      </c>
      <c r="C523" s="32">
        <v>8421</v>
      </c>
      <c r="D523" s="33">
        <v>0.18</v>
      </c>
      <c r="E523" s="34" t="s">
        <v>266</v>
      </c>
      <c r="F523" s="16">
        <v>1</v>
      </c>
      <c r="G523" s="41">
        <v>406.77969999999999</v>
      </c>
      <c r="H523" s="63">
        <f t="shared" si="43"/>
        <v>406.77969999999999</v>
      </c>
      <c r="I523" s="63">
        <f t="shared" si="38"/>
        <v>36.610172999999996</v>
      </c>
      <c r="J523" s="63">
        <f t="shared" si="42"/>
        <v>36.610172999999996</v>
      </c>
      <c r="K523" s="63">
        <v>0</v>
      </c>
      <c r="L523" s="63">
        <f t="shared" si="41"/>
        <v>480.00004599999994</v>
      </c>
    </row>
    <row r="524" spans="1:12">
      <c r="A524" s="40">
        <v>43790</v>
      </c>
      <c r="B524" s="19" t="s">
        <v>313</v>
      </c>
      <c r="C524" s="32">
        <v>7323</v>
      </c>
      <c r="D524" s="33">
        <v>0.12</v>
      </c>
      <c r="E524" s="37" t="s">
        <v>111</v>
      </c>
      <c r="F524" s="44">
        <v>7.8656499999999996</v>
      </c>
      <c r="G524" s="41">
        <v>210</v>
      </c>
      <c r="H524" s="63">
        <f t="shared" si="43"/>
        <v>1651.7864999999999</v>
      </c>
      <c r="I524" s="63">
        <f t="shared" si="38"/>
        <v>99.107189999999989</v>
      </c>
      <c r="J524" s="63">
        <f t="shared" si="42"/>
        <v>99.107189999999989</v>
      </c>
      <c r="K524" s="63">
        <v>0</v>
      </c>
      <c r="L524" s="63">
        <f t="shared" si="41"/>
        <v>1850.0008799999998</v>
      </c>
    </row>
    <row r="525" spans="1:12">
      <c r="A525" s="40">
        <v>43791</v>
      </c>
      <c r="B525" s="19" t="s">
        <v>136</v>
      </c>
      <c r="C525" s="32">
        <v>8539</v>
      </c>
      <c r="D525" s="33">
        <v>0.12</v>
      </c>
      <c r="E525" s="37" t="s">
        <v>255</v>
      </c>
      <c r="F525" s="27">
        <v>3</v>
      </c>
      <c r="G525" s="41">
        <v>223.21430000000001</v>
      </c>
      <c r="H525" s="63">
        <f t="shared" si="43"/>
        <v>669.64290000000005</v>
      </c>
      <c r="I525" s="63">
        <f t="shared" si="38"/>
        <v>40.178574000000005</v>
      </c>
      <c r="J525" s="63">
        <f t="shared" si="42"/>
        <v>40.178574000000005</v>
      </c>
      <c r="K525" s="63">
        <v>0</v>
      </c>
      <c r="L525" s="63">
        <f t="shared" si="41"/>
        <v>750.00004800000011</v>
      </c>
    </row>
    <row r="526" spans="1:12">
      <c r="A526" s="40">
        <v>43792</v>
      </c>
      <c r="B526" s="19" t="s">
        <v>313</v>
      </c>
      <c r="C526" s="32">
        <v>8516</v>
      </c>
      <c r="D526" s="33">
        <v>0.18</v>
      </c>
      <c r="E526" s="37" t="s">
        <v>279</v>
      </c>
      <c r="F526" s="27">
        <v>2</v>
      </c>
      <c r="G526" s="41">
        <v>444.9153</v>
      </c>
      <c r="H526" s="63">
        <f t="shared" si="43"/>
        <v>889.8306</v>
      </c>
      <c r="I526" s="63">
        <f t="shared" si="38"/>
        <v>80.084754000000004</v>
      </c>
      <c r="J526" s="63">
        <f t="shared" si="42"/>
        <v>80.084754000000004</v>
      </c>
      <c r="K526" s="63">
        <v>0</v>
      </c>
      <c r="L526" s="63">
        <f t="shared" si="41"/>
        <v>1050.000108</v>
      </c>
    </row>
    <row r="527" spans="1:12">
      <c r="A527" s="40">
        <v>43793</v>
      </c>
      <c r="B527" s="19" t="s">
        <v>313</v>
      </c>
      <c r="C527" s="32">
        <v>7323</v>
      </c>
      <c r="D527" s="33">
        <v>0.12</v>
      </c>
      <c r="E527" s="37" t="s">
        <v>295</v>
      </c>
      <c r="F527" s="35">
        <v>1</v>
      </c>
      <c r="G527" s="41">
        <v>227.67859999999999</v>
      </c>
      <c r="H527" s="63">
        <f t="shared" si="43"/>
        <v>227.67859999999999</v>
      </c>
      <c r="I527" s="63">
        <f t="shared" si="38"/>
        <v>13.660715999999999</v>
      </c>
      <c r="J527" s="63">
        <f t="shared" si="42"/>
        <v>13.660715999999999</v>
      </c>
      <c r="K527" s="63">
        <v>0</v>
      </c>
      <c r="L527" s="63">
        <f t="shared" si="41"/>
        <v>255.000032</v>
      </c>
    </row>
    <row r="528" spans="1:12">
      <c r="A528" s="40">
        <v>43793</v>
      </c>
      <c r="B528" s="19" t="s">
        <v>313</v>
      </c>
      <c r="C528" s="32">
        <v>8414</v>
      </c>
      <c r="D528" s="33">
        <v>0.18</v>
      </c>
      <c r="E528" s="5" t="s">
        <v>60</v>
      </c>
      <c r="F528" s="35">
        <v>1</v>
      </c>
      <c r="G528" s="41">
        <v>1694.9152999999999</v>
      </c>
      <c r="H528" s="63">
        <f t="shared" si="43"/>
        <v>1694.9152999999999</v>
      </c>
      <c r="I528" s="63">
        <f t="shared" si="38"/>
        <v>152.54237699999999</v>
      </c>
      <c r="J528" s="63">
        <f t="shared" si="42"/>
        <v>152.54237699999999</v>
      </c>
      <c r="K528" s="63">
        <v>0</v>
      </c>
      <c r="L528" s="63">
        <f t="shared" si="41"/>
        <v>2000.0000539999999</v>
      </c>
    </row>
    <row r="529" spans="1:12">
      <c r="A529" s="40">
        <v>43793</v>
      </c>
      <c r="B529" s="19" t="s">
        <v>313</v>
      </c>
      <c r="C529" s="32">
        <v>8516</v>
      </c>
      <c r="D529" s="33">
        <v>0.18</v>
      </c>
      <c r="E529" s="37" t="s">
        <v>252</v>
      </c>
      <c r="F529" s="16">
        <v>1</v>
      </c>
      <c r="G529" s="41">
        <v>296.61020000000002</v>
      </c>
      <c r="H529" s="63">
        <f t="shared" si="43"/>
        <v>296.61020000000002</v>
      </c>
      <c r="I529" s="63">
        <f t="shared" ref="I529:I592" si="44">H529*D529/2</f>
        <v>26.694918000000001</v>
      </c>
      <c r="J529" s="63">
        <f t="shared" si="42"/>
        <v>26.694918000000001</v>
      </c>
      <c r="K529" s="63">
        <v>0</v>
      </c>
      <c r="L529" s="63">
        <f t="shared" si="41"/>
        <v>350.00003600000002</v>
      </c>
    </row>
    <row r="530" spans="1:12">
      <c r="A530" s="40">
        <v>43793</v>
      </c>
      <c r="B530" s="19" t="s">
        <v>274</v>
      </c>
      <c r="C530" s="32">
        <v>8516</v>
      </c>
      <c r="D530" s="33">
        <v>0.18</v>
      </c>
      <c r="E530" s="37" t="s">
        <v>279</v>
      </c>
      <c r="F530" s="16">
        <v>1</v>
      </c>
      <c r="G530" s="41">
        <v>444.9153</v>
      </c>
      <c r="H530" s="63">
        <f t="shared" si="43"/>
        <v>444.9153</v>
      </c>
      <c r="I530" s="63">
        <f t="shared" si="44"/>
        <v>40.042377000000002</v>
      </c>
      <c r="J530" s="63">
        <f t="shared" si="42"/>
        <v>40.042377000000002</v>
      </c>
      <c r="K530" s="63">
        <v>0</v>
      </c>
      <c r="L530" s="63">
        <f t="shared" si="41"/>
        <v>525.00005399999998</v>
      </c>
    </row>
    <row r="531" spans="1:12">
      <c r="A531" s="40">
        <v>43794</v>
      </c>
      <c r="B531" s="19" t="s">
        <v>274</v>
      </c>
      <c r="C531" s="32">
        <v>9617</v>
      </c>
      <c r="D531" s="33">
        <v>0.18</v>
      </c>
      <c r="E531" s="37" t="s">
        <v>218</v>
      </c>
      <c r="F531" s="27">
        <v>3</v>
      </c>
      <c r="G531" s="41">
        <v>635.59320000000002</v>
      </c>
      <c r="H531" s="63">
        <f t="shared" si="43"/>
        <v>1906.7796000000001</v>
      </c>
      <c r="I531" s="63">
        <f t="shared" si="44"/>
        <v>171.610164</v>
      </c>
      <c r="J531" s="63">
        <f t="shared" si="42"/>
        <v>171.610164</v>
      </c>
      <c r="K531" s="63">
        <v>0</v>
      </c>
      <c r="L531" s="63">
        <f t="shared" si="41"/>
        <v>2249.9999280000002</v>
      </c>
    </row>
    <row r="532" spans="1:12">
      <c r="A532" s="40">
        <v>43795</v>
      </c>
      <c r="B532" s="19" t="s">
        <v>273</v>
      </c>
      <c r="C532" s="14">
        <v>3923</v>
      </c>
      <c r="D532" s="15">
        <v>0.18</v>
      </c>
      <c r="E532" s="5" t="s">
        <v>41</v>
      </c>
      <c r="F532" s="27">
        <v>10</v>
      </c>
      <c r="G532" s="41">
        <v>84.745800000000003</v>
      </c>
      <c r="H532" s="63">
        <f t="shared" si="43"/>
        <v>847.45800000000008</v>
      </c>
      <c r="I532" s="63">
        <f t="shared" si="44"/>
        <v>76.27122</v>
      </c>
      <c r="J532" s="63">
        <f t="shared" si="42"/>
        <v>76.27122</v>
      </c>
      <c r="K532" s="63">
        <v>0</v>
      </c>
      <c r="L532" s="63">
        <f t="shared" si="41"/>
        <v>1000.00044</v>
      </c>
    </row>
    <row r="533" spans="1:12">
      <c r="A533" s="40">
        <v>43795</v>
      </c>
      <c r="B533" s="19" t="s">
        <v>273</v>
      </c>
      <c r="C533" s="32">
        <v>7615</v>
      </c>
      <c r="D533" s="33">
        <v>0.12</v>
      </c>
      <c r="E533" s="37" t="s">
        <v>125</v>
      </c>
      <c r="F533" s="27">
        <v>2</v>
      </c>
      <c r="G533" s="41">
        <v>703.125</v>
      </c>
      <c r="H533" s="63">
        <f t="shared" si="43"/>
        <v>1406.25</v>
      </c>
      <c r="I533" s="63">
        <f t="shared" si="44"/>
        <v>84.375</v>
      </c>
      <c r="J533" s="63">
        <f t="shared" si="42"/>
        <v>84.375</v>
      </c>
      <c r="K533" s="63">
        <v>0</v>
      </c>
      <c r="L533" s="63">
        <f t="shared" si="41"/>
        <v>1575</v>
      </c>
    </row>
    <row r="534" spans="1:12">
      <c r="A534" s="40">
        <v>43795</v>
      </c>
      <c r="B534" s="19" t="s">
        <v>313</v>
      </c>
      <c r="C534" s="14">
        <v>8513</v>
      </c>
      <c r="D534" s="15">
        <v>0.18</v>
      </c>
      <c r="E534" s="5" t="s">
        <v>79</v>
      </c>
      <c r="F534" s="27">
        <v>2</v>
      </c>
      <c r="G534" s="41">
        <v>296.61020000000002</v>
      </c>
      <c r="H534" s="63">
        <f t="shared" si="43"/>
        <v>593.22040000000004</v>
      </c>
      <c r="I534" s="63">
        <f t="shared" si="44"/>
        <v>53.389836000000003</v>
      </c>
      <c r="J534" s="63">
        <f t="shared" si="42"/>
        <v>53.389836000000003</v>
      </c>
      <c r="K534" s="63">
        <v>0</v>
      </c>
      <c r="L534" s="63">
        <f t="shared" si="41"/>
        <v>700.00007200000005</v>
      </c>
    </row>
    <row r="535" spans="1:12">
      <c r="A535" s="40">
        <v>43795</v>
      </c>
      <c r="B535" s="19" t="s">
        <v>273</v>
      </c>
      <c r="C535" s="32">
        <v>3924</v>
      </c>
      <c r="D535" s="33">
        <v>0.18</v>
      </c>
      <c r="E535" s="37" t="s">
        <v>216</v>
      </c>
      <c r="F535" s="27">
        <v>1</v>
      </c>
      <c r="G535" s="41">
        <v>285</v>
      </c>
      <c r="H535" s="63">
        <f t="shared" si="43"/>
        <v>285</v>
      </c>
      <c r="I535" s="63">
        <f t="shared" si="44"/>
        <v>25.65</v>
      </c>
      <c r="J535" s="63">
        <f t="shared" si="42"/>
        <v>25.65</v>
      </c>
      <c r="K535" s="63">
        <v>0</v>
      </c>
      <c r="L535" s="63">
        <f t="shared" si="41"/>
        <v>336.29999999999995</v>
      </c>
    </row>
    <row r="536" spans="1:12">
      <c r="A536" s="40">
        <v>43796</v>
      </c>
      <c r="B536" s="19" t="s">
        <v>136</v>
      </c>
      <c r="C536" s="32">
        <v>7323</v>
      </c>
      <c r="D536" s="33">
        <v>0.12</v>
      </c>
      <c r="E536" s="37" t="s">
        <v>111</v>
      </c>
      <c r="F536" s="35">
        <v>0.80782500000000002</v>
      </c>
      <c r="G536" s="41">
        <v>210</v>
      </c>
      <c r="H536" s="63">
        <f t="shared" si="43"/>
        <v>169.64324999999999</v>
      </c>
      <c r="I536" s="63">
        <f t="shared" si="44"/>
        <v>10.178595</v>
      </c>
      <c r="J536" s="63">
        <f t="shared" si="42"/>
        <v>10.178595</v>
      </c>
      <c r="K536" s="63">
        <v>0</v>
      </c>
      <c r="L536" s="63">
        <f t="shared" si="41"/>
        <v>190.00044</v>
      </c>
    </row>
    <row r="537" spans="1:12">
      <c r="A537" s="40">
        <v>43796</v>
      </c>
      <c r="B537" s="19" t="s">
        <v>136</v>
      </c>
      <c r="C537" s="32">
        <v>8421</v>
      </c>
      <c r="D537" s="33">
        <v>0.18</v>
      </c>
      <c r="E537" s="34" t="s">
        <v>266</v>
      </c>
      <c r="F537" s="27">
        <v>1</v>
      </c>
      <c r="G537" s="41">
        <v>406.77969999999999</v>
      </c>
      <c r="H537" s="63">
        <f t="shared" si="43"/>
        <v>406.77969999999999</v>
      </c>
      <c r="I537" s="63">
        <f t="shared" si="44"/>
        <v>36.610172999999996</v>
      </c>
      <c r="J537" s="63">
        <f t="shared" si="42"/>
        <v>36.610172999999996</v>
      </c>
      <c r="K537" s="63">
        <v>0</v>
      </c>
      <c r="L537" s="63">
        <f t="shared" si="41"/>
        <v>480.00004599999994</v>
      </c>
    </row>
    <row r="538" spans="1:12">
      <c r="A538" s="40">
        <v>43797</v>
      </c>
      <c r="B538" s="19" t="s">
        <v>136</v>
      </c>
      <c r="C538" s="32">
        <v>8421</v>
      </c>
      <c r="D538" s="33">
        <v>0.18</v>
      </c>
      <c r="E538" s="37" t="s">
        <v>290</v>
      </c>
      <c r="F538" s="44">
        <v>2</v>
      </c>
      <c r="G538" s="41">
        <v>474.5763</v>
      </c>
      <c r="H538" s="63">
        <f t="shared" si="43"/>
        <v>949.15260000000001</v>
      </c>
      <c r="I538" s="63">
        <f t="shared" si="44"/>
        <v>85.423733999999996</v>
      </c>
      <c r="J538" s="63">
        <f t="shared" si="42"/>
        <v>85.423733999999996</v>
      </c>
      <c r="K538" s="63">
        <v>0</v>
      </c>
      <c r="L538" s="63">
        <f t="shared" si="41"/>
        <v>1120.0000680000001</v>
      </c>
    </row>
    <row r="539" spans="1:12">
      <c r="A539" s="40">
        <v>43798</v>
      </c>
      <c r="B539" s="19" t="s">
        <v>273</v>
      </c>
      <c r="C539" s="32">
        <v>3924</v>
      </c>
      <c r="D539" s="33">
        <v>0.18</v>
      </c>
      <c r="E539" s="37" t="s">
        <v>216</v>
      </c>
      <c r="F539" s="27">
        <v>2</v>
      </c>
      <c r="G539" s="41">
        <v>285</v>
      </c>
      <c r="H539" s="63">
        <f t="shared" si="43"/>
        <v>570</v>
      </c>
      <c r="I539" s="63">
        <f t="shared" si="44"/>
        <v>51.3</v>
      </c>
      <c r="J539" s="63">
        <f t="shared" si="42"/>
        <v>51.3</v>
      </c>
      <c r="K539" s="63">
        <v>0</v>
      </c>
      <c r="L539" s="63">
        <f t="shared" si="41"/>
        <v>672.59999999999991</v>
      </c>
    </row>
    <row r="540" spans="1:12">
      <c r="A540" s="40">
        <v>43798</v>
      </c>
      <c r="B540" s="19" t="s">
        <v>136</v>
      </c>
      <c r="C540" s="32">
        <v>3924</v>
      </c>
      <c r="D540" s="33">
        <v>0.18</v>
      </c>
      <c r="E540" s="37" t="s">
        <v>215</v>
      </c>
      <c r="F540" s="16">
        <v>4</v>
      </c>
      <c r="G540" s="41">
        <v>245</v>
      </c>
      <c r="H540" s="63">
        <f t="shared" si="43"/>
        <v>980</v>
      </c>
      <c r="I540" s="63">
        <f t="shared" si="44"/>
        <v>88.2</v>
      </c>
      <c r="J540" s="63">
        <f t="shared" si="42"/>
        <v>88.2</v>
      </c>
      <c r="K540" s="63">
        <v>0</v>
      </c>
      <c r="L540" s="63">
        <f t="shared" si="41"/>
        <v>1156.4000000000001</v>
      </c>
    </row>
    <row r="541" spans="1:12">
      <c r="A541" s="40">
        <v>43799</v>
      </c>
      <c r="B541" s="19" t="s">
        <v>313</v>
      </c>
      <c r="C541" s="32">
        <v>7323</v>
      </c>
      <c r="D541" s="33">
        <v>0.12</v>
      </c>
      <c r="E541" s="37" t="s">
        <v>242</v>
      </c>
      <c r="F541" s="27">
        <v>2</v>
      </c>
      <c r="G541" s="41">
        <v>475.44639999999998</v>
      </c>
      <c r="H541" s="63">
        <f t="shared" si="43"/>
        <v>950.89279999999997</v>
      </c>
      <c r="I541" s="63">
        <f t="shared" si="44"/>
        <v>57.053567999999999</v>
      </c>
      <c r="J541" s="63">
        <f t="shared" si="42"/>
        <v>57.053567999999999</v>
      </c>
      <c r="K541" s="63">
        <v>0</v>
      </c>
      <c r="L541" s="63">
        <f t="shared" si="41"/>
        <v>1064.9999359999999</v>
      </c>
    </row>
    <row r="542" spans="1:12">
      <c r="A542" s="40">
        <v>43799</v>
      </c>
      <c r="B542" s="19" t="s">
        <v>274</v>
      </c>
      <c r="C542" s="32">
        <v>7323</v>
      </c>
      <c r="D542" s="33">
        <v>0.12</v>
      </c>
      <c r="E542" s="37" t="s">
        <v>295</v>
      </c>
      <c r="F542" s="27">
        <v>1</v>
      </c>
      <c r="G542" s="41">
        <v>223.2148</v>
      </c>
      <c r="H542" s="63">
        <f t="shared" si="43"/>
        <v>223.2148</v>
      </c>
      <c r="I542" s="63">
        <f t="shared" si="44"/>
        <v>13.392887999999999</v>
      </c>
      <c r="J542" s="63">
        <f t="shared" si="42"/>
        <v>13.392887999999999</v>
      </c>
      <c r="K542" s="63">
        <v>0</v>
      </c>
      <c r="L542" s="63">
        <f t="shared" si="41"/>
        <v>250.000576</v>
      </c>
    </row>
    <row r="543" spans="1:12">
      <c r="A543" s="40">
        <v>43799</v>
      </c>
      <c r="B543" s="19" t="s">
        <v>313</v>
      </c>
      <c r="C543" s="32">
        <v>9617</v>
      </c>
      <c r="D543" s="33">
        <v>0.18</v>
      </c>
      <c r="E543" s="37" t="s">
        <v>218</v>
      </c>
      <c r="F543" s="27">
        <v>1</v>
      </c>
      <c r="G543" s="41">
        <v>635.59320000000002</v>
      </c>
      <c r="H543" s="63">
        <f t="shared" si="43"/>
        <v>635.59320000000002</v>
      </c>
      <c r="I543" s="63">
        <f t="shared" si="44"/>
        <v>57.203387999999997</v>
      </c>
      <c r="J543" s="63">
        <f t="shared" si="42"/>
        <v>57.203387999999997</v>
      </c>
      <c r="K543" s="63">
        <v>0</v>
      </c>
      <c r="L543" s="63">
        <f t="shared" si="41"/>
        <v>749.99997600000006</v>
      </c>
    </row>
    <row r="544" spans="1:12">
      <c r="A544" s="40">
        <v>43799</v>
      </c>
      <c r="B544" s="19" t="s">
        <v>136</v>
      </c>
      <c r="C544" s="32">
        <v>7323</v>
      </c>
      <c r="D544" s="33">
        <v>0.12</v>
      </c>
      <c r="E544" s="37" t="s">
        <v>322</v>
      </c>
      <c r="F544" s="27">
        <v>3</v>
      </c>
      <c r="G544" s="41">
        <v>1875</v>
      </c>
      <c r="H544" s="63">
        <f t="shared" si="43"/>
        <v>5625</v>
      </c>
      <c r="I544" s="63">
        <f t="shared" si="44"/>
        <v>337.5</v>
      </c>
      <c r="J544" s="63">
        <f t="shared" si="42"/>
        <v>337.5</v>
      </c>
      <c r="K544" s="63">
        <v>0</v>
      </c>
      <c r="L544" s="63">
        <f t="shared" si="41"/>
        <v>6300</v>
      </c>
    </row>
    <row r="545" spans="1:12">
      <c r="A545" s="40">
        <v>43800</v>
      </c>
      <c r="B545" s="19" t="s">
        <v>313</v>
      </c>
      <c r="C545" s="32">
        <v>8516</v>
      </c>
      <c r="D545" s="33">
        <v>0.18</v>
      </c>
      <c r="E545" s="37" t="s">
        <v>315</v>
      </c>
      <c r="F545" s="44">
        <v>1</v>
      </c>
      <c r="G545" s="41">
        <v>271.18639999999999</v>
      </c>
      <c r="H545" s="63">
        <f t="shared" si="43"/>
        <v>271.18639999999999</v>
      </c>
      <c r="I545" s="63">
        <f t="shared" si="44"/>
        <v>24.406775999999997</v>
      </c>
      <c r="J545" s="63">
        <f t="shared" si="42"/>
        <v>24.406775999999997</v>
      </c>
      <c r="K545" s="63">
        <v>0</v>
      </c>
      <c r="L545" s="63">
        <f t="shared" si="41"/>
        <v>319.99995199999995</v>
      </c>
    </row>
    <row r="546" spans="1:12">
      <c r="A546" s="40">
        <v>43800</v>
      </c>
      <c r="B546" s="19" t="s">
        <v>327</v>
      </c>
      <c r="C546" s="32">
        <v>7323</v>
      </c>
      <c r="D546" s="33">
        <v>0.12</v>
      </c>
      <c r="E546" s="39" t="s">
        <v>72</v>
      </c>
      <c r="F546" s="16">
        <v>1</v>
      </c>
      <c r="G546" s="41">
        <v>2008.9286</v>
      </c>
      <c r="H546" s="63">
        <f t="shared" si="43"/>
        <v>2008.9286</v>
      </c>
      <c r="I546" s="63">
        <f t="shared" si="44"/>
        <v>120.53571599999999</v>
      </c>
      <c r="J546" s="63">
        <f t="shared" si="42"/>
        <v>120.53571599999999</v>
      </c>
      <c r="K546" s="63">
        <v>0</v>
      </c>
      <c r="L546" s="63">
        <f t="shared" si="41"/>
        <v>2250.0000319999999</v>
      </c>
    </row>
    <row r="547" spans="1:12">
      <c r="A547" s="40">
        <v>43800</v>
      </c>
      <c r="B547" s="19" t="s">
        <v>313</v>
      </c>
      <c r="C547" s="14">
        <v>7323</v>
      </c>
      <c r="D547" s="15">
        <v>0.12</v>
      </c>
      <c r="E547" s="39" t="s">
        <v>55</v>
      </c>
      <c r="F547" s="27">
        <v>5</v>
      </c>
      <c r="G547" s="41">
        <v>8.9285999999999994</v>
      </c>
      <c r="H547" s="63">
        <f t="shared" si="43"/>
        <v>44.643000000000001</v>
      </c>
      <c r="I547" s="63">
        <f t="shared" si="44"/>
        <v>2.6785799999999997</v>
      </c>
      <c r="J547" s="63">
        <f t="shared" si="42"/>
        <v>2.6785799999999997</v>
      </c>
      <c r="K547" s="63">
        <v>0</v>
      </c>
      <c r="L547" s="63">
        <f t="shared" si="41"/>
        <v>50.000159999999994</v>
      </c>
    </row>
    <row r="548" spans="1:12">
      <c r="A548" s="40">
        <v>43800</v>
      </c>
      <c r="B548" s="19" t="s">
        <v>313</v>
      </c>
      <c r="C548" s="32">
        <v>7323</v>
      </c>
      <c r="D548" s="33">
        <v>0.12</v>
      </c>
      <c r="E548" s="48" t="s">
        <v>295</v>
      </c>
      <c r="F548" s="16">
        <v>1</v>
      </c>
      <c r="G548" s="41">
        <v>241.07140000000001</v>
      </c>
      <c r="H548" s="63">
        <f t="shared" si="43"/>
        <v>241.07140000000001</v>
      </c>
      <c r="I548" s="63">
        <f t="shared" si="44"/>
        <v>14.464283999999999</v>
      </c>
      <c r="J548" s="63">
        <f t="shared" si="42"/>
        <v>14.464283999999999</v>
      </c>
      <c r="K548" s="63">
        <v>0</v>
      </c>
      <c r="L548" s="63">
        <f t="shared" si="41"/>
        <v>269.99996800000002</v>
      </c>
    </row>
    <row r="549" spans="1:12">
      <c r="A549" s="40">
        <v>43801</v>
      </c>
      <c r="B549" s="19" t="s">
        <v>327</v>
      </c>
      <c r="C549" s="32">
        <v>8516</v>
      </c>
      <c r="D549" s="33">
        <v>0.18</v>
      </c>
      <c r="E549" s="37" t="s">
        <v>315</v>
      </c>
      <c r="F549" s="44">
        <v>2</v>
      </c>
      <c r="G549" s="41">
        <v>271.18639999999999</v>
      </c>
      <c r="H549" s="63">
        <f t="shared" si="43"/>
        <v>542.37279999999998</v>
      </c>
      <c r="I549" s="63">
        <f t="shared" si="44"/>
        <v>48.813551999999994</v>
      </c>
      <c r="J549" s="63">
        <f t="shared" si="42"/>
        <v>48.813551999999994</v>
      </c>
      <c r="K549" s="63">
        <v>0</v>
      </c>
      <c r="L549" s="63">
        <f t="shared" si="41"/>
        <v>639.9999039999999</v>
      </c>
    </row>
    <row r="550" spans="1:12">
      <c r="A550" s="40">
        <v>43801</v>
      </c>
      <c r="B550" s="19" t="s">
        <v>313</v>
      </c>
      <c r="C550" s="32">
        <v>7323</v>
      </c>
      <c r="D550" s="33">
        <v>0.12</v>
      </c>
      <c r="E550" s="38" t="s">
        <v>99</v>
      </c>
      <c r="F550" s="16">
        <f>4.93-2.9</f>
        <v>2.0299999999999998</v>
      </c>
      <c r="G550" s="41">
        <v>545</v>
      </c>
      <c r="H550" s="63">
        <f t="shared" si="43"/>
        <v>1106.3499999999999</v>
      </c>
      <c r="I550" s="63">
        <f t="shared" si="44"/>
        <v>66.380999999999986</v>
      </c>
      <c r="J550" s="63">
        <f t="shared" si="42"/>
        <v>66.380999999999986</v>
      </c>
      <c r="K550" s="63">
        <v>0</v>
      </c>
      <c r="L550" s="63">
        <f t="shared" si="41"/>
        <v>1239.1120000000001</v>
      </c>
    </row>
    <row r="551" spans="1:12">
      <c r="A551" s="40">
        <v>43801</v>
      </c>
      <c r="B551" s="19" t="s">
        <v>313</v>
      </c>
      <c r="C551" s="32">
        <v>7323</v>
      </c>
      <c r="D551" s="33">
        <v>0.12</v>
      </c>
      <c r="E551" s="38" t="s">
        <v>98</v>
      </c>
      <c r="F551" s="16">
        <f>7.55-4.11</f>
        <v>3.4399999999999995</v>
      </c>
      <c r="G551" s="41">
        <v>505</v>
      </c>
      <c r="H551" s="63">
        <f t="shared" si="43"/>
        <v>1737.1999999999998</v>
      </c>
      <c r="I551" s="63">
        <f t="shared" si="44"/>
        <v>104.23199999999999</v>
      </c>
      <c r="J551" s="63">
        <f t="shared" si="42"/>
        <v>104.23199999999999</v>
      </c>
      <c r="K551" s="63">
        <v>0</v>
      </c>
      <c r="L551" s="63">
        <f t="shared" si="41"/>
        <v>1945.6639999999998</v>
      </c>
    </row>
    <row r="552" spans="1:12">
      <c r="A552" s="40">
        <v>43802</v>
      </c>
      <c r="B552" s="19" t="s">
        <v>136</v>
      </c>
      <c r="C552" s="32">
        <v>7323</v>
      </c>
      <c r="D552" s="33">
        <v>0.12</v>
      </c>
      <c r="E552" s="37" t="s">
        <v>111</v>
      </c>
      <c r="F552" s="35">
        <v>2.2746499999999998</v>
      </c>
      <c r="G552" s="41">
        <v>210</v>
      </c>
      <c r="H552" s="63">
        <f t="shared" si="43"/>
        <v>477.67649999999998</v>
      </c>
      <c r="I552" s="63">
        <f t="shared" si="44"/>
        <v>28.660589999999999</v>
      </c>
      <c r="J552" s="63">
        <f t="shared" si="42"/>
        <v>28.660589999999999</v>
      </c>
      <c r="K552" s="63">
        <v>0</v>
      </c>
      <c r="L552" s="63">
        <f t="shared" ref="L552:L615" si="45">SUM(H552:K552)</f>
        <v>534.99767999999995</v>
      </c>
    </row>
    <row r="553" spans="1:12">
      <c r="A553" s="40">
        <v>43802</v>
      </c>
      <c r="B553" s="19" t="s">
        <v>273</v>
      </c>
      <c r="C553" s="32">
        <v>7323</v>
      </c>
      <c r="D553" s="33">
        <v>0.12</v>
      </c>
      <c r="E553" s="39" t="s">
        <v>55</v>
      </c>
      <c r="F553" s="27">
        <v>2</v>
      </c>
      <c r="G553" s="41">
        <v>13.392899999999999</v>
      </c>
      <c r="H553" s="63">
        <f t="shared" si="43"/>
        <v>26.785799999999998</v>
      </c>
      <c r="I553" s="63">
        <f t="shared" si="44"/>
        <v>1.6071479999999998</v>
      </c>
      <c r="J553" s="63">
        <f t="shared" si="42"/>
        <v>1.6071479999999998</v>
      </c>
      <c r="K553" s="63">
        <v>0</v>
      </c>
      <c r="L553" s="63">
        <f t="shared" si="45"/>
        <v>30.000095999999996</v>
      </c>
    </row>
    <row r="554" spans="1:12">
      <c r="A554" s="40">
        <v>43803</v>
      </c>
      <c r="B554" s="19" t="s">
        <v>273</v>
      </c>
      <c r="C554" s="32">
        <v>9613</v>
      </c>
      <c r="D554" s="33">
        <v>0.18</v>
      </c>
      <c r="E554" s="37" t="s">
        <v>165</v>
      </c>
      <c r="F554" s="27">
        <v>2</v>
      </c>
      <c r="G554" s="41">
        <v>63.5593</v>
      </c>
      <c r="H554" s="63">
        <f t="shared" si="43"/>
        <v>127.1186</v>
      </c>
      <c r="I554" s="63">
        <f t="shared" si="44"/>
        <v>11.440674</v>
      </c>
      <c r="J554" s="63">
        <f t="shared" ref="J554:J617" si="46">I554</f>
        <v>11.440674</v>
      </c>
      <c r="K554" s="63">
        <v>0</v>
      </c>
      <c r="L554" s="63">
        <f t="shared" si="45"/>
        <v>149.99994799999999</v>
      </c>
    </row>
    <row r="555" spans="1:12">
      <c r="A555" s="40">
        <v>43803</v>
      </c>
      <c r="B555" s="19" t="s">
        <v>313</v>
      </c>
      <c r="C555" s="32">
        <v>8516</v>
      </c>
      <c r="D555" s="33">
        <v>0.18</v>
      </c>
      <c r="E555" s="37" t="s">
        <v>319</v>
      </c>
      <c r="F555" s="27">
        <v>5</v>
      </c>
      <c r="G555" s="41">
        <v>487.28809999999999</v>
      </c>
      <c r="H555" s="63">
        <f t="shared" si="43"/>
        <v>2436.4404999999997</v>
      </c>
      <c r="I555" s="63">
        <f t="shared" si="44"/>
        <v>219.27964499999996</v>
      </c>
      <c r="J555" s="63">
        <f t="shared" si="46"/>
        <v>219.27964499999996</v>
      </c>
      <c r="K555" s="63">
        <v>0</v>
      </c>
      <c r="L555" s="63">
        <f t="shared" si="45"/>
        <v>2874.9997899999998</v>
      </c>
    </row>
    <row r="556" spans="1:12">
      <c r="A556" s="40">
        <v>43803</v>
      </c>
      <c r="B556" s="19" t="s">
        <v>313</v>
      </c>
      <c r="C556" s="32">
        <v>7321</v>
      </c>
      <c r="D556" s="33">
        <v>0.18</v>
      </c>
      <c r="E556" s="26" t="s">
        <v>69</v>
      </c>
      <c r="F556" s="27">
        <v>1</v>
      </c>
      <c r="G556" s="41">
        <v>1313.5592999999999</v>
      </c>
      <c r="H556" s="63">
        <f t="shared" si="43"/>
        <v>1313.5592999999999</v>
      </c>
      <c r="I556" s="63">
        <f t="shared" si="44"/>
        <v>118.22033699999999</v>
      </c>
      <c r="J556" s="63">
        <f t="shared" si="46"/>
        <v>118.22033699999999</v>
      </c>
      <c r="K556" s="63">
        <v>0</v>
      </c>
      <c r="L556" s="63">
        <f t="shared" si="45"/>
        <v>1549.9999739999998</v>
      </c>
    </row>
    <row r="557" spans="1:12">
      <c r="A557" s="40">
        <v>43803</v>
      </c>
      <c r="B557" s="19" t="s">
        <v>327</v>
      </c>
      <c r="C557" s="32">
        <v>7321</v>
      </c>
      <c r="D557" s="33">
        <v>0.18</v>
      </c>
      <c r="E557" s="37" t="s">
        <v>132</v>
      </c>
      <c r="F557" s="27">
        <v>1</v>
      </c>
      <c r="G557" s="41">
        <v>1440.6780000000001</v>
      </c>
      <c r="H557" s="63">
        <f t="shared" si="43"/>
        <v>1440.6780000000001</v>
      </c>
      <c r="I557" s="63">
        <f t="shared" si="44"/>
        <v>129.66102000000001</v>
      </c>
      <c r="J557" s="63">
        <f t="shared" si="46"/>
        <v>129.66102000000001</v>
      </c>
      <c r="K557" s="63">
        <v>0</v>
      </c>
      <c r="L557" s="63">
        <f t="shared" si="45"/>
        <v>1700.0000400000001</v>
      </c>
    </row>
    <row r="558" spans="1:12">
      <c r="A558" s="40">
        <v>43805</v>
      </c>
      <c r="B558" s="19" t="s">
        <v>136</v>
      </c>
      <c r="C558" s="14">
        <v>3924</v>
      </c>
      <c r="D558" s="15">
        <v>0.18</v>
      </c>
      <c r="E558" s="37" t="s">
        <v>115</v>
      </c>
      <c r="F558" s="27">
        <v>13</v>
      </c>
      <c r="G558" s="41">
        <v>699.15250000000003</v>
      </c>
      <c r="H558" s="63">
        <f t="shared" si="43"/>
        <v>9088.9825000000001</v>
      </c>
      <c r="I558" s="63">
        <f t="shared" si="44"/>
        <v>818.00842499999999</v>
      </c>
      <c r="J558" s="63">
        <f t="shared" si="46"/>
        <v>818.00842499999999</v>
      </c>
      <c r="K558" s="63">
        <v>0</v>
      </c>
      <c r="L558" s="63">
        <f t="shared" si="45"/>
        <v>10724.99935</v>
      </c>
    </row>
    <row r="559" spans="1:12">
      <c r="A559" s="40">
        <v>43805</v>
      </c>
      <c r="B559" s="19" t="s">
        <v>313</v>
      </c>
      <c r="C559" s="32">
        <v>7323</v>
      </c>
      <c r="D559" s="33">
        <v>0.12</v>
      </c>
      <c r="E559" s="37" t="s">
        <v>142</v>
      </c>
      <c r="F559" s="27">
        <v>4</v>
      </c>
      <c r="G559" s="41">
        <v>275</v>
      </c>
      <c r="H559" s="63">
        <f t="shared" si="43"/>
        <v>1100</v>
      </c>
      <c r="I559" s="63">
        <f t="shared" si="44"/>
        <v>66</v>
      </c>
      <c r="J559" s="63">
        <f t="shared" si="46"/>
        <v>66</v>
      </c>
      <c r="K559" s="63">
        <v>0</v>
      </c>
      <c r="L559" s="63">
        <f t="shared" si="45"/>
        <v>1232</v>
      </c>
    </row>
    <row r="560" spans="1:12">
      <c r="A560" s="40">
        <v>43806</v>
      </c>
      <c r="B560" s="19" t="s">
        <v>313</v>
      </c>
      <c r="C560" s="32">
        <v>7323</v>
      </c>
      <c r="D560" s="33">
        <v>0.12</v>
      </c>
      <c r="E560" s="37" t="s">
        <v>153</v>
      </c>
      <c r="F560" s="27">
        <v>4.55</v>
      </c>
      <c r="G560" s="41">
        <v>475</v>
      </c>
      <c r="H560" s="63">
        <f t="shared" si="43"/>
        <v>2161.25</v>
      </c>
      <c r="I560" s="63">
        <f t="shared" si="44"/>
        <v>129.67499999999998</v>
      </c>
      <c r="J560" s="63">
        <f t="shared" si="46"/>
        <v>129.67499999999998</v>
      </c>
      <c r="K560" s="63">
        <v>0</v>
      </c>
      <c r="L560" s="63">
        <f t="shared" si="45"/>
        <v>2420.6000000000004</v>
      </c>
    </row>
    <row r="561" spans="1:12">
      <c r="A561" s="40">
        <v>43807</v>
      </c>
      <c r="B561" s="19" t="s">
        <v>136</v>
      </c>
      <c r="C561" s="32">
        <v>7323</v>
      </c>
      <c r="D561" s="33">
        <v>0.12</v>
      </c>
      <c r="E561" s="37" t="s">
        <v>296</v>
      </c>
      <c r="F561" s="27">
        <v>1</v>
      </c>
      <c r="G561" s="41">
        <v>227.67859999999999</v>
      </c>
      <c r="H561" s="63">
        <f t="shared" si="43"/>
        <v>227.67859999999999</v>
      </c>
      <c r="I561" s="63">
        <f t="shared" si="44"/>
        <v>13.660715999999999</v>
      </c>
      <c r="J561" s="63">
        <f t="shared" si="46"/>
        <v>13.660715999999999</v>
      </c>
      <c r="K561" s="63">
        <v>0</v>
      </c>
      <c r="L561" s="63">
        <f t="shared" si="45"/>
        <v>255.000032</v>
      </c>
    </row>
    <row r="562" spans="1:12">
      <c r="A562" s="40">
        <v>43807</v>
      </c>
      <c r="B562" s="19" t="s">
        <v>313</v>
      </c>
      <c r="C562" s="14">
        <v>3924</v>
      </c>
      <c r="D562" s="15">
        <v>0.18</v>
      </c>
      <c r="E562" s="37" t="s">
        <v>178</v>
      </c>
      <c r="F562" s="16">
        <v>4</v>
      </c>
      <c r="G562" s="41">
        <v>211.86439999999999</v>
      </c>
      <c r="H562" s="63">
        <f t="shared" si="43"/>
        <v>847.45759999999996</v>
      </c>
      <c r="I562" s="63">
        <f t="shared" si="44"/>
        <v>76.271183999999991</v>
      </c>
      <c r="J562" s="63">
        <f t="shared" si="46"/>
        <v>76.271183999999991</v>
      </c>
      <c r="K562" s="63">
        <v>0</v>
      </c>
      <c r="L562" s="63">
        <f t="shared" si="45"/>
        <v>999.99996799999985</v>
      </c>
    </row>
    <row r="563" spans="1:12">
      <c r="A563" s="40">
        <v>43807</v>
      </c>
      <c r="B563" s="19" t="s">
        <v>313</v>
      </c>
      <c r="C563" s="32">
        <v>8516</v>
      </c>
      <c r="D563" s="33">
        <v>0.18</v>
      </c>
      <c r="E563" s="37" t="s">
        <v>145</v>
      </c>
      <c r="F563" s="16">
        <v>1</v>
      </c>
      <c r="G563" s="41">
        <v>805.0847</v>
      </c>
      <c r="H563" s="63">
        <f t="shared" si="43"/>
        <v>805.0847</v>
      </c>
      <c r="I563" s="63">
        <f t="shared" si="44"/>
        <v>72.457622999999998</v>
      </c>
      <c r="J563" s="63">
        <f t="shared" si="46"/>
        <v>72.457622999999998</v>
      </c>
      <c r="K563" s="63">
        <v>0</v>
      </c>
      <c r="L563" s="63">
        <f t="shared" si="45"/>
        <v>949.99994600000002</v>
      </c>
    </row>
    <row r="564" spans="1:12">
      <c r="A564" s="40">
        <v>43807</v>
      </c>
      <c r="B564" s="19" t="s">
        <v>313</v>
      </c>
      <c r="C564" s="14">
        <v>8509</v>
      </c>
      <c r="D564" s="15">
        <v>0.18</v>
      </c>
      <c r="E564" s="39" t="s">
        <v>70</v>
      </c>
      <c r="F564" s="27">
        <v>1</v>
      </c>
      <c r="G564" s="41">
        <v>2161.0169000000001</v>
      </c>
      <c r="H564" s="63">
        <f t="shared" si="43"/>
        <v>2161.0169000000001</v>
      </c>
      <c r="I564" s="63">
        <f t="shared" si="44"/>
        <v>194.49152100000001</v>
      </c>
      <c r="J564" s="63">
        <f t="shared" si="46"/>
        <v>194.49152100000001</v>
      </c>
      <c r="K564" s="63">
        <v>0</v>
      </c>
      <c r="L564" s="63">
        <f t="shared" si="45"/>
        <v>2549.9999419999999</v>
      </c>
    </row>
    <row r="565" spans="1:12">
      <c r="A565" s="40">
        <v>43808</v>
      </c>
      <c r="B565" s="19" t="s">
        <v>313</v>
      </c>
      <c r="C565" s="32">
        <v>7323</v>
      </c>
      <c r="D565" s="33">
        <v>0.12</v>
      </c>
      <c r="E565" s="5" t="s">
        <v>111</v>
      </c>
      <c r="F565" s="27">
        <v>47.71</v>
      </c>
      <c r="G565" s="41">
        <v>200</v>
      </c>
      <c r="H565" s="63">
        <f t="shared" si="43"/>
        <v>9542</v>
      </c>
      <c r="I565" s="63">
        <f t="shared" si="44"/>
        <v>572.52</v>
      </c>
      <c r="J565" s="63">
        <f t="shared" si="46"/>
        <v>572.52</v>
      </c>
      <c r="K565" s="63">
        <v>0</v>
      </c>
      <c r="L565" s="63">
        <f t="shared" si="45"/>
        <v>10687.04</v>
      </c>
    </row>
    <row r="566" spans="1:12">
      <c r="A566" s="40">
        <v>43809</v>
      </c>
      <c r="B566" s="19" t="s">
        <v>327</v>
      </c>
      <c r="C566" s="32">
        <v>8539</v>
      </c>
      <c r="D566" s="33">
        <v>0.12</v>
      </c>
      <c r="E566" s="48" t="s">
        <v>255</v>
      </c>
      <c r="F566" s="16">
        <v>2</v>
      </c>
      <c r="G566" s="41">
        <v>223.21430000000001</v>
      </c>
      <c r="H566" s="63">
        <f t="shared" si="43"/>
        <v>446.42860000000002</v>
      </c>
      <c r="I566" s="63">
        <f t="shared" si="44"/>
        <v>26.785716000000001</v>
      </c>
      <c r="J566" s="63">
        <f t="shared" si="46"/>
        <v>26.785716000000001</v>
      </c>
      <c r="K566" s="63">
        <v>0</v>
      </c>
      <c r="L566" s="63">
        <f t="shared" si="45"/>
        <v>500.00003199999998</v>
      </c>
    </row>
    <row r="567" spans="1:12">
      <c r="A567" s="40">
        <v>43809</v>
      </c>
      <c r="B567" s="19" t="s">
        <v>136</v>
      </c>
      <c r="C567" s="32">
        <v>8539</v>
      </c>
      <c r="D567" s="33">
        <v>0.12</v>
      </c>
      <c r="E567" s="37" t="s">
        <v>81</v>
      </c>
      <c r="F567" s="16">
        <v>1</v>
      </c>
      <c r="G567" s="41">
        <v>89.285700000000006</v>
      </c>
      <c r="H567" s="63">
        <f t="shared" si="43"/>
        <v>89.285700000000006</v>
      </c>
      <c r="I567" s="63">
        <f t="shared" si="44"/>
        <v>5.3571420000000005</v>
      </c>
      <c r="J567" s="63">
        <f t="shared" si="46"/>
        <v>5.3571420000000005</v>
      </c>
      <c r="K567" s="63">
        <v>0</v>
      </c>
      <c r="L567" s="63">
        <f t="shared" si="45"/>
        <v>99.999983999999998</v>
      </c>
    </row>
    <row r="568" spans="1:12">
      <c r="A568" s="40">
        <v>43810</v>
      </c>
      <c r="B568" s="19" t="s">
        <v>313</v>
      </c>
      <c r="C568" s="32">
        <v>3924</v>
      </c>
      <c r="D568" s="33">
        <v>0.18</v>
      </c>
      <c r="E568" s="37" t="s">
        <v>216</v>
      </c>
      <c r="F568" s="35">
        <v>18</v>
      </c>
      <c r="G568" s="41">
        <v>250</v>
      </c>
      <c r="H568" s="63">
        <f t="shared" si="43"/>
        <v>4500</v>
      </c>
      <c r="I568" s="63">
        <f t="shared" si="44"/>
        <v>405</v>
      </c>
      <c r="J568" s="63">
        <f t="shared" si="46"/>
        <v>405</v>
      </c>
      <c r="K568" s="63">
        <v>0</v>
      </c>
      <c r="L568" s="63">
        <f t="shared" si="45"/>
        <v>5310</v>
      </c>
    </row>
    <row r="569" spans="1:12">
      <c r="A569" s="40">
        <v>43810</v>
      </c>
      <c r="B569" s="19" t="s">
        <v>313</v>
      </c>
      <c r="C569" s="32">
        <v>3924</v>
      </c>
      <c r="D569" s="33">
        <v>0.18</v>
      </c>
      <c r="E569" s="37" t="s">
        <v>215</v>
      </c>
      <c r="F569" s="35">
        <v>16</v>
      </c>
      <c r="G569" s="41">
        <v>225</v>
      </c>
      <c r="H569" s="63">
        <f t="shared" si="43"/>
        <v>3600</v>
      </c>
      <c r="I569" s="63">
        <f t="shared" si="44"/>
        <v>324</v>
      </c>
      <c r="J569" s="63">
        <f t="shared" si="46"/>
        <v>324</v>
      </c>
      <c r="K569" s="63">
        <v>0</v>
      </c>
      <c r="L569" s="63">
        <f t="shared" si="45"/>
        <v>4248</v>
      </c>
    </row>
    <row r="570" spans="1:12">
      <c r="A570" s="40">
        <v>43811</v>
      </c>
      <c r="B570" s="19" t="s">
        <v>349</v>
      </c>
      <c r="C570" s="32">
        <v>7323</v>
      </c>
      <c r="D570" s="33">
        <v>0.12</v>
      </c>
      <c r="E570" s="39" t="s">
        <v>55</v>
      </c>
      <c r="F570" s="27">
        <v>1</v>
      </c>
      <c r="G570" s="41">
        <v>8.9285999999999994</v>
      </c>
      <c r="H570" s="63">
        <f t="shared" si="43"/>
        <v>8.9285999999999994</v>
      </c>
      <c r="I570" s="63">
        <f t="shared" si="44"/>
        <v>0.53571599999999997</v>
      </c>
      <c r="J570" s="63">
        <f t="shared" si="46"/>
        <v>0.53571599999999997</v>
      </c>
      <c r="K570" s="63">
        <v>0</v>
      </c>
      <c r="L570" s="63">
        <f t="shared" si="45"/>
        <v>10.000032000000001</v>
      </c>
    </row>
    <row r="571" spans="1:12">
      <c r="A571" s="40">
        <v>43811</v>
      </c>
      <c r="B571" s="19" t="s">
        <v>327</v>
      </c>
      <c r="C571" s="32">
        <v>7323</v>
      </c>
      <c r="D571" s="33">
        <v>0.12</v>
      </c>
      <c r="E571" s="48" t="s">
        <v>295</v>
      </c>
      <c r="F571" s="35">
        <v>5</v>
      </c>
      <c r="G571" s="41">
        <v>267.8571</v>
      </c>
      <c r="H571" s="63">
        <f t="shared" si="43"/>
        <v>1339.2855</v>
      </c>
      <c r="I571" s="63">
        <f t="shared" si="44"/>
        <v>80.357129999999998</v>
      </c>
      <c r="J571" s="63">
        <f t="shared" si="46"/>
        <v>80.357129999999998</v>
      </c>
      <c r="K571" s="63">
        <v>0</v>
      </c>
      <c r="L571" s="63">
        <f t="shared" si="45"/>
        <v>1499.9997600000002</v>
      </c>
    </row>
    <row r="572" spans="1:12">
      <c r="A572" s="40">
        <v>43812</v>
      </c>
      <c r="B572" s="19" t="s">
        <v>349</v>
      </c>
      <c r="C572" s="32">
        <v>7323</v>
      </c>
      <c r="D572" s="33">
        <v>0.12</v>
      </c>
      <c r="E572" s="37" t="s">
        <v>111</v>
      </c>
      <c r="F572" s="35">
        <v>4.0391000000000004</v>
      </c>
      <c r="G572" s="41">
        <v>210</v>
      </c>
      <c r="H572" s="63">
        <f t="shared" si="43"/>
        <v>848.21100000000013</v>
      </c>
      <c r="I572" s="63">
        <f t="shared" si="44"/>
        <v>50.892660000000006</v>
      </c>
      <c r="J572" s="63">
        <f t="shared" si="46"/>
        <v>50.892660000000006</v>
      </c>
      <c r="K572" s="63">
        <v>0</v>
      </c>
      <c r="L572" s="63">
        <f t="shared" si="45"/>
        <v>949.99632000000008</v>
      </c>
    </row>
    <row r="573" spans="1:12">
      <c r="A573" s="40">
        <v>43812</v>
      </c>
      <c r="B573" s="19" t="s">
        <v>349</v>
      </c>
      <c r="C573" s="32">
        <v>8421</v>
      </c>
      <c r="D573" s="33">
        <v>0.18</v>
      </c>
      <c r="E573" s="37" t="s">
        <v>290</v>
      </c>
      <c r="F573" s="27">
        <v>1</v>
      </c>
      <c r="G573" s="41">
        <v>474.5763</v>
      </c>
      <c r="H573" s="63">
        <f t="shared" si="43"/>
        <v>474.5763</v>
      </c>
      <c r="I573" s="63">
        <f t="shared" si="44"/>
        <v>42.711866999999998</v>
      </c>
      <c r="J573" s="63">
        <f t="shared" si="46"/>
        <v>42.711866999999998</v>
      </c>
      <c r="K573" s="63">
        <v>0</v>
      </c>
      <c r="L573" s="63">
        <f t="shared" si="45"/>
        <v>560.00003400000003</v>
      </c>
    </row>
    <row r="574" spans="1:12">
      <c r="A574" s="40">
        <v>43813</v>
      </c>
      <c r="B574" s="19" t="s">
        <v>313</v>
      </c>
      <c r="C574" s="32">
        <v>7323</v>
      </c>
      <c r="D574" s="33">
        <v>0.12</v>
      </c>
      <c r="E574" s="39" t="s">
        <v>55</v>
      </c>
      <c r="F574" s="27">
        <v>5</v>
      </c>
      <c r="G574" s="41">
        <v>8.9285999999999994</v>
      </c>
      <c r="H574" s="63">
        <f t="shared" si="43"/>
        <v>44.643000000000001</v>
      </c>
      <c r="I574" s="63">
        <f t="shared" si="44"/>
        <v>2.6785799999999997</v>
      </c>
      <c r="J574" s="63">
        <f t="shared" si="46"/>
        <v>2.6785799999999997</v>
      </c>
      <c r="K574" s="63">
        <v>0</v>
      </c>
      <c r="L574" s="63">
        <f t="shared" si="45"/>
        <v>50.000159999999994</v>
      </c>
    </row>
    <row r="575" spans="1:12">
      <c r="A575" s="40">
        <v>43814</v>
      </c>
      <c r="B575" s="19" t="s">
        <v>327</v>
      </c>
      <c r="C575" s="32">
        <v>8539</v>
      </c>
      <c r="D575" s="33">
        <v>0.12</v>
      </c>
      <c r="E575" s="37" t="s">
        <v>81</v>
      </c>
      <c r="F575" s="16">
        <v>8</v>
      </c>
      <c r="G575" s="41">
        <v>89.285700000000006</v>
      </c>
      <c r="H575" s="63">
        <f t="shared" si="43"/>
        <v>714.28560000000004</v>
      </c>
      <c r="I575" s="63">
        <f t="shared" si="44"/>
        <v>42.857136000000004</v>
      </c>
      <c r="J575" s="63">
        <f t="shared" si="46"/>
        <v>42.857136000000004</v>
      </c>
      <c r="K575" s="63">
        <v>0</v>
      </c>
      <c r="L575" s="63">
        <f t="shared" si="45"/>
        <v>799.99987199999998</v>
      </c>
    </row>
    <row r="576" spans="1:12">
      <c r="A576" s="40">
        <v>43814</v>
      </c>
      <c r="B576" s="19" t="s">
        <v>313</v>
      </c>
      <c r="C576" s="32">
        <v>7323</v>
      </c>
      <c r="D576" s="33">
        <v>0.12</v>
      </c>
      <c r="E576" s="39" t="s">
        <v>55</v>
      </c>
      <c r="F576" s="27">
        <v>2</v>
      </c>
      <c r="G576" s="41">
        <v>13.392899999999999</v>
      </c>
      <c r="H576" s="63">
        <f t="shared" si="43"/>
        <v>26.785799999999998</v>
      </c>
      <c r="I576" s="63">
        <f t="shared" si="44"/>
        <v>1.6071479999999998</v>
      </c>
      <c r="J576" s="63">
        <f t="shared" si="46"/>
        <v>1.6071479999999998</v>
      </c>
      <c r="K576" s="63">
        <v>0</v>
      </c>
      <c r="L576" s="63">
        <f t="shared" si="45"/>
        <v>30.000095999999996</v>
      </c>
    </row>
    <row r="577" spans="1:12">
      <c r="A577" s="40">
        <v>43814</v>
      </c>
      <c r="B577" s="19" t="s">
        <v>313</v>
      </c>
      <c r="C577" s="32">
        <v>8215</v>
      </c>
      <c r="D577" s="33">
        <v>0.12</v>
      </c>
      <c r="E577" s="37" t="s">
        <v>158</v>
      </c>
      <c r="F577" s="27">
        <v>2</v>
      </c>
      <c r="G577" s="41">
        <v>825.89290000000005</v>
      </c>
      <c r="H577" s="63">
        <f t="shared" si="43"/>
        <v>1651.7858000000001</v>
      </c>
      <c r="I577" s="63">
        <f t="shared" si="44"/>
        <v>99.107148000000009</v>
      </c>
      <c r="J577" s="63">
        <f t="shared" si="46"/>
        <v>99.107148000000009</v>
      </c>
      <c r="K577" s="63">
        <v>0</v>
      </c>
      <c r="L577" s="63">
        <f t="shared" si="45"/>
        <v>1850.0000960000002</v>
      </c>
    </row>
    <row r="578" spans="1:12">
      <c r="A578" s="40">
        <v>43815</v>
      </c>
      <c r="B578" s="19" t="s">
        <v>349</v>
      </c>
      <c r="C578" s="32">
        <v>3924</v>
      </c>
      <c r="D578" s="33">
        <v>0.18</v>
      </c>
      <c r="E578" s="39" t="s">
        <v>58</v>
      </c>
      <c r="F578" s="27">
        <v>2</v>
      </c>
      <c r="G578" s="41">
        <v>190.678</v>
      </c>
      <c r="H578" s="63">
        <f t="shared" si="43"/>
        <v>381.35599999999999</v>
      </c>
      <c r="I578" s="63">
        <f t="shared" si="44"/>
        <v>34.322040000000001</v>
      </c>
      <c r="J578" s="63">
        <f t="shared" si="46"/>
        <v>34.322040000000001</v>
      </c>
      <c r="K578" s="63">
        <v>0</v>
      </c>
      <c r="L578" s="63">
        <f t="shared" si="45"/>
        <v>450.00008000000003</v>
      </c>
    </row>
    <row r="579" spans="1:12">
      <c r="A579" s="40">
        <v>43816</v>
      </c>
      <c r="B579" s="19" t="s">
        <v>349</v>
      </c>
      <c r="C579" s="32">
        <v>8516</v>
      </c>
      <c r="D579" s="33">
        <v>0.18</v>
      </c>
      <c r="E579" s="37" t="s">
        <v>315</v>
      </c>
      <c r="F579" s="44">
        <v>1</v>
      </c>
      <c r="G579" s="41">
        <v>334.74799999999999</v>
      </c>
      <c r="H579" s="63">
        <f t="shared" si="43"/>
        <v>334.74799999999999</v>
      </c>
      <c r="I579" s="63">
        <f t="shared" si="44"/>
        <v>30.127319999999997</v>
      </c>
      <c r="J579" s="63">
        <f t="shared" si="46"/>
        <v>30.127319999999997</v>
      </c>
      <c r="K579" s="63">
        <v>0</v>
      </c>
      <c r="L579" s="63">
        <f t="shared" si="45"/>
        <v>395.00263999999999</v>
      </c>
    </row>
    <row r="580" spans="1:12">
      <c r="A580" s="40">
        <v>43816</v>
      </c>
      <c r="B580" s="19" t="s">
        <v>349</v>
      </c>
      <c r="C580" s="32">
        <v>7323</v>
      </c>
      <c r="D580" s="33">
        <v>0.12</v>
      </c>
      <c r="E580" s="48" t="s">
        <v>295</v>
      </c>
      <c r="F580" s="16">
        <v>1</v>
      </c>
      <c r="G580" s="41">
        <v>267.8571</v>
      </c>
      <c r="H580" s="63">
        <f t="shared" ref="H580:H643" si="47">F580*G580</f>
        <v>267.8571</v>
      </c>
      <c r="I580" s="63">
        <f t="shared" si="44"/>
        <v>16.071425999999999</v>
      </c>
      <c r="J580" s="63">
        <f t="shared" si="46"/>
        <v>16.071425999999999</v>
      </c>
      <c r="K580" s="63">
        <v>0</v>
      </c>
      <c r="L580" s="63">
        <f t="shared" si="45"/>
        <v>299.99995199999995</v>
      </c>
    </row>
    <row r="581" spans="1:12">
      <c r="A581" s="40">
        <v>43817</v>
      </c>
      <c r="B581" s="19" t="s">
        <v>313</v>
      </c>
      <c r="C581" s="32">
        <v>8516</v>
      </c>
      <c r="D581" s="33">
        <v>0.18</v>
      </c>
      <c r="E581" s="37" t="s">
        <v>293</v>
      </c>
      <c r="F581" s="16">
        <v>1</v>
      </c>
      <c r="G581" s="41">
        <v>4915.2542000000003</v>
      </c>
      <c r="H581" s="63">
        <f t="shared" si="47"/>
        <v>4915.2542000000003</v>
      </c>
      <c r="I581" s="63">
        <f t="shared" si="44"/>
        <v>442.37287800000001</v>
      </c>
      <c r="J581" s="63">
        <f t="shared" si="46"/>
        <v>442.37287800000001</v>
      </c>
      <c r="K581" s="63">
        <v>0</v>
      </c>
      <c r="L581" s="63">
        <f t="shared" si="45"/>
        <v>5799.9999560000006</v>
      </c>
    </row>
    <row r="582" spans="1:12">
      <c r="A582" s="40">
        <v>43817</v>
      </c>
      <c r="B582" s="19" t="s">
        <v>313</v>
      </c>
      <c r="C582" s="32">
        <v>7323</v>
      </c>
      <c r="D582" s="33">
        <v>0.12</v>
      </c>
      <c r="E582" s="37" t="s">
        <v>296</v>
      </c>
      <c r="F582" s="27">
        <v>3</v>
      </c>
      <c r="G582" s="41">
        <v>223.21430000000001</v>
      </c>
      <c r="H582" s="63">
        <f t="shared" si="47"/>
        <v>669.64290000000005</v>
      </c>
      <c r="I582" s="63">
        <f t="shared" si="44"/>
        <v>40.178574000000005</v>
      </c>
      <c r="J582" s="63">
        <f t="shared" si="46"/>
        <v>40.178574000000005</v>
      </c>
      <c r="K582" s="63">
        <v>0</v>
      </c>
      <c r="L582" s="63">
        <f t="shared" si="45"/>
        <v>750.00004800000011</v>
      </c>
    </row>
    <row r="583" spans="1:12">
      <c r="A583" s="40">
        <v>43817</v>
      </c>
      <c r="B583" s="19" t="s">
        <v>313</v>
      </c>
      <c r="C583" s="32">
        <v>9405</v>
      </c>
      <c r="D583" s="33">
        <v>0.12</v>
      </c>
      <c r="E583" s="37" t="s">
        <v>299</v>
      </c>
      <c r="F583" s="16">
        <v>2</v>
      </c>
      <c r="G583" s="41">
        <v>401.78570000000002</v>
      </c>
      <c r="H583" s="63">
        <f t="shared" si="47"/>
        <v>803.57140000000004</v>
      </c>
      <c r="I583" s="63">
        <f t="shared" si="44"/>
        <v>48.214283999999999</v>
      </c>
      <c r="J583" s="63">
        <f t="shared" si="46"/>
        <v>48.214283999999999</v>
      </c>
      <c r="K583" s="63">
        <v>0</v>
      </c>
      <c r="L583" s="63">
        <f t="shared" si="45"/>
        <v>899.99996800000008</v>
      </c>
    </row>
    <row r="584" spans="1:12">
      <c r="A584" s="40">
        <v>43817</v>
      </c>
      <c r="B584" s="19" t="s">
        <v>313</v>
      </c>
      <c r="C584" s="32">
        <v>7615</v>
      </c>
      <c r="D584" s="33">
        <v>0.12</v>
      </c>
      <c r="E584" s="37" t="s">
        <v>222</v>
      </c>
      <c r="F584" s="16">
        <v>1</v>
      </c>
      <c r="G584" s="41">
        <v>937.5</v>
      </c>
      <c r="H584" s="63">
        <f t="shared" si="47"/>
        <v>937.5</v>
      </c>
      <c r="I584" s="63">
        <f t="shared" si="44"/>
        <v>56.25</v>
      </c>
      <c r="J584" s="63">
        <f t="shared" si="46"/>
        <v>56.25</v>
      </c>
      <c r="K584" s="63">
        <v>0</v>
      </c>
      <c r="L584" s="63">
        <f t="shared" si="45"/>
        <v>1050</v>
      </c>
    </row>
    <row r="585" spans="1:12">
      <c r="A585" s="40">
        <v>43818</v>
      </c>
      <c r="B585" s="19" t="s">
        <v>313</v>
      </c>
      <c r="C585" s="32">
        <v>7323</v>
      </c>
      <c r="D585" s="33">
        <v>0.12</v>
      </c>
      <c r="E585" s="37" t="s">
        <v>296</v>
      </c>
      <c r="F585" s="27">
        <v>1</v>
      </c>
      <c r="G585" s="41">
        <v>223.21430000000001</v>
      </c>
      <c r="H585" s="63">
        <f t="shared" si="47"/>
        <v>223.21430000000001</v>
      </c>
      <c r="I585" s="63">
        <f t="shared" si="44"/>
        <v>13.392858</v>
      </c>
      <c r="J585" s="63">
        <f t="shared" si="46"/>
        <v>13.392858</v>
      </c>
      <c r="K585" s="63">
        <v>0</v>
      </c>
      <c r="L585" s="63">
        <f t="shared" si="45"/>
        <v>250.00001599999999</v>
      </c>
    </row>
    <row r="586" spans="1:12">
      <c r="A586" s="40">
        <v>43818</v>
      </c>
      <c r="B586" s="19" t="s">
        <v>313</v>
      </c>
      <c r="C586" s="32">
        <v>3924</v>
      </c>
      <c r="D586" s="33">
        <v>0.18</v>
      </c>
      <c r="E586" s="37" t="s">
        <v>179</v>
      </c>
      <c r="F586" s="16">
        <v>3</v>
      </c>
      <c r="G586" s="41">
        <v>338.98309999999998</v>
      </c>
      <c r="H586" s="63">
        <f t="shared" si="47"/>
        <v>1016.9493</v>
      </c>
      <c r="I586" s="63">
        <f t="shared" si="44"/>
        <v>91.525436999999997</v>
      </c>
      <c r="J586" s="63">
        <f t="shared" si="46"/>
        <v>91.525436999999997</v>
      </c>
      <c r="K586" s="63">
        <v>0</v>
      </c>
      <c r="L586" s="63">
        <f t="shared" si="45"/>
        <v>1200.000174</v>
      </c>
    </row>
    <row r="587" spans="1:12">
      <c r="A587" s="40">
        <v>43818</v>
      </c>
      <c r="B587" s="19" t="s">
        <v>349</v>
      </c>
      <c r="C587" s="32">
        <v>8516</v>
      </c>
      <c r="D587" s="33">
        <v>0.18</v>
      </c>
      <c r="E587" s="37" t="s">
        <v>320</v>
      </c>
      <c r="F587" s="35">
        <v>2</v>
      </c>
      <c r="G587" s="41">
        <v>1038.1356000000001</v>
      </c>
      <c r="H587" s="63">
        <f t="shared" si="47"/>
        <v>2076.2712000000001</v>
      </c>
      <c r="I587" s="63">
        <f t="shared" si="44"/>
        <v>186.864408</v>
      </c>
      <c r="J587" s="63">
        <f t="shared" si="46"/>
        <v>186.864408</v>
      </c>
      <c r="K587" s="63">
        <v>0</v>
      </c>
      <c r="L587" s="63">
        <f t="shared" si="45"/>
        <v>2450.000016</v>
      </c>
    </row>
    <row r="588" spans="1:12">
      <c r="A588" s="40">
        <v>43818</v>
      </c>
      <c r="B588" s="19" t="s">
        <v>349</v>
      </c>
      <c r="C588" s="32">
        <v>7321</v>
      </c>
      <c r="D588" s="33">
        <v>0.18</v>
      </c>
      <c r="E588" s="26" t="s">
        <v>69</v>
      </c>
      <c r="F588" s="27">
        <v>1</v>
      </c>
      <c r="G588" s="41">
        <v>1313.5592999999999</v>
      </c>
      <c r="H588" s="63">
        <f t="shared" si="47"/>
        <v>1313.5592999999999</v>
      </c>
      <c r="I588" s="63">
        <f t="shared" si="44"/>
        <v>118.22033699999999</v>
      </c>
      <c r="J588" s="63">
        <f t="shared" si="46"/>
        <v>118.22033699999999</v>
      </c>
      <c r="K588" s="63">
        <v>0</v>
      </c>
      <c r="L588" s="63">
        <f t="shared" si="45"/>
        <v>1549.9999739999998</v>
      </c>
    </row>
    <row r="589" spans="1:12">
      <c r="A589" s="40">
        <v>43819</v>
      </c>
      <c r="B589" s="19" t="s">
        <v>313</v>
      </c>
      <c r="C589" s="14">
        <v>3924</v>
      </c>
      <c r="D589" s="15">
        <v>0.18</v>
      </c>
      <c r="E589" s="37" t="s">
        <v>178</v>
      </c>
      <c r="F589" s="16">
        <v>3</v>
      </c>
      <c r="G589" s="41">
        <v>211.86439999999999</v>
      </c>
      <c r="H589" s="63">
        <f t="shared" si="47"/>
        <v>635.59320000000002</v>
      </c>
      <c r="I589" s="63">
        <f t="shared" si="44"/>
        <v>57.203387999999997</v>
      </c>
      <c r="J589" s="63">
        <f t="shared" si="46"/>
        <v>57.203387999999997</v>
      </c>
      <c r="K589" s="63">
        <v>0</v>
      </c>
      <c r="L589" s="63">
        <f t="shared" si="45"/>
        <v>749.99997600000006</v>
      </c>
    </row>
    <row r="590" spans="1:12">
      <c r="A590" s="40">
        <v>43819</v>
      </c>
      <c r="B590" s="19" t="s">
        <v>313</v>
      </c>
      <c r="C590" s="32">
        <v>9617</v>
      </c>
      <c r="D590" s="33">
        <v>0.18</v>
      </c>
      <c r="E590" s="37" t="s">
        <v>227</v>
      </c>
      <c r="F590" s="16">
        <v>1</v>
      </c>
      <c r="G590" s="41">
        <v>593.22029999999995</v>
      </c>
      <c r="H590" s="63">
        <f t="shared" si="47"/>
        <v>593.22029999999995</v>
      </c>
      <c r="I590" s="63">
        <f t="shared" si="44"/>
        <v>53.389826999999997</v>
      </c>
      <c r="J590" s="63">
        <f t="shared" si="46"/>
        <v>53.389826999999997</v>
      </c>
      <c r="K590" s="63">
        <v>0</v>
      </c>
      <c r="L590" s="63">
        <f t="shared" si="45"/>
        <v>699.99995399999989</v>
      </c>
    </row>
    <row r="591" spans="1:12">
      <c r="A591" s="40">
        <v>43819</v>
      </c>
      <c r="B591" s="19" t="s">
        <v>313</v>
      </c>
      <c r="C591" s="32">
        <v>7323</v>
      </c>
      <c r="D591" s="33">
        <v>0.12</v>
      </c>
      <c r="E591" s="37" t="s">
        <v>261</v>
      </c>
      <c r="F591" s="27">
        <v>6.11</v>
      </c>
      <c r="G591" s="41">
        <v>425</v>
      </c>
      <c r="H591" s="63">
        <f t="shared" si="47"/>
        <v>2596.75</v>
      </c>
      <c r="I591" s="63">
        <f t="shared" si="44"/>
        <v>155.80500000000001</v>
      </c>
      <c r="J591" s="63">
        <f t="shared" si="46"/>
        <v>155.80500000000001</v>
      </c>
      <c r="K591" s="63">
        <v>0</v>
      </c>
      <c r="L591" s="63">
        <f t="shared" si="45"/>
        <v>2908.3599999999997</v>
      </c>
    </row>
    <row r="592" spans="1:12">
      <c r="A592" s="40">
        <v>43820</v>
      </c>
      <c r="B592" s="19" t="s">
        <v>313</v>
      </c>
      <c r="C592" s="32">
        <v>7323</v>
      </c>
      <c r="D592" s="33">
        <v>0.12</v>
      </c>
      <c r="E592" s="37" t="s">
        <v>111</v>
      </c>
      <c r="F592" s="16">
        <v>5.5271999999999997</v>
      </c>
      <c r="G592" s="41">
        <v>210</v>
      </c>
      <c r="H592" s="63">
        <f t="shared" si="47"/>
        <v>1160.712</v>
      </c>
      <c r="I592" s="63">
        <f t="shared" si="44"/>
        <v>69.642719999999997</v>
      </c>
      <c r="J592" s="63">
        <f t="shared" si="46"/>
        <v>69.642719999999997</v>
      </c>
      <c r="K592" s="63">
        <v>0</v>
      </c>
      <c r="L592" s="63">
        <f t="shared" si="45"/>
        <v>1299.9974400000001</v>
      </c>
    </row>
    <row r="593" spans="1:12">
      <c r="A593" s="40">
        <v>43820</v>
      </c>
      <c r="B593" s="19" t="s">
        <v>349</v>
      </c>
      <c r="C593" s="32">
        <v>7013</v>
      </c>
      <c r="D593" s="33">
        <v>0.18</v>
      </c>
      <c r="E593" s="34" t="s">
        <v>287</v>
      </c>
      <c r="F593" s="44">
        <v>2</v>
      </c>
      <c r="G593" s="41">
        <v>254.2373</v>
      </c>
      <c r="H593" s="63">
        <f t="shared" si="47"/>
        <v>508.47460000000001</v>
      </c>
      <c r="I593" s="63">
        <f t="shared" ref="I593:I615" si="48">H593*D593/2</f>
        <v>45.762714000000003</v>
      </c>
      <c r="J593" s="63">
        <f t="shared" si="46"/>
        <v>45.762714000000003</v>
      </c>
      <c r="K593" s="63">
        <v>0</v>
      </c>
      <c r="L593" s="63">
        <f t="shared" si="45"/>
        <v>600.00002799999993</v>
      </c>
    </row>
    <row r="594" spans="1:12">
      <c r="A594" s="40">
        <v>43821</v>
      </c>
      <c r="B594" s="19" t="s">
        <v>313</v>
      </c>
      <c r="C594" s="32">
        <v>7323</v>
      </c>
      <c r="D594" s="33">
        <v>0.12</v>
      </c>
      <c r="E594" s="37" t="s">
        <v>111</v>
      </c>
      <c r="F594" s="27">
        <v>1.7219500000000001</v>
      </c>
      <c r="G594" s="41">
        <v>210</v>
      </c>
      <c r="H594" s="63">
        <f t="shared" si="47"/>
        <v>361.60950000000003</v>
      </c>
      <c r="I594" s="63">
        <f t="shared" si="48"/>
        <v>21.696570000000001</v>
      </c>
      <c r="J594" s="63">
        <f t="shared" si="46"/>
        <v>21.696570000000001</v>
      </c>
      <c r="K594" s="63">
        <v>0</v>
      </c>
      <c r="L594" s="63">
        <f t="shared" si="45"/>
        <v>405.00264000000004</v>
      </c>
    </row>
    <row r="595" spans="1:12">
      <c r="A595" s="40">
        <v>43821</v>
      </c>
      <c r="B595" s="19" t="s">
        <v>313</v>
      </c>
      <c r="C595" s="14">
        <v>8516</v>
      </c>
      <c r="D595" s="15">
        <v>0.18</v>
      </c>
      <c r="E595" s="37" t="s">
        <v>345</v>
      </c>
      <c r="F595" s="27">
        <v>1</v>
      </c>
      <c r="G595" s="41">
        <v>686.44069999999999</v>
      </c>
      <c r="H595" s="63">
        <f t="shared" si="47"/>
        <v>686.44069999999999</v>
      </c>
      <c r="I595" s="63">
        <f t="shared" si="48"/>
        <v>61.779662999999999</v>
      </c>
      <c r="J595" s="63">
        <f t="shared" si="46"/>
        <v>61.779662999999999</v>
      </c>
      <c r="K595" s="63">
        <v>0</v>
      </c>
      <c r="L595" s="63">
        <f t="shared" si="45"/>
        <v>810.00002600000005</v>
      </c>
    </row>
    <row r="596" spans="1:12">
      <c r="A596" s="40">
        <v>43821</v>
      </c>
      <c r="B596" s="19" t="s">
        <v>349</v>
      </c>
      <c r="C596" s="32">
        <v>7323</v>
      </c>
      <c r="D596" s="33">
        <v>0.12</v>
      </c>
      <c r="E596" s="39" t="s">
        <v>55</v>
      </c>
      <c r="F596" s="35">
        <v>4</v>
      </c>
      <c r="G596" s="41">
        <v>13.392899999999999</v>
      </c>
      <c r="H596" s="63">
        <f t="shared" si="47"/>
        <v>53.571599999999997</v>
      </c>
      <c r="I596" s="63">
        <f t="shared" si="48"/>
        <v>3.2142959999999996</v>
      </c>
      <c r="J596" s="63">
        <f t="shared" si="46"/>
        <v>3.2142959999999996</v>
      </c>
      <c r="K596" s="63">
        <v>0</v>
      </c>
      <c r="L596" s="63">
        <f t="shared" si="45"/>
        <v>60.000191999999991</v>
      </c>
    </row>
    <row r="597" spans="1:12">
      <c r="A597" s="40">
        <v>43821</v>
      </c>
      <c r="B597" s="19" t="s">
        <v>313</v>
      </c>
      <c r="C597" s="32">
        <v>8516</v>
      </c>
      <c r="D597" s="33">
        <v>0.18</v>
      </c>
      <c r="E597" s="37" t="s">
        <v>320</v>
      </c>
      <c r="F597" s="35">
        <v>1</v>
      </c>
      <c r="G597" s="41">
        <v>932.20339999999999</v>
      </c>
      <c r="H597" s="63">
        <f t="shared" si="47"/>
        <v>932.20339999999999</v>
      </c>
      <c r="I597" s="63">
        <f t="shared" si="48"/>
        <v>83.898305999999991</v>
      </c>
      <c r="J597" s="63">
        <f t="shared" si="46"/>
        <v>83.898305999999991</v>
      </c>
      <c r="K597" s="63">
        <v>0</v>
      </c>
      <c r="L597" s="63">
        <f t="shared" si="45"/>
        <v>1100.000012</v>
      </c>
    </row>
    <row r="598" spans="1:12">
      <c r="A598" s="40">
        <v>43822</v>
      </c>
      <c r="B598" s="19" t="s">
        <v>327</v>
      </c>
      <c r="C598" s="32">
        <v>7323</v>
      </c>
      <c r="D598" s="33">
        <v>0.12</v>
      </c>
      <c r="E598" s="37" t="s">
        <v>111</v>
      </c>
      <c r="F598" s="16">
        <v>5.5271999999999997</v>
      </c>
      <c r="G598" s="41">
        <v>210</v>
      </c>
      <c r="H598" s="63">
        <f t="shared" si="47"/>
        <v>1160.712</v>
      </c>
      <c r="I598" s="63">
        <f t="shared" si="48"/>
        <v>69.642719999999997</v>
      </c>
      <c r="J598" s="63">
        <f t="shared" si="46"/>
        <v>69.642719999999997</v>
      </c>
      <c r="K598" s="63">
        <v>0</v>
      </c>
      <c r="L598" s="63">
        <f t="shared" si="45"/>
        <v>1299.9974400000001</v>
      </c>
    </row>
    <row r="599" spans="1:12">
      <c r="A599" s="40">
        <v>43822</v>
      </c>
      <c r="B599" s="19" t="s">
        <v>313</v>
      </c>
      <c r="C599" s="32">
        <v>7323</v>
      </c>
      <c r="D599" s="33">
        <v>0.12</v>
      </c>
      <c r="E599" s="48" t="s">
        <v>295</v>
      </c>
      <c r="F599" s="16">
        <v>3</v>
      </c>
      <c r="G599" s="41">
        <v>267.8571</v>
      </c>
      <c r="H599" s="63">
        <f t="shared" si="47"/>
        <v>803.57130000000006</v>
      </c>
      <c r="I599" s="63">
        <f t="shared" si="48"/>
        <v>48.214278</v>
      </c>
      <c r="J599" s="63">
        <f t="shared" si="46"/>
        <v>48.214278</v>
      </c>
      <c r="K599" s="63">
        <v>0</v>
      </c>
      <c r="L599" s="63">
        <f t="shared" si="45"/>
        <v>899.99985600000014</v>
      </c>
    </row>
    <row r="600" spans="1:12">
      <c r="A600" s="40">
        <v>43822</v>
      </c>
      <c r="B600" s="19" t="s">
        <v>349</v>
      </c>
      <c r="C600" s="32">
        <v>7323</v>
      </c>
      <c r="D600" s="33">
        <v>0.12</v>
      </c>
      <c r="E600" s="37" t="s">
        <v>296</v>
      </c>
      <c r="F600" s="35">
        <v>9</v>
      </c>
      <c r="G600" s="41">
        <v>267.8571</v>
      </c>
      <c r="H600" s="63">
        <f t="shared" si="47"/>
        <v>2410.7139000000002</v>
      </c>
      <c r="I600" s="63">
        <f t="shared" si="48"/>
        <v>144.64283399999999</v>
      </c>
      <c r="J600" s="63">
        <f t="shared" si="46"/>
        <v>144.64283399999999</v>
      </c>
      <c r="K600" s="63">
        <v>0</v>
      </c>
      <c r="L600" s="63">
        <f t="shared" si="45"/>
        <v>2699.9995680000002</v>
      </c>
    </row>
    <row r="601" spans="1:12">
      <c r="A601" s="40">
        <v>43822</v>
      </c>
      <c r="B601" s="19" t="s">
        <v>349</v>
      </c>
      <c r="C601" s="14">
        <v>8421</v>
      </c>
      <c r="D601" s="15">
        <v>0.18</v>
      </c>
      <c r="E601" s="34" t="s">
        <v>266</v>
      </c>
      <c r="F601" s="27">
        <v>1</v>
      </c>
      <c r="G601" s="41">
        <v>406.77969999999999</v>
      </c>
      <c r="H601" s="63">
        <f t="shared" si="47"/>
        <v>406.77969999999999</v>
      </c>
      <c r="I601" s="63">
        <f t="shared" si="48"/>
        <v>36.610172999999996</v>
      </c>
      <c r="J601" s="63">
        <f t="shared" si="46"/>
        <v>36.610172999999996</v>
      </c>
      <c r="K601" s="63">
        <v>0</v>
      </c>
      <c r="L601" s="63">
        <f t="shared" si="45"/>
        <v>480.00004599999994</v>
      </c>
    </row>
    <row r="602" spans="1:12">
      <c r="A602" s="40">
        <v>43823</v>
      </c>
      <c r="B602" s="19" t="s">
        <v>349</v>
      </c>
      <c r="C602" s="32">
        <v>7323</v>
      </c>
      <c r="D602" s="33">
        <v>0.12</v>
      </c>
      <c r="E602" s="37" t="s">
        <v>111</v>
      </c>
      <c r="F602" s="27">
        <v>7.4404700000000004</v>
      </c>
      <c r="G602" s="41">
        <v>210</v>
      </c>
      <c r="H602" s="63">
        <f t="shared" si="47"/>
        <v>1562.4987000000001</v>
      </c>
      <c r="I602" s="63">
        <f t="shared" si="48"/>
        <v>93.749921999999998</v>
      </c>
      <c r="J602" s="63">
        <f t="shared" si="46"/>
        <v>93.749921999999998</v>
      </c>
      <c r="K602" s="63">
        <v>0</v>
      </c>
      <c r="L602" s="63">
        <f t="shared" si="45"/>
        <v>1749.998544</v>
      </c>
    </row>
    <row r="603" spans="1:12">
      <c r="A603" s="40">
        <v>43823</v>
      </c>
      <c r="B603" s="19" t="s">
        <v>313</v>
      </c>
      <c r="C603" s="14">
        <v>8516</v>
      </c>
      <c r="D603" s="15">
        <v>0.18</v>
      </c>
      <c r="E603" s="37" t="s">
        <v>345</v>
      </c>
      <c r="F603" s="27">
        <v>1</v>
      </c>
      <c r="G603" s="41">
        <v>703.38980000000004</v>
      </c>
      <c r="H603" s="63">
        <f t="shared" si="47"/>
        <v>703.38980000000004</v>
      </c>
      <c r="I603" s="63">
        <f t="shared" si="48"/>
        <v>63.305081999999999</v>
      </c>
      <c r="J603" s="63">
        <f t="shared" si="46"/>
        <v>63.305081999999999</v>
      </c>
      <c r="K603" s="63">
        <v>0</v>
      </c>
      <c r="L603" s="63">
        <f t="shared" si="45"/>
        <v>829.99996399999998</v>
      </c>
    </row>
    <row r="604" spans="1:12">
      <c r="A604" s="40">
        <v>43823</v>
      </c>
      <c r="B604" s="19" t="s">
        <v>327</v>
      </c>
      <c r="C604" s="32">
        <v>8516</v>
      </c>
      <c r="D604" s="33">
        <v>0.18</v>
      </c>
      <c r="E604" s="37" t="s">
        <v>326</v>
      </c>
      <c r="F604" s="27">
        <v>4</v>
      </c>
      <c r="G604" s="41">
        <v>1567.7965999999999</v>
      </c>
      <c r="H604" s="63">
        <f t="shared" si="47"/>
        <v>6271.1863999999996</v>
      </c>
      <c r="I604" s="63">
        <f t="shared" si="48"/>
        <v>564.40677599999992</v>
      </c>
      <c r="J604" s="63">
        <f t="shared" si="46"/>
        <v>564.40677599999992</v>
      </c>
      <c r="K604" s="63">
        <v>0</v>
      </c>
      <c r="L604" s="63">
        <f t="shared" si="45"/>
        <v>7399.9999519999992</v>
      </c>
    </row>
    <row r="605" spans="1:12">
      <c r="A605" s="40">
        <v>43824</v>
      </c>
      <c r="B605" s="19" t="s">
        <v>327</v>
      </c>
      <c r="C605" s="32">
        <v>7323</v>
      </c>
      <c r="D605" s="33">
        <v>0.12</v>
      </c>
      <c r="E605" s="48" t="s">
        <v>295</v>
      </c>
      <c r="F605" s="16">
        <v>3</v>
      </c>
      <c r="G605" s="41">
        <v>267.8571</v>
      </c>
      <c r="H605" s="63">
        <f t="shared" si="47"/>
        <v>803.57130000000006</v>
      </c>
      <c r="I605" s="63">
        <f t="shared" si="48"/>
        <v>48.214278</v>
      </c>
      <c r="J605" s="63">
        <f t="shared" si="46"/>
        <v>48.214278</v>
      </c>
      <c r="K605" s="63">
        <v>0</v>
      </c>
      <c r="L605" s="63">
        <f t="shared" si="45"/>
        <v>899.99985600000014</v>
      </c>
    </row>
    <row r="606" spans="1:12">
      <c r="A606" s="40">
        <v>43824</v>
      </c>
      <c r="B606" s="19" t="s">
        <v>349</v>
      </c>
      <c r="C606" s="32">
        <v>7323</v>
      </c>
      <c r="D606" s="33">
        <v>0.12</v>
      </c>
      <c r="E606" s="37" t="s">
        <v>111</v>
      </c>
      <c r="F606" s="27">
        <v>5.9523999999999999</v>
      </c>
      <c r="G606" s="41">
        <v>210</v>
      </c>
      <c r="H606" s="63">
        <f t="shared" si="47"/>
        <v>1250.0039999999999</v>
      </c>
      <c r="I606" s="63">
        <f t="shared" si="48"/>
        <v>75.000239999999991</v>
      </c>
      <c r="J606" s="63">
        <f t="shared" si="46"/>
        <v>75.000239999999991</v>
      </c>
      <c r="K606" s="63">
        <v>0</v>
      </c>
      <c r="L606" s="63">
        <f t="shared" si="45"/>
        <v>1400.0044800000001</v>
      </c>
    </row>
    <row r="607" spans="1:12">
      <c r="A607" s="40">
        <v>43824</v>
      </c>
      <c r="B607" s="19" t="s">
        <v>349</v>
      </c>
      <c r="C607" s="32">
        <v>7323</v>
      </c>
      <c r="D607" s="33">
        <v>0.12</v>
      </c>
      <c r="E607" s="38" t="s">
        <v>106</v>
      </c>
      <c r="F607" s="44">
        <v>2.75</v>
      </c>
      <c r="G607" s="41">
        <v>405.84500000000003</v>
      </c>
      <c r="H607" s="63">
        <f t="shared" si="47"/>
        <v>1116.07375</v>
      </c>
      <c r="I607" s="63">
        <f t="shared" si="48"/>
        <v>66.964425000000006</v>
      </c>
      <c r="J607" s="63">
        <f t="shared" si="46"/>
        <v>66.964425000000006</v>
      </c>
      <c r="K607" s="63">
        <v>0</v>
      </c>
      <c r="L607" s="63">
        <f t="shared" si="45"/>
        <v>1250.0026000000003</v>
      </c>
    </row>
    <row r="608" spans="1:12">
      <c r="A608" s="40">
        <v>43824</v>
      </c>
      <c r="B608" s="19" t="s">
        <v>349</v>
      </c>
      <c r="C608" s="32">
        <v>3924</v>
      </c>
      <c r="D608" s="33">
        <v>0.18</v>
      </c>
      <c r="E608" s="37" t="s">
        <v>179</v>
      </c>
      <c r="F608" s="16">
        <v>3</v>
      </c>
      <c r="G608" s="41">
        <v>338.98309999999998</v>
      </c>
      <c r="H608" s="63">
        <f t="shared" si="47"/>
        <v>1016.9493</v>
      </c>
      <c r="I608" s="63">
        <f t="shared" si="48"/>
        <v>91.525436999999997</v>
      </c>
      <c r="J608" s="63">
        <f t="shared" si="46"/>
        <v>91.525436999999997</v>
      </c>
      <c r="K608" s="63">
        <v>0</v>
      </c>
      <c r="L608" s="63">
        <f t="shared" si="45"/>
        <v>1200.000174</v>
      </c>
    </row>
    <row r="609" spans="1:12">
      <c r="A609" s="40">
        <v>43824</v>
      </c>
      <c r="B609" s="19" t="s">
        <v>349</v>
      </c>
      <c r="C609" s="32">
        <v>7323</v>
      </c>
      <c r="D609" s="33">
        <v>0.12</v>
      </c>
      <c r="E609" s="37" t="s">
        <v>111</v>
      </c>
      <c r="F609" s="16">
        <v>5.3146250000000004</v>
      </c>
      <c r="G609" s="41">
        <v>210</v>
      </c>
      <c r="H609" s="63">
        <f t="shared" si="47"/>
        <v>1116.0712500000002</v>
      </c>
      <c r="I609" s="63">
        <f t="shared" si="48"/>
        <v>66.964275000000015</v>
      </c>
      <c r="J609" s="63">
        <f t="shared" si="46"/>
        <v>66.964275000000015</v>
      </c>
      <c r="K609" s="63">
        <v>0</v>
      </c>
      <c r="L609" s="63">
        <f t="shared" si="45"/>
        <v>1249.9998000000003</v>
      </c>
    </row>
    <row r="610" spans="1:12">
      <c r="A610" s="40">
        <v>43824</v>
      </c>
      <c r="B610" s="19" t="s">
        <v>313</v>
      </c>
      <c r="C610" s="32">
        <v>7615</v>
      </c>
      <c r="D610" s="33">
        <v>0.12</v>
      </c>
      <c r="E610" s="37" t="s">
        <v>247</v>
      </c>
      <c r="F610" s="27">
        <v>2</v>
      </c>
      <c r="G610" s="41">
        <v>424.1071</v>
      </c>
      <c r="H610" s="63">
        <f t="shared" si="47"/>
        <v>848.21420000000001</v>
      </c>
      <c r="I610" s="63">
        <f t="shared" si="48"/>
        <v>50.892851999999998</v>
      </c>
      <c r="J610" s="63">
        <f t="shared" si="46"/>
        <v>50.892851999999998</v>
      </c>
      <c r="K610" s="63">
        <v>0</v>
      </c>
      <c r="L610" s="63">
        <f t="shared" si="45"/>
        <v>949.9999039999999</v>
      </c>
    </row>
    <row r="611" spans="1:12">
      <c r="A611" s="40">
        <v>43825</v>
      </c>
      <c r="B611" s="19" t="s">
        <v>349</v>
      </c>
      <c r="C611" s="32">
        <v>7323</v>
      </c>
      <c r="D611" s="33">
        <v>0.12</v>
      </c>
      <c r="E611" s="37" t="s">
        <v>237</v>
      </c>
      <c r="F611" s="27">
        <v>4.5995999999999997</v>
      </c>
      <c r="G611" s="41">
        <v>330</v>
      </c>
      <c r="H611" s="63">
        <f t="shared" si="47"/>
        <v>1517.8679999999999</v>
      </c>
      <c r="I611" s="63">
        <f t="shared" si="48"/>
        <v>91.07208</v>
      </c>
      <c r="J611" s="63">
        <f t="shared" si="46"/>
        <v>91.07208</v>
      </c>
      <c r="K611" s="63">
        <v>0</v>
      </c>
      <c r="L611" s="63">
        <f t="shared" si="45"/>
        <v>1700.0121599999998</v>
      </c>
    </row>
    <row r="612" spans="1:12">
      <c r="A612" s="40">
        <v>43825</v>
      </c>
      <c r="B612" s="19" t="s">
        <v>327</v>
      </c>
      <c r="C612" s="32">
        <v>7323</v>
      </c>
      <c r="D612" s="33">
        <v>0.12</v>
      </c>
      <c r="E612" s="37" t="s">
        <v>127</v>
      </c>
      <c r="F612" s="27">
        <v>2.4436</v>
      </c>
      <c r="G612" s="41">
        <v>475</v>
      </c>
      <c r="H612" s="63">
        <f t="shared" si="47"/>
        <v>1160.71</v>
      </c>
      <c r="I612" s="63">
        <f t="shared" si="48"/>
        <v>69.642600000000002</v>
      </c>
      <c r="J612" s="63">
        <f t="shared" si="46"/>
        <v>69.642600000000002</v>
      </c>
      <c r="K612" s="63">
        <v>0</v>
      </c>
      <c r="L612" s="63">
        <f t="shared" si="45"/>
        <v>1299.9951999999998</v>
      </c>
    </row>
    <row r="613" spans="1:12">
      <c r="A613" s="40">
        <v>43825</v>
      </c>
      <c r="B613" s="19" t="s">
        <v>327</v>
      </c>
      <c r="C613" s="32">
        <v>3924</v>
      </c>
      <c r="D613" s="33">
        <v>0.18</v>
      </c>
      <c r="E613" s="37" t="s">
        <v>235</v>
      </c>
      <c r="F613" s="27">
        <v>2</v>
      </c>
      <c r="G613" s="41">
        <v>338.98309999999998</v>
      </c>
      <c r="H613" s="63">
        <f t="shared" si="47"/>
        <v>677.96619999999996</v>
      </c>
      <c r="I613" s="63">
        <f t="shared" si="48"/>
        <v>61.016957999999995</v>
      </c>
      <c r="J613" s="63">
        <f t="shared" si="46"/>
        <v>61.016957999999995</v>
      </c>
      <c r="K613" s="63">
        <v>0</v>
      </c>
      <c r="L613" s="63">
        <f t="shared" si="45"/>
        <v>800.00011600000005</v>
      </c>
    </row>
    <row r="614" spans="1:12">
      <c r="A614" s="40">
        <v>43825</v>
      </c>
      <c r="B614" s="19" t="s">
        <v>313</v>
      </c>
      <c r="C614" s="32">
        <v>7323</v>
      </c>
      <c r="D614" s="33">
        <v>0.12</v>
      </c>
      <c r="E614" s="37" t="s">
        <v>111</v>
      </c>
      <c r="F614" s="27">
        <v>5.5271999999999997</v>
      </c>
      <c r="G614" s="41">
        <v>210</v>
      </c>
      <c r="H614" s="63">
        <f t="shared" si="47"/>
        <v>1160.712</v>
      </c>
      <c r="I614" s="63">
        <f t="shared" si="48"/>
        <v>69.642719999999997</v>
      </c>
      <c r="J614" s="63">
        <f t="shared" si="46"/>
        <v>69.642719999999997</v>
      </c>
      <c r="K614" s="63">
        <v>0</v>
      </c>
      <c r="L614" s="63">
        <f t="shared" si="45"/>
        <v>1299.9974400000001</v>
      </c>
    </row>
    <row r="615" spans="1:12">
      <c r="A615" s="40">
        <v>43825</v>
      </c>
      <c r="B615" s="19" t="s">
        <v>327</v>
      </c>
      <c r="C615" s="32">
        <v>7323</v>
      </c>
      <c r="D615" s="33">
        <v>0.12</v>
      </c>
      <c r="E615" s="48" t="s">
        <v>295</v>
      </c>
      <c r="F615" s="27">
        <v>2</v>
      </c>
      <c r="G615" s="41">
        <v>267.8571</v>
      </c>
      <c r="H615" s="63">
        <f t="shared" si="47"/>
        <v>535.71420000000001</v>
      </c>
      <c r="I615" s="63">
        <f t="shared" si="48"/>
        <v>32.142851999999998</v>
      </c>
      <c r="J615" s="63">
        <f t="shared" si="46"/>
        <v>32.142851999999998</v>
      </c>
      <c r="K615" s="63">
        <v>0</v>
      </c>
      <c r="L615" s="63">
        <f t="shared" si="45"/>
        <v>599.9999039999999</v>
      </c>
    </row>
    <row r="616" spans="1:12">
      <c r="A616" s="40">
        <v>43825</v>
      </c>
      <c r="B616" s="19" t="s">
        <v>349</v>
      </c>
      <c r="C616" s="32">
        <v>7323</v>
      </c>
      <c r="D616" s="33">
        <v>0.12</v>
      </c>
      <c r="E616" s="37" t="s">
        <v>142</v>
      </c>
      <c r="F616" s="27">
        <v>12</v>
      </c>
      <c r="G616" s="41">
        <v>275</v>
      </c>
      <c r="H616" s="63">
        <f t="shared" si="47"/>
        <v>3300</v>
      </c>
      <c r="I616" s="63">
        <f>H616*D596/2</f>
        <v>198</v>
      </c>
      <c r="J616" s="63">
        <f t="shared" si="46"/>
        <v>198</v>
      </c>
      <c r="K616" s="63">
        <v>0</v>
      </c>
      <c r="L616" s="63">
        <f t="shared" ref="L616:L679" si="49">SUM(H616:K616)</f>
        <v>3696</v>
      </c>
    </row>
    <row r="617" spans="1:12">
      <c r="A617" s="40">
        <v>43825</v>
      </c>
      <c r="B617" s="19" t="s">
        <v>313</v>
      </c>
      <c r="C617" s="14">
        <v>8516</v>
      </c>
      <c r="D617" s="15">
        <v>0.18</v>
      </c>
      <c r="E617" s="37" t="s">
        <v>344</v>
      </c>
      <c r="F617" s="27">
        <v>2</v>
      </c>
      <c r="G617" s="41">
        <v>1991.5254</v>
      </c>
      <c r="H617" s="63">
        <f t="shared" si="47"/>
        <v>3983.0508</v>
      </c>
      <c r="I617" s="63">
        <f t="shared" ref="I617:I632" si="50">H617*D617/2</f>
        <v>358.47457199999997</v>
      </c>
      <c r="J617" s="63">
        <f t="shared" si="46"/>
        <v>358.47457199999997</v>
      </c>
      <c r="K617" s="63">
        <v>0</v>
      </c>
      <c r="L617" s="63">
        <f t="shared" si="49"/>
        <v>4699.9999440000001</v>
      </c>
    </row>
    <row r="618" spans="1:12">
      <c r="A618" s="40">
        <v>43825</v>
      </c>
      <c r="B618" s="19" t="s">
        <v>349</v>
      </c>
      <c r="C618" s="32">
        <v>7323</v>
      </c>
      <c r="D618" s="33">
        <v>0.12</v>
      </c>
      <c r="E618" s="37" t="s">
        <v>111</v>
      </c>
      <c r="F618" s="27">
        <v>6.4838500000000003</v>
      </c>
      <c r="G618" s="41">
        <v>210</v>
      </c>
      <c r="H618" s="63">
        <f t="shared" si="47"/>
        <v>1361.6085</v>
      </c>
      <c r="I618" s="63">
        <f t="shared" si="50"/>
        <v>81.696510000000004</v>
      </c>
      <c r="J618" s="63">
        <f t="shared" ref="J618:J681" si="51">I618</f>
        <v>81.696510000000004</v>
      </c>
      <c r="K618" s="63">
        <v>0</v>
      </c>
      <c r="L618" s="63">
        <f t="shared" si="49"/>
        <v>1525.00152</v>
      </c>
    </row>
    <row r="619" spans="1:12">
      <c r="A619" s="40">
        <v>43826</v>
      </c>
      <c r="B619" s="19" t="s">
        <v>313</v>
      </c>
      <c r="C619" s="32">
        <v>9613</v>
      </c>
      <c r="D619" s="33">
        <v>0.18</v>
      </c>
      <c r="E619" s="37" t="s">
        <v>165</v>
      </c>
      <c r="F619" s="27">
        <v>2</v>
      </c>
      <c r="G619" s="41">
        <v>63.5593</v>
      </c>
      <c r="H619" s="63">
        <f t="shared" si="47"/>
        <v>127.1186</v>
      </c>
      <c r="I619" s="63">
        <f t="shared" si="50"/>
        <v>11.440674</v>
      </c>
      <c r="J619" s="63">
        <f t="shared" si="51"/>
        <v>11.440674</v>
      </c>
      <c r="K619" s="63">
        <v>0</v>
      </c>
      <c r="L619" s="63">
        <f t="shared" si="49"/>
        <v>149.99994799999999</v>
      </c>
    </row>
    <row r="620" spans="1:12">
      <c r="A620" s="40">
        <v>43827</v>
      </c>
      <c r="B620" s="19" t="s">
        <v>349</v>
      </c>
      <c r="C620" s="32">
        <v>8516</v>
      </c>
      <c r="D620" s="33">
        <v>0.18</v>
      </c>
      <c r="E620" s="37" t="s">
        <v>320</v>
      </c>
      <c r="F620" s="35">
        <v>1</v>
      </c>
      <c r="G620" s="41">
        <v>932.20339999999999</v>
      </c>
      <c r="H620" s="63">
        <f t="shared" si="47"/>
        <v>932.20339999999999</v>
      </c>
      <c r="I620" s="63">
        <f t="shared" si="50"/>
        <v>83.898305999999991</v>
      </c>
      <c r="J620" s="63">
        <f t="shared" si="51"/>
        <v>83.898305999999991</v>
      </c>
      <c r="K620" s="63">
        <v>0</v>
      </c>
      <c r="L620" s="63">
        <f t="shared" si="49"/>
        <v>1100.000012</v>
      </c>
    </row>
    <row r="621" spans="1:12">
      <c r="A621" s="40">
        <v>43827</v>
      </c>
      <c r="B621" s="19" t="s">
        <v>349</v>
      </c>
      <c r="C621" s="32">
        <v>7323</v>
      </c>
      <c r="D621" s="33">
        <v>0.12</v>
      </c>
      <c r="E621" s="37" t="s">
        <v>111</v>
      </c>
      <c r="F621" s="27">
        <v>2.9762</v>
      </c>
      <c r="G621" s="41">
        <v>210</v>
      </c>
      <c r="H621" s="63">
        <f t="shared" si="47"/>
        <v>625.00199999999995</v>
      </c>
      <c r="I621" s="63">
        <f t="shared" si="50"/>
        <v>37.500119999999995</v>
      </c>
      <c r="J621" s="63">
        <f t="shared" si="51"/>
        <v>37.500119999999995</v>
      </c>
      <c r="K621" s="63">
        <v>0</v>
      </c>
      <c r="L621" s="63">
        <f t="shared" si="49"/>
        <v>700.00224000000003</v>
      </c>
    </row>
    <row r="622" spans="1:12">
      <c r="A622" s="40">
        <v>43828</v>
      </c>
      <c r="B622" s="19" t="s">
        <v>349</v>
      </c>
      <c r="C622" s="32">
        <v>8539</v>
      </c>
      <c r="D622" s="33">
        <v>0.12</v>
      </c>
      <c r="E622" s="37" t="s">
        <v>81</v>
      </c>
      <c r="F622" s="27">
        <v>2</v>
      </c>
      <c r="G622" s="41">
        <v>89.285700000000006</v>
      </c>
      <c r="H622" s="63">
        <f t="shared" si="47"/>
        <v>178.57140000000001</v>
      </c>
      <c r="I622" s="63">
        <f t="shared" si="50"/>
        <v>10.714284000000001</v>
      </c>
      <c r="J622" s="63">
        <f t="shared" si="51"/>
        <v>10.714284000000001</v>
      </c>
      <c r="K622" s="63">
        <v>0</v>
      </c>
      <c r="L622" s="63">
        <f t="shared" si="49"/>
        <v>199.999968</v>
      </c>
    </row>
    <row r="623" spans="1:12">
      <c r="A623" s="40">
        <v>43828</v>
      </c>
      <c r="B623" s="19" t="s">
        <v>349</v>
      </c>
      <c r="C623" s="32">
        <v>7323</v>
      </c>
      <c r="D623" s="33">
        <v>0.12</v>
      </c>
      <c r="E623" s="37" t="s">
        <v>296</v>
      </c>
      <c r="F623" s="27">
        <v>1</v>
      </c>
      <c r="G623" s="41">
        <v>223.21430000000001</v>
      </c>
      <c r="H623" s="63">
        <f t="shared" si="47"/>
        <v>223.21430000000001</v>
      </c>
      <c r="I623" s="63">
        <f t="shared" si="50"/>
        <v>13.392858</v>
      </c>
      <c r="J623" s="63">
        <f t="shared" si="51"/>
        <v>13.392858</v>
      </c>
      <c r="K623" s="63">
        <v>0</v>
      </c>
      <c r="L623" s="63">
        <f t="shared" si="49"/>
        <v>250.00001599999999</v>
      </c>
    </row>
    <row r="624" spans="1:12">
      <c r="A624" s="40">
        <v>43829</v>
      </c>
      <c r="B624" s="19" t="s">
        <v>349</v>
      </c>
      <c r="C624" s="32">
        <v>7323</v>
      </c>
      <c r="D624" s="33">
        <v>0.12</v>
      </c>
      <c r="E624" s="39" t="s">
        <v>83</v>
      </c>
      <c r="F624" s="27">
        <v>4.88</v>
      </c>
      <c r="G624" s="41">
        <v>110</v>
      </c>
      <c r="H624" s="63">
        <f t="shared" si="47"/>
        <v>536.79999999999995</v>
      </c>
      <c r="I624" s="63">
        <f t="shared" si="50"/>
        <v>32.207999999999998</v>
      </c>
      <c r="J624" s="63">
        <f t="shared" si="51"/>
        <v>32.207999999999998</v>
      </c>
      <c r="K624" s="63">
        <v>0</v>
      </c>
      <c r="L624" s="63">
        <f t="shared" si="49"/>
        <v>601.21599999999989</v>
      </c>
    </row>
    <row r="625" spans="1:12">
      <c r="A625" s="40">
        <v>43830</v>
      </c>
      <c r="B625" s="19" t="s">
        <v>349</v>
      </c>
      <c r="C625" s="14">
        <v>8516</v>
      </c>
      <c r="D625" s="15">
        <v>0.18</v>
      </c>
      <c r="E625" s="37" t="s">
        <v>344</v>
      </c>
      <c r="F625" s="27">
        <v>1</v>
      </c>
      <c r="G625" s="41">
        <v>1991.5254</v>
      </c>
      <c r="H625" s="63">
        <f t="shared" si="47"/>
        <v>1991.5254</v>
      </c>
      <c r="I625" s="63">
        <f t="shared" si="50"/>
        <v>179.23728599999998</v>
      </c>
      <c r="J625" s="63">
        <f t="shared" si="51"/>
        <v>179.23728599999998</v>
      </c>
      <c r="K625" s="63">
        <v>0</v>
      </c>
      <c r="L625" s="63">
        <f t="shared" si="49"/>
        <v>2349.9999720000001</v>
      </c>
    </row>
    <row r="626" spans="1:12">
      <c r="A626" s="40">
        <v>43830</v>
      </c>
      <c r="B626" s="19" t="s">
        <v>313</v>
      </c>
      <c r="C626" s="32">
        <v>8539</v>
      </c>
      <c r="D626" s="33">
        <v>0.12</v>
      </c>
      <c r="E626" s="37" t="s">
        <v>81</v>
      </c>
      <c r="F626" s="27">
        <v>1</v>
      </c>
      <c r="G626" s="41">
        <v>89.285700000000006</v>
      </c>
      <c r="H626" s="63">
        <f t="shared" si="47"/>
        <v>89.285700000000006</v>
      </c>
      <c r="I626" s="63">
        <f t="shared" si="50"/>
        <v>5.3571420000000005</v>
      </c>
      <c r="J626" s="63">
        <f t="shared" si="51"/>
        <v>5.3571420000000005</v>
      </c>
      <c r="K626" s="63">
        <v>0</v>
      </c>
      <c r="L626" s="63">
        <f t="shared" si="49"/>
        <v>99.999983999999998</v>
      </c>
    </row>
    <row r="627" spans="1:12">
      <c r="A627" s="40">
        <v>43830</v>
      </c>
      <c r="B627" s="19" t="s">
        <v>313</v>
      </c>
      <c r="C627" s="32">
        <v>8516</v>
      </c>
      <c r="D627" s="33">
        <v>0.18</v>
      </c>
      <c r="E627" s="37" t="s">
        <v>68</v>
      </c>
      <c r="F627" s="27">
        <v>1</v>
      </c>
      <c r="G627" s="41">
        <v>847.45759999999996</v>
      </c>
      <c r="H627" s="63">
        <f t="shared" si="47"/>
        <v>847.45759999999996</v>
      </c>
      <c r="I627" s="63">
        <f t="shared" si="50"/>
        <v>76.271183999999991</v>
      </c>
      <c r="J627" s="63">
        <f t="shared" si="51"/>
        <v>76.271183999999991</v>
      </c>
      <c r="K627" s="63">
        <v>0</v>
      </c>
      <c r="L627" s="63">
        <f t="shared" si="49"/>
        <v>999.99996799999985</v>
      </c>
    </row>
    <row r="628" spans="1:12">
      <c r="A628" s="40">
        <v>43831</v>
      </c>
      <c r="B628" s="19" t="s">
        <v>349</v>
      </c>
      <c r="C628" s="32">
        <v>8516</v>
      </c>
      <c r="D628" s="33">
        <v>0.18</v>
      </c>
      <c r="E628" s="37" t="s">
        <v>293</v>
      </c>
      <c r="F628" s="44">
        <v>1</v>
      </c>
      <c r="G628" s="41">
        <v>4915.25</v>
      </c>
      <c r="H628" s="63">
        <f t="shared" si="47"/>
        <v>4915.25</v>
      </c>
      <c r="I628" s="63">
        <f t="shared" si="50"/>
        <v>442.3725</v>
      </c>
      <c r="J628" s="63">
        <f t="shared" si="51"/>
        <v>442.3725</v>
      </c>
      <c r="K628" s="63">
        <v>0</v>
      </c>
      <c r="L628" s="63">
        <f t="shared" si="49"/>
        <v>5799.9950000000008</v>
      </c>
    </row>
    <row r="629" spans="1:12">
      <c r="A629" s="40">
        <v>43831</v>
      </c>
      <c r="B629" s="19" t="s">
        <v>349</v>
      </c>
      <c r="C629" s="32">
        <v>8301</v>
      </c>
      <c r="D629" s="33">
        <v>0.18</v>
      </c>
      <c r="E629" s="37" t="s">
        <v>121</v>
      </c>
      <c r="F629" s="16">
        <v>1</v>
      </c>
      <c r="G629" s="41">
        <v>101.6949</v>
      </c>
      <c r="H629" s="63">
        <f t="shared" si="47"/>
        <v>101.6949</v>
      </c>
      <c r="I629" s="63">
        <f t="shared" si="50"/>
        <v>9.1525409999999994</v>
      </c>
      <c r="J629" s="63">
        <f t="shared" si="51"/>
        <v>9.1525409999999994</v>
      </c>
      <c r="K629" s="63">
        <v>0</v>
      </c>
      <c r="L629" s="63">
        <f t="shared" si="49"/>
        <v>119.999982</v>
      </c>
    </row>
    <row r="630" spans="1:12">
      <c r="A630" s="40">
        <v>43832</v>
      </c>
      <c r="B630" s="19" t="s">
        <v>313</v>
      </c>
      <c r="C630" s="32">
        <v>8516</v>
      </c>
      <c r="D630" s="33">
        <v>0.18</v>
      </c>
      <c r="E630" s="37" t="s">
        <v>315</v>
      </c>
      <c r="F630" s="27">
        <v>2</v>
      </c>
      <c r="G630" s="41">
        <v>254.2373</v>
      </c>
      <c r="H630" s="63">
        <f t="shared" si="47"/>
        <v>508.47460000000001</v>
      </c>
      <c r="I630" s="63">
        <f t="shared" si="50"/>
        <v>45.762714000000003</v>
      </c>
      <c r="J630" s="63">
        <f t="shared" si="51"/>
        <v>45.762714000000003</v>
      </c>
      <c r="K630" s="63">
        <v>0</v>
      </c>
      <c r="L630" s="63">
        <f t="shared" si="49"/>
        <v>600.00002799999993</v>
      </c>
    </row>
    <row r="631" spans="1:12">
      <c r="A631" s="40">
        <v>43832</v>
      </c>
      <c r="B631" s="19" t="s">
        <v>349</v>
      </c>
      <c r="C631" s="32">
        <v>8516</v>
      </c>
      <c r="D631" s="33">
        <v>0.18</v>
      </c>
      <c r="E631" s="37" t="s">
        <v>345</v>
      </c>
      <c r="F631" s="16">
        <v>1</v>
      </c>
      <c r="G631" s="41">
        <v>614.40679999999998</v>
      </c>
      <c r="H631" s="63">
        <f t="shared" si="47"/>
        <v>614.40679999999998</v>
      </c>
      <c r="I631" s="63">
        <f t="shared" si="50"/>
        <v>55.296611999999996</v>
      </c>
      <c r="J631" s="63">
        <f t="shared" si="51"/>
        <v>55.296611999999996</v>
      </c>
      <c r="K631" s="63">
        <v>0</v>
      </c>
      <c r="L631" s="63">
        <f t="shared" si="49"/>
        <v>725.00002399999994</v>
      </c>
    </row>
    <row r="632" spans="1:12">
      <c r="A632" s="40">
        <v>43832</v>
      </c>
      <c r="B632" s="19" t="s">
        <v>327</v>
      </c>
      <c r="C632" s="32">
        <v>9405</v>
      </c>
      <c r="D632" s="33">
        <v>0.12</v>
      </c>
      <c r="E632" s="39" t="s">
        <v>53</v>
      </c>
      <c r="F632" s="16">
        <v>5</v>
      </c>
      <c r="G632" s="16">
        <v>44.642899999999997</v>
      </c>
      <c r="H632" s="63">
        <f t="shared" si="47"/>
        <v>223.21449999999999</v>
      </c>
      <c r="I632" s="63">
        <f t="shared" si="50"/>
        <v>13.392869999999998</v>
      </c>
      <c r="J632" s="63">
        <f t="shared" si="51"/>
        <v>13.392869999999998</v>
      </c>
      <c r="K632" s="63">
        <v>0</v>
      </c>
      <c r="L632" s="63">
        <f t="shared" si="49"/>
        <v>250.00023999999996</v>
      </c>
    </row>
    <row r="633" spans="1:12">
      <c r="A633" s="40">
        <v>43833</v>
      </c>
      <c r="B633" s="19" t="s">
        <v>349</v>
      </c>
      <c r="C633" s="32">
        <v>7323</v>
      </c>
      <c r="D633" s="33">
        <v>0.12</v>
      </c>
      <c r="E633" s="38" t="s">
        <v>94</v>
      </c>
      <c r="F633" s="16">
        <f>10.2-8.36</f>
        <v>1.8399999999999999</v>
      </c>
      <c r="G633" s="41">
        <v>415</v>
      </c>
      <c r="H633" s="63">
        <f t="shared" si="47"/>
        <v>763.59999999999991</v>
      </c>
      <c r="I633" s="63">
        <f>H633*D634/2</f>
        <v>45.815999999999995</v>
      </c>
      <c r="J633" s="63">
        <f t="shared" si="51"/>
        <v>45.815999999999995</v>
      </c>
      <c r="K633" s="63">
        <v>0</v>
      </c>
      <c r="L633" s="63">
        <f t="shared" si="49"/>
        <v>855.23199999999997</v>
      </c>
    </row>
    <row r="634" spans="1:12">
      <c r="A634" s="40">
        <v>43833</v>
      </c>
      <c r="B634" s="19" t="s">
        <v>327</v>
      </c>
      <c r="C634" s="32">
        <v>7323</v>
      </c>
      <c r="D634" s="33">
        <v>0.12</v>
      </c>
      <c r="E634" s="48" t="s">
        <v>111</v>
      </c>
      <c r="F634" s="44">
        <v>34.25</v>
      </c>
      <c r="G634" s="41">
        <v>220</v>
      </c>
      <c r="H634" s="63">
        <f t="shared" si="47"/>
        <v>7535</v>
      </c>
      <c r="I634" s="63">
        <f>H634*D633/2</f>
        <v>452.09999999999997</v>
      </c>
      <c r="J634" s="63">
        <f t="shared" si="51"/>
        <v>452.09999999999997</v>
      </c>
      <c r="K634" s="63">
        <v>0</v>
      </c>
      <c r="L634" s="63">
        <f t="shared" si="49"/>
        <v>8439.2000000000007</v>
      </c>
    </row>
    <row r="635" spans="1:12">
      <c r="A635" s="40">
        <v>43834</v>
      </c>
      <c r="B635" s="19" t="s">
        <v>327</v>
      </c>
      <c r="C635" s="32">
        <v>7323</v>
      </c>
      <c r="D635" s="33">
        <v>0.12</v>
      </c>
      <c r="E635" s="38" t="s">
        <v>100</v>
      </c>
      <c r="F635" s="16">
        <v>5.94</v>
      </c>
      <c r="G635" s="41">
        <v>435</v>
      </c>
      <c r="H635" s="63">
        <f t="shared" si="47"/>
        <v>2583.9</v>
      </c>
      <c r="I635" s="63">
        <f t="shared" ref="I635:I666" si="52">H635*D635/2</f>
        <v>155.03399999999999</v>
      </c>
      <c r="J635" s="63">
        <f t="shared" si="51"/>
        <v>155.03399999999999</v>
      </c>
      <c r="K635" s="63">
        <v>0</v>
      </c>
      <c r="L635" s="63">
        <f t="shared" si="49"/>
        <v>2893.9680000000003</v>
      </c>
    </row>
    <row r="636" spans="1:12">
      <c r="A636" s="40">
        <v>43834</v>
      </c>
      <c r="B636" s="19" t="s">
        <v>349</v>
      </c>
      <c r="C636" s="32">
        <v>8215</v>
      </c>
      <c r="D636" s="33">
        <v>0.12</v>
      </c>
      <c r="E636" s="37" t="s">
        <v>199</v>
      </c>
      <c r="F636" s="35">
        <v>1</v>
      </c>
      <c r="G636" s="41">
        <v>821.42859999999996</v>
      </c>
      <c r="H636" s="63">
        <f t="shared" si="47"/>
        <v>821.42859999999996</v>
      </c>
      <c r="I636" s="63">
        <f t="shared" si="52"/>
        <v>49.285715999999994</v>
      </c>
      <c r="J636" s="63">
        <f t="shared" si="51"/>
        <v>49.285715999999994</v>
      </c>
      <c r="K636" s="63">
        <v>0</v>
      </c>
      <c r="L636" s="63">
        <f t="shared" si="49"/>
        <v>920.00003199999992</v>
      </c>
    </row>
    <row r="637" spans="1:12">
      <c r="A637" s="40">
        <v>43834</v>
      </c>
      <c r="B637" s="19" t="s">
        <v>327</v>
      </c>
      <c r="C637" s="32">
        <v>3924</v>
      </c>
      <c r="D637" s="33">
        <v>0.18</v>
      </c>
      <c r="E637" s="39" t="s">
        <v>57</v>
      </c>
      <c r="F637" s="16">
        <v>4</v>
      </c>
      <c r="G637" s="41">
        <v>225</v>
      </c>
      <c r="H637" s="63">
        <f t="shared" si="47"/>
        <v>900</v>
      </c>
      <c r="I637" s="63">
        <f t="shared" si="52"/>
        <v>81</v>
      </c>
      <c r="J637" s="63">
        <f t="shared" si="51"/>
        <v>81</v>
      </c>
      <c r="K637" s="63">
        <v>0</v>
      </c>
      <c r="L637" s="63">
        <f t="shared" si="49"/>
        <v>1062</v>
      </c>
    </row>
    <row r="638" spans="1:12">
      <c r="A638" s="40">
        <v>43835</v>
      </c>
      <c r="B638" s="19" t="s">
        <v>349</v>
      </c>
      <c r="C638" s="32">
        <v>8516</v>
      </c>
      <c r="D638" s="33">
        <v>0.18</v>
      </c>
      <c r="E638" s="37" t="s">
        <v>315</v>
      </c>
      <c r="F638" s="27">
        <v>2</v>
      </c>
      <c r="G638" s="41">
        <v>254.2373</v>
      </c>
      <c r="H638" s="63">
        <f t="shared" si="47"/>
        <v>508.47460000000001</v>
      </c>
      <c r="I638" s="63">
        <f t="shared" si="52"/>
        <v>45.762714000000003</v>
      </c>
      <c r="J638" s="63">
        <f t="shared" si="51"/>
        <v>45.762714000000003</v>
      </c>
      <c r="K638" s="63">
        <v>0</v>
      </c>
      <c r="L638" s="63">
        <f t="shared" si="49"/>
        <v>600.00002799999993</v>
      </c>
    </row>
    <row r="639" spans="1:12">
      <c r="A639" s="40">
        <v>43836</v>
      </c>
      <c r="B639" s="19" t="s">
        <v>349</v>
      </c>
      <c r="C639" s="32">
        <v>9617</v>
      </c>
      <c r="D639" s="33">
        <v>0.18</v>
      </c>
      <c r="E639" s="37" t="s">
        <v>228</v>
      </c>
      <c r="F639" s="16">
        <v>2</v>
      </c>
      <c r="G639" s="41">
        <v>402.54239999999999</v>
      </c>
      <c r="H639" s="63">
        <f t="shared" si="47"/>
        <v>805.08479999999997</v>
      </c>
      <c r="I639" s="63">
        <f t="shared" si="52"/>
        <v>72.45763199999999</v>
      </c>
      <c r="J639" s="63">
        <f t="shared" si="51"/>
        <v>72.45763199999999</v>
      </c>
      <c r="K639" s="63">
        <v>0</v>
      </c>
      <c r="L639" s="63">
        <f t="shared" si="49"/>
        <v>950.00006399999995</v>
      </c>
    </row>
    <row r="640" spans="1:12">
      <c r="A640" s="40">
        <v>43836</v>
      </c>
      <c r="B640" s="19" t="s">
        <v>349</v>
      </c>
      <c r="C640" s="32">
        <v>8516</v>
      </c>
      <c r="D640" s="33">
        <v>0.18</v>
      </c>
      <c r="E640" s="37" t="s">
        <v>300</v>
      </c>
      <c r="F640" s="35">
        <v>1</v>
      </c>
      <c r="G640" s="41">
        <v>991.52539999999999</v>
      </c>
      <c r="H640" s="63">
        <f t="shared" si="47"/>
        <v>991.52539999999999</v>
      </c>
      <c r="I640" s="63">
        <f t="shared" si="52"/>
        <v>89.237285999999997</v>
      </c>
      <c r="J640" s="63">
        <f t="shared" si="51"/>
        <v>89.237285999999997</v>
      </c>
      <c r="K640" s="63">
        <v>0</v>
      </c>
      <c r="L640" s="63">
        <f t="shared" si="49"/>
        <v>1169.9999720000001</v>
      </c>
    </row>
    <row r="641" spans="1:12">
      <c r="A641" s="40">
        <v>43836</v>
      </c>
      <c r="B641" s="19" t="s">
        <v>349</v>
      </c>
      <c r="C641" s="32">
        <v>7323</v>
      </c>
      <c r="D641" s="33">
        <v>0.12</v>
      </c>
      <c r="E641" s="37" t="s">
        <v>322</v>
      </c>
      <c r="F641" s="27">
        <v>1</v>
      </c>
      <c r="G641" s="41">
        <v>2053.5713999999998</v>
      </c>
      <c r="H641" s="63">
        <f t="shared" si="47"/>
        <v>2053.5713999999998</v>
      </c>
      <c r="I641" s="63">
        <f t="shared" si="52"/>
        <v>123.21428399999998</v>
      </c>
      <c r="J641" s="63">
        <f t="shared" si="51"/>
        <v>123.21428399999998</v>
      </c>
      <c r="K641" s="63">
        <v>0</v>
      </c>
      <c r="L641" s="63">
        <f t="shared" si="49"/>
        <v>2299.9999680000001</v>
      </c>
    </row>
    <row r="642" spans="1:12">
      <c r="A642" s="40">
        <v>43837</v>
      </c>
      <c r="B642" s="19" t="s">
        <v>313</v>
      </c>
      <c r="C642" s="32">
        <v>3924</v>
      </c>
      <c r="D642" s="33">
        <v>0.18</v>
      </c>
      <c r="E642" s="37" t="s">
        <v>112</v>
      </c>
      <c r="F642" s="27">
        <v>10</v>
      </c>
      <c r="G642" s="41">
        <v>508.47460000000001</v>
      </c>
      <c r="H642" s="63">
        <f t="shared" si="47"/>
        <v>5084.7460000000001</v>
      </c>
      <c r="I642" s="63">
        <f t="shared" si="52"/>
        <v>457.62714</v>
      </c>
      <c r="J642" s="63">
        <f t="shared" si="51"/>
        <v>457.62714</v>
      </c>
      <c r="K642" s="63">
        <v>0</v>
      </c>
      <c r="L642" s="63">
        <f t="shared" si="49"/>
        <v>6000.0002799999993</v>
      </c>
    </row>
    <row r="643" spans="1:12">
      <c r="A643" s="40">
        <v>43837</v>
      </c>
      <c r="B643" s="19" t="s">
        <v>313</v>
      </c>
      <c r="C643" s="14">
        <v>7323</v>
      </c>
      <c r="D643" s="15">
        <v>0.12</v>
      </c>
      <c r="E643" s="39" t="s">
        <v>84</v>
      </c>
      <c r="F643" s="27">
        <v>2</v>
      </c>
      <c r="G643" s="41">
        <v>142.8571</v>
      </c>
      <c r="H643" s="63">
        <f t="shared" si="47"/>
        <v>285.71420000000001</v>
      </c>
      <c r="I643" s="63">
        <f t="shared" si="52"/>
        <v>17.142852000000001</v>
      </c>
      <c r="J643" s="63">
        <f t="shared" si="51"/>
        <v>17.142852000000001</v>
      </c>
      <c r="K643" s="63">
        <v>0</v>
      </c>
      <c r="L643" s="63">
        <f t="shared" si="49"/>
        <v>319.99990400000002</v>
      </c>
    </row>
    <row r="644" spans="1:12">
      <c r="A644" s="40">
        <v>43838</v>
      </c>
      <c r="B644" s="19" t="s">
        <v>313</v>
      </c>
      <c r="C644" s="32">
        <v>7323</v>
      </c>
      <c r="D644" s="33">
        <v>0.12</v>
      </c>
      <c r="E644" s="39" t="s">
        <v>55</v>
      </c>
      <c r="F644" s="27">
        <v>2</v>
      </c>
      <c r="G644" s="41">
        <v>13.392899999999999</v>
      </c>
      <c r="H644" s="63">
        <f t="shared" ref="H644:H707" si="53">F644*G644</f>
        <v>26.785799999999998</v>
      </c>
      <c r="I644" s="63">
        <f t="shared" si="52"/>
        <v>1.6071479999999998</v>
      </c>
      <c r="J644" s="63">
        <f t="shared" si="51"/>
        <v>1.6071479999999998</v>
      </c>
      <c r="K644" s="63">
        <v>0</v>
      </c>
      <c r="L644" s="63">
        <f t="shared" si="49"/>
        <v>30.000095999999996</v>
      </c>
    </row>
    <row r="645" spans="1:12">
      <c r="A645" s="40">
        <v>43838</v>
      </c>
      <c r="B645" s="19" t="s">
        <v>327</v>
      </c>
      <c r="C645" s="32">
        <v>7323</v>
      </c>
      <c r="D645" s="33">
        <v>0.12</v>
      </c>
      <c r="E645" s="39" t="s">
        <v>84</v>
      </c>
      <c r="F645" s="27">
        <v>1</v>
      </c>
      <c r="G645" s="41">
        <v>142.8571</v>
      </c>
      <c r="H645" s="63">
        <f t="shared" si="53"/>
        <v>142.8571</v>
      </c>
      <c r="I645" s="63">
        <f t="shared" si="52"/>
        <v>8.5714260000000007</v>
      </c>
      <c r="J645" s="63">
        <f t="shared" si="51"/>
        <v>8.5714260000000007</v>
      </c>
      <c r="K645" s="63">
        <v>0</v>
      </c>
      <c r="L645" s="63">
        <f t="shared" si="49"/>
        <v>159.99995200000001</v>
      </c>
    </row>
    <row r="646" spans="1:12">
      <c r="A646" s="40">
        <v>43839</v>
      </c>
      <c r="B646" s="19" t="s">
        <v>327</v>
      </c>
      <c r="C646" s="32">
        <v>7321</v>
      </c>
      <c r="D646" s="33">
        <v>0.18</v>
      </c>
      <c r="E646" s="37" t="s">
        <v>289</v>
      </c>
      <c r="F646" s="27">
        <v>1</v>
      </c>
      <c r="G646" s="41">
        <v>2542.3728999999998</v>
      </c>
      <c r="H646" s="63">
        <f t="shared" si="53"/>
        <v>2542.3728999999998</v>
      </c>
      <c r="I646" s="63">
        <f t="shared" si="52"/>
        <v>228.81356099999996</v>
      </c>
      <c r="J646" s="63">
        <f t="shared" si="51"/>
        <v>228.81356099999996</v>
      </c>
      <c r="K646" s="63">
        <v>0</v>
      </c>
      <c r="L646" s="63">
        <f t="shared" si="49"/>
        <v>3000.0000219999997</v>
      </c>
    </row>
    <row r="647" spans="1:12">
      <c r="A647" s="40">
        <v>43839</v>
      </c>
      <c r="B647" s="19" t="s">
        <v>327</v>
      </c>
      <c r="C647" s="14">
        <v>8516</v>
      </c>
      <c r="D647" s="15">
        <v>0.18</v>
      </c>
      <c r="E647" s="37" t="s">
        <v>321</v>
      </c>
      <c r="F647" s="16">
        <v>1</v>
      </c>
      <c r="G647" s="41">
        <v>1059.3219999999999</v>
      </c>
      <c r="H647" s="63">
        <f t="shared" si="53"/>
        <v>1059.3219999999999</v>
      </c>
      <c r="I647" s="63">
        <f t="shared" si="52"/>
        <v>95.338979999999992</v>
      </c>
      <c r="J647" s="63">
        <f t="shared" si="51"/>
        <v>95.338979999999992</v>
      </c>
      <c r="K647" s="63">
        <v>0</v>
      </c>
      <c r="L647" s="63">
        <f t="shared" si="49"/>
        <v>1249.9999599999999</v>
      </c>
    </row>
    <row r="648" spans="1:12">
      <c r="A648" s="40">
        <v>43839</v>
      </c>
      <c r="B648" s="19" t="s">
        <v>349</v>
      </c>
      <c r="C648" s="32">
        <v>3924</v>
      </c>
      <c r="D648" s="33">
        <v>0.18</v>
      </c>
      <c r="E648" s="37" t="s">
        <v>113</v>
      </c>
      <c r="F648" s="16">
        <v>2</v>
      </c>
      <c r="G648" s="41">
        <v>741.52539999999999</v>
      </c>
      <c r="H648" s="63">
        <f t="shared" si="53"/>
        <v>1483.0508</v>
      </c>
      <c r="I648" s="63">
        <f t="shared" si="52"/>
        <v>133.47457199999999</v>
      </c>
      <c r="J648" s="63">
        <f t="shared" si="51"/>
        <v>133.47457199999999</v>
      </c>
      <c r="K648" s="63">
        <v>0</v>
      </c>
      <c r="L648" s="63">
        <f t="shared" si="49"/>
        <v>1749.9999440000001</v>
      </c>
    </row>
    <row r="649" spans="1:12">
      <c r="A649" s="40">
        <v>43840</v>
      </c>
      <c r="B649" s="19" t="s">
        <v>349</v>
      </c>
      <c r="C649" s="14">
        <v>8421</v>
      </c>
      <c r="D649" s="15">
        <v>0.18</v>
      </c>
      <c r="E649" s="37" t="s">
        <v>340</v>
      </c>
      <c r="F649" s="27">
        <v>1</v>
      </c>
      <c r="G649" s="41">
        <v>466.10169999999999</v>
      </c>
      <c r="H649" s="63">
        <f t="shared" si="53"/>
        <v>466.10169999999999</v>
      </c>
      <c r="I649" s="63">
        <f t="shared" si="52"/>
        <v>41.949152999999995</v>
      </c>
      <c r="J649" s="63">
        <f t="shared" si="51"/>
        <v>41.949152999999995</v>
      </c>
      <c r="K649" s="63">
        <v>0</v>
      </c>
      <c r="L649" s="63">
        <f t="shared" si="49"/>
        <v>550.00000599999998</v>
      </c>
    </row>
    <row r="650" spans="1:12">
      <c r="A650" s="40">
        <v>43841</v>
      </c>
      <c r="B650" s="19" t="s">
        <v>349</v>
      </c>
      <c r="C650" s="32">
        <v>8516</v>
      </c>
      <c r="D650" s="33">
        <v>0.18</v>
      </c>
      <c r="E650" s="37" t="s">
        <v>345</v>
      </c>
      <c r="F650" s="16">
        <v>1</v>
      </c>
      <c r="G650" s="41">
        <v>614.40679999999998</v>
      </c>
      <c r="H650" s="63">
        <f t="shared" si="53"/>
        <v>614.40679999999998</v>
      </c>
      <c r="I650" s="63">
        <f t="shared" si="52"/>
        <v>55.296611999999996</v>
      </c>
      <c r="J650" s="63">
        <f t="shared" si="51"/>
        <v>55.296611999999996</v>
      </c>
      <c r="K650" s="63">
        <v>0</v>
      </c>
      <c r="L650" s="63">
        <f t="shared" si="49"/>
        <v>725.00002399999994</v>
      </c>
    </row>
    <row r="651" spans="1:12">
      <c r="A651" s="40">
        <v>43841</v>
      </c>
      <c r="B651" s="19" t="s">
        <v>313</v>
      </c>
      <c r="C651" s="32">
        <v>7323</v>
      </c>
      <c r="D651" s="33">
        <v>0.12</v>
      </c>
      <c r="E651" s="37" t="s">
        <v>151</v>
      </c>
      <c r="F651" s="35">
        <f>10.24-9.78</f>
        <v>0.46000000000000085</v>
      </c>
      <c r="G651" s="41">
        <v>375</v>
      </c>
      <c r="H651" s="63">
        <f t="shared" si="53"/>
        <v>172.50000000000031</v>
      </c>
      <c r="I651" s="63">
        <f t="shared" si="52"/>
        <v>10.350000000000019</v>
      </c>
      <c r="J651" s="63">
        <f t="shared" si="51"/>
        <v>10.350000000000019</v>
      </c>
      <c r="K651" s="63">
        <v>0</v>
      </c>
      <c r="L651" s="63">
        <f t="shared" si="49"/>
        <v>193.20000000000036</v>
      </c>
    </row>
    <row r="652" spans="1:12">
      <c r="A652" s="40">
        <v>43841</v>
      </c>
      <c r="B652" s="19" t="s">
        <v>313</v>
      </c>
      <c r="C652" s="32">
        <v>7323</v>
      </c>
      <c r="D652" s="33">
        <v>0.12</v>
      </c>
      <c r="E652" s="37" t="s">
        <v>152</v>
      </c>
      <c r="F652" s="35">
        <v>2.89</v>
      </c>
      <c r="G652" s="41">
        <v>375</v>
      </c>
      <c r="H652" s="63">
        <f t="shared" si="53"/>
        <v>1083.75</v>
      </c>
      <c r="I652" s="63">
        <f t="shared" si="52"/>
        <v>65.024999999999991</v>
      </c>
      <c r="J652" s="63">
        <f t="shared" si="51"/>
        <v>65.024999999999991</v>
      </c>
      <c r="K652" s="63">
        <v>0</v>
      </c>
      <c r="L652" s="63">
        <f t="shared" si="49"/>
        <v>1213.8000000000002</v>
      </c>
    </row>
    <row r="653" spans="1:12">
      <c r="A653" s="40">
        <v>43842</v>
      </c>
      <c r="B653" s="19" t="s">
        <v>349</v>
      </c>
      <c r="C653" s="32">
        <v>8516</v>
      </c>
      <c r="D653" s="33">
        <v>0.18</v>
      </c>
      <c r="E653" s="37" t="s">
        <v>320</v>
      </c>
      <c r="F653" s="16">
        <v>1</v>
      </c>
      <c r="G653" s="41">
        <v>889.83050000000003</v>
      </c>
      <c r="H653" s="63">
        <f t="shared" si="53"/>
        <v>889.83050000000003</v>
      </c>
      <c r="I653" s="63">
        <f t="shared" si="52"/>
        <v>80.084744999999998</v>
      </c>
      <c r="J653" s="63">
        <f t="shared" si="51"/>
        <v>80.084744999999998</v>
      </c>
      <c r="K653" s="63">
        <v>0</v>
      </c>
      <c r="L653" s="63">
        <f t="shared" si="49"/>
        <v>1049.99999</v>
      </c>
    </row>
    <row r="654" spans="1:12">
      <c r="A654" s="40">
        <v>43842</v>
      </c>
      <c r="B654" s="19" t="s">
        <v>349</v>
      </c>
      <c r="C654" s="32">
        <v>9613</v>
      </c>
      <c r="D654" s="33">
        <v>0.18</v>
      </c>
      <c r="E654" s="37" t="s">
        <v>184</v>
      </c>
      <c r="F654" s="35">
        <v>2</v>
      </c>
      <c r="G654" s="41">
        <v>59.322000000000003</v>
      </c>
      <c r="H654" s="63">
        <f t="shared" si="53"/>
        <v>118.64400000000001</v>
      </c>
      <c r="I654" s="63">
        <f t="shared" si="52"/>
        <v>10.677960000000001</v>
      </c>
      <c r="J654" s="63">
        <f t="shared" si="51"/>
        <v>10.677960000000001</v>
      </c>
      <c r="K654" s="63">
        <v>0</v>
      </c>
      <c r="L654" s="63">
        <f t="shared" si="49"/>
        <v>139.99992000000003</v>
      </c>
    </row>
    <row r="655" spans="1:12">
      <c r="A655" s="40">
        <v>43842</v>
      </c>
      <c r="B655" s="19" t="s">
        <v>313</v>
      </c>
      <c r="C655" s="32">
        <v>8301</v>
      </c>
      <c r="D655" s="33">
        <v>0.18</v>
      </c>
      <c r="E655" s="37" t="s">
        <v>123</v>
      </c>
      <c r="F655" s="35">
        <v>1</v>
      </c>
      <c r="G655" s="41">
        <v>254.2373</v>
      </c>
      <c r="H655" s="63">
        <f t="shared" si="53"/>
        <v>254.2373</v>
      </c>
      <c r="I655" s="63">
        <f t="shared" si="52"/>
        <v>22.881357000000001</v>
      </c>
      <c r="J655" s="63">
        <f t="shared" si="51"/>
        <v>22.881357000000001</v>
      </c>
      <c r="K655" s="63">
        <v>0</v>
      </c>
      <c r="L655" s="63">
        <f t="shared" si="49"/>
        <v>300.00001399999996</v>
      </c>
    </row>
    <row r="656" spans="1:12">
      <c r="A656" s="40">
        <v>43843</v>
      </c>
      <c r="B656" s="19" t="s">
        <v>349</v>
      </c>
      <c r="C656" s="32">
        <v>8301</v>
      </c>
      <c r="D656" s="33">
        <v>0.18</v>
      </c>
      <c r="E656" s="37" t="s">
        <v>122</v>
      </c>
      <c r="F656" s="35">
        <v>4</v>
      </c>
      <c r="G656" s="41">
        <v>67.796599999999998</v>
      </c>
      <c r="H656" s="63">
        <f t="shared" si="53"/>
        <v>271.18639999999999</v>
      </c>
      <c r="I656" s="63">
        <f t="shared" si="52"/>
        <v>24.406775999999997</v>
      </c>
      <c r="J656" s="63">
        <f t="shared" si="51"/>
        <v>24.406775999999997</v>
      </c>
      <c r="K656" s="63">
        <v>0</v>
      </c>
      <c r="L656" s="63">
        <f t="shared" si="49"/>
        <v>319.99995199999995</v>
      </c>
    </row>
    <row r="657" spans="1:12">
      <c r="A657" s="40">
        <v>43843</v>
      </c>
      <c r="B657" s="19" t="s">
        <v>313</v>
      </c>
      <c r="C657" s="32">
        <v>8301</v>
      </c>
      <c r="D657" s="33">
        <v>0.18</v>
      </c>
      <c r="E657" s="37" t="s">
        <v>121</v>
      </c>
      <c r="F657" s="35">
        <v>2</v>
      </c>
      <c r="G657" s="41">
        <v>101.6949</v>
      </c>
      <c r="H657" s="63">
        <f t="shared" si="53"/>
        <v>203.38980000000001</v>
      </c>
      <c r="I657" s="63">
        <f t="shared" si="52"/>
        <v>18.305081999999999</v>
      </c>
      <c r="J657" s="63">
        <f t="shared" si="51"/>
        <v>18.305081999999999</v>
      </c>
      <c r="K657" s="63">
        <v>0</v>
      </c>
      <c r="L657" s="63">
        <f t="shared" si="49"/>
        <v>239.99996400000001</v>
      </c>
    </row>
    <row r="658" spans="1:12">
      <c r="A658" s="40">
        <v>43843</v>
      </c>
      <c r="B658" s="19" t="s">
        <v>349</v>
      </c>
      <c r="C658" s="32">
        <v>7323</v>
      </c>
      <c r="D658" s="33">
        <v>0.12</v>
      </c>
      <c r="E658" s="48" t="s">
        <v>111</v>
      </c>
      <c r="F658" s="35">
        <v>19.866099999999999</v>
      </c>
      <c r="G658" s="41">
        <v>220</v>
      </c>
      <c r="H658" s="63">
        <f t="shared" si="53"/>
        <v>4370.5419999999995</v>
      </c>
      <c r="I658" s="63">
        <f t="shared" si="52"/>
        <v>262.23251999999997</v>
      </c>
      <c r="J658" s="63">
        <f t="shared" si="51"/>
        <v>262.23251999999997</v>
      </c>
      <c r="K658" s="63">
        <v>0</v>
      </c>
      <c r="L658" s="63">
        <f t="shared" si="49"/>
        <v>4895.0070399999986</v>
      </c>
    </row>
    <row r="659" spans="1:12">
      <c r="A659" s="40">
        <v>43844</v>
      </c>
      <c r="B659" s="19" t="s">
        <v>349</v>
      </c>
      <c r="C659" s="32">
        <v>3924</v>
      </c>
      <c r="D659" s="33">
        <v>0.18</v>
      </c>
      <c r="E659" s="37" t="s">
        <v>87</v>
      </c>
      <c r="F659" s="27">
        <v>3</v>
      </c>
      <c r="G659" s="41">
        <v>529.66099999999994</v>
      </c>
      <c r="H659" s="63">
        <f t="shared" si="53"/>
        <v>1588.9829999999997</v>
      </c>
      <c r="I659" s="63">
        <f t="shared" si="52"/>
        <v>143.00846999999996</v>
      </c>
      <c r="J659" s="63">
        <f t="shared" si="51"/>
        <v>143.00846999999996</v>
      </c>
      <c r="K659" s="63">
        <v>0</v>
      </c>
      <c r="L659" s="63">
        <f t="shared" si="49"/>
        <v>1874.9999399999997</v>
      </c>
    </row>
    <row r="660" spans="1:12">
      <c r="A660" s="40">
        <v>43845</v>
      </c>
      <c r="B660" s="19" t="s">
        <v>313</v>
      </c>
      <c r="C660" s="32">
        <v>7323</v>
      </c>
      <c r="D660" s="33">
        <v>0.12</v>
      </c>
      <c r="E660" s="39" t="s">
        <v>90</v>
      </c>
      <c r="F660" s="27">
        <v>4</v>
      </c>
      <c r="G660" s="41">
        <v>165</v>
      </c>
      <c r="H660" s="63">
        <f t="shared" si="53"/>
        <v>660</v>
      </c>
      <c r="I660" s="63">
        <f t="shared" si="52"/>
        <v>39.6</v>
      </c>
      <c r="J660" s="63">
        <f t="shared" si="51"/>
        <v>39.6</v>
      </c>
      <c r="K660" s="63">
        <v>0</v>
      </c>
      <c r="L660" s="63">
        <f t="shared" si="49"/>
        <v>739.2</v>
      </c>
    </row>
    <row r="661" spans="1:12">
      <c r="A661" s="40">
        <v>43845</v>
      </c>
      <c r="B661" s="19" t="s">
        <v>313</v>
      </c>
      <c r="C661" s="32">
        <v>3924</v>
      </c>
      <c r="D661" s="33">
        <v>0.18</v>
      </c>
      <c r="E661" s="37" t="s">
        <v>86</v>
      </c>
      <c r="F661" s="27">
        <v>1</v>
      </c>
      <c r="G661" s="41">
        <v>338.98309999999998</v>
      </c>
      <c r="H661" s="63">
        <f t="shared" si="53"/>
        <v>338.98309999999998</v>
      </c>
      <c r="I661" s="63">
        <f t="shared" si="52"/>
        <v>30.508478999999998</v>
      </c>
      <c r="J661" s="63">
        <f t="shared" si="51"/>
        <v>30.508478999999998</v>
      </c>
      <c r="K661" s="63">
        <v>0</v>
      </c>
      <c r="L661" s="63">
        <f t="shared" si="49"/>
        <v>400.00005800000002</v>
      </c>
    </row>
    <row r="662" spans="1:12">
      <c r="A662" s="40">
        <v>43845</v>
      </c>
      <c r="B662" s="19" t="s">
        <v>313</v>
      </c>
      <c r="C662" s="32">
        <v>8215</v>
      </c>
      <c r="D662" s="33">
        <v>0.12</v>
      </c>
      <c r="E662" s="37" t="s">
        <v>199</v>
      </c>
      <c r="F662" s="16">
        <v>1</v>
      </c>
      <c r="G662" s="41">
        <v>843.75</v>
      </c>
      <c r="H662" s="63">
        <f t="shared" si="53"/>
        <v>843.75</v>
      </c>
      <c r="I662" s="63">
        <f t="shared" si="52"/>
        <v>50.625</v>
      </c>
      <c r="J662" s="63">
        <f t="shared" si="51"/>
        <v>50.625</v>
      </c>
      <c r="K662" s="63">
        <v>0</v>
      </c>
      <c r="L662" s="63">
        <f t="shared" si="49"/>
        <v>945</v>
      </c>
    </row>
    <row r="663" spans="1:12">
      <c r="A663" s="40">
        <v>43846</v>
      </c>
      <c r="B663" s="19" t="s">
        <v>349</v>
      </c>
      <c r="C663" s="32">
        <v>8215</v>
      </c>
      <c r="D663" s="33">
        <v>0.12</v>
      </c>
      <c r="E663" s="37" t="s">
        <v>208</v>
      </c>
      <c r="F663" s="27">
        <v>1</v>
      </c>
      <c r="G663" s="41">
        <v>736.60709999999995</v>
      </c>
      <c r="H663" s="63">
        <f t="shared" si="53"/>
        <v>736.60709999999995</v>
      </c>
      <c r="I663" s="63">
        <f t="shared" si="52"/>
        <v>44.196425999999995</v>
      </c>
      <c r="J663" s="63">
        <f t="shared" si="51"/>
        <v>44.196425999999995</v>
      </c>
      <c r="K663" s="63">
        <v>0</v>
      </c>
      <c r="L663" s="63">
        <f t="shared" si="49"/>
        <v>824.99995199999989</v>
      </c>
    </row>
    <row r="664" spans="1:12">
      <c r="A664" s="40">
        <v>43846</v>
      </c>
      <c r="B664" s="19" t="s">
        <v>313</v>
      </c>
      <c r="C664" s="32">
        <v>8509</v>
      </c>
      <c r="D664" s="33">
        <v>0.18</v>
      </c>
      <c r="E664" s="37" t="s">
        <v>251</v>
      </c>
      <c r="F664" s="27">
        <v>1</v>
      </c>
      <c r="G664" s="41">
        <v>1186.4407000000001</v>
      </c>
      <c r="H664" s="63">
        <f t="shared" si="53"/>
        <v>1186.4407000000001</v>
      </c>
      <c r="I664" s="63">
        <f t="shared" si="52"/>
        <v>106.779663</v>
      </c>
      <c r="J664" s="63">
        <f t="shared" si="51"/>
        <v>106.779663</v>
      </c>
      <c r="K664" s="63">
        <v>0</v>
      </c>
      <c r="L664" s="63">
        <f t="shared" si="49"/>
        <v>1400.0000260000002</v>
      </c>
    </row>
    <row r="665" spans="1:12">
      <c r="A665" s="40">
        <v>43847</v>
      </c>
      <c r="B665" s="19" t="s">
        <v>313</v>
      </c>
      <c r="C665" s="32">
        <v>9617</v>
      </c>
      <c r="D665" s="33">
        <v>0.18</v>
      </c>
      <c r="E665" s="37" t="s">
        <v>228</v>
      </c>
      <c r="F665" s="16">
        <v>3</v>
      </c>
      <c r="G665" s="41">
        <v>402.54239999999999</v>
      </c>
      <c r="H665" s="63">
        <f t="shared" si="53"/>
        <v>1207.6271999999999</v>
      </c>
      <c r="I665" s="63">
        <f t="shared" si="52"/>
        <v>108.68644799999998</v>
      </c>
      <c r="J665" s="63">
        <f t="shared" si="51"/>
        <v>108.68644799999998</v>
      </c>
      <c r="K665" s="63">
        <v>0</v>
      </c>
      <c r="L665" s="63">
        <f t="shared" si="49"/>
        <v>1425.0000959999998</v>
      </c>
    </row>
    <row r="666" spans="1:12">
      <c r="A666" s="40">
        <v>43848</v>
      </c>
      <c r="B666" s="19" t="s">
        <v>313</v>
      </c>
      <c r="C666" s="32">
        <v>9617</v>
      </c>
      <c r="D666" s="33">
        <v>0.18</v>
      </c>
      <c r="E666" s="37" t="s">
        <v>229</v>
      </c>
      <c r="F666" s="44">
        <v>1</v>
      </c>
      <c r="G666" s="41">
        <v>783.89829999999995</v>
      </c>
      <c r="H666" s="63">
        <f t="shared" si="53"/>
        <v>783.89829999999995</v>
      </c>
      <c r="I666" s="63">
        <f t="shared" si="52"/>
        <v>70.55084699999999</v>
      </c>
      <c r="J666" s="63">
        <f t="shared" si="51"/>
        <v>70.55084699999999</v>
      </c>
      <c r="K666" s="63">
        <v>0</v>
      </c>
      <c r="L666" s="63">
        <f t="shared" si="49"/>
        <v>924.9999939999999</v>
      </c>
    </row>
    <row r="667" spans="1:12">
      <c r="A667" s="40">
        <v>43848</v>
      </c>
      <c r="B667" s="19" t="s">
        <v>327</v>
      </c>
      <c r="C667" s="32">
        <v>3924</v>
      </c>
      <c r="D667" s="33">
        <v>0.18</v>
      </c>
      <c r="E667" s="37" t="s">
        <v>178</v>
      </c>
      <c r="F667" s="35">
        <v>3</v>
      </c>
      <c r="G667" s="41">
        <v>254.2373</v>
      </c>
      <c r="H667" s="63">
        <f t="shared" si="53"/>
        <v>762.71190000000001</v>
      </c>
      <c r="I667" s="63">
        <f t="shared" ref="I667:I698" si="54">H667*D667/2</f>
        <v>68.644070999999997</v>
      </c>
      <c r="J667" s="63">
        <f t="shared" si="51"/>
        <v>68.644070999999997</v>
      </c>
      <c r="K667" s="63">
        <v>0</v>
      </c>
      <c r="L667" s="63">
        <f t="shared" si="49"/>
        <v>900.00004199999989</v>
      </c>
    </row>
    <row r="668" spans="1:12">
      <c r="A668" s="40">
        <v>43848</v>
      </c>
      <c r="B668" s="19" t="s">
        <v>313</v>
      </c>
      <c r="C668" s="32">
        <v>3924</v>
      </c>
      <c r="D668" s="33">
        <v>0.18</v>
      </c>
      <c r="E668" s="37" t="s">
        <v>178</v>
      </c>
      <c r="F668" s="35">
        <v>2</v>
      </c>
      <c r="G668" s="41">
        <v>254.2373</v>
      </c>
      <c r="H668" s="63">
        <f t="shared" si="53"/>
        <v>508.47460000000001</v>
      </c>
      <c r="I668" s="63">
        <f t="shared" si="54"/>
        <v>45.762714000000003</v>
      </c>
      <c r="J668" s="63">
        <f t="shared" si="51"/>
        <v>45.762714000000003</v>
      </c>
      <c r="K668" s="63">
        <v>0</v>
      </c>
      <c r="L668" s="63">
        <f t="shared" si="49"/>
        <v>600.00002799999993</v>
      </c>
    </row>
    <row r="669" spans="1:12">
      <c r="A669" s="40">
        <v>43849</v>
      </c>
      <c r="B669" s="19" t="s">
        <v>434</v>
      </c>
      <c r="C669" s="32">
        <v>8539</v>
      </c>
      <c r="D669" s="33">
        <v>0.12</v>
      </c>
      <c r="E669" s="37" t="s">
        <v>81</v>
      </c>
      <c r="F669" s="44">
        <v>5</v>
      </c>
      <c r="G669" s="41">
        <v>89.285700000000006</v>
      </c>
      <c r="H669" s="63">
        <f t="shared" si="53"/>
        <v>446.42850000000004</v>
      </c>
      <c r="I669" s="63">
        <f t="shared" si="54"/>
        <v>26.785710000000002</v>
      </c>
      <c r="J669" s="63">
        <f t="shared" si="51"/>
        <v>26.785710000000002</v>
      </c>
      <c r="K669" s="63">
        <v>0</v>
      </c>
      <c r="L669" s="63">
        <f t="shared" si="49"/>
        <v>499.99992000000003</v>
      </c>
    </row>
    <row r="670" spans="1:12">
      <c r="A670" s="40">
        <v>43849</v>
      </c>
      <c r="B670" s="19" t="s">
        <v>349</v>
      </c>
      <c r="C670" s="32">
        <v>8516</v>
      </c>
      <c r="D670" s="33">
        <v>0.18</v>
      </c>
      <c r="E670" s="37" t="s">
        <v>320</v>
      </c>
      <c r="F670" s="16">
        <v>1</v>
      </c>
      <c r="G670" s="41">
        <v>847.45759999999996</v>
      </c>
      <c r="H670" s="63">
        <f t="shared" si="53"/>
        <v>847.45759999999996</v>
      </c>
      <c r="I670" s="63">
        <f t="shared" si="54"/>
        <v>76.271183999999991</v>
      </c>
      <c r="J670" s="63">
        <f t="shared" si="51"/>
        <v>76.271183999999991</v>
      </c>
      <c r="K670" s="63">
        <v>0</v>
      </c>
      <c r="L670" s="63">
        <f t="shared" si="49"/>
        <v>999.99996799999985</v>
      </c>
    </row>
    <row r="671" spans="1:12">
      <c r="A671" s="40">
        <v>43850</v>
      </c>
      <c r="B671" s="19" t="s">
        <v>349</v>
      </c>
      <c r="C671" s="32">
        <v>8516</v>
      </c>
      <c r="D671" s="33">
        <v>0.18</v>
      </c>
      <c r="E671" s="37" t="s">
        <v>315</v>
      </c>
      <c r="F671" s="27">
        <v>2</v>
      </c>
      <c r="G671" s="41">
        <v>254.2373</v>
      </c>
      <c r="H671" s="63">
        <f t="shared" si="53"/>
        <v>508.47460000000001</v>
      </c>
      <c r="I671" s="63">
        <f t="shared" si="54"/>
        <v>45.762714000000003</v>
      </c>
      <c r="J671" s="63">
        <f t="shared" si="51"/>
        <v>45.762714000000003</v>
      </c>
      <c r="K671" s="63">
        <v>0</v>
      </c>
      <c r="L671" s="63">
        <f t="shared" si="49"/>
        <v>600.00002799999993</v>
      </c>
    </row>
    <row r="672" spans="1:12">
      <c r="A672" s="40">
        <v>43850</v>
      </c>
      <c r="B672" s="19" t="s">
        <v>349</v>
      </c>
      <c r="C672" s="32">
        <v>8516</v>
      </c>
      <c r="D672" s="33">
        <v>0.18</v>
      </c>
      <c r="E672" s="37" t="s">
        <v>345</v>
      </c>
      <c r="F672" s="16">
        <v>1</v>
      </c>
      <c r="G672" s="41">
        <v>614.40679999999998</v>
      </c>
      <c r="H672" s="63">
        <f t="shared" si="53"/>
        <v>614.40679999999998</v>
      </c>
      <c r="I672" s="63">
        <f t="shared" si="54"/>
        <v>55.296611999999996</v>
      </c>
      <c r="J672" s="63">
        <f t="shared" si="51"/>
        <v>55.296611999999996</v>
      </c>
      <c r="K672" s="63">
        <v>0</v>
      </c>
      <c r="L672" s="63">
        <f t="shared" si="49"/>
        <v>725.00002399999994</v>
      </c>
    </row>
    <row r="673" spans="1:12">
      <c r="A673" s="40">
        <v>43850</v>
      </c>
      <c r="B673" s="19" t="s">
        <v>349</v>
      </c>
      <c r="C673" s="32">
        <v>3924</v>
      </c>
      <c r="D673" s="33">
        <v>0.18</v>
      </c>
      <c r="E673" s="37" t="s">
        <v>178</v>
      </c>
      <c r="F673" s="35">
        <v>1</v>
      </c>
      <c r="G673" s="41">
        <v>245.7627</v>
      </c>
      <c r="H673" s="63">
        <f t="shared" si="53"/>
        <v>245.7627</v>
      </c>
      <c r="I673" s="63">
        <f t="shared" si="54"/>
        <v>22.118642999999999</v>
      </c>
      <c r="J673" s="63">
        <f t="shared" si="51"/>
        <v>22.118642999999999</v>
      </c>
      <c r="K673" s="63">
        <v>0</v>
      </c>
      <c r="L673" s="63">
        <f t="shared" si="49"/>
        <v>289.99998600000004</v>
      </c>
    </row>
    <row r="674" spans="1:12">
      <c r="A674" s="40">
        <v>43851</v>
      </c>
      <c r="B674" s="19" t="s">
        <v>327</v>
      </c>
      <c r="C674" s="14">
        <v>7323</v>
      </c>
      <c r="D674" s="15">
        <v>0.12</v>
      </c>
      <c r="E674" s="37" t="s">
        <v>127</v>
      </c>
      <c r="F674" s="35">
        <f>5.46-1.87-2.44</f>
        <v>1.1499999999999999</v>
      </c>
      <c r="G674" s="41">
        <v>475</v>
      </c>
      <c r="H674" s="63">
        <f t="shared" si="53"/>
        <v>546.25</v>
      </c>
      <c r="I674" s="63">
        <f t="shared" si="54"/>
        <v>32.774999999999999</v>
      </c>
      <c r="J674" s="63">
        <f t="shared" si="51"/>
        <v>32.774999999999999</v>
      </c>
      <c r="K674" s="63">
        <v>0</v>
      </c>
      <c r="L674" s="63">
        <f t="shared" si="49"/>
        <v>611.79999999999995</v>
      </c>
    </row>
    <row r="675" spans="1:12">
      <c r="A675" s="40">
        <v>43851</v>
      </c>
      <c r="B675" s="19" t="s">
        <v>313</v>
      </c>
      <c r="C675" s="32">
        <v>8539</v>
      </c>
      <c r="D675" s="33">
        <v>0.12</v>
      </c>
      <c r="E675" s="48" t="s">
        <v>255</v>
      </c>
      <c r="F675" s="16">
        <v>2</v>
      </c>
      <c r="G675" s="41">
        <v>223.21430000000001</v>
      </c>
      <c r="H675" s="63">
        <f t="shared" si="53"/>
        <v>446.42860000000002</v>
      </c>
      <c r="I675" s="63">
        <f t="shared" si="54"/>
        <v>26.785716000000001</v>
      </c>
      <c r="J675" s="63">
        <f t="shared" si="51"/>
        <v>26.785716000000001</v>
      </c>
      <c r="K675" s="63">
        <v>0</v>
      </c>
      <c r="L675" s="63">
        <f t="shared" si="49"/>
        <v>500.00003199999998</v>
      </c>
    </row>
    <row r="676" spans="1:12">
      <c r="A676" s="40">
        <v>43852</v>
      </c>
      <c r="B676" s="19" t="s">
        <v>327</v>
      </c>
      <c r="C676" s="14">
        <v>8513</v>
      </c>
      <c r="D676" s="42">
        <v>0.18</v>
      </c>
      <c r="E676" s="5" t="s">
        <v>33</v>
      </c>
      <c r="F676" s="27">
        <v>2</v>
      </c>
      <c r="G676" s="58">
        <v>84.75</v>
      </c>
      <c r="H676" s="4">
        <f t="shared" si="53"/>
        <v>169.5</v>
      </c>
      <c r="I676" s="4">
        <f t="shared" si="54"/>
        <v>15.254999999999999</v>
      </c>
      <c r="J676" s="4">
        <f t="shared" si="51"/>
        <v>15.254999999999999</v>
      </c>
      <c r="K676" s="4">
        <v>0</v>
      </c>
      <c r="L676" s="4">
        <f t="shared" si="49"/>
        <v>200.01</v>
      </c>
    </row>
    <row r="677" spans="1:12">
      <c r="A677" s="40">
        <v>43852</v>
      </c>
      <c r="B677" s="19" t="s">
        <v>313</v>
      </c>
      <c r="C677" s="32">
        <v>8539</v>
      </c>
      <c r="D677" s="33">
        <v>0.12</v>
      </c>
      <c r="E677" s="37" t="s">
        <v>81</v>
      </c>
      <c r="F677" s="44">
        <v>10</v>
      </c>
      <c r="G677" s="41">
        <v>89.285700000000006</v>
      </c>
      <c r="H677" s="63">
        <f t="shared" si="53"/>
        <v>892.85700000000008</v>
      </c>
      <c r="I677" s="63">
        <f t="shared" si="54"/>
        <v>53.571420000000003</v>
      </c>
      <c r="J677" s="63">
        <f t="shared" si="51"/>
        <v>53.571420000000003</v>
      </c>
      <c r="K677" s="63">
        <v>0</v>
      </c>
      <c r="L677" s="63">
        <f t="shared" si="49"/>
        <v>999.99984000000006</v>
      </c>
    </row>
    <row r="678" spans="1:12">
      <c r="A678" s="40">
        <v>43852</v>
      </c>
      <c r="B678" s="19" t="s">
        <v>313</v>
      </c>
      <c r="C678" s="32">
        <v>3923</v>
      </c>
      <c r="D678" s="33">
        <v>0.18</v>
      </c>
      <c r="E678" s="49" t="s">
        <v>42</v>
      </c>
      <c r="F678" s="27">
        <v>1</v>
      </c>
      <c r="G678" s="41">
        <v>114.4068</v>
      </c>
      <c r="H678" s="63">
        <f t="shared" si="53"/>
        <v>114.4068</v>
      </c>
      <c r="I678" s="63">
        <f t="shared" si="54"/>
        <v>10.296612</v>
      </c>
      <c r="J678" s="63">
        <f t="shared" si="51"/>
        <v>10.296612</v>
      </c>
      <c r="K678" s="63">
        <v>0</v>
      </c>
      <c r="L678" s="63">
        <f t="shared" si="49"/>
        <v>135.000024</v>
      </c>
    </row>
    <row r="679" spans="1:12">
      <c r="A679" s="40">
        <v>43853</v>
      </c>
      <c r="B679" s="19" t="s">
        <v>313</v>
      </c>
      <c r="C679" s="14">
        <v>3924</v>
      </c>
      <c r="D679" s="15">
        <v>0.18</v>
      </c>
      <c r="E679" s="37" t="s">
        <v>113</v>
      </c>
      <c r="F679" s="27">
        <v>2</v>
      </c>
      <c r="G679" s="41">
        <v>741.52539999999999</v>
      </c>
      <c r="H679" s="63">
        <f t="shared" si="53"/>
        <v>1483.0508</v>
      </c>
      <c r="I679" s="63">
        <f t="shared" si="54"/>
        <v>133.47457199999999</v>
      </c>
      <c r="J679" s="63">
        <f t="shared" si="51"/>
        <v>133.47457199999999</v>
      </c>
      <c r="K679" s="63">
        <v>0</v>
      </c>
      <c r="L679" s="63">
        <f t="shared" si="49"/>
        <v>1749.9999440000001</v>
      </c>
    </row>
    <row r="680" spans="1:12">
      <c r="A680" s="40">
        <v>43853</v>
      </c>
      <c r="B680" s="19" t="s">
        <v>313</v>
      </c>
      <c r="C680" s="32">
        <v>7323</v>
      </c>
      <c r="D680" s="33">
        <v>0.12</v>
      </c>
      <c r="E680" s="48" t="s">
        <v>111</v>
      </c>
      <c r="F680" s="35">
        <v>40.584400000000002</v>
      </c>
      <c r="G680" s="41">
        <v>220</v>
      </c>
      <c r="H680" s="63">
        <f t="shared" si="53"/>
        <v>8928.5680000000011</v>
      </c>
      <c r="I680" s="63">
        <f t="shared" si="54"/>
        <v>535.71408000000008</v>
      </c>
      <c r="J680" s="63">
        <f t="shared" si="51"/>
        <v>535.71408000000008</v>
      </c>
      <c r="K680" s="63">
        <v>0</v>
      </c>
      <c r="L680" s="63">
        <f t="shared" ref="L680:L711" si="55">SUM(H680:K680)</f>
        <v>9999.9961600000006</v>
      </c>
    </row>
    <row r="681" spans="1:12">
      <c r="A681" s="40">
        <v>43854</v>
      </c>
      <c r="B681" s="19" t="s">
        <v>349</v>
      </c>
      <c r="C681" s="32">
        <v>7323</v>
      </c>
      <c r="D681" s="33">
        <v>0.12</v>
      </c>
      <c r="E681" s="37" t="s">
        <v>83</v>
      </c>
      <c r="F681" s="35">
        <v>2.44</v>
      </c>
      <c r="G681" s="41">
        <v>100</v>
      </c>
      <c r="H681" s="63">
        <f t="shared" si="53"/>
        <v>244</v>
      </c>
      <c r="I681" s="63">
        <f t="shared" si="54"/>
        <v>14.639999999999999</v>
      </c>
      <c r="J681" s="63">
        <f t="shared" si="51"/>
        <v>14.639999999999999</v>
      </c>
      <c r="K681" s="63">
        <v>0</v>
      </c>
      <c r="L681" s="63">
        <f t="shared" si="55"/>
        <v>273.27999999999997</v>
      </c>
    </row>
    <row r="682" spans="1:12">
      <c r="A682" s="40">
        <v>43854</v>
      </c>
      <c r="B682" s="19" t="s">
        <v>349</v>
      </c>
      <c r="C682" s="32">
        <v>3924</v>
      </c>
      <c r="D682" s="33">
        <v>0.18</v>
      </c>
      <c r="E682" s="37" t="s">
        <v>286</v>
      </c>
      <c r="F682" s="16">
        <v>3</v>
      </c>
      <c r="G682" s="41">
        <v>292.37290000000002</v>
      </c>
      <c r="H682" s="63">
        <f t="shared" si="53"/>
        <v>877.11869999999999</v>
      </c>
      <c r="I682" s="63">
        <f t="shared" si="54"/>
        <v>78.940682999999993</v>
      </c>
      <c r="J682" s="63">
        <f t="shared" ref="J682:J711" si="56">I682</f>
        <v>78.940682999999993</v>
      </c>
      <c r="K682" s="63">
        <v>0</v>
      </c>
      <c r="L682" s="63">
        <f t="shared" si="55"/>
        <v>1035.0000660000001</v>
      </c>
    </row>
    <row r="683" spans="1:12">
      <c r="A683" s="40">
        <v>43854</v>
      </c>
      <c r="B683" s="19" t="s">
        <v>313</v>
      </c>
      <c r="C683" s="32">
        <v>7323</v>
      </c>
      <c r="D683" s="33">
        <v>0.12</v>
      </c>
      <c r="E683" s="37" t="s">
        <v>296</v>
      </c>
      <c r="F683" s="16">
        <v>2</v>
      </c>
      <c r="G683" s="41">
        <v>223.21430000000001</v>
      </c>
      <c r="H683" s="63">
        <f t="shared" si="53"/>
        <v>446.42860000000002</v>
      </c>
      <c r="I683" s="63">
        <f t="shared" si="54"/>
        <v>26.785716000000001</v>
      </c>
      <c r="J683" s="63">
        <f t="shared" si="56"/>
        <v>26.785716000000001</v>
      </c>
      <c r="K683" s="63">
        <v>0</v>
      </c>
      <c r="L683" s="63">
        <f t="shared" si="55"/>
        <v>500.00003199999998</v>
      </c>
    </row>
    <row r="684" spans="1:12">
      <c r="A684" s="40">
        <v>43855</v>
      </c>
      <c r="B684" s="19" t="s">
        <v>313</v>
      </c>
      <c r="C684" s="32">
        <v>9613</v>
      </c>
      <c r="D684" s="33">
        <v>0.18</v>
      </c>
      <c r="E684" s="37" t="s">
        <v>184</v>
      </c>
      <c r="F684" s="35">
        <v>5</v>
      </c>
      <c r="G684" s="41">
        <v>59.322000000000003</v>
      </c>
      <c r="H684" s="63">
        <f t="shared" si="53"/>
        <v>296.61</v>
      </c>
      <c r="I684" s="63">
        <f t="shared" si="54"/>
        <v>26.694900000000001</v>
      </c>
      <c r="J684" s="63">
        <f t="shared" si="56"/>
        <v>26.694900000000001</v>
      </c>
      <c r="K684" s="63">
        <v>0</v>
      </c>
      <c r="L684" s="63">
        <f t="shared" si="55"/>
        <v>349.99980000000005</v>
      </c>
    </row>
    <row r="685" spans="1:12">
      <c r="A685" s="40">
        <v>43855</v>
      </c>
      <c r="B685" s="19" t="s">
        <v>349</v>
      </c>
      <c r="C685" s="14">
        <v>7323</v>
      </c>
      <c r="D685" s="15">
        <v>0.12</v>
      </c>
      <c r="E685" s="37" t="s">
        <v>232</v>
      </c>
      <c r="F685" s="27">
        <v>3.77</v>
      </c>
      <c r="G685" s="41">
        <v>350</v>
      </c>
      <c r="H685" s="63">
        <f t="shared" si="53"/>
        <v>1319.5</v>
      </c>
      <c r="I685" s="63">
        <f t="shared" si="54"/>
        <v>79.17</v>
      </c>
      <c r="J685" s="63">
        <f t="shared" si="56"/>
        <v>79.17</v>
      </c>
      <c r="K685" s="63">
        <v>0</v>
      </c>
      <c r="L685" s="63">
        <f t="shared" si="55"/>
        <v>1477.8400000000001</v>
      </c>
    </row>
    <row r="686" spans="1:12">
      <c r="A686" s="40">
        <v>43856</v>
      </c>
      <c r="B686" s="19" t="s">
        <v>313</v>
      </c>
      <c r="C686" s="14">
        <v>8539</v>
      </c>
      <c r="D686" s="15">
        <v>0.12</v>
      </c>
      <c r="E686" s="37" t="s">
        <v>347</v>
      </c>
      <c r="F686" s="27">
        <v>4</v>
      </c>
      <c r="G686" s="41">
        <v>200.8929</v>
      </c>
      <c r="H686" s="63">
        <f t="shared" si="53"/>
        <v>803.57159999999999</v>
      </c>
      <c r="I686" s="63">
        <f t="shared" si="54"/>
        <v>48.214295999999997</v>
      </c>
      <c r="J686" s="63">
        <f t="shared" si="56"/>
        <v>48.214295999999997</v>
      </c>
      <c r="K686" s="63">
        <v>0</v>
      </c>
      <c r="L686" s="63">
        <f t="shared" si="55"/>
        <v>900.00019199999997</v>
      </c>
    </row>
    <row r="687" spans="1:12">
      <c r="A687" s="40">
        <v>43856</v>
      </c>
      <c r="B687" s="19" t="s">
        <v>313</v>
      </c>
      <c r="C687" s="14">
        <v>8539</v>
      </c>
      <c r="D687" s="15">
        <v>0.12</v>
      </c>
      <c r="E687" s="37" t="s">
        <v>81</v>
      </c>
      <c r="F687" s="27">
        <v>12</v>
      </c>
      <c r="G687" s="41">
        <v>89.285700000000006</v>
      </c>
      <c r="H687" s="63">
        <f t="shared" si="53"/>
        <v>1071.4284</v>
      </c>
      <c r="I687" s="63">
        <f t="shared" si="54"/>
        <v>64.285703999999996</v>
      </c>
      <c r="J687" s="63">
        <f t="shared" si="56"/>
        <v>64.285703999999996</v>
      </c>
      <c r="K687" s="63">
        <v>0</v>
      </c>
      <c r="L687" s="63">
        <f t="shared" si="55"/>
        <v>1199.9998079999998</v>
      </c>
    </row>
    <row r="688" spans="1:12">
      <c r="A688" s="40">
        <v>43856</v>
      </c>
      <c r="B688" s="19" t="s">
        <v>349</v>
      </c>
      <c r="C688" s="32">
        <v>8516</v>
      </c>
      <c r="D688" s="33">
        <v>0.18</v>
      </c>
      <c r="E688" s="37" t="s">
        <v>278</v>
      </c>
      <c r="F688" s="27">
        <v>1</v>
      </c>
      <c r="G688" s="41">
        <v>487.28809999999999</v>
      </c>
      <c r="H688" s="63">
        <f t="shared" si="53"/>
        <v>487.28809999999999</v>
      </c>
      <c r="I688" s="63">
        <f t="shared" si="54"/>
        <v>43.855928999999996</v>
      </c>
      <c r="J688" s="63">
        <f t="shared" si="56"/>
        <v>43.855928999999996</v>
      </c>
      <c r="K688" s="63">
        <v>0</v>
      </c>
      <c r="L688" s="63">
        <f t="shared" si="55"/>
        <v>574.99995799999988</v>
      </c>
    </row>
    <row r="689" spans="1:12">
      <c r="A689" s="40">
        <v>43856</v>
      </c>
      <c r="B689" s="19" t="s">
        <v>349</v>
      </c>
      <c r="C689" s="14">
        <v>8539</v>
      </c>
      <c r="D689" s="15">
        <v>0.12</v>
      </c>
      <c r="E689" s="37" t="s">
        <v>120</v>
      </c>
      <c r="F689" s="27">
        <v>1</v>
      </c>
      <c r="G689" s="41">
        <v>116.0714</v>
      </c>
      <c r="H689" s="63">
        <f t="shared" si="53"/>
        <v>116.0714</v>
      </c>
      <c r="I689" s="63">
        <f t="shared" si="54"/>
        <v>6.9642839999999993</v>
      </c>
      <c r="J689" s="63">
        <f t="shared" si="56"/>
        <v>6.9642839999999993</v>
      </c>
      <c r="K689" s="63">
        <v>0</v>
      </c>
      <c r="L689" s="63">
        <f t="shared" si="55"/>
        <v>129.999968</v>
      </c>
    </row>
    <row r="690" spans="1:12">
      <c r="A690" s="40">
        <v>43856</v>
      </c>
      <c r="B690" s="19" t="s">
        <v>313</v>
      </c>
      <c r="C690" s="14">
        <v>8539</v>
      </c>
      <c r="D690" s="15">
        <v>0.12</v>
      </c>
      <c r="E690" s="37" t="s">
        <v>120</v>
      </c>
      <c r="F690" s="27">
        <v>3</v>
      </c>
      <c r="G690" s="41">
        <v>107.1429</v>
      </c>
      <c r="H690" s="63">
        <f t="shared" si="53"/>
        <v>321.42869999999999</v>
      </c>
      <c r="I690" s="63">
        <f t="shared" si="54"/>
        <v>19.285722</v>
      </c>
      <c r="J690" s="63">
        <f t="shared" si="56"/>
        <v>19.285722</v>
      </c>
      <c r="K690" s="63">
        <v>0</v>
      </c>
      <c r="L690" s="63">
        <f t="shared" si="55"/>
        <v>360.00014400000003</v>
      </c>
    </row>
    <row r="691" spans="1:12">
      <c r="A691" s="40">
        <v>43857</v>
      </c>
      <c r="B691" s="19" t="s">
        <v>313</v>
      </c>
      <c r="C691" s="32">
        <v>7323</v>
      </c>
      <c r="D691" s="33">
        <v>0.12</v>
      </c>
      <c r="E691" s="48" t="s">
        <v>111</v>
      </c>
      <c r="F691" s="16">
        <v>28.409099999999999</v>
      </c>
      <c r="G691" s="41">
        <v>220</v>
      </c>
      <c r="H691" s="63">
        <f t="shared" si="53"/>
        <v>6250.0019999999995</v>
      </c>
      <c r="I691" s="63">
        <f t="shared" si="54"/>
        <v>375.00011999999998</v>
      </c>
      <c r="J691" s="63">
        <f t="shared" si="56"/>
        <v>375.00011999999998</v>
      </c>
      <c r="K691" s="63">
        <v>0</v>
      </c>
      <c r="L691" s="63">
        <f t="shared" si="55"/>
        <v>7000.0022399999989</v>
      </c>
    </row>
    <row r="692" spans="1:12">
      <c r="A692" s="40">
        <v>43857</v>
      </c>
      <c r="B692" s="19" t="s">
        <v>313</v>
      </c>
      <c r="C692" s="32">
        <v>8539</v>
      </c>
      <c r="D692" s="33">
        <v>0.12</v>
      </c>
      <c r="E692" s="37" t="s">
        <v>81</v>
      </c>
      <c r="F692" s="44">
        <v>7</v>
      </c>
      <c r="G692" s="41">
        <v>89.285700000000006</v>
      </c>
      <c r="H692" s="63">
        <f t="shared" si="53"/>
        <v>624.99990000000003</v>
      </c>
      <c r="I692" s="63">
        <f t="shared" si="54"/>
        <v>37.499994000000001</v>
      </c>
      <c r="J692" s="63">
        <f t="shared" si="56"/>
        <v>37.499994000000001</v>
      </c>
      <c r="K692" s="63">
        <v>0</v>
      </c>
      <c r="L692" s="63">
        <f t="shared" si="55"/>
        <v>699.99988800000006</v>
      </c>
    </row>
    <row r="693" spans="1:12">
      <c r="A693" s="40">
        <v>43857</v>
      </c>
      <c r="B693" s="19" t="s">
        <v>313</v>
      </c>
      <c r="C693" s="32">
        <v>8516</v>
      </c>
      <c r="D693" s="33">
        <v>0.18</v>
      </c>
      <c r="E693" s="37" t="s">
        <v>320</v>
      </c>
      <c r="F693" s="16">
        <v>1</v>
      </c>
      <c r="G693" s="41">
        <v>889.83050000000003</v>
      </c>
      <c r="H693" s="63">
        <f t="shared" si="53"/>
        <v>889.83050000000003</v>
      </c>
      <c r="I693" s="63">
        <f t="shared" si="54"/>
        <v>80.084744999999998</v>
      </c>
      <c r="J693" s="63">
        <f t="shared" si="56"/>
        <v>80.084744999999998</v>
      </c>
      <c r="K693" s="63">
        <v>0</v>
      </c>
      <c r="L693" s="63">
        <f t="shared" si="55"/>
        <v>1049.99999</v>
      </c>
    </row>
    <row r="694" spans="1:12">
      <c r="A694" s="40">
        <v>43858</v>
      </c>
      <c r="B694" s="19" t="s">
        <v>349</v>
      </c>
      <c r="C694" s="32">
        <v>7323</v>
      </c>
      <c r="D694" s="33">
        <v>0.12</v>
      </c>
      <c r="E694" s="37" t="s">
        <v>296</v>
      </c>
      <c r="F694" s="16">
        <v>4</v>
      </c>
      <c r="G694" s="41">
        <v>223.21430000000001</v>
      </c>
      <c r="H694" s="63">
        <f t="shared" si="53"/>
        <v>892.85720000000003</v>
      </c>
      <c r="I694" s="63">
        <f t="shared" si="54"/>
        <v>53.571432000000001</v>
      </c>
      <c r="J694" s="63">
        <f t="shared" si="56"/>
        <v>53.571432000000001</v>
      </c>
      <c r="K694" s="63">
        <v>0</v>
      </c>
      <c r="L694" s="63">
        <f t="shared" si="55"/>
        <v>1000.000064</v>
      </c>
    </row>
    <row r="695" spans="1:12">
      <c r="A695" s="40">
        <v>43859</v>
      </c>
      <c r="B695" s="19" t="s">
        <v>349</v>
      </c>
      <c r="C695" s="32">
        <v>9405</v>
      </c>
      <c r="D695" s="33">
        <v>0.12</v>
      </c>
      <c r="E695" s="39" t="s">
        <v>82</v>
      </c>
      <c r="F695" s="16">
        <v>2</v>
      </c>
      <c r="G695" s="41">
        <v>223.21430000000001</v>
      </c>
      <c r="H695" s="63">
        <f t="shared" si="53"/>
        <v>446.42860000000002</v>
      </c>
      <c r="I695" s="63">
        <f t="shared" si="54"/>
        <v>26.785716000000001</v>
      </c>
      <c r="J695" s="63">
        <f t="shared" si="56"/>
        <v>26.785716000000001</v>
      </c>
      <c r="K695" s="63">
        <v>0</v>
      </c>
      <c r="L695" s="63">
        <f t="shared" si="55"/>
        <v>500.00003199999998</v>
      </c>
    </row>
    <row r="696" spans="1:12">
      <c r="A696" s="40">
        <v>43859</v>
      </c>
      <c r="B696" s="19" t="s">
        <v>349</v>
      </c>
      <c r="C696" s="32">
        <v>7323</v>
      </c>
      <c r="D696" s="33">
        <v>0.12</v>
      </c>
      <c r="E696" s="39" t="s">
        <v>49</v>
      </c>
      <c r="F696" s="27">
        <v>4</v>
      </c>
      <c r="G696" s="41">
        <v>196.42859999999999</v>
      </c>
      <c r="H696" s="63">
        <f t="shared" si="53"/>
        <v>785.71439999999996</v>
      </c>
      <c r="I696" s="63">
        <f t="shared" si="54"/>
        <v>47.142863999999996</v>
      </c>
      <c r="J696" s="63">
        <f t="shared" si="56"/>
        <v>47.142863999999996</v>
      </c>
      <c r="K696" s="63">
        <v>0</v>
      </c>
      <c r="L696" s="63">
        <f t="shared" si="55"/>
        <v>880.00012800000002</v>
      </c>
    </row>
    <row r="697" spans="1:12">
      <c r="A697" s="40">
        <v>43859</v>
      </c>
      <c r="B697" s="19" t="s">
        <v>349</v>
      </c>
      <c r="C697" s="32">
        <v>8516</v>
      </c>
      <c r="D697" s="33">
        <v>0.18</v>
      </c>
      <c r="E697" s="37" t="s">
        <v>278</v>
      </c>
      <c r="F697" s="27">
        <v>1</v>
      </c>
      <c r="G697" s="41">
        <v>487.28809999999999</v>
      </c>
      <c r="H697" s="63">
        <f t="shared" si="53"/>
        <v>487.28809999999999</v>
      </c>
      <c r="I697" s="63">
        <f t="shared" si="54"/>
        <v>43.855928999999996</v>
      </c>
      <c r="J697" s="63">
        <f t="shared" si="56"/>
        <v>43.855928999999996</v>
      </c>
      <c r="K697" s="63">
        <v>0</v>
      </c>
      <c r="L697" s="63">
        <f t="shared" si="55"/>
        <v>574.99995799999988</v>
      </c>
    </row>
    <row r="698" spans="1:12">
      <c r="A698" s="40">
        <v>43859</v>
      </c>
      <c r="B698" s="19" t="s">
        <v>313</v>
      </c>
      <c r="C698" s="32">
        <v>7323</v>
      </c>
      <c r="D698" s="33">
        <v>0.12</v>
      </c>
      <c r="E698" s="39" t="s">
        <v>90</v>
      </c>
      <c r="F698" s="27">
        <v>5</v>
      </c>
      <c r="G698" s="41">
        <v>165</v>
      </c>
      <c r="H698" s="63">
        <f t="shared" si="53"/>
        <v>825</v>
      </c>
      <c r="I698" s="63">
        <f t="shared" si="54"/>
        <v>49.5</v>
      </c>
      <c r="J698" s="63">
        <f t="shared" si="56"/>
        <v>49.5</v>
      </c>
      <c r="K698" s="63">
        <v>0</v>
      </c>
      <c r="L698" s="63">
        <f t="shared" si="55"/>
        <v>924</v>
      </c>
    </row>
    <row r="699" spans="1:12">
      <c r="A699" s="40">
        <v>43859</v>
      </c>
      <c r="B699" s="19" t="s">
        <v>313</v>
      </c>
      <c r="C699" s="32">
        <v>3924</v>
      </c>
      <c r="D699" s="33">
        <v>0.18</v>
      </c>
      <c r="E699" s="37" t="s">
        <v>87</v>
      </c>
      <c r="F699" s="27">
        <v>3</v>
      </c>
      <c r="G699" s="41">
        <v>529.66099999999994</v>
      </c>
      <c r="H699" s="63">
        <f t="shared" si="53"/>
        <v>1588.9829999999997</v>
      </c>
      <c r="I699" s="63">
        <f t="shared" ref="I699:I711" si="57">H699*D699/2</f>
        <v>143.00846999999996</v>
      </c>
      <c r="J699" s="63">
        <f t="shared" si="56"/>
        <v>143.00846999999996</v>
      </c>
      <c r="K699" s="63">
        <v>0</v>
      </c>
      <c r="L699" s="63">
        <f t="shared" si="55"/>
        <v>1874.9999399999997</v>
      </c>
    </row>
    <row r="700" spans="1:12">
      <c r="A700" s="40">
        <v>43859</v>
      </c>
      <c r="B700" s="19" t="s">
        <v>349</v>
      </c>
      <c r="C700" s="32">
        <v>9617</v>
      </c>
      <c r="D700" s="33">
        <v>0.18</v>
      </c>
      <c r="E700" s="37" t="s">
        <v>228</v>
      </c>
      <c r="F700" s="16">
        <v>1</v>
      </c>
      <c r="G700" s="41">
        <v>402.54239999999999</v>
      </c>
      <c r="H700" s="63">
        <f t="shared" si="53"/>
        <v>402.54239999999999</v>
      </c>
      <c r="I700" s="63">
        <f t="shared" si="57"/>
        <v>36.228815999999995</v>
      </c>
      <c r="J700" s="63">
        <f t="shared" si="56"/>
        <v>36.228815999999995</v>
      </c>
      <c r="K700" s="63">
        <v>0</v>
      </c>
      <c r="L700" s="63">
        <f t="shared" si="55"/>
        <v>475.00003199999998</v>
      </c>
    </row>
    <row r="701" spans="1:12">
      <c r="A701" s="40">
        <v>43860</v>
      </c>
      <c r="B701" s="19" t="s">
        <v>349</v>
      </c>
      <c r="C701" s="32">
        <v>8516</v>
      </c>
      <c r="D701" s="33">
        <v>0.18</v>
      </c>
      <c r="E701" s="37" t="s">
        <v>345</v>
      </c>
      <c r="F701" s="16">
        <v>1</v>
      </c>
      <c r="G701" s="41">
        <v>614.40679999999998</v>
      </c>
      <c r="H701" s="63">
        <f t="shared" si="53"/>
        <v>614.40679999999998</v>
      </c>
      <c r="I701" s="63">
        <f t="shared" si="57"/>
        <v>55.296611999999996</v>
      </c>
      <c r="J701" s="63">
        <f t="shared" si="56"/>
        <v>55.296611999999996</v>
      </c>
      <c r="K701" s="63">
        <v>0</v>
      </c>
      <c r="L701" s="63">
        <f t="shared" si="55"/>
        <v>725.00002399999994</v>
      </c>
    </row>
    <row r="702" spans="1:12">
      <c r="A702" s="40">
        <v>43860</v>
      </c>
      <c r="B702" s="19" t="s">
        <v>313</v>
      </c>
      <c r="C702" s="32">
        <v>8301</v>
      </c>
      <c r="D702" s="33">
        <v>0.18</v>
      </c>
      <c r="E702" s="37" t="s">
        <v>122</v>
      </c>
      <c r="F702" s="35">
        <v>1</v>
      </c>
      <c r="G702" s="41">
        <v>67.796599999999998</v>
      </c>
      <c r="H702" s="63">
        <f t="shared" si="53"/>
        <v>67.796599999999998</v>
      </c>
      <c r="I702" s="63">
        <f t="shared" si="57"/>
        <v>6.1016939999999993</v>
      </c>
      <c r="J702" s="63">
        <f t="shared" si="56"/>
        <v>6.1016939999999993</v>
      </c>
      <c r="K702" s="63">
        <v>0</v>
      </c>
      <c r="L702" s="63">
        <f t="shared" si="55"/>
        <v>79.999987999999988</v>
      </c>
    </row>
    <row r="703" spans="1:12">
      <c r="A703" s="40">
        <v>43860</v>
      </c>
      <c r="B703" s="19" t="s">
        <v>313</v>
      </c>
      <c r="C703" s="32">
        <v>8301</v>
      </c>
      <c r="D703" s="33">
        <v>0.18</v>
      </c>
      <c r="E703" s="37" t="s">
        <v>121</v>
      </c>
      <c r="F703" s="35">
        <v>1</v>
      </c>
      <c r="G703" s="41">
        <v>101.6949</v>
      </c>
      <c r="H703" s="63">
        <f t="shared" si="53"/>
        <v>101.6949</v>
      </c>
      <c r="I703" s="63">
        <f t="shared" si="57"/>
        <v>9.1525409999999994</v>
      </c>
      <c r="J703" s="63">
        <f t="shared" si="56"/>
        <v>9.1525409999999994</v>
      </c>
      <c r="K703" s="63">
        <v>0</v>
      </c>
      <c r="L703" s="63">
        <f t="shared" si="55"/>
        <v>119.999982</v>
      </c>
    </row>
    <row r="704" spans="1:12">
      <c r="A704" s="40">
        <v>43860</v>
      </c>
      <c r="B704" s="19" t="s">
        <v>313</v>
      </c>
      <c r="C704" s="32">
        <v>8301</v>
      </c>
      <c r="D704" s="33">
        <v>0.18</v>
      </c>
      <c r="E704" s="37" t="s">
        <v>123</v>
      </c>
      <c r="F704" s="35">
        <v>1</v>
      </c>
      <c r="G704" s="41">
        <v>254.2373</v>
      </c>
      <c r="H704" s="63">
        <f t="shared" si="53"/>
        <v>254.2373</v>
      </c>
      <c r="I704" s="63">
        <f t="shared" si="57"/>
        <v>22.881357000000001</v>
      </c>
      <c r="J704" s="63">
        <f t="shared" si="56"/>
        <v>22.881357000000001</v>
      </c>
      <c r="K704" s="63">
        <v>0</v>
      </c>
      <c r="L704" s="63">
        <f t="shared" si="55"/>
        <v>300.00001399999996</v>
      </c>
    </row>
    <row r="705" spans="1:12">
      <c r="A705" s="40">
        <v>43860</v>
      </c>
      <c r="B705" s="19" t="s">
        <v>349</v>
      </c>
      <c r="C705" s="32">
        <v>3924</v>
      </c>
      <c r="D705" s="33">
        <v>0.18</v>
      </c>
      <c r="E705" s="39" t="s">
        <v>92</v>
      </c>
      <c r="F705" s="27">
        <v>10</v>
      </c>
      <c r="G705" s="41">
        <v>127.1186</v>
      </c>
      <c r="H705" s="63">
        <f t="shared" si="53"/>
        <v>1271.1859999999999</v>
      </c>
      <c r="I705" s="63">
        <f t="shared" si="57"/>
        <v>114.40673999999999</v>
      </c>
      <c r="J705" s="63">
        <f t="shared" si="56"/>
        <v>114.40673999999999</v>
      </c>
      <c r="K705" s="63">
        <v>0</v>
      </c>
      <c r="L705" s="63">
        <f t="shared" si="55"/>
        <v>1499.9994799999997</v>
      </c>
    </row>
    <row r="706" spans="1:12">
      <c r="A706" s="40">
        <v>43860</v>
      </c>
      <c r="B706" s="19" t="s">
        <v>349</v>
      </c>
      <c r="C706" s="32">
        <v>8516</v>
      </c>
      <c r="D706" s="33">
        <v>0.18</v>
      </c>
      <c r="E706" s="37" t="s">
        <v>320</v>
      </c>
      <c r="F706" s="16">
        <v>1</v>
      </c>
      <c r="G706" s="41">
        <v>932.20339999999999</v>
      </c>
      <c r="H706" s="63">
        <f t="shared" si="53"/>
        <v>932.20339999999999</v>
      </c>
      <c r="I706" s="63">
        <f t="shared" si="57"/>
        <v>83.898305999999991</v>
      </c>
      <c r="J706" s="63">
        <f t="shared" si="56"/>
        <v>83.898305999999991</v>
      </c>
      <c r="K706" s="63">
        <v>0</v>
      </c>
      <c r="L706" s="63">
        <f t="shared" si="55"/>
        <v>1100.000012</v>
      </c>
    </row>
    <row r="707" spans="1:12">
      <c r="A707" s="40">
        <v>43861</v>
      </c>
      <c r="B707" s="19" t="s">
        <v>349</v>
      </c>
      <c r="C707" s="32">
        <v>8539</v>
      </c>
      <c r="D707" s="33">
        <v>0.12</v>
      </c>
      <c r="E707" s="37" t="s">
        <v>81</v>
      </c>
      <c r="F707" s="44">
        <v>5</v>
      </c>
      <c r="G707" s="41">
        <v>89.285700000000006</v>
      </c>
      <c r="H707" s="63">
        <f t="shared" si="53"/>
        <v>446.42850000000004</v>
      </c>
      <c r="I707" s="63">
        <f t="shared" si="57"/>
        <v>26.785710000000002</v>
      </c>
      <c r="J707" s="63">
        <f t="shared" si="56"/>
        <v>26.785710000000002</v>
      </c>
      <c r="K707" s="63">
        <v>0</v>
      </c>
      <c r="L707" s="63">
        <f t="shared" si="55"/>
        <v>499.99992000000003</v>
      </c>
    </row>
    <row r="708" spans="1:12">
      <c r="A708" s="40">
        <v>43861</v>
      </c>
      <c r="B708" s="19" t="s">
        <v>313</v>
      </c>
      <c r="C708" s="32">
        <v>3924</v>
      </c>
      <c r="D708" s="33">
        <v>0.18</v>
      </c>
      <c r="E708" s="37" t="s">
        <v>112</v>
      </c>
      <c r="F708" s="35">
        <v>2</v>
      </c>
      <c r="G708" s="41">
        <v>508.47460000000001</v>
      </c>
      <c r="H708" s="63">
        <f t="shared" ref="H708:H709" si="58">F708*G708</f>
        <v>1016.9492</v>
      </c>
      <c r="I708" s="63">
        <f t="shared" si="57"/>
        <v>91.525428000000005</v>
      </c>
      <c r="J708" s="63">
        <f t="shared" si="56"/>
        <v>91.525428000000005</v>
      </c>
      <c r="K708" s="63">
        <v>0</v>
      </c>
      <c r="L708" s="63">
        <f t="shared" si="55"/>
        <v>1200.0000559999999</v>
      </c>
    </row>
    <row r="709" spans="1:12">
      <c r="A709" s="65">
        <v>43861</v>
      </c>
      <c r="B709" s="19" t="s">
        <v>349</v>
      </c>
      <c r="C709" s="51"/>
      <c r="D709" s="52">
        <v>0.12</v>
      </c>
      <c r="E709" s="53" t="s">
        <v>111</v>
      </c>
      <c r="F709" s="54">
        <v>58.53</v>
      </c>
      <c r="G709" s="67">
        <v>220</v>
      </c>
      <c r="H709" s="68">
        <f t="shared" si="58"/>
        <v>12876.6</v>
      </c>
      <c r="I709" s="68">
        <f t="shared" si="57"/>
        <v>772.596</v>
      </c>
      <c r="J709" s="68">
        <f t="shared" si="56"/>
        <v>772.596</v>
      </c>
      <c r="K709" s="68">
        <v>0</v>
      </c>
      <c r="L709" s="68">
        <f t="shared" si="55"/>
        <v>14421.791999999999</v>
      </c>
    </row>
    <row r="710" spans="1:12">
      <c r="A710" s="65">
        <v>43861</v>
      </c>
      <c r="B710" s="19" t="s">
        <v>313</v>
      </c>
      <c r="C710" s="51"/>
      <c r="D710" s="52">
        <v>0.18</v>
      </c>
      <c r="E710" s="53" t="s">
        <v>113</v>
      </c>
      <c r="F710" s="54">
        <v>10</v>
      </c>
      <c r="G710" s="67"/>
      <c r="H710" s="68"/>
      <c r="I710" s="68">
        <f t="shared" si="57"/>
        <v>0</v>
      </c>
      <c r="J710" s="68">
        <f t="shared" si="56"/>
        <v>0</v>
      </c>
      <c r="K710" s="68">
        <v>0</v>
      </c>
      <c r="L710" s="68">
        <f t="shared" si="55"/>
        <v>0</v>
      </c>
    </row>
    <row r="711" spans="1:12">
      <c r="A711" s="65">
        <v>43861</v>
      </c>
      <c r="B711" s="19" t="s">
        <v>313</v>
      </c>
      <c r="C711" s="51"/>
      <c r="D711" s="52">
        <v>0.18</v>
      </c>
      <c r="E711" s="53" t="s">
        <v>112</v>
      </c>
      <c r="F711" s="54">
        <v>10</v>
      </c>
      <c r="G711" s="67"/>
      <c r="H711" s="68">
        <v>18140</v>
      </c>
      <c r="I711" s="68">
        <f t="shared" si="57"/>
        <v>1632.6</v>
      </c>
      <c r="J711" s="68">
        <f t="shared" si="56"/>
        <v>1632.6</v>
      </c>
      <c r="K711" s="68">
        <v>0</v>
      </c>
      <c r="L711" s="68">
        <f t="shared" si="55"/>
        <v>21405.199999999997</v>
      </c>
    </row>
    <row r="712" spans="1:12">
      <c r="A712" s="65">
        <v>43861</v>
      </c>
      <c r="B712" s="19" t="s">
        <v>313</v>
      </c>
      <c r="C712" s="51"/>
      <c r="D712" s="52">
        <v>0.18</v>
      </c>
      <c r="E712" s="53" t="s">
        <v>427</v>
      </c>
      <c r="F712" s="54">
        <v>12</v>
      </c>
      <c r="G712" s="67"/>
      <c r="H712" s="68"/>
      <c r="I712" s="68"/>
      <c r="J712" s="68"/>
      <c r="K712" s="68"/>
      <c r="L712" s="68"/>
    </row>
    <row r="713" spans="1:12">
      <c r="A713" s="40">
        <v>43862</v>
      </c>
      <c r="B713" s="19" t="s">
        <v>349</v>
      </c>
      <c r="C713" s="32">
        <v>3924</v>
      </c>
      <c r="D713" s="33">
        <v>0.18</v>
      </c>
      <c r="E713" s="37" t="s">
        <v>246</v>
      </c>
      <c r="F713" s="44">
        <v>50</v>
      </c>
      <c r="G713" s="41">
        <v>93.220299999999995</v>
      </c>
      <c r="H713" s="63">
        <f t="shared" ref="H713:H744" si="59">F713*G713</f>
        <v>4661.0149999999994</v>
      </c>
      <c r="I713" s="63">
        <f t="shared" ref="I713:I744" si="60">H713*D713/2</f>
        <v>419.49134999999995</v>
      </c>
      <c r="J713" s="63">
        <f t="shared" ref="J713:J744" si="61">I713</f>
        <v>419.49134999999995</v>
      </c>
      <c r="K713" s="63">
        <v>0</v>
      </c>
      <c r="L713" s="63">
        <f t="shared" ref="L713:L744" si="62">SUM(H713:K713)</f>
        <v>5499.9976999999999</v>
      </c>
    </row>
    <row r="714" spans="1:12">
      <c r="A714" s="40">
        <v>43864</v>
      </c>
      <c r="B714" s="19" t="s">
        <v>349</v>
      </c>
      <c r="C714" s="32">
        <v>8509</v>
      </c>
      <c r="D714" s="33">
        <v>0.18</v>
      </c>
      <c r="E714" s="39" t="s">
        <v>70</v>
      </c>
      <c r="F714" s="44">
        <v>1</v>
      </c>
      <c r="G714" s="41">
        <v>2330.5084999999999</v>
      </c>
      <c r="H714" s="63">
        <f t="shared" si="59"/>
        <v>2330.5084999999999</v>
      </c>
      <c r="I714" s="63">
        <f t="shared" si="60"/>
        <v>209.74576499999998</v>
      </c>
      <c r="J714" s="63">
        <f t="shared" si="61"/>
        <v>209.74576499999998</v>
      </c>
      <c r="K714" s="63">
        <v>0</v>
      </c>
      <c r="L714" s="63">
        <f t="shared" si="62"/>
        <v>2750.0000300000002</v>
      </c>
    </row>
    <row r="715" spans="1:12">
      <c r="A715" s="40">
        <v>43865</v>
      </c>
      <c r="B715" s="19" t="s">
        <v>349</v>
      </c>
      <c r="C715" s="32">
        <v>8211</v>
      </c>
      <c r="D715" s="33">
        <v>0.12</v>
      </c>
      <c r="E715" s="37" t="s">
        <v>241</v>
      </c>
      <c r="F715" s="16">
        <v>2</v>
      </c>
      <c r="G715" s="41">
        <v>22.321400000000001</v>
      </c>
      <c r="H715" s="63">
        <f t="shared" si="59"/>
        <v>44.642800000000001</v>
      </c>
      <c r="I715" s="63">
        <f t="shared" si="60"/>
        <v>2.6785679999999998</v>
      </c>
      <c r="J715" s="63">
        <f t="shared" si="61"/>
        <v>2.6785679999999998</v>
      </c>
      <c r="K715" s="63">
        <v>0</v>
      </c>
      <c r="L715" s="63">
        <f t="shared" si="62"/>
        <v>49.999935999999998</v>
      </c>
    </row>
    <row r="716" spans="1:12">
      <c r="A716" s="40">
        <v>43865</v>
      </c>
      <c r="B716" s="19" t="s">
        <v>327</v>
      </c>
      <c r="C716" s="32">
        <v>7615</v>
      </c>
      <c r="D716" s="33">
        <v>0.12</v>
      </c>
      <c r="E716" s="37" t="s">
        <v>277</v>
      </c>
      <c r="F716" s="16">
        <v>3.21</v>
      </c>
      <c r="G716" s="41">
        <v>593.75</v>
      </c>
      <c r="H716" s="63">
        <f t="shared" si="59"/>
        <v>1905.9375</v>
      </c>
      <c r="I716" s="63">
        <f t="shared" si="60"/>
        <v>114.35625</v>
      </c>
      <c r="J716" s="63">
        <f t="shared" si="61"/>
        <v>114.35625</v>
      </c>
      <c r="K716" s="63">
        <v>0</v>
      </c>
      <c r="L716" s="63">
        <f t="shared" si="62"/>
        <v>2134.65</v>
      </c>
    </row>
    <row r="717" spans="1:12">
      <c r="A717" s="40">
        <v>43865</v>
      </c>
      <c r="B717" s="19" t="s">
        <v>313</v>
      </c>
      <c r="C717" s="32">
        <v>7323</v>
      </c>
      <c r="D717" s="33">
        <v>0.12</v>
      </c>
      <c r="E717" s="37" t="s">
        <v>234</v>
      </c>
      <c r="F717" s="35">
        <v>2.66</v>
      </c>
      <c r="G717" s="41">
        <v>425</v>
      </c>
      <c r="H717" s="63">
        <f t="shared" si="59"/>
        <v>1130.5</v>
      </c>
      <c r="I717" s="63">
        <f t="shared" si="60"/>
        <v>67.83</v>
      </c>
      <c r="J717" s="63">
        <f t="shared" si="61"/>
        <v>67.83</v>
      </c>
      <c r="K717" s="63">
        <v>0</v>
      </c>
      <c r="L717" s="63">
        <f t="shared" si="62"/>
        <v>1266.1599999999999</v>
      </c>
    </row>
    <row r="718" spans="1:12">
      <c r="A718" s="40">
        <v>43866</v>
      </c>
      <c r="B718" s="19" t="s">
        <v>313</v>
      </c>
      <c r="C718" s="32">
        <v>8539</v>
      </c>
      <c r="D718" s="33">
        <v>0.12</v>
      </c>
      <c r="E718" s="37" t="s">
        <v>120</v>
      </c>
      <c r="F718" s="16">
        <v>5</v>
      </c>
      <c r="G718" s="41">
        <v>116.0714</v>
      </c>
      <c r="H718" s="63">
        <f t="shared" si="59"/>
        <v>580.35699999999997</v>
      </c>
      <c r="I718" s="63">
        <f t="shared" si="60"/>
        <v>34.821419999999996</v>
      </c>
      <c r="J718" s="63">
        <f t="shared" si="61"/>
        <v>34.821419999999996</v>
      </c>
      <c r="K718" s="63">
        <v>0</v>
      </c>
      <c r="L718" s="63">
        <f t="shared" si="62"/>
        <v>649.99983999999995</v>
      </c>
    </row>
    <row r="719" spans="1:12">
      <c r="A719" s="40">
        <v>43866</v>
      </c>
      <c r="B719" s="19" t="s">
        <v>313</v>
      </c>
      <c r="C719" s="32">
        <v>9405</v>
      </c>
      <c r="D719" s="33">
        <v>0.12</v>
      </c>
      <c r="E719" s="37" t="s">
        <v>131</v>
      </c>
      <c r="F719" s="35">
        <v>8</v>
      </c>
      <c r="G719" s="41">
        <v>1674.1070999999999</v>
      </c>
      <c r="H719" s="63">
        <f t="shared" si="59"/>
        <v>13392.8568</v>
      </c>
      <c r="I719" s="63">
        <f t="shared" si="60"/>
        <v>803.57140799999991</v>
      </c>
      <c r="J719" s="63">
        <f t="shared" si="61"/>
        <v>803.57140799999991</v>
      </c>
      <c r="K719" s="63">
        <v>0</v>
      </c>
      <c r="L719" s="63">
        <f t="shared" si="62"/>
        <v>14999.999615999999</v>
      </c>
    </row>
    <row r="720" spans="1:12">
      <c r="A720" s="40">
        <v>43866</v>
      </c>
      <c r="B720" s="19" t="s">
        <v>313</v>
      </c>
      <c r="C720" s="32">
        <v>8301</v>
      </c>
      <c r="D720" s="33">
        <v>0.18</v>
      </c>
      <c r="E720" s="37" t="s">
        <v>122</v>
      </c>
      <c r="F720" s="27">
        <v>4</v>
      </c>
      <c r="G720" s="41">
        <v>67.796599999999998</v>
      </c>
      <c r="H720" s="63">
        <f t="shared" si="59"/>
        <v>271.18639999999999</v>
      </c>
      <c r="I720" s="63">
        <f t="shared" si="60"/>
        <v>24.406775999999997</v>
      </c>
      <c r="J720" s="63">
        <f t="shared" si="61"/>
        <v>24.406775999999997</v>
      </c>
      <c r="K720" s="63">
        <v>0</v>
      </c>
      <c r="L720" s="63">
        <f t="shared" si="62"/>
        <v>319.99995199999995</v>
      </c>
    </row>
    <row r="721" spans="1:12">
      <c r="A721" s="40">
        <v>43866</v>
      </c>
      <c r="B721" s="19" t="s">
        <v>313</v>
      </c>
      <c r="C721" s="32">
        <v>8513</v>
      </c>
      <c r="D721" s="33">
        <v>0.18</v>
      </c>
      <c r="E721" s="39" t="s">
        <v>78</v>
      </c>
      <c r="F721" s="16">
        <v>3</v>
      </c>
      <c r="G721" s="41">
        <v>224.5763</v>
      </c>
      <c r="H721" s="63">
        <f t="shared" si="59"/>
        <v>673.72890000000007</v>
      </c>
      <c r="I721" s="63">
        <f t="shared" si="60"/>
        <v>60.635601000000001</v>
      </c>
      <c r="J721" s="63">
        <f t="shared" si="61"/>
        <v>60.635601000000001</v>
      </c>
      <c r="K721" s="63">
        <v>0</v>
      </c>
      <c r="L721" s="63">
        <f t="shared" si="62"/>
        <v>795.00010199999997</v>
      </c>
    </row>
    <row r="722" spans="1:12">
      <c r="A722" s="40">
        <v>43867</v>
      </c>
      <c r="B722" s="19" t="s">
        <v>313</v>
      </c>
      <c r="C722" s="32">
        <v>3924</v>
      </c>
      <c r="D722" s="33">
        <v>0.18</v>
      </c>
      <c r="E722" s="37" t="s">
        <v>178</v>
      </c>
      <c r="F722" s="35">
        <v>3</v>
      </c>
      <c r="G722" s="41">
        <v>250</v>
      </c>
      <c r="H722" s="63">
        <f t="shared" si="59"/>
        <v>750</v>
      </c>
      <c r="I722" s="63">
        <f t="shared" si="60"/>
        <v>67.5</v>
      </c>
      <c r="J722" s="63">
        <f t="shared" si="61"/>
        <v>67.5</v>
      </c>
      <c r="K722" s="63">
        <v>0</v>
      </c>
      <c r="L722" s="63">
        <f t="shared" si="62"/>
        <v>885</v>
      </c>
    </row>
    <row r="723" spans="1:12">
      <c r="A723" s="40">
        <v>43867</v>
      </c>
      <c r="B723" s="19" t="s">
        <v>313</v>
      </c>
      <c r="C723" s="32">
        <v>8509</v>
      </c>
      <c r="D723" s="33">
        <v>0.18</v>
      </c>
      <c r="E723" s="37" t="s">
        <v>148</v>
      </c>
      <c r="F723" s="27">
        <v>1</v>
      </c>
      <c r="G723" s="41">
        <v>1567.7965999999999</v>
      </c>
      <c r="H723" s="63">
        <f t="shared" si="59"/>
        <v>1567.7965999999999</v>
      </c>
      <c r="I723" s="63">
        <f t="shared" si="60"/>
        <v>141.10169399999998</v>
      </c>
      <c r="J723" s="63">
        <f t="shared" si="61"/>
        <v>141.10169399999998</v>
      </c>
      <c r="K723" s="63">
        <v>0</v>
      </c>
      <c r="L723" s="63">
        <f t="shared" si="62"/>
        <v>1849.9999879999998</v>
      </c>
    </row>
    <row r="724" spans="1:12">
      <c r="A724" s="40">
        <v>43868</v>
      </c>
      <c r="B724" s="19" t="s">
        <v>313</v>
      </c>
      <c r="C724" s="14">
        <v>7615</v>
      </c>
      <c r="D724" s="15">
        <v>0.12</v>
      </c>
      <c r="E724" s="37" t="s">
        <v>174</v>
      </c>
      <c r="F724" s="27">
        <v>3.98</v>
      </c>
      <c r="G724" s="41">
        <v>379.46429999999998</v>
      </c>
      <c r="H724" s="63">
        <f t="shared" si="59"/>
        <v>1510.267914</v>
      </c>
      <c r="I724" s="63">
        <f t="shared" si="60"/>
        <v>90.616074839999996</v>
      </c>
      <c r="J724" s="63">
        <f t="shared" si="61"/>
        <v>90.616074839999996</v>
      </c>
      <c r="K724" s="63">
        <v>0</v>
      </c>
      <c r="L724" s="63">
        <f t="shared" si="62"/>
        <v>1691.50006368</v>
      </c>
    </row>
    <row r="725" spans="1:12">
      <c r="A725" s="40">
        <v>43869</v>
      </c>
      <c r="B725" s="19" t="s">
        <v>313</v>
      </c>
      <c r="C725" s="14">
        <v>7323</v>
      </c>
      <c r="D725" s="15">
        <v>0.12</v>
      </c>
      <c r="E725" s="37" t="s">
        <v>329</v>
      </c>
      <c r="F725" s="27">
        <v>4.1100000000000003</v>
      </c>
      <c r="G725" s="41">
        <v>185</v>
      </c>
      <c r="H725" s="63">
        <f t="shared" si="59"/>
        <v>760.35</v>
      </c>
      <c r="I725" s="63">
        <f t="shared" si="60"/>
        <v>45.621000000000002</v>
      </c>
      <c r="J725" s="63">
        <f t="shared" si="61"/>
        <v>45.621000000000002</v>
      </c>
      <c r="K725" s="63">
        <v>0</v>
      </c>
      <c r="L725" s="63">
        <f t="shared" si="62"/>
        <v>851.59199999999998</v>
      </c>
    </row>
    <row r="726" spans="1:12">
      <c r="A726" s="40">
        <v>43870</v>
      </c>
      <c r="B726" s="19" t="s">
        <v>349</v>
      </c>
      <c r="C726" s="32">
        <v>7323</v>
      </c>
      <c r="D726" s="33">
        <v>0.12</v>
      </c>
      <c r="E726" s="37" t="s">
        <v>296</v>
      </c>
      <c r="F726" s="27">
        <v>1</v>
      </c>
      <c r="G726" s="41">
        <v>223.21430000000001</v>
      </c>
      <c r="H726" s="63">
        <f t="shared" si="59"/>
        <v>223.21430000000001</v>
      </c>
      <c r="I726" s="63">
        <f t="shared" si="60"/>
        <v>13.392858</v>
      </c>
      <c r="J726" s="63">
        <f t="shared" si="61"/>
        <v>13.392858</v>
      </c>
      <c r="K726" s="63">
        <v>0</v>
      </c>
      <c r="L726" s="63">
        <f t="shared" si="62"/>
        <v>250.00001599999999</v>
      </c>
    </row>
    <row r="727" spans="1:12">
      <c r="A727" s="40">
        <v>43870</v>
      </c>
      <c r="B727" s="19" t="s">
        <v>349</v>
      </c>
      <c r="C727" s="32">
        <v>3924</v>
      </c>
      <c r="D727" s="33">
        <v>0.18</v>
      </c>
      <c r="E727" s="37" t="s">
        <v>246</v>
      </c>
      <c r="F727" s="27">
        <v>4</v>
      </c>
      <c r="G727" s="41">
        <v>93.220299999999995</v>
      </c>
      <c r="H727" s="63">
        <f t="shared" si="59"/>
        <v>372.88119999999998</v>
      </c>
      <c r="I727" s="63">
        <f t="shared" si="60"/>
        <v>33.559307999999994</v>
      </c>
      <c r="J727" s="63">
        <f t="shared" si="61"/>
        <v>33.559307999999994</v>
      </c>
      <c r="K727" s="63">
        <v>0</v>
      </c>
      <c r="L727" s="63">
        <f t="shared" si="62"/>
        <v>439.99981599999995</v>
      </c>
    </row>
    <row r="728" spans="1:12">
      <c r="A728" s="40">
        <v>43870</v>
      </c>
      <c r="B728" s="19" t="s">
        <v>349</v>
      </c>
      <c r="C728" s="32">
        <v>8211</v>
      </c>
      <c r="D728" s="33">
        <v>0.12</v>
      </c>
      <c r="E728" s="37" t="s">
        <v>170</v>
      </c>
      <c r="F728" s="27">
        <v>2</v>
      </c>
      <c r="G728" s="41">
        <v>35.714300000000001</v>
      </c>
      <c r="H728" s="63">
        <f t="shared" si="59"/>
        <v>71.428600000000003</v>
      </c>
      <c r="I728" s="63">
        <f t="shared" si="60"/>
        <v>4.2857159999999999</v>
      </c>
      <c r="J728" s="63">
        <f t="shared" si="61"/>
        <v>4.2857159999999999</v>
      </c>
      <c r="K728" s="63">
        <v>0</v>
      </c>
      <c r="L728" s="63">
        <f t="shared" si="62"/>
        <v>80.00003199999999</v>
      </c>
    </row>
    <row r="729" spans="1:12">
      <c r="A729" s="40">
        <v>43870</v>
      </c>
      <c r="B729" s="19" t="s">
        <v>313</v>
      </c>
      <c r="C729" s="14">
        <v>7323</v>
      </c>
      <c r="D729" s="15">
        <v>0.12</v>
      </c>
      <c r="E729" s="37" t="s">
        <v>259</v>
      </c>
      <c r="F729" s="35">
        <v>3.6</v>
      </c>
      <c r="G729" s="41">
        <v>425</v>
      </c>
      <c r="H729" s="63">
        <f t="shared" si="59"/>
        <v>1530</v>
      </c>
      <c r="I729" s="63">
        <f t="shared" si="60"/>
        <v>91.8</v>
      </c>
      <c r="J729" s="63">
        <f t="shared" si="61"/>
        <v>91.8</v>
      </c>
      <c r="K729" s="63">
        <v>0</v>
      </c>
      <c r="L729" s="63">
        <f t="shared" si="62"/>
        <v>1713.6</v>
      </c>
    </row>
    <row r="730" spans="1:12">
      <c r="A730" s="40">
        <v>43871</v>
      </c>
      <c r="B730" s="19" t="s">
        <v>434</v>
      </c>
      <c r="C730" s="32">
        <v>7323</v>
      </c>
      <c r="D730" s="33">
        <v>0.18</v>
      </c>
      <c r="E730" s="37" t="s">
        <v>250</v>
      </c>
      <c r="F730" s="27">
        <v>1</v>
      </c>
      <c r="G730" s="41">
        <v>1144.0678</v>
      </c>
      <c r="H730" s="63">
        <f t="shared" si="59"/>
        <v>1144.0678</v>
      </c>
      <c r="I730" s="63">
        <f t="shared" si="60"/>
        <v>102.96610199999999</v>
      </c>
      <c r="J730" s="63">
        <f t="shared" si="61"/>
        <v>102.96610199999999</v>
      </c>
      <c r="K730" s="63">
        <v>0</v>
      </c>
      <c r="L730" s="63">
        <f t="shared" si="62"/>
        <v>1350.0000040000002</v>
      </c>
    </row>
    <row r="731" spans="1:12">
      <c r="A731" s="40">
        <v>43871</v>
      </c>
      <c r="B731" s="19" t="s">
        <v>349</v>
      </c>
      <c r="C731" s="14">
        <v>8215</v>
      </c>
      <c r="D731" s="15">
        <v>0.12</v>
      </c>
      <c r="E731" s="37" t="s">
        <v>160</v>
      </c>
      <c r="F731" s="27">
        <v>2</v>
      </c>
      <c r="G731" s="41">
        <v>491.07139999999998</v>
      </c>
      <c r="H731" s="63">
        <f t="shared" si="59"/>
        <v>982.14279999999997</v>
      </c>
      <c r="I731" s="63">
        <f t="shared" si="60"/>
        <v>58.928567999999999</v>
      </c>
      <c r="J731" s="63">
        <f t="shared" si="61"/>
        <v>58.928567999999999</v>
      </c>
      <c r="K731" s="63">
        <v>0</v>
      </c>
      <c r="L731" s="63">
        <f t="shared" si="62"/>
        <v>1099.9999359999999</v>
      </c>
    </row>
    <row r="732" spans="1:12">
      <c r="A732" s="40">
        <v>43871</v>
      </c>
      <c r="B732" s="19" t="s">
        <v>313</v>
      </c>
      <c r="C732" s="32">
        <v>7323</v>
      </c>
      <c r="D732" s="33">
        <v>0.12</v>
      </c>
      <c r="E732" s="37" t="s">
        <v>296</v>
      </c>
      <c r="F732" s="16">
        <v>3</v>
      </c>
      <c r="G732" s="41">
        <v>223.21430000000001</v>
      </c>
      <c r="H732" s="63">
        <f t="shared" si="59"/>
        <v>669.64290000000005</v>
      </c>
      <c r="I732" s="63">
        <f t="shared" si="60"/>
        <v>40.178574000000005</v>
      </c>
      <c r="J732" s="63">
        <f t="shared" si="61"/>
        <v>40.178574000000005</v>
      </c>
      <c r="K732" s="63">
        <v>0</v>
      </c>
      <c r="L732" s="63">
        <f t="shared" si="62"/>
        <v>750.00004800000011</v>
      </c>
    </row>
    <row r="733" spans="1:12">
      <c r="A733" s="40">
        <v>43872</v>
      </c>
      <c r="B733" s="66" t="s">
        <v>313</v>
      </c>
      <c r="C733" s="32">
        <v>8539</v>
      </c>
      <c r="D733" s="33">
        <v>0.12</v>
      </c>
      <c r="E733" s="37" t="s">
        <v>370</v>
      </c>
      <c r="F733" s="35">
        <v>8</v>
      </c>
      <c r="G733" s="41">
        <v>89.285700000000006</v>
      </c>
      <c r="H733" s="63">
        <f t="shared" si="59"/>
        <v>714.28560000000004</v>
      </c>
      <c r="I733" s="63">
        <f t="shared" si="60"/>
        <v>42.857136000000004</v>
      </c>
      <c r="J733" s="63">
        <f t="shared" si="61"/>
        <v>42.857136000000004</v>
      </c>
      <c r="K733" s="63">
        <v>0</v>
      </c>
      <c r="L733" s="63">
        <f t="shared" si="62"/>
        <v>799.99987199999998</v>
      </c>
    </row>
    <row r="734" spans="1:12">
      <c r="A734" s="40">
        <v>43872</v>
      </c>
      <c r="B734" s="19" t="s">
        <v>434</v>
      </c>
      <c r="C734" s="32">
        <v>8211</v>
      </c>
      <c r="D734" s="33">
        <v>0.12</v>
      </c>
      <c r="E734" s="37" t="s">
        <v>241</v>
      </c>
      <c r="F734" s="16">
        <v>2</v>
      </c>
      <c r="G734" s="41">
        <v>26.785699999999999</v>
      </c>
      <c r="H734" s="63">
        <f t="shared" si="59"/>
        <v>53.571399999999997</v>
      </c>
      <c r="I734" s="63">
        <f t="shared" si="60"/>
        <v>3.2142839999999997</v>
      </c>
      <c r="J734" s="63">
        <f t="shared" si="61"/>
        <v>3.2142839999999997</v>
      </c>
      <c r="K734" s="63">
        <v>0</v>
      </c>
      <c r="L734" s="63">
        <f t="shared" si="62"/>
        <v>59.999967999999996</v>
      </c>
    </row>
    <row r="735" spans="1:12">
      <c r="A735" s="40">
        <v>43873</v>
      </c>
      <c r="B735" s="19" t="s">
        <v>349</v>
      </c>
      <c r="C735" s="32">
        <v>7323</v>
      </c>
      <c r="D735" s="33">
        <v>0.12</v>
      </c>
      <c r="E735" s="37" t="s">
        <v>152</v>
      </c>
      <c r="F735" s="16">
        <v>3.22</v>
      </c>
      <c r="G735" s="41">
        <v>365</v>
      </c>
      <c r="H735" s="63">
        <f t="shared" si="59"/>
        <v>1175.3000000000002</v>
      </c>
      <c r="I735" s="63">
        <f t="shared" si="60"/>
        <v>70.518000000000015</v>
      </c>
      <c r="J735" s="63">
        <f t="shared" si="61"/>
        <v>70.518000000000015</v>
      </c>
      <c r="K735" s="63">
        <v>0</v>
      </c>
      <c r="L735" s="63">
        <f t="shared" si="62"/>
        <v>1316.3360000000002</v>
      </c>
    </row>
    <row r="736" spans="1:12">
      <c r="A736" s="40">
        <v>43873</v>
      </c>
      <c r="B736" s="19" t="s">
        <v>313</v>
      </c>
      <c r="C736" s="32">
        <v>7323</v>
      </c>
      <c r="D736" s="33">
        <v>0.12</v>
      </c>
      <c r="E736" s="37" t="s">
        <v>296</v>
      </c>
      <c r="F736" s="35">
        <v>2</v>
      </c>
      <c r="G736" s="41">
        <v>223.21430000000001</v>
      </c>
      <c r="H736" s="63">
        <f t="shared" si="59"/>
        <v>446.42860000000002</v>
      </c>
      <c r="I736" s="63">
        <f t="shared" si="60"/>
        <v>26.785716000000001</v>
      </c>
      <c r="J736" s="63">
        <f t="shared" si="61"/>
        <v>26.785716000000001</v>
      </c>
      <c r="K736" s="63">
        <v>0</v>
      </c>
      <c r="L736" s="63">
        <f t="shared" si="62"/>
        <v>500.00003199999998</v>
      </c>
    </row>
    <row r="737" spans="1:12">
      <c r="A737" s="40">
        <v>43873</v>
      </c>
      <c r="B737" s="19" t="s">
        <v>349</v>
      </c>
      <c r="C737" s="32">
        <v>8211</v>
      </c>
      <c r="D737" s="33">
        <v>0.12</v>
      </c>
      <c r="E737" s="37" t="s">
        <v>170</v>
      </c>
      <c r="F737" s="35">
        <v>5</v>
      </c>
      <c r="G737" s="41">
        <v>35.714300000000001</v>
      </c>
      <c r="H737" s="63">
        <f t="shared" si="59"/>
        <v>178.57150000000001</v>
      </c>
      <c r="I737" s="63">
        <f t="shared" si="60"/>
        <v>10.71429</v>
      </c>
      <c r="J737" s="63">
        <f t="shared" si="61"/>
        <v>10.71429</v>
      </c>
      <c r="K737" s="63">
        <v>0</v>
      </c>
      <c r="L737" s="63">
        <f t="shared" si="62"/>
        <v>200.00008000000003</v>
      </c>
    </row>
    <row r="738" spans="1:12">
      <c r="A738" s="40">
        <v>43874</v>
      </c>
      <c r="B738" s="19" t="s">
        <v>313</v>
      </c>
      <c r="C738" s="32">
        <v>7323</v>
      </c>
      <c r="D738" s="33">
        <v>0.12</v>
      </c>
      <c r="E738" s="38" t="s">
        <v>104</v>
      </c>
      <c r="F738" s="16">
        <v>2.02</v>
      </c>
      <c r="G738" s="41">
        <v>525</v>
      </c>
      <c r="H738" s="63">
        <f t="shared" si="59"/>
        <v>1060.5</v>
      </c>
      <c r="I738" s="63">
        <f t="shared" si="60"/>
        <v>63.629999999999995</v>
      </c>
      <c r="J738" s="63">
        <f t="shared" si="61"/>
        <v>63.629999999999995</v>
      </c>
      <c r="K738" s="63">
        <v>0</v>
      </c>
      <c r="L738" s="63">
        <f t="shared" si="62"/>
        <v>1187.7600000000002</v>
      </c>
    </row>
    <row r="739" spans="1:12">
      <c r="A739" s="40">
        <v>43877</v>
      </c>
      <c r="B739" s="19" t="s">
        <v>313</v>
      </c>
      <c r="C739" s="32">
        <v>7615</v>
      </c>
      <c r="D739" s="33">
        <v>0.12</v>
      </c>
      <c r="E739" s="37" t="s">
        <v>247</v>
      </c>
      <c r="F739" s="16">
        <v>8</v>
      </c>
      <c r="G739" s="41">
        <v>468.75</v>
      </c>
      <c r="H739" s="63">
        <f t="shared" si="59"/>
        <v>3750</v>
      </c>
      <c r="I739" s="63">
        <f t="shared" si="60"/>
        <v>225</v>
      </c>
      <c r="J739" s="63">
        <f t="shared" si="61"/>
        <v>225</v>
      </c>
      <c r="K739" s="63">
        <v>0</v>
      </c>
      <c r="L739" s="63">
        <f t="shared" si="62"/>
        <v>4200</v>
      </c>
    </row>
    <row r="740" spans="1:12">
      <c r="A740" s="40">
        <v>43877</v>
      </c>
      <c r="B740" s="19" t="s">
        <v>313</v>
      </c>
      <c r="C740" s="32">
        <v>7323</v>
      </c>
      <c r="D740" s="33">
        <v>0.12</v>
      </c>
      <c r="E740" s="38" t="s">
        <v>105</v>
      </c>
      <c r="F740" s="16">
        <f>4.75-3.99</f>
        <v>0.75999999999999979</v>
      </c>
      <c r="G740" s="41">
        <v>580</v>
      </c>
      <c r="H740" s="63">
        <f t="shared" si="59"/>
        <v>440.7999999999999</v>
      </c>
      <c r="I740" s="63">
        <f t="shared" si="60"/>
        <v>26.447999999999993</v>
      </c>
      <c r="J740" s="63">
        <f t="shared" si="61"/>
        <v>26.447999999999993</v>
      </c>
      <c r="K740" s="63">
        <v>0</v>
      </c>
      <c r="L740" s="63">
        <f t="shared" si="62"/>
        <v>493.69599999999986</v>
      </c>
    </row>
    <row r="741" spans="1:12">
      <c r="A741" s="40">
        <v>43878</v>
      </c>
      <c r="B741" s="19" t="s">
        <v>313</v>
      </c>
      <c r="C741" s="32">
        <v>7013</v>
      </c>
      <c r="D741" s="33">
        <v>0.18</v>
      </c>
      <c r="E741" s="34" t="s">
        <v>288</v>
      </c>
      <c r="F741" s="16">
        <v>1</v>
      </c>
      <c r="G741" s="41">
        <v>245.7627</v>
      </c>
      <c r="H741" s="63">
        <f t="shared" si="59"/>
        <v>245.7627</v>
      </c>
      <c r="I741" s="63">
        <f t="shared" si="60"/>
        <v>22.118642999999999</v>
      </c>
      <c r="J741" s="63">
        <f t="shared" si="61"/>
        <v>22.118642999999999</v>
      </c>
      <c r="K741" s="63">
        <v>0</v>
      </c>
      <c r="L741" s="63">
        <f t="shared" si="62"/>
        <v>289.99998600000004</v>
      </c>
    </row>
    <row r="742" spans="1:12">
      <c r="A742" s="40">
        <v>43878</v>
      </c>
      <c r="B742" s="19" t="s">
        <v>313</v>
      </c>
      <c r="C742" s="32">
        <v>3924</v>
      </c>
      <c r="D742" s="33">
        <v>0.18</v>
      </c>
      <c r="E742" s="37" t="s">
        <v>178</v>
      </c>
      <c r="F742" s="44">
        <v>3</v>
      </c>
      <c r="G742" s="41">
        <v>240.113</v>
      </c>
      <c r="H742" s="63">
        <f t="shared" si="59"/>
        <v>720.33899999999994</v>
      </c>
      <c r="I742" s="63">
        <f t="shared" si="60"/>
        <v>64.83050999999999</v>
      </c>
      <c r="J742" s="63">
        <f t="shared" si="61"/>
        <v>64.83050999999999</v>
      </c>
      <c r="K742" s="63">
        <v>0</v>
      </c>
      <c r="L742" s="63">
        <f t="shared" si="62"/>
        <v>850.00001999999995</v>
      </c>
    </row>
    <row r="743" spans="1:12">
      <c r="A743" s="40">
        <v>43878</v>
      </c>
      <c r="B743" s="19" t="s">
        <v>313</v>
      </c>
      <c r="C743" s="32">
        <v>8513</v>
      </c>
      <c r="D743" s="33">
        <v>0.18</v>
      </c>
      <c r="E743" s="39" t="s">
        <v>77</v>
      </c>
      <c r="F743" s="16">
        <v>3</v>
      </c>
      <c r="G743" s="41">
        <v>186.44069999999999</v>
      </c>
      <c r="H743" s="63">
        <f t="shared" si="59"/>
        <v>559.32209999999998</v>
      </c>
      <c r="I743" s="63">
        <f t="shared" si="60"/>
        <v>50.338988999999998</v>
      </c>
      <c r="J743" s="63">
        <f t="shared" si="61"/>
        <v>50.338988999999998</v>
      </c>
      <c r="K743" s="63">
        <v>0</v>
      </c>
      <c r="L743" s="63">
        <f t="shared" si="62"/>
        <v>660.00007799999992</v>
      </c>
    </row>
    <row r="744" spans="1:12">
      <c r="A744" s="40">
        <v>43879</v>
      </c>
      <c r="B744" s="19" t="s">
        <v>349</v>
      </c>
      <c r="C744" s="32">
        <v>7323</v>
      </c>
      <c r="D744" s="33">
        <v>0.12</v>
      </c>
      <c r="E744" s="39" t="s">
        <v>89</v>
      </c>
      <c r="F744" s="16">
        <v>3</v>
      </c>
      <c r="G744" s="41">
        <v>155</v>
      </c>
      <c r="H744" s="63">
        <f t="shared" si="59"/>
        <v>465</v>
      </c>
      <c r="I744" s="63">
        <f t="shared" si="60"/>
        <v>27.9</v>
      </c>
      <c r="J744" s="63">
        <f t="shared" si="61"/>
        <v>27.9</v>
      </c>
      <c r="K744" s="63">
        <v>0</v>
      </c>
      <c r="L744" s="63">
        <f t="shared" si="62"/>
        <v>520.79999999999995</v>
      </c>
    </row>
    <row r="745" spans="1:12">
      <c r="A745" s="40">
        <v>43879</v>
      </c>
      <c r="B745" s="19" t="s">
        <v>313</v>
      </c>
      <c r="C745" s="32">
        <v>7323</v>
      </c>
      <c r="D745" s="33">
        <v>0.12</v>
      </c>
      <c r="E745" s="37" t="s">
        <v>296</v>
      </c>
      <c r="F745" s="35">
        <v>3</v>
      </c>
      <c r="G745" s="41">
        <v>223.21430000000001</v>
      </c>
      <c r="H745" s="63">
        <f t="shared" ref="H745:H776" si="63">F745*G745</f>
        <v>669.64290000000005</v>
      </c>
      <c r="I745" s="63">
        <f t="shared" ref="I745:I776" si="64">H745*D745/2</f>
        <v>40.178574000000005</v>
      </c>
      <c r="J745" s="63">
        <f t="shared" ref="J745:J776" si="65">I745</f>
        <v>40.178574000000005</v>
      </c>
      <c r="K745" s="63">
        <v>0</v>
      </c>
      <c r="L745" s="63">
        <f t="shared" ref="L745:L776" si="66">SUM(H745:K745)</f>
        <v>750.00004800000011</v>
      </c>
    </row>
    <row r="746" spans="1:12">
      <c r="A746" s="40">
        <v>43879</v>
      </c>
      <c r="B746" s="19" t="s">
        <v>349</v>
      </c>
      <c r="C746" s="32">
        <v>8536</v>
      </c>
      <c r="D746" s="33">
        <v>0.18</v>
      </c>
      <c r="E746" s="37" t="s">
        <v>298</v>
      </c>
      <c r="F746" s="44">
        <v>5</v>
      </c>
      <c r="G746" s="41">
        <v>76.271199999999993</v>
      </c>
      <c r="H746" s="63">
        <f t="shared" si="63"/>
        <v>381.35599999999999</v>
      </c>
      <c r="I746" s="63">
        <f t="shared" si="64"/>
        <v>34.322040000000001</v>
      </c>
      <c r="J746" s="63">
        <f t="shared" si="65"/>
        <v>34.322040000000001</v>
      </c>
      <c r="K746" s="63">
        <v>0</v>
      </c>
      <c r="L746" s="63">
        <f t="shared" si="66"/>
        <v>450.00008000000003</v>
      </c>
    </row>
    <row r="747" spans="1:12">
      <c r="A747" s="40">
        <v>43880</v>
      </c>
      <c r="B747" s="19" t="s">
        <v>313</v>
      </c>
      <c r="C747" s="14">
        <v>7323</v>
      </c>
      <c r="D747" s="15">
        <v>0.12</v>
      </c>
      <c r="E747" s="37" t="s">
        <v>329</v>
      </c>
      <c r="F747" s="27">
        <v>3.22</v>
      </c>
      <c r="G747" s="41">
        <v>185</v>
      </c>
      <c r="H747" s="63">
        <f t="shared" si="63"/>
        <v>595.70000000000005</v>
      </c>
      <c r="I747" s="63">
        <f t="shared" si="64"/>
        <v>35.742000000000004</v>
      </c>
      <c r="J747" s="63">
        <f t="shared" si="65"/>
        <v>35.742000000000004</v>
      </c>
      <c r="K747" s="63">
        <v>0</v>
      </c>
      <c r="L747" s="63">
        <f t="shared" si="66"/>
        <v>667.18399999999997</v>
      </c>
    </row>
    <row r="748" spans="1:12">
      <c r="A748" s="40">
        <v>43880</v>
      </c>
      <c r="B748" s="19" t="s">
        <v>313</v>
      </c>
      <c r="C748" s="32">
        <v>8509</v>
      </c>
      <c r="D748" s="33">
        <v>0.18</v>
      </c>
      <c r="E748" s="37" t="s">
        <v>148</v>
      </c>
      <c r="F748" s="27">
        <v>1</v>
      </c>
      <c r="G748" s="41">
        <v>1567.7965999999999</v>
      </c>
      <c r="H748" s="63">
        <f t="shared" si="63"/>
        <v>1567.7965999999999</v>
      </c>
      <c r="I748" s="63">
        <f t="shared" si="64"/>
        <v>141.10169399999998</v>
      </c>
      <c r="J748" s="63">
        <f t="shared" si="65"/>
        <v>141.10169399999998</v>
      </c>
      <c r="K748" s="63">
        <v>0</v>
      </c>
      <c r="L748" s="63">
        <f t="shared" si="66"/>
        <v>1849.9999879999998</v>
      </c>
    </row>
    <row r="749" spans="1:12">
      <c r="A749" s="40">
        <v>43881</v>
      </c>
      <c r="B749" s="19" t="s">
        <v>349</v>
      </c>
      <c r="C749" s="32">
        <v>9405</v>
      </c>
      <c r="D749" s="33">
        <v>0.12</v>
      </c>
      <c r="E749" s="37" t="s">
        <v>192</v>
      </c>
      <c r="F749" s="16">
        <v>20</v>
      </c>
      <c r="G749" s="41">
        <v>107.1429</v>
      </c>
      <c r="H749" s="63">
        <f t="shared" si="63"/>
        <v>2142.8580000000002</v>
      </c>
      <c r="I749" s="63">
        <f t="shared" si="64"/>
        <v>128.57148000000001</v>
      </c>
      <c r="J749" s="63">
        <f t="shared" si="65"/>
        <v>128.57148000000001</v>
      </c>
      <c r="K749" s="63">
        <v>0</v>
      </c>
      <c r="L749" s="63">
        <f t="shared" si="66"/>
        <v>2400.0009600000003</v>
      </c>
    </row>
    <row r="750" spans="1:12">
      <c r="A750" s="40">
        <v>43882</v>
      </c>
      <c r="B750" s="19" t="s">
        <v>349</v>
      </c>
      <c r="C750" s="32">
        <v>8301</v>
      </c>
      <c r="D750" s="33">
        <v>0.18</v>
      </c>
      <c r="E750" s="37" t="s">
        <v>123</v>
      </c>
      <c r="F750" s="35">
        <v>1</v>
      </c>
      <c r="G750" s="41">
        <v>254.2373</v>
      </c>
      <c r="H750" s="63">
        <f t="shared" si="63"/>
        <v>254.2373</v>
      </c>
      <c r="I750" s="63">
        <f t="shared" si="64"/>
        <v>22.881357000000001</v>
      </c>
      <c r="J750" s="63">
        <f t="shared" si="65"/>
        <v>22.881357000000001</v>
      </c>
      <c r="K750" s="63">
        <v>0</v>
      </c>
      <c r="L750" s="63">
        <f t="shared" si="66"/>
        <v>300.00001399999996</v>
      </c>
    </row>
    <row r="751" spans="1:12">
      <c r="A751" s="40">
        <v>43882</v>
      </c>
      <c r="B751" s="19" t="s">
        <v>349</v>
      </c>
      <c r="C751" s="32">
        <v>3924</v>
      </c>
      <c r="D751" s="33">
        <v>0.18</v>
      </c>
      <c r="E751" s="37" t="s">
        <v>178</v>
      </c>
      <c r="F751" s="27">
        <v>3</v>
      </c>
      <c r="G751" s="41">
        <v>240.113</v>
      </c>
      <c r="H751" s="63">
        <f t="shared" si="63"/>
        <v>720.33899999999994</v>
      </c>
      <c r="I751" s="63">
        <f t="shared" si="64"/>
        <v>64.83050999999999</v>
      </c>
      <c r="J751" s="63">
        <f t="shared" si="65"/>
        <v>64.83050999999999</v>
      </c>
      <c r="K751" s="63">
        <v>0</v>
      </c>
      <c r="L751" s="63">
        <f t="shared" si="66"/>
        <v>850.00001999999995</v>
      </c>
    </row>
    <row r="752" spans="1:12">
      <c r="A752" s="40">
        <v>43883</v>
      </c>
      <c r="B752" s="19" t="s">
        <v>349</v>
      </c>
      <c r="C752" s="32">
        <v>7323</v>
      </c>
      <c r="D752" s="33">
        <v>0.12</v>
      </c>
      <c r="E752" s="37" t="s">
        <v>152</v>
      </c>
      <c r="F752" s="16">
        <v>2.56</v>
      </c>
      <c r="G752" s="41">
        <v>365</v>
      </c>
      <c r="H752" s="63">
        <f t="shared" si="63"/>
        <v>934.4</v>
      </c>
      <c r="I752" s="63">
        <f t="shared" si="64"/>
        <v>56.064</v>
      </c>
      <c r="J752" s="63">
        <f t="shared" si="65"/>
        <v>56.064</v>
      </c>
      <c r="K752" s="63">
        <v>0</v>
      </c>
      <c r="L752" s="63">
        <f t="shared" si="66"/>
        <v>1046.528</v>
      </c>
    </row>
    <row r="753" spans="1:12">
      <c r="A753" s="40">
        <v>43883</v>
      </c>
      <c r="B753" s="19" t="s">
        <v>313</v>
      </c>
      <c r="C753" s="32">
        <v>8516</v>
      </c>
      <c r="D753" s="33">
        <v>0.18</v>
      </c>
      <c r="E753" s="37" t="s">
        <v>317</v>
      </c>
      <c r="F753" s="16">
        <v>1</v>
      </c>
      <c r="G753" s="41">
        <v>783.89829999999995</v>
      </c>
      <c r="H753" s="63">
        <f t="shared" si="63"/>
        <v>783.89829999999995</v>
      </c>
      <c r="I753" s="63">
        <f t="shared" si="64"/>
        <v>70.55084699999999</v>
      </c>
      <c r="J753" s="63">
        <f t="shared" si="65"/>
        <v>70.55084699999999</v>
      </c>
      <c r="K753" s="63">
        <v>0</v>
      </c>
      <c r="L753" s="63">
        <f t="shared" si="66"/>
        <v>924.9999939999999</v>
      </c>
    </row>
    <row r="754" spans="1:12">
      <c r="A754" s="40">
        <v>43884</v>
      </c>
      <c r="B754" s="19" t="s">
        <v>349</v>
      </c>
      <c r="C754" s="32">
        <v>7321</v>
      </c>
      <c r="D754" s="33">
        <v>0.18</v>
      </c>
      <c r="E754" s="37" t="s">
        <v>341</v>
      </c>
      <c r="F754" s="44">
        <v>1</v>
      </c>
      <c r="G754" s="41">
        <v>1228.8136</v>
      </c>
      <c r="H754" s="63">
        <f t="shared" si="63"/>
        <v>1228.8136</v>
      </c>
      <c r="I754" s="63">
        <f t="shared" si="64"/>
        <v>110.59322399999999</v>
      </c>
      <c r="J754" s="63">
        <f t="shared" si="65"/>
        <v>110.59322399999999</v>
      </c>
      <c r="K754" s="63">
        <v>0</v>
      </c>
      <c r="L754" s="63">
        <f t="shared" si="66"/>
        <v>1450.0000479999999</v>
      </c>
    </row>
    <row r="755" spans="1:12">
      <c r="A755" s="40">
        <v>43884</v>
      </c>
      <c r="B755" s="19" t="s">
        <v>349</v>
      </c>
      <c r="C755" s="32">
        <v>7323</v>
      </c>
      <c r="D755" s="33">
        <v>0.12</v>
      </c>
      <c r="E755" s="37" t="s">
        <v>296</v>
      </c>
      <c r="F755" s="35">
        <v>1</v>
      </c>
      <c r="G755" s="41">
        <v>245.53569999999999</v>
      </c>
      <c r="H755" s="63">
        <f t="shared" si="63"/>
        <v>245.53569999999999</v>
      </c>
      <c r="I755" s="63">
        <f t="shared" si="64"/>
        <v>14.732142</v>
      </c>
      <c r="J755" s="63">
        <f t="shared" si="65"/>
        <v>14.732142</v>
      </c>
      <c r="K755" s="63">
        <v>0</v>
      </c>
      <c r="L755" s="63">
        <f t="shared" si="66"/>
        <v>274.99998399999998</v>
      </c>
    </row>
    <row r="756" spans="1:12">
      <c r="A756" s="40">
        <v>43884</v>
      </c>
      <c r="B756" s="19" t="s">
        <v>313</v>
      </c>
      <c r="C756" s="32">
        <v>8516</v>
      </c>
      <c r="D756" s="33">
        <v>0.18</v>
      </c>
      <c r="E756" s="37" t="s">
        <v>292</v>
      </c>
      <c r="F756" s="44">
        <v>1</v>
      </c>
      <c r="G756" s="41">
        <v>741.52539999999999</v>
      </c>
      <c r="H756" s="63">
        <f t="shared" si="63"/>
        <v>741.52539999999999</v>
      </c>
      <c r="I756" s="63">
        <f t="shared" si="64"/>
        <v>66.737285999999997</v>
      </c>
      <c r="J756" s="63">
        <f t="shared" si="65"/>
        <v>66.737285999999997</v>
      </c>
      <c r="K756" s="63">
        <v>0</v>
      </c>
      <c r="L756" s="63">
        <f t="shared" si="66"/>
        <v>874.99997200000007</v>
      </c>
    </row>
    <row r="757" spans="1:12">
      <c r="A757" s="40">
        <v>43884</v>
      </c>
      <c r="B757" s="19" t="s">
        <v>327</v>
      </c>
      <c r="C757" s="32">
        <v>8509</v>
      </c>
      <c r="D757" s="33">
        <v>0.18</v>
      </c>
      <c r="E757" s="37" t="s">
        <v>213</v>
      </c>
      <c r="F757" s="27">
        <v>1</v>
      </c>
      <c r="G757" s="41">
        <v>1906.7797</v>
      </c>
      <c r="H757" s="63">
        <f t="shared" si="63"/>
        <v>1906.7797</v>
      </c>
      <c r="I757" s="63">
        <f t="shared" si="64"/>
        <v>171.610173</v>
      </c>
      <c r="J757" s="63">
        <f t="shared" si="65"/>
        <v>171.610173</v>
      </c>
      <c r="K757" s="63">
        <v>0</v>
      </c>
      <c r="L757" s="63">
        <f t="shared" si="66"/>
        <v>2250.0000460000001</v>
      </c>
    </row>
    <row r="758" spans="1:12">
      <c r="A758" s="40">
        <v>43885</v>
      </c>
      <c r="B758" s="19" t="s">
        <v>313</v>
      </c>
      <c r="C758" s="14">
        <v>7323</v>
      </c>
      <c r="D758" s="15">
        <v>0.12</v>
      </c>
      <c r="E758" s="37" t="s">
        <v>150</v>
      </c>
      <c r="F758" s="27">
        <v>3.22</v>
      </c>
      <c r="G758" s="41">
        <v>395</v>
      </c>
      <c r="H758" s="63">
        <f t="shared" si="63"/>
        <v>1271.9000000000001</v>
      </c>
      <c r="I758" s="63">
        <f t="shared" si="64"/>
        <v>76.314000000000007</v>
      </c>
      <c r="J758" s="63">
        <f t="shared" si="65"/>
        <v>76.314000000000007</v>
      </c>
      <c r="K758" s="63">
        <v>0</v>
      </c>
      <c r="L758" s="63">
        <f t="shared" si="66"/>
        <v>1424.5280000000002</v>
      </c>
    </row>
    <row r="759" spans="1:12">
      <c r="A759" s="40">
        <v>43885</v>
      </c>
      <c r="B759" s="19" t="s">
        <v>349</v>
      </c>
      <c r="C759" s="32">
        <v>7323</v>
      </c>
      <c r="D759" s="33">
        <v>0.12</v>
      </c>
      <c r="E759" s="37" t="s">
        <v>296</v>
      </c>
      <c r="F759" s="35">
        <v>1</v>
      </c>
      <c r="G759" s="41">
        <v>223.21430000000001</v>
      </c>
      <c r="H759" s="63">
        <f t="shared" si="63"/>
        <v>223.21430000000001</v>
      </c>
      <c r="I759" s="63">
        <f t="shared" si="64"/>
        <v>13.392858</v>
      </c>
      <c r="J759" s="63">
        <f t="shared" si="65"/>
        <v>13.392858</v>
      </c>
      <c r="K759" s="63">
        <v>0</v>
      </c>
      <c r="L759" s="63">
        <f t="shared" si="66"/>
        <v>250.00001599999999</v>
      </c>
    </row>
    <row r="760" spans="1:12">
      <c r="A760" s="40">
        <v>43885</v>
      </c>
      <c r="B760" s="19" t="s">
        <v>313</v>
      </c>
      <c r="C760" s="32">
        <v>7615</v>
      </c>
      <c r="D760" s="33">
        <v>0.12</v>
      </c>
      <c r="E760" s="37" t="s">
        <v>245</v>
      </c>
      <c r="F760" s="35">
        <v>2.09</v>
      </c>
      <c r="G760" s="41">
        <v>410</v>
      </c>
      <c r="H760" s="63">
        <f t="shared" si="63"/>
        <v>856.9</v>
      </c>
      <c r="I760" s="63">
        <f t="shared" si="64"/>
        <v>51.413999999999994</v>
      </c>
      <c r="J760" s="63">
        <f t="shared" si="65"/>
        <v>51.413999999999994</v>
      </c>
      <c r="K760" s="63">
        <v>0</v>
      </c>
      <c r="L760" s="63">
        <f t="shared" si="66"/>
        <v>959.72799999999995</v>
      </c>
    </row>
    <row r="761" spans="1:12">
      <c r="A761" s="40">
        <v>43886</v>
      </c>
      <c r="B761" s="19" t="s">
        <v>313</v>
      </c>
      <c r="C761" s="32">
        <v>7323</v>
      </c>
      <c r="D761" s="33">
        <v>0.12</v>
      </c>
      <c r="E761" s="37" t="s">
        <v>149</v>
      </c>
      <c r="F761" s="35">
        <f>4.62-2.8</f>
        <v>1.8200000000000003</v>
      </c>
      <c r="G761" s="41">
        <v>380</v>
      </c>
      <c r="H761" s="63">
        <f t="shared" si="63"/>
        <v>691.60000000000014</v>
      </c>
      <c r="I761" s="63">
        <f t="shared" si="64"/>
        <v>41.496000000000009</v>
      </c>
      <c r="J761" s="63">
        <f t="shared" si="65"/>
        <v>41.496000000000009</v>
      </c>
      <c r="K761" s="63">
        <v>0</v>
      </c>
      <c r="L761" s="63">
        <f t="shared" si="66"/>
        <v>774.5920000000001</v>
      </c>
    </row>
    <row r="762" spans="1:12">
      <c r="A762" s="40">
        <v>43886</v>
      </c>
      <c r="B762" s="19" t="s">
        <v>327</v>
      </c>
      <c r="C762" s="32">
        <v>3924</v>
      </c>
      <c r="D762" s="33">
        <v>0.18</v>
      </c>
      <c r="E762" s="39" t="s">
        <v>56</v>
      </c>
      <c r="F762" s="16">
        <v>3</v>
      </c>
      <c r="G762" s="41">
        <v>185</v>
      </c>
      <c r="H762" s="63">
        <f t="shared" si="63"/>
        <v>555</v>
      </c>
      <c r="I762" s="63">
        <f t="shared" si="64"/>
        <v>49.949999999999996</v>
      </c>
      <c r="J762" s="63">
        <f t="shared" si="65"/>
        <v>49.949999999999996</v>
      </c>
      <c r="K762" s="63">
        <v>0</v>
      </c>
      <c r="L762" s="63">
        <f t="shared" si="66"/>
        <v>654.90000000000009</v>
      </c>
    </row>
    <row r="763" spans="1:12">
      <c r="A763" s="40">
        <v>43886</v>
      </c>
      <c r="B763" s="19" t="s">
        <v>313</v>
      </c>
      <c r="C763" s="32">
        <v>3924</v>
      </c>
      <c r="D763" s="33">
        <v>0.18</v>
      </c>
      <c r="E763" s="37" t="s">
        <v>246</v>
      </c>
      <c r="F763" s="27">
        <v>7</v>
      </c>
      <c r="G763" s="41">
        <v>93.220299999999995</v>
      </c>
      <c r="H763" s="63">
        <f t="shared" si="63"/>
        <v>652.5421</v>
      </c>
      <c r="I763" s="63">
        <f t="shared" si="64"/>
        <v>58.728788999999999</v>
      </c>
      <c r="J763" s="63">
        <f t="shared" si="65"/>
        <v>58.728788999999999</v>
      </c>
      <c r="K763" s="63">
        <v>0</v>
      </c>
      <c r="L763" s="63">
        <f t="shared" si="66"/>
        <v>769.99967800000002</v>
      </c>
    </row>
    <row r="764" spans="1:12">
      <c r="A764" s="40">
        <v>43887</v>
      </c>
      <c r="B764" s="19" t="s">
        <v>313</v>
      </c>
      <c r="C764" s="14">
        <v>7323</v>
      </c>
      <c r="D764" s="15">
        <v>0.12</v>
      </c>
      <c r="E764" s="37" t="s">
        <v>329</v>
      </c>
      <c r="F764" s="27">
        <v>2.54</v>
      </c>
      <c r="G764" s="41">
        <v>185</v>
      </c>
      <c r="H764" s="63">
        <f t="shared" si="63"/>
        <v>469.90000000000003</v>
      </c>
      <c r="I764" s="63">
        <f t="shared" si="64"/>
        <v>28.194000000000003</v>
      </c>
      <c r="J764" s="63">
        <f t="shared" si="65"/>
        <v>28.194000000000003</v>
      </c>
      <c r="K764" s="63">
        <v>0</v>
      </c>
      <c r="L764" s="63">
        <f t="shared" si="66"/>
        <v>526.28800000000001</v>
      </c>
    </row>
    <row r="765" spans="1:12">
      <c r="A765" s="40">
        <v>43887</v>
      </c>
      <c r="B765" s="19" t="s">
        <v>313</v>
      </c>
      <c r="C765" s="14">
        <v>7615</v>
      </c>
      <c r="D765" s="15">
        <v>0.12</v>
      </c>
      <c r="E765" s="37" t="s">
        <v>174</v>
      </c>
      <c r="F765" s="27">
        <v>2.87</v>
      </c>
      <c r="G765" s="41">
        <v>379.46429999999998</v>
      </c>
      <c r="H765" s="63">
        <f t="shared" si="63"/>
        <v>1089.062541</v>
      </c>
      <c r="I765" s="63">
        <f t="shared" si="64"/>
        <v>65.343752460000005</v>
      </c>
      <c r="J765" s="63">
        <f t="shared" si="65"/>
        <v>65.343752460000005</v>
      </c>
      <c r="K765" s="63">
        <v>0</v>
      </c>
      <c r="L765" s="63">
        <f t="shared" si="66"/>
        <v>1219.7500459199998</v>
      </c>
    </row>
    <row r="766" spans="1:12">
      <c r="A766" s="40">
        <v>43887</v>
      </c>
      <c r="B766" s="19" t="s">
        <v>349</v>
      </c>
      <c r="C766" s="32">
        <v>8509</v>
      </c>
      <c r="D766" s="33">
        <v>0.18</v>
      </c>
      <c r="E766" s="37" t="s">
        <v>148</v>
      </c>
      <c r="F766" s="27">
        <v>1</v>
      </c>
      <c r="G766" s="41">
        <v>1567.7965999999999</v>
      </c>
      <c r="H766" s="63">
        <f t="shared" si="63"/>
        <v>1567.7965999999999</v>
      </c>
      <c r="I766" s="63">
        <f t="shared" si="64"/>
        <v>141.10169399999998</v>
      </c>
      <c r="J766" s="63">
        <f t="shared" si="65"/>
        <v>141.10169399999998</v>
      </c>
      <c r="K766" s="63">
        <v>0</v>
      </c>
      <c r="L766" s="63">
        <f t="shared" si="66"/>
        <v>1849.9999879999998</v>
      </c>
    </row>
    <row r="767" spans="1:12">
      <c r="A767" s="40">
        <v>43887</v>
      </c>
      <c r="B767" s="19" t="s">
        <v>349</v>
      </c>
      <c r="C767" s="32">
        <v>7323</v>
      </c>
      <c r="D767" s="33">
        <v>0.12</v>
      </c>
      <c r="E767" s="37" t="s">
        <v>128</v>
      </c>
      <c r="F767" s="27">
        <v>2.11</v>
      </c>
      <c r="G767" s="41">
        <v>475</v>
      </c>
      <c r="H767" s="63">
        <f t="shared" si="63"/>
        <v>1002.2499999999999</v>
      </c>
      <c r="I767" s="63">
        <f t="shared" si="64"/>
        <v>60.134999999999991</v>
      </c>
      <c r="J767" s="63">
        <f t="shared" si="65"/>
        <v>60.134999999999991</v>
      </c>
      <c r="K767" s="63">
        <v>0</v>
      </c>
      <c r="L767" s="63">
        <f t="shared" si="66"/>
        <v>1122.5199999999998</v>
      </c>
    </row>
    <row r="768" spans="1:12">
      <c r="A768" s="40">
        <v>43887</v>
      </c>
      <c r="B768" s="19" t="s">
        <v>313</v>
      </c>
      <c r="C768" s="14">
        <v>7323</v>
      </c>
      <c r="D768" s="15">
        <v>0.12</v>
      </c>
      <c r="E768" s="37" t="s">
        <v>258</v>
      </c>
      <c r="F768" s="35">
        <v>1.33</v>
      </c>
      <c r="G768" s="41">
        <v>425</v>
      </c>
      <c r="H768" s="63">
        <f t="shared" si="63"/>
        <v>565.25</v>
      </c>
      <c r="I768" s="63">
        <f t="shared" si="64"/>
        <v>33.914999999999999</v>
      </c>
      <c r="J768" s="63">
        <f t="shared" si="65"/>
        <v>33.914999999999999</v>
      </c>
      <c r="K768" s="63">
        <v>0</v>
      </c>
      <c r="L768" s="63">
        <f t="shared" si="66"/>
        <v>633.07999999999993</v>
      </c>
    </row>
    <row r="769" spans="1:12">
      <c r="A769" s="40">
        <v>43888</v>
      </c>
      <c r="B769" s="19" t="s">
        <v>313</v>
      </c>
      <c r="C769" s="14">
        <v>7323</v>
      </c>
      <c r="D769" s="15">
        <v>0.12</v>
      </c>
      <c r="E769" s="37" t="s">
        <v>111</v>
      </c>
      <c r="F769" s="27">
        <v>26.379899999999999</v>
      </c>
      <c r="G769" s="41">
        <v>220</v>
      </c>
      <c r="H769" s="63">
        <f t="shared" si="63"/>
        <v>5803.5779999999995</v>
      </c>
      <c r="I769" s="63">
        <f t="shared" si="64"/>
        <v>348.21467999999993</v>
      </c>
      <c r="J769" s="63">
        <f t="shared" si="65"/>
        <v>348.21467999999993</v>
      </c>
      <c r="K769" s="63">
        <v>0</v>
      </c>
      <c r="L769" s="63">
        <f t="shared" si="66"/>
        <v>6500.0073599999996</v>
      </c>
    </row>
    <row r="770" spans="1:12">
      <c r="A770" s="40">
        <v>43888</v>
      </c>
      <c r="B770" s="19" t="s">
        <v>327</v>
      </c>
      <c r="C770" s="32">
        <v>8539</v>
      </c>
      <c r="D770" s="33">
        <v>0.12</v>
      </c>
      <c r="E770" s="39" t="s">
        <v>80</v>
      </c>
      <c r="F770" s="16">
        <v>3</v>
      </c>
      <c r="G770" s="41">
        <v>44.642899999999997</v>
      </c>
      <c r="H770" s="63">
        <f t="shared" si="63"/>
        <v>133.92869999999999</v>
      </c>
      <c r="I770" s="63">
        <f t="shared" si="64"/>
        <v>8.0357219999999998</v>
      </c>
      <c r="J770" s="63">
        <f t="shared" si="65"/>
        <v>8.0357219999999998</v>
      </c>
      <c r="K770" s="63">
        <v>0</v>
      </c>
      <c r="L770" s="63">
        <f t="shared" si="66"/>
        <v>150.00014399999998</v>
      </c>
    </row>
    <row r="771" spans="1:12">
      <c r="A771" s="40">
        <v>43888</v>
      </c>
      <c r="B771" s="19" t="s">
        <v>349</v>
      </c>
      <c r="C771" s="32">
        <v>9405</v>
      </c>
      <c r="D771" s="33">
        <v>0.12</v>
      </c>
      <c r="E771" s="37" t="s">
        <v>347</v>
      </c>
      <c r="F771" s="16">
        <v>5</v>
      </c>
      <c r="G771" s="41">
        <v>250</v>
      </c>
      <c r="H771" s="63">
        <f t="shared" si="63"/>
        <v>1250</v>
      </c>
      <c r="I771" s="63">
        <f t="shared" si="64"/>
        <v>75</v>
      </c>
      <c r="J771" s="63">
        <f t="shared" si="65"/>
        <v>75</v>
      </c>
      <c r="K771" s="63">
        <v>0</v>
      </c>
      <c r="L771" s="63">
        <f t="shared" si="66"/>
        <v>1400</v>
      </c>
    </row>
    <row r="772" spans="1:12">
      <c r="A772" s="40">
        <v>43888</v>
      </c>
      <c r="B772" s="19" t="s">
        <v>313</v>
      </c>
      <c r="C772" s="32">
        <v>8301</v>
      </c>
      <c r="D772" s="33">
        <v>0.18</v>
      </c>
      <c r="E772" s="37" t="s">
        <v>121</v>
      </c>
      <c r="F772" s="44">
        <v>1</v>
      </c>
      <c r="G772" s="41">
        <v>101.6949</v>
      </c>
      <c r="H772" s="63">
        <f t="shared" si="63"/>
        <v>101.6949</v>
      </c>
      <c r="I772" s="63">
        <f t="shared" si="64"/>
        <v>9.1525409999999994</v>
      </c>
      <c r="J772" s="63">
        <f t="shared" si="65"/>
        <v>9.1525409999999994</v>
      </c>
      <c r="K772" s="63">
        <v>0</v>
      </c>
      <c r="L772" s="63">
        <f t="shared" si="66"/>
        <v>119.999982</v>
      </c>
    </row>
    <row r="773" spans="1:12">
      <c r="A773" s="40">
        <v>43889</v>
      </c>
      <c r="B773" s="19" t="s">
        <v>313</v>
      </c>
      <c r="C773" s="32">
        <v>3924</v>
      </c>
      <c r="D773" s="33">
        <v>0.18</v>
      </c>
      <c r="E773" s="37" t="s">
        <v>31</v>
      </c>
      <c r="F773" s="16">
        <v>7</v>
      </c>
      <c r="G773" s="41">
        <v>572.03390000000002</v>
      </c>
      <c r="H773" s="63">
        <f t="shared" si="63"/>
        <v>4004.2373000000002</v>
      </c>
      <c r="I773" s="63">
        <f t="shared" si="64"/>
        <v>360.38135699999998</v>
      </c>
      <c r="J773" s="63">
        <f t="shared" si="65"/>
        <v>360.38135699999998</v>
      </c>
      <c r="K773" s="63">
        <v>0</v>
      </c>
      <c r="L773" s="63">
        <f t="shared" si="66"/>
        <v>4725.0000140000002</v>
      </c>
    </row>
    <row r="774" spans="1:12">
      <c r="A774" s="40">
        <v>43889</v>
      </c>
      <c r="B774" s="19" t="s">
        <v>349</v>
      </c>
      <c r="C774" s="32">
        <v>3924</v>
      </c>
      <c r="D774" s="33">
        <v>0.18</v>
      </c>
      <c r="E774" s="37" t="s">
        <v>32</v>
      </c>
      <c r="F774" s="16">
        <v>9</v>
      </c>
      <c r="G774" s="41">
        <v>614.40679999999998</v>
      </c>
      <c r="H774" s="63">
        <f t="shared" si="63"/>
        <v>5529.6611999999996</v>
      </c>
      <c r="I774" s="63">
        <f t="shared" si="64"/>
        <v>497.66950799999995</v>
      </c>
      <c r="J774" s="63">
        <f t="shared" si="65"/>
        <v>497.66950799999995</v>
      </c>
      <c r="K774" s="63">
        <v>0</v>
      </c>
      <c r="L774" s="63">
        <f t="shared" si="66"/>
        <v>6525.0002159999995</v>
      </c>
    </row>
    <row r="775" spans="1:12">
      <c r="A775" s="40">
        <v>43889</v>
      </c>
      <c r="B775" s="19" t="s">
        <v>313</v>
      </c>
      <c r="C775" s="32">
        <v>3924</v>
      </c>
      <c r="D775" s="33">
        <v>0.18</v>
      </c>
      <c r="E775" s="37" t="s">
        <v>30</v>
      </c>
      <c r="F775" s="16">
        <v>2</v>
      </c>
      <c r="G775" s="41">
        <v>317.79660000000001</v>
      </c>
      <c r="H775" s="63">
        <f t="shared" si="63"/>
        <v>635.59320000000002</v>
      </c>
      <c r="I775" s="63">
        <f t="shared" si="64"/>
        <v>57.203387999999997</v>
      </c>
      <c r="J775" s="63">
        <f t="shared" si="65"/>
        <v>57.203387999999997</v>
      </c>
      <c r="K775" s="63">
        <v>0</v>
      </c>
      <c r="L775" s="63">
        <f t="shared" si="66"/>
        <v>749.99997600000006</v>
      </c>
    </row>
    <row r="776" spans="1:12">
      <c r="A776" s="40">
        <v>43889</v>
      </c>
      <c r="B776" s="19" t="s">
        <v>349</v>
      </c>
      <c r="C776" s="14">
        <v>8513</v>
      </c>
      <c r="D776" s="42">
        <v>0.18</v>
      </c>
      <c r="E776" s="5" t="s">
        <v>33</v>
      </c>
      <c r="F776" s="27">
        <v>2</v>
      </c>
      <c r="G776" s="58">
        <v>84.75</v>
      </c>
      <c r="H776" s="4">
        <f t="shared" si="63"/>
        <v>169.5</v>
      </c>
      <c r="I776" s="4">
        <f t="shared" si="64"/>
        <v>15.254999999999999</v>
      </c>
      <c r="J776" s="4">
        <f t="shared" si="65"/>
        <v>15.254999999999999</v>
      </c>
      <c r="K776" s="4">
        <v>0</v>
      </c>
      <c r="L776" s="4">
        <f t="shared" si="66"/>
        <v>200.01</v>
      </c>
    </row>
    <row r="777" spans="1:12">
      <c r="A777" s="40">
        <v>43889</v>
      </c>
      <c r="B777" s="19" t="s">
        <v>313</v>
      </c>
      <c r="C777" s="32">
        <v>7321</v>
      </c>
      <c r="D777" s="33">
        <v>0.18</v>
      </c>
      <c r="E777" s="37" t="s">
        <v>289</v>
      </c>
      <c r="F777" s="16">
        <v>2</v>
      </c>
      <c r="G777" s="41">
        <v>2330.5084999999999</v>
      </c>
      <c r="H777" s="63">
        <f t="shared" ref="H777:H780" si="67">F777*G777</f>
        <v>4661.0169999999998</v>
      </c>
      <c r="I777" s="63">
        <f t="shared" ref="I777:I780" si="68">H777*D777/2</f>
        <v>419.49152999999995</v>
      </c>
      <c r="J777" s="63">
        <f t="shared" ref="J777:J780" si="69">I777</f>
        <v>419.49152999999995</v>
      </c>
      <c r="K777" s="63">
        <v>0</v>
      </c>
      <c r="L777" s="63">
        <f t="shared" ref="L777:L780" si="70">SUM(H777:K777)</f>
        <v>5500.0000600000003</v>
      </c>
    </row>
    <row r="778" spans="1:12">
      <c r="A778" s="40">
        <v>43890</v>
      </c>
      <c r="B778" s="19" t="s">
        <v>313</v>
      </c>
      <c r="C778" s="32">
        <v>3924</v>
      </c>
      <c r="D778" s="33">
        <v>0.18</v>
      </c>
      <c r="E778" s="37" t="s">
        <v>180</v>
      </c>
      <c r="F778" s="35">
        <v>6</v>
      </c>
      <c r="G778" s="41">
        <v>500</v>
      </c>
      <c r="H778" s="63">
        <f t="shared" si="67"/>
        <v>3000</v>
      </c>
      <c r="I778" s="63">
        <f t="shared" si="68"/>
        <v>270</v>
      </c>
      <c r="J778" s="63">
        <f t="shared" si="69"/>
        <v>270</v>
      </c>
      <c r="K778" s="63">
        <v>0</v>
      </c>
      <c r="L778" s="63">
        <f t="shared" si="70"/>
        <v>3540</v>
      </c>
    </row>
    <row r="779" spans="1:12">
      <c r="A779" s="40">
        <v>43890</v>
      </c>
      <c r="B779" s="19" t="s">
        <v>313</v>
      </c>
      <c r="C779" s="32">
        <v>3924</v>
      </c>
      <c r="D779" s="33">
        <v>0.18</v>
      </c>
      <c r="E779" s="37" t="s">
        <v>181</v>
      </c>
      <c r="F779" s="35">
        <v>6</v>
      </c>
      <c r="G779" s="41">
        <v>575</v>
      </c>
      <c r="H779" s="63">
        <f t="shared" si="67"/>
        <v>3450</v>
      </c>
      <c r="I779" s="63">
        <f t="shared" si="68"/>
        <v>310.5</v>
      </c>
      <c r="J779" s="63">
        <f t="shared" si="69"/>
        <v>310.5</v>
      </c>
      <c r="K779" s="63">
        <v>0</v>
      </c>
      <c r="L779" s="63">
        <f t="shared" si="70"/>
        <v>4071</v>
      </c>
    </row>
    <row r="780" spans="1:12">
      <c r="A780" s="40">
        <v>43890</v>
      </c>
      <c r="B780" s="74" t="s">
        <v>313</v>
      </c>
      <c r="C780" s="32">
        <v>3924</v>
      </c>
      <c r="D780" s="33">
        <v>0.18</v>
      </c>
      <c r="E780" s="37" t="s">
        <v>178</v>
      </c>
      <c r="F780" s="27">
        <v>9</v>
      </c>
      <c r="G780" s="41">
        <v>225</v>
      </c>
      <c r="H780" s="63">
        <f t="shared" si="67"/>
        <v>2025</v>
      </c>
      <c r="I780" s="63">
        <f t="shared" si="68"/>
        <v>182.25</v>
      </c>
      <c r="J780" s="63">
        <f t="shared" si="69"/>
        <v>182.25</v>
      </c>
      <c r="K780" s="63">
        <v>0</v>
      </c>
      <c r="L780" s="63">
        <f t="shared" si="70"/>
        <v>2389.5</v>
      </c>
    </row>
    <row r="781" spans="1:12">
      <c r="B781" s="77"/>
    </row>
    <row r="782" spans="1:12">
      <c r="B782" s="75"/>
    </row>
    <row r="783" spans="1:12" ht="15.75" thickBot="1">
      <c r="B783" s="75"/>
      <c r="C783" s="7"/>
      <c r="D783" s="2"/>
      <c r="G783" s="3"/>
      <c r="H783" s="45">
        <f>SUM(H4:H780)</f>
        <v>1026534.0499851053</v>
      </c>
      <c r="I783" s="45">
        <f>SUM(I4:I780)</f>
        <v>78278.195960106401</v>
      </c>
      <c r="J783" s="45">
        <f>SUM(J4:J780)</f>
        <v>78278.195960106401</v>
      </c>
      <c r="K783" s="45">
        <f>SUM(K4:K780)</f>
        <v>70.429599999999994</v>
      </c>
      <c r="L783" s="45">
        <f>SUM(L4:L780)</f>
        <v>1183160.8698193147</v>
      </c>
    </row>
    <row r="784" spans="1:12" ht="15.75" thickTop="1">
      <c r="B784" s="75"/>
    </row>
    <row r="785" spans="2:2">
      <c r="B785" s="75"/>
    </row>
    <row r="786" spans="2:2">
      <c r="B786" s="75"/>
    </row>
    <row r="787" spans="2:2">
      <c r="B787" s="75"/>
    </row>
    <row r="788" spans="2:2">
      <c r="B788" s="75"/>
    </row>
    <row r="789" spans="2:2">
      <c r="B789" s="75"/>
    </row>
    <row r="790" spans="2:2">
      <c r="B790" s="75"/>
    </row>
    <row r="791" spans="2:2">
      <c r="B791" s="75"/>
    </row>
    <row r="792" spans="2:2">
      <c r="B792" s="75"/>
    </row>
    <row r="793" spans="2:2">
      <c r="B793" s="75"/>
    </row>
    <row r="794" spans="2:2">
      <c r="B794" s="75"/>
    </row>
    <row r="795" spans="2:2">
      <c r="B795" s="75"/>
    </row>
    <row r="796" spans="2:2">
      <c r="B796" s="75"/>
    </row>
    <row r="797" spans="2:2">
      <c r="B797" s="75"/>
    </row>
    <row r="798" spans="2:2">
      <c r="B798" s="75"/>
    </row>
    <row r="799" spans="2:2">
      <c r="B799" s="75"/>
    </row>
    <row r="800" spans="2:2">
      <c r="B800" s="75"/>
    </row>
    <row r="801" spans="2:2">
      <c r="B801" s="75"/>
    </row>
    <row r="802" spans="2:2">
      <c r="B802" s="75"/>
    </row>
    <row r="803" spans="2:2">
      <c r="B803" s="75"/>
    </row>
    <row r="804" spans="2:2">
      <c r="B804" s="75"/>
    </row>
    <row r="805" spans="2:2">
      <c r="B805" s="75"/>
    </row>
    <row r="806" spans="2:2">
      <c r="B806" s="76"/>
    </row>
    <row r="808" spans="2:2">
      <c r="B808" s="6"/>
    </row>
  </sheetData>
  <autoFilter ref="A3:L91"/>
  <sortState ref="A4:M808">
    <sortCondition ref="A750"/>
  </sortState>
  <mergeCells count="1">
    <mergeCell ref="A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57"/>
  <sheetViews>
    <sheetView topLeftCell="A46" zoomScale="81" zoomScaleNormal="81" workbookViewId="0">
      <selection activeCell="Q20" sqref="Q20"/>
    </sheetView>
  </sheetViews>
  <sheetFormatPr defaultColWidth="9" defaultRowHeight="15"/>
  <cols>
    <col min="1" max="1" width="5.140625" style="8" customWidth="1"/>
    <col min="2" max="2" width="35.7109375" style="81" customWidth="1"/>
    <col min="3" max="3" width="11.140625" style="8" customWidth="1"/>
    <col min="4" max="4" width="9" style="9" customWidth="1"/>
    <col min="5" max="5" width="6.85546875" style="9" customWidth="1"/>
    <col min="6" max="6" width="28.5703125" style="8" customWidth="1"/>
    <col min="7" max="7" width="8.85546875" style="9" customWidth="1"/>
    <col min="8" max="8" width="9" style="9" customWidth="1"/>
    <col min="9" max="9" width="12.5703125" style="10" customWidth="1"/>
    <col min="10" max="10" width="8.5703125" style="10" customWidth="1"/>
    <col min="11" max="11" width="10.5703125" style="10" bestFit="1" customWidth="1"/>
    <col min="12" max="13" width="9.5703125" style="10" bestFit="1" customWidth="1"/>
    <col min="14" max="14" width="5.85546875" style="10" customWidth="1"/>
    <col min="15" max="15" width="16.7109375" style="10" customWidth="1"/>
    <col min="16" max="253" width="8.85546875" style="8" customWidth="1"/>
  </cols>
  <sheetData>
    <row r="1" spans="1:253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253">
      <c r="A2" s="107" t="s">
        <v>19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4" spans="1:253" s="11" customFormat="1" ht="45">
      <c r="A4" s="12" t="s">
        <v>12</v>
      </c>
      <c r="B4" s="82" t="s">
        <v>7</v>
      </c>
      <c r="C4" s="12" t="s">
        <v>8</v>
      </c>
      <c r="D4" s="12" t="s">
        <v>0</v>
      </c>
      <c r="E4" s="12" t="s">
        <v>11</v>
      </c>
      <c r="F4" s="12" t="s">
        <v>6</v>
      </c>
      <c r="G4" s="12" t="s">
        <v>35</v>
      </c>
      <c r="H4" s="12" t="s">
        <v>36</v>
      </c>
      <c r="I4" s="13" t="s">
        <v>9</v>
      </c>
      <c r="J4" s="13" t="s">
        <v>10</v>
      </c>
      <c r="K4" s="13" t="s">
        <v>1</v>
      </c>
      <c r="L4" s="13" t="s">
        <v>2</v>
      </c>
      <c r="M4" s="13" t="s">
        <v>3</v>
      </c>
      <c r="N4" s="13" t="s">
        <v>4</v>
      </c>
      <c r="O4" s="13" t="s">
        <v>5</v>
      </c>
    </row>
    <row r="5" spans="1:253">
      <c r="A5" s="29">
        <v>1</v>
      </c>
      <c r="B5" s="70" t="s">
        <v>450</v>
      </c>
      <c r="C5" s="31">
        <v>43556</v>
      </c>
      <c r="D5" s="32">
        <v>8414</v>
      </c>
      <c r="E5" s="33">
        <v>0.18</v>
      </c>
      <c r="F5" s="5" t="s">
        <v>60</v>
      </c>
      <c r="G5" s="35">
        <v>7</v>
      </c>
      <c r="H5" s="35">
        <v>1100</v>
      </c>
      <c r="I5" s="36">
        <f>G5*H5</f>
        <v>7700</v>
      </c>
      <c r="J5" s="28">
        <v>0</v>
      </c>
      <c r="K5" s="28">
        <f t="shared" ref="K5:K68" si="0">I5-J5</f>
        <v>7700</v>
      </c>
      <c r="L5" s="28">
        <f t="shared" ref="L5:L68" si="1">K5*E5/2</f>
        <v>693</v>
      </c>
      <c r="M5" s="28">
        <f t="shared" ref="M5:M68" si="2">L5</f>
        <v>693</v>
      </c>
      <c r="N5" s="28">
        <v>0</v>
      </c>
      <c r="O5" s="28">
        <f t="shared" ref="O5:O68" si="3">SUM(K5:N5)</f>
        <v>9086</v>
      </c>
    </row>
    <row r="6" spans="1:253">
      <c r="A6" s="29">
        <v>2</v>
      </c>
      <c r="B6" s="29" t="s">
        <v>450</v>
      </c>
      <c r="C6" s="31">
        <v>43556</v>
      </c>
      <c r="D6" s="59">
        <v>8414</v>
      </c>
      <c r="E6" s="57">
        <v>0.18</v>
      </c>
      <c r="F6" s="22" t="s">
        <v>23</v>
      </c>
      <c r="G6" s="35">
        <v>10</v>
      </c>
      <c r="H6" s="35">
        <v>1200</v>
      </c>
      <c r="I6" s="36">
        <f>G6*H6</f>
        <v>12000</v>
      </c>
      <c r="J6" s="28">
        <v>0</v>
      </c>
      <c r="K6" s="28">
        <f t="shared" si="0"/>
        <v>12000</v>
      </c>
      <c r="L6" s="28">
        <f t="shared" si="1"/>
        <v>1080</v>
      </c>
      <c r="M6" s="28">
        <f t="shared" si="2"/>
        <v>1080</v>
      </c>
      <c r="N6" s="28">
        <v>0</v>
      </c>
      <c r="O6" s="28">
        <f t="shared" si="3"/>
        <v>14160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</row>
    <row r="7" spans="1:253">
      <c r="A7" s="29">
        <v>3</v>
      </c>
      <c r="B7" s="29" t="s">
        <v>450</v>
      </c>
      <c r="C7" s="24">
        <v>43556</v>
      </c>
      <c r="D7" s="14">
        <v>8414</v>
      </c>
      <c r="E7" s="15">
        <v>0.18</v>
      </c>
      <c r="F7" s="5" t="s">
        <v>38</v>
      </c>
      <c r="G7" s="16">
        <v>20</v>
      </c>
      <c r="H7" s="16">
        <v>961.06500000000005</v>
      </c>
      <c r="I7" s="17">
        <f>G7*H7</f>
        <v>19221.300000000003</v>
      </c>
      <c r="J7" s="18">
        <v>0</v>
      </c>
      <c r="K7" s="18">
        <f t="shared" si="0"/>
        <v>19221.300000000003</v>
      </c>
      <c r="L7" s="18">
        <f t="shared" si="1"/>
        <v>1729.9170000000001</v>
      </c>
      <c r="M7" s="18">
        <f t="shared" si="2"/>
        <v>1729.9170000000001</v>
      </c>
      <c r="N7" s="18">
        <v>0</v>
      </c>
      <c r="O7" s="18">
        <f t="shared" si="3"/>
        <v>22681.134000000005</v>
      </c>
    </row>
    <row r="8" spans="1:253">
      <c r="A8" s="29">
        <v>4</v>
      </c>
      <c r="B8" s="30" t="s">
        <v>451</v>
      </c>
      <c r="C8" s="24">
        <v>43556</v>
      </c>
      <c r="D8" s="14">
        <v>8414</v>
      </c>
      <c r="E8" s="15">
        <v>0.18</v>
      </c>
      <c r="F8" s="5" t="s">
        <v>37</v>
      </c>
      <c r="G8" s="16">
        <v>20</v>
      </c>
      <c r="H8" s="16">
        <v>961.06500000000005</v>
      </c>
      <c r="I8" s="17">
        <f>G8*H8</f>
        <v>19221.300000000003</v>
      </c>
      <c r="J8" s="18">
        <v>0</v>
      </c>
      <c r="K8" s="18">
        <f t="shared" si="0"/>
        <v>19221.300000000003</v>
      </c>
      <c r="L8" s="18">
        <f t="shared" si="1"/>
        <v>1729.9170000000001</v>
      </c>
      <c r="M8" s="18">
        <f t="shared" si="2"/>
        <v>1729.9170000000001</v>
      </c>
      <c r="N8" s="18">
        <v>0</v>
      </c>
      <c r="O8" s="18">
        <f t="shared" si="3"/>
        <v>22681.134000000005</v>
      </c>
    </row>
    <row r="9" spans="1:253">
      <c r="A9" s="29">
        <v>5</v>
      </c>
      <c r="B9" s="30" t="s">
        <v>451</v>
      </c>
      <c r="C9" s="31">
        <v>43557</v>
      </c>
      <c r="D9" s="32">
        <v>7323</v>
      </c>
      <c r="E9" s="33">
        <v>0.12</v>
      </c>
      <c r="F9" s="34" t="s">
        <v>97</v>
      </c>
      <c r="G9" s="35">
        <v>10</v>
      </c>
      <c r="H9" s="35">
        <v>410</v>
      </c>
      <c r="I9" s="36">
        <f>G9*H9*100/112</f>
        <v>3660.7142857142858</v>
      </c>
      <c r="J9" s="28">
        <v>0</v>
      </c>
      <c r="K9" s="28">
        <f t="shared" si="0"/>
        <v>3660.7142857142858</v>
      </c>
      <c r="L9" s="28">
        <f t="shared" si="1"/>
        <v>219.64285714285714</v>
      </c>
      <c r="M9" s="28">
        <f t="shared" si="2"/>
        <v>219.64285714285714</v>
      </c>
      <c r="N9" s="28">
        <v>0</v>
      </c>
      <c r="O9" s="28">
        <f t="shared" si="3"/>
        <v>4100</v>
      </c>
    </row>
    <row r="10" spans="1:253">
      <c r="A10" s="29">
        <v>6</v>
      </c>
      <c r="B10" s="30" t="s">
        <v>451</v>
      </c>
      <c r="C10" s="31">
        <v>43557</v>
      </c>
      <c r="D10" s="32">
        <v>7323</v>
      </c>
      <c r="E10" s="33">
        <v>0.12</v>
      </c>
      <c r="F10" s="34" t="s">
        <v>99</v>
      </c>
      <c r="G10" s="35">
        <v>12</v>
      </c>
      <c r="H10" s="35">
        <v>505</v>
      </c>
      <c r="I10" s="36">
        <f>G10*H10*100/112</f>
        <v>5410.7142857142853</v>
      </c>
      <c r="J10" s="28">
        <v>0</v>
      </c>
      <c r="K10" s="28">
        <f t="shared" si="0"/>
        <v>5410.7142857142853</v>
      </c>
      <c r="L10" s="28">
        <f t="shared" si="1"/>
        <v>324.64285714285711</v>
      </c>
      <c r="M10" s="28">
        <f t="shared" si="2"/>
        <v>324.64285714285711</v>
      </c>
      <c r="N10" s="28">
        <v>0</v>
      </c>
      <c r="O10" s="28">
        <f t="shared" si="3"/>
        <v>6059.9999999999991</v>
      </c>
    </row>
    <row r="11" spans="1:253">
      <c r="A11" s="29">
        <v>7</v>
      </c>
      <c r="B11" s="29" t="s">
        <v>452</v>
      </c>
      <c r="C11" s="31">
        <v>43557</v>
      </c>
      <c r="D11" s="32">
        <v>7323</v>
      </c>
      <c r="E11" s="33">
        <v>0.12</v>
      </c>
      <c r="F11" s="34" t="s">
        <v>98</v>
      </c>
      <c r="G11" s="35">
        <v>15</v>
      </c>
      <c r="H11" s="35">
        <v>460</v>
      </c>
      <c r="I11" s="36">
        <f>G11*H11*100/112</f>
        <v>6160.7142857142853</v>
      </c>
      <c r="J11" s="28">
        <v>0</v>
      </c>
      <c r="K11" s="28">
        <f t="shared" si="0"/>
        <v>6160.7142857142853</v>
      </c>
      <c r="L11" s="28">
        <f t="shared" si="1"/>
        <v>369.64285714285711</v>
      </c>
      <c r="M11" s="28">
        <f t="shared" si="2"/>
        <v>369.64285714285711</v>
      </c>
      <c r="N11" s="28">
        <v>0</v>
      </c>
      <c r="O11" s="28">
        <f t="shared" si="3"/>
        <v>6899.9999999999991</v>
      </c>
    </row>
    <row r="12" spans="1:253">
      <c r="A12" s="29">
        <v>8</v>
      </c>
      <c r="B12" s="29" t="s">
        <v>452</v>
      </c>
      <c r="C12" s="24">
        <v>43557</v>
      </c>
      <c r="D12" s="14">
        <v>8479</v>
      </c>
      <c r="E12" s="15">
        <v>0.18</v>
      </c>
      <c r="F12" s="5" t="s">
        <v>40</v>
      </c>
      <c r="G12" s="16">
        <v>1</v>
      </c>
      <c r="H12" s="16">
        <v>8262.74</v>
      </c>
      <c r="I12" s="17">
        <f>G12*H12</f>
        <v>8262.74</v>
      </c>
      <c r="J12" s="18">
        <v>0</v>
      </c>
      <c r="K12" s="18">
        <f t="shared" si="0"/>
        <v>8262.74</v>
      </c>
      <c r="L12" s="18">
        <f t="shared" si="1"/>
        <v>743.64659999999992</v>
      </c>
      <c r="M12" s="18">
        <f t="shared" si="2"/>
        <v>743.64659999999992</v>
      </c>
      <c r="N12" s="18">
        <v>0</v>
      </c>
      <c r="O12" s="18">
        <f t="shared" si="3"/>
        <v>9750.0331999999999</v>
      </c>
    </row>
    <row r="13" spans="1:253">
      <c r="A13" s="29">
        <v>9</v>
      </c>
      <c r="B13" s="29" t="s">
        <v>452</v>
      </c>
      <c r="C13" s="24">
        <v>43557</v>
      </c>
      <c r="D13" s="14">
        <v>8479</v>
      </c>
      <c r="E13" s="15">
        <v>0.18</v>
      </c>
      <c r="F13" s="5" t="s">
        <v>29</v>
      </c>
      <c r="G13" s="16">
        <v>2</v>
      </c>
      <c r="H13" s="16">
        <v>6610.19</v>
      </c>
      <c r="I13" s="17">
        <f>G13*H13</f>
        <v>13220.38</v>
      </c>
      <c r="J13" s="18">
        <v>0</v>
      </c>
      <c r="K13" s="18">
        <f t="shared" si="0"/>
        <v>13220.38</v>
      </c>
      <c r="L13" s="18">
        <f t="shared" si="1"/>
        <v>1189.8341999999998</v>
      </c>
      <c r="M13" s="18">
        <f t="shared" si="2"/>
        <v>1189.8341999999998</v>
      </c>
      <c r="N13" s="18">
        <v>0</v>
      </c>
      <c r="O13" s="18">
        <f t="shared" si="3"/>
        <v>15600.048399999998</v>
      </c>
    </row>
    <row r="14" spans="1:253">
      <c r="A14" s="29">
        <v>10</v>
      </c>
      <c r="B14" s="30" t="s">
        <v>451</v>
      </c>
      <c r="C14" s="24">
        <v>43557</v>
      </c>
      <c r="D14" s="14">
        <v>8479</v>
      </c>
      <c r="E14" s="15">
        <v>0.18</v>
      </c>
      <c r="F14" s="5" t="s">
        <v>39</v>
      </c>
      <c r="G14" s="16">
        <v>2</v>
      </c>
      <c r="H14" s="16">
        <v>7177.9849999999997</v>
      </c>
      <c r="I14" s="17">
        <f>G14*H14</f>
        <v>14355.97</v>
      </c>
      <c r="J14" s="18">
        <v>0</v>
      </c>
      <c r="K14" s="18">
        <f t="shared" si="0"/>
        <v>14355.97</v>
      </c>
      <c r="L14" s="18">
        <f t="shared" si="1"/>
        <v>1292.0373</v>
      </c>
      <c r="M14" s="18">
        <f t="shared" si="2"/>
        <v>1292.0373</v>
      </c>
      <c r="N14" s="18">
        <v>0</v>
      </c>
      <c r="O14" s="18">
        <f t="shared" si="3"/>
        <v>16940.044600000001</v>
      </c>
    </row>
    <row r="15" spans="1:253">
      <c r="A15" s="29">
        <v>11</v>
      </c>
      <c r="B15" s="30" t="s">
        <v>451</v>
      </c>
      <c r="C15" s="31">
        <v>43557</v>
      </c>
      <c r="D15" s="32">
        <v>7323</v>
      </c>
      <c r="E15" s="33">
        <v>0.12</v>
      </c>
      <c r="F15" s="34" t="s">
        <v>94</v>
      </c>
      <c r="G15" s="35">
        <v>10.199999999999999</v>
      </c>
      <c r="H15" s="35">
        <v>365</v>
      </c>
      <c r="I15" s="36">
        <f>G15*H15*100/112</f>
        <v>3324.1071428571422</v>
      </c>
      <c r="J15" s="28">
        <v>0</v>
      </c>
      <c r="K15" s="28">
        <f t="shared" si="0"/>
        <v>3324.1071428571422</v>
      </c>
      <c r="L15" s="28">
        <f t="shared" si="1"/>
        <v>199.44642857142853</v>
      </c>
      <c r="M15" s="28">
        <f t="shared" si="2"/>
        <v>199.44642857142853</v>
      </c>
      <c r="N15" s="28">
        <v>0</v>
      </c>
      <c r="O15" s="28">
        <f t="shared" si="3"/>
        <v>3722.9999999999991</v>
      </c>
    </row>
    <row r="16" spans="1:253">
      <c r="A16" s="29">
        <v>12</v>
      </c>
      <c r="B16" s="30" t="s">
        <v>451</v>
      </c>
      <c r="C16" s="31">
        <v>43557</v>
      </c>
      <c r="D16" s="32">
        <v>7323</v>
      </c>
      <c r="E16" s="33">
        <v>0.12</v>
      </c>
      <c r="F16" s="34" t="s">
        <v>100</v>
      </c>
      <c r="G16" s="35">
        <v>8.5</v>
      </c>
      <c r="H16" s="35">
        <v>370</v>
      </c>
      <c r="I16" s="36">
        <f>G16*H16*100/112</f>
        <v>2808.0357142857142</v>
      </c>
      <c r="J16" s="28">
        <v>0</v>
      </c>
      <c r="K16" s="28">
        <f t="shared" si="0"/>
        <v>2808.0357142857142</v>
      </c>
      <c r="L16" s="28">
        <f t="shared" si="1"/>
        <v>168.48214285714286</v>
      </c>
      <c r="M16" s="28">
        <f t="shared" si="2"/>
        <v>168.48214285714286</v>
      </c>
      <c r="N16" s="28">
        <v>0</v>
      </c>
      <c r="O16" s="28">
        <f t="shared" si="3"/>
        <v>3144.9999999999995</v>
      </c>
    </row>
    <row r="17" spans="1:253">
      <c r="A17" s="29">
        <v>13</v>
      </c>
      <c r="B17" s="30" t="s">
        <v>451</v>
      </c>
      <c r="C17" s="31">
        <v>43557</v>
      </c>
      <c r="D17" s="32">
        <v>7323</v>
      </c>
      <c r="E17" s="33">
        <v>0.12</v>
      </c>
      <c r="F17" s="34" t="s">
        <v>96</v>
      </c>
      <c r="G17" s="35">
        <v>6.5</v>
      </c>
      <c r="H17" s="35">
        <v>370</v>
      </c>
      <c r="I17" s="36">
        <f>G17*H17*100/112</f>
        <v>2147.3214285714284</v>
      </c>
      <c r="J17" s="28">
        <v>0</v>
      </c>
      <c r="K17" s="28">
        <f t="shared" si="0"/>
        <v>2147.3214285714284</v>
      </c>
      <c r="L17" s="28">
        <f t="shared" si="1"/>
        <v>128.83928571428569</v>
      </c>
      <c r="M17" s="28">
        <f t="shared" si="2"/>
        <v>128.83928571428569</v>
      </c>
      <c r="N17" s="28">
        <v>0</v>
      </c>
      <c r="O17" s="28">
        <f t="shared" si="3"/>
        <v>2405</v>
      </c>
    </row>
    <row r="18" spans="1:253">
      <c r="A18" s="29">
        <v>14</v>
      </c>
      <c r="B18" s="29" t="s">
        <v>453</v>
      </c>
      <c r="C18" s="31">
        <v>43557</v>
      </c>
      <c r="D18" s="32">
        <v>7323</v>
      </c>
      <c r="E18" s="33">
        <v>0.12</v>
      </c>
      <c r="F18" s="34" t="s">
        <v>95</v>
      </c>
      <c r="G18" s="35">
        <v>8.4</v>
      </c>
      <c r="H18" s="35">
        <v>425</v>
      </c>
      <c r="I18" s="36">
        <f>G18*H18*100/112</f>
        <v>3187.5</v>
      </c>
      <c r="J18" s="28">
        <v>0</v>
      </c>
      <c r="K18" s="28">
        <f t="shared" si="0"/>
        <v>3187.5</v>
      </c>
      <c r="L18" s="28">
        <f t="shared" si="1"/>
        <v>191.25</v>
      </c>
      <c r="M18" s="28">
        <f t="shared" si="2"/>
        <v>191.25</v>
      </c>
      <c r="N18" s="28">
        <v>0</v>
      </c>
      <c r="O18" s="28">
        <f t="shared" si="3"/>
        <v>3570</v>
      </c>
    </row>
    <row r="19" spans="1:253">
      <c r="A19" s="29">
        <v>15</v>
      </c>
      <c r="B19" s="29" t="s">
        <v>453</v>
      </c>
      <c r="C19" s="24">
        <v>43559</v>
      </c>
      <c r="D19" s="14">
        <v>3923</v>
      </c>
      <c r="E19" s="15">
        <v>0.18</v>
      </c>
      <c r="F19" s="5" t="s">
        <v>41</v>
      </c>
      <c r="G19" s="16">
        <v>20</v>
      </c>
      <c r="H19" s="16">
        <v>70</v>
      </c>
      <c r="I19" s="17">
        <f t="shared" ref="I19:I24" si="4">G19*H19</f>
        <v>1400</v>
      </c>
      <c r="J19" s="18">
        <v>0</v>
      </c>
      <c r="K19" s="18">
        <f t="shared" si="0"/>
        <v>1400</v>
      </c>
      <c r="L19" s="18">
        <f t="shared" si="1"/>
        <v>126</v>
      </c>
      <c r="M19" s="18">
        <f t="shared" si="2"/>
        <v>126</v>
      </c>
      <c r="N19" s="18">
        <v>0</v>
      </c>
      <c r="O19" s="18">
        <f t="shared" si="3"/>
        <v>1652</v>
      </c>
    </row>
    <row r="20" spans="1:253">
      <c r="A20" s="29">
        <v>16</v>
      </c>
      <c r="B20" s="29" t="s">
        <v>453</v>
      </c>
      <c r="C20" s="24">
        <v>43559</v>
      </c>
      <c r="D20" s="14">
        <v>3923</v>
      </c>
      <c r="E20" s="15">
        <v>0.18</v>
      </c>
      <c r="F20" s="5" t="s">
        <v>42</v>
      </c>
      <c r="G20" s="16">
        <v>20</v>
      </c>
      <c r="H20" s="16">
        <v>75</v>
      </c>
      <c r="I20" s="17">
        <f t="shared" si="4"/>
        <v>1500</v>
      </c>
      <c r="J20" s="18">
        <v>0</v>
      </c>
      <c r="K20" s="18">
        <f t="shared" si="0"/>
        <v>1500</v>
      </c>
      <c r="L20" s="18">
        <f t="shared" si="1"/>
        <v>135</v>
      </c>
      <c r="M20" s="18">
        <f t="shared" si="2"/>
        <v>135</v>
      </c>
      <c r="N20" s="18">
        <v>0</v>
      </c>
      <c r="O20" s="18">
        <f t="shared" si="3"/>
        <v>1770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</row>
    <row r="21" spans="1:253">
      <c r="A21" s="29">
        <v>17</v>
      </c>
      <c r="B21" s="29" t="s">
        <v>453</v>
      </c>
      <c r="C21" s="24">
        <v>43559</v>
      </c>
      <c r="D21" s="14">
        <v>3923</v>
      </c>
      <c r="E21" s="15">
        <v>0.18</v>
      </c>
      <c r="F21" s="5" t="s">
        <v>26</v>
      </c>
      <c r="G21" s="16">
        <v>20</v>
      </c>
      <c r="H21" s="16">
        <v>70</v>
      </c>
      <c r="I21" s="17">
        <f t="shared" si="4"/>
        <v>1400</v>
      </c>
      <c r="J21" s="18">
        <v>0</v>
      </c>
      <c r="K21" s="18">
        <f t="shared" si="0"/>
        <v>1400</v>
      </c>
      <c r="L21" s="18">
        <f t="shared" si="1"/>
        <v>126</v>
      </c>
      <c r="M21" s="18">
        <f t="shared" si="2"/>
        <v>126</v>
      </c>
      <c r="N21" s="18">
        <v>0</v>
      </c>
      <c r="O21" s="18">
        <f t="shared" si="3"/>
        <v>1652</v>
      </c>
    </row>
    <row r="22" spans="1:253">
      <c r="A22" s="29">
        <v>18</v>
      </c>
      <c r="B22" s="29" t="s">
        <v>453</v>
      </c>
      <c r="C22" s="24">
        <v>43559</v>
      </c>
      <c r="D22" s="14">
        <v>3923</v>
      </c>
      <c r="E22" s="15">
        <v>0.18</v>
      </c>
      <c r="F22" s="5" t="s">
        <v>27</v>
      </c>
      <c r="G22" s="16">
        <v>20</v>
      </c>
      <c r="H22" s="16">
        <v>75</v>
      </c>
      <c r="I22" s="17">
        <f t="shared" si="4"/>
        <v>1500</v>
      </c>
      <c r="J22" s="18">
        <v>0</v>
      </c>
      <c r="K22" s="18">
        <f t="shared" si="0"/>
        <v>1500</v>
      </c>
      <c r="L22" s="18">
        <f t="shared" si="1"/>
        <v>135</v>
      </c>
      <c r="M22" s="18">
        <f t="shared" si="2"/>
        <v>135</v>
      </c>
      <c r="N22" s="18">
        <v>0</v>
      </c>
      <c r="O22" s="18">
        <f t="shared" si="3"/>
        <v>1770</v>
      </c>
    </row>
    <row r="23" spans="1:253">
      <c r="A23" s="29">
        <v>19</v>
      </c>
      <c r="B23" s="29" t="s">
        <v>453</v>
      </c>
      <c r="C23" s="24">
        <v>43559</v>
      </c>
      <c r="D23" s="14">
        <v>3923</v>
      </c>
      <c r="E23" s="15">
        <v>0.18</v>
      </c>
      <c r="F23" s="5" t="s">
        <v>28</v>
      </c>
      <c r="G23" s="16">
        <v>20</v>
      </c>
      <c r="H23" s="16">
        <v>84</v>
      </c>
      <c r="I23" s="17">
        <f t="shared" si="4"/>
        <v>1680</v>
      </c>
      <c r="J23" s="18">
        <v>0</v>
      </c>
      <c r="K23" s="18">
        <f t="shared" si="0"/>
        <v>1680</v>
      </c>
      <c r="L23" s="18">
        <f t="shared" si="1"/>
        <v>151.19999999999999</v>
      </c>
      <c r="M23" s="18">
        <f t="shared" si="2"/>
        <v>151.19999999999999</v>
      </c>
      <c r="N23" s="18">
        <v>0</v>
      </c>
      <c r="O23" s="18">
        <f t="shared" si="3"/>
        <v>1982.4</v>
      </c>
    </row>
    <row r="24" spans="1:253">
      <c r="A24" s="29">
        <v>20</v>
      </c>
      <c r="B24" s="30" t="s">
        <v>451</v>
      </c>
      <c r="C24" s="24">
        <v>43559</v>
      </c>
      <c r="D24" s="14">
        <v>3923</v>
      </c>
      <c r="E24" s="15">
        <v>0.18</v>
      </c>
      <c r="F24" s="5" t="s">
        <v>43</v>
      </c>
      <c r="G24" s="16">
        <v>10</v>
      </c>
      <c r="H24" s="16">
        <v>80</v>
      </c>
      <c r="I24" s="17">
        <f t="shared" si="4"/>
        <v>800</v>
      </c>
      <c r="J24" s="18">
        <v>0</v>
      </c>
      <c r="K24" s="18">
        <f t="shared" si="0"/>
        <v>800</v>
      </c>
      <c r="L24" s="18">
        <f t="shared" si="1"/>
        <v>72</v>
      </c>
      <c r="M24" s="18">
        <f t="shared" si="2"/>
        <v>72</v>
      </c>
      <c r="N24" s="18">
        <v>0</v>
      </c>
      <c r="O24" s="18">
        <f t="shared" si="3"/>
        <v>944</v>
      </c>
    </row>
    <row r="25" spans="1:253">
      <c r="A25" s="29">
        <v>21</v>
      </c>
      <c r="B25" s="30" t="s">
        <v>451</v>
      </c>
      <c r="C25" s="31">
        <v>43559</v>
      </c>
      <c r="D25" s="32">
        <v>7323</v>
      </c>
      <c r="E25" s="33">
        <v>0.12</v>
      </c>
      <c r="F25" s="34" t="s">
        <v>106</v>
      </c>
      <c r="G25" s="35">
        <v>6.5</v>
      </c>
      <c r="H25" s="35">
        <v>435</v>
      </c>
      <c r="I25" s="36">
        <f t="shared" ref="I25:I34" si="5">G25*H25*100/112</f>
        <v>2524.5535714285716</v>
      </c>
      <c r="J25" s="28">
        <v>0</v>
      </c>
      <c r="K25" s="28">
        <f t="shared" si="0"/>
        <v>2524.5535714285716</v>
      </c>
      <c r="L25" s="28">
        <f t="shared" si="1"/>
        <v>151.47321428571428</v>
      </c>
      <c r="M25" s="28">
        <f t="shared" si="2"/>
        <v>151.47321428571428</v>
      </c>
      <c r="N25" s="28">
        <v>0</v>
      </c>
      <c r="O25" s="28">
        <f t="shared" si="3"/>
        <v>2827.5</v>
      </c>
    </row>
    <row r="26" spans="1:253">
      <c r="A26" s="29">
        <v>22</v>
      </c>
      <c r="B26" s="30" t="s">
        <v>451</v>
      </c>
      <c r="C26" s="31">
        <v>43559</v>
      </c>
      <c r="D26" s="32">
        <v>7323</v>
      </c>
      <c r="E26" s="33">
        <v>0.12</v>
      </c>
      <c r="F26" s="34" t="s">
        <v>102</v>
      </c>
      <c r="G26" s="35">
        <v>18.5</v>
      </c>
      <c r="H26" s="35">
        <v>490</v>
      </c>
      <c r="I26" s="36">
        <f t="shared" si="5"/>
        <v>8093.75</v>
      </c>
      <c r="J26" s="28">
        <v>0</v>
      </c>
      <c r="K26" s="28">
        <f t="shared" si="0"/>
        <v>8093.75</v>
      </c>
      <c r="L26" s="28">
        <f t="shared" si="1"/>
        <v>485.625</v>
      </c>
      <c r="M26" s="28">
        <f t="shared" si="2"/>
        <v>485.625</v>
      </c>
      <c r="N26" s="28">
        <v>0</v>
      </c>
      <c r="O26" s="28">
        <f t="shared" si="3"/>
        <v>9065</v>
      </c>
    </row>
    <row r="27" spans="1:253">
      <c r="A27" s="29">
        <v>23</v>
      </c>
      <c r="B27" s="30" t="s">
        <v>451</v>
      </c>
      <c r="C27" s="31">
        <v>43559</v>
      </c>
      <c r="D27" s="32">
        <v>7323</v>
      </c>
      <c r="E27" s="33">
        <v>0.12</v>
      </c>
      <c r="F27" s="34" t="s">
        <v>104</v>
      </c>
      <c r="G27" s="35">
        <v>8</v>
      </c>
      <c r="H27" s="35">
        <v>460</v>
      </c>
      <c r="I27" s="36">
        <f t="shared" si="5"/>
        <v>3285.7142857142858</v>
      </c>
      <c r="J27" s="28">
        <v>0</v>
      </c>
      <c r="K27" s="28">
        <f t="shared" si="0"/>
        <v>3285.7142857142858</v>
      </c>
      <c r="L27" s="28">
        <f t="shared" si="1"/>
        <v>197.14285714285714</v>
      </c>
      <c r="M27" s="28">
        <f t="shared" si="2"/>
        <v>197.14285714285714</v>
      </c>
      <c r="N27" s="28">
        <v>0</v>
      </c>
      <c r="O27" s="28">
        <f t="shared" si="3"/>
        <v>3680.0000000000005</v>
      </c>
    </row>
    <row r="28" spans="1:253">
      <c r="A28" s="29">
        <v>24</v>
      </c>
      <c r="B28" s="30" t="s">
        <v>451</v>
      </c>
      <c r="C28" s="31">
        <v>43559</v>
      </c>
      <c r="D28" s="32">
        <v>7323</v>
      </c>
      <c r="E28" s="33">
        <v>0.12</v>
      </c>
      <c r="F28" s="34" t="s">
        <v>101</v>
      </c>
      <c r="G28" s="35">
        <v>12</v>
      </c>
      <c r="H28" s="35">
        <v>275</v>
      </c>
      <c r="I28" s="36">
        <f t="shared" si="5"/>
        <v>2946.4285714285716</v>
      </c>
      <c r="J28" s="28">
        <v>0</v>
      </c>
      <c r="K28" s="28">
        <f t="shared" si="0"/>
        <v>2946.4285714285716</v>
      </c>
      <c r="L28" s="28">
        <f t="shared" si="1"/>
        <v>176.78571428571428</v>
      </c>
      <c r="M28" s="28">
        <f t="shared" si="2"/>
        <v>176.78571428571428</v>
      </c>
      <c r="N28" s="28">
        <v>0</v>
      </c>
      <c r="O28" s="28">
        <f t="shared" si="3"/>
        <v>3300</v>
      </c>
    </row>
    <row r="29" spans="1:253">
      <c r="A29" s="29">
        <v>25</v>
      </c>
      <c r="B29" s="30" t="s">
        <v>451</v>
      </c>
      <c r="C29" s="31">
        <v>43559</v>
      </c>
      <c r="D29" s="32">
        <v>7323</v>
      </c>
      <c r="E29" s="33">
        <v>0.12</v>
      </c>
      <c r="F29" s="34" t="s">
        <v>103</v>
      </c>
      <c r="G29" s="35">
        <v>12.2</v>
      </c>
      <c r="H29" s="35">
        <v>425</v>
      </c>
      <c r="I29" s="36">
        <f t="shared" si="5"/>
        <v>4629.4642857142853</v>
      </c>
      <c r="J29" s="28">
        <v>0</v>
      </c>
      <c r="K29" s="28">
        <f t="shared" si="0"/>
        <v>4629.4642857142853</v>
      </c>
      <c r="L29" s="28">
        <f t="shared" si="1"/>
        <v>277.76785714285711</v>
      </c>
      <c r="M29" s="28">
        <f t="shared" si="2"/>
        <v>277.76785714285711</v>
      </c>
      <c r="N29" s="28">
        <v>0</v>
      </c>
      <c r="O29" s="28">
        <f t="shared" si="3"/>
        <v>5184.9999999999991</v>
      </c>
    </row>
    <row r="30" spans="1:253">
      <c r="A30" s="29">
        <v>26</v>
      </c>
      <c r="B30" s="30" t="s">
        <v>451</v>
      </c>
      <c r="C30" s="31">
        <v>43559</v>
      </c>
      <c r="D30" s="32">
        <v>7323</v>
      </c>
      <c r="E30" s="33">
        <v>0.12</v>
      </c>
      <c r="F30" s="34" t="s">
        <v>105</v>
      </c>
      <c r="G30" s="35">
        <v>10.5</v>
      </c>
      <c r="H30" s="35">
        <v>530</v>
      </c>
      <c r="I30" s="36">
        <f t="shared" si="5"/>
        <v>4968.75</v>
      </c>
      <c r="J30" s="28">
        <v>0</v>
      </c>
      <c r="K30" s="28">
        <f t="shared" si="0"/>
        <v>4968.75</v>
      </c>
      <c r="L30" s="28">
        <f t="shared" si="1"/>
        <v>298.125</v>
      </c>
      <c r="M30" s="28">
        <f t="shared" si="2"/>
        <v>298.125</v>
      </c>
      <c r="N30" s="28">
        <v>0</v>
      </c>
      <c r="O30" s="28">
        <f t="shared" si="3"/>
        <v>5565</v>
      </c>
    </row>
    <row r="31" spans="1:253">
      <c r="A31" s="29">
        <v>27</v>
      </c>
      <c r="B31" s="30" t="s">
        <v>451</v>
      </c>
      <c r="C31" s="31">
        <v>43561</v>
      </c>
      <c r="D31" s="32">
        <v>7615</v>
      </c>
      <c r="E31" s="33">
        <v>0.12</v>
      </c>
      <c r="F31" s="34" t="s">
        <v>108</v>
      </c>
      <c r="G31" s="35">
        <v>2</v>
      </c>
      <c r="H31" s="35">
        <v>1480</v>
      </c>
      <c r="I31" s="36">
        <f t="shared" si="5"/>
        <v>2642.8571428571427</v>
      </c>
      <c r="J31" s="28">
        <v>0</v>
      </c>
      <c r="K31" s="28">
        <f t="shared" si="0"/>
        <v>2642.8571428571427</v>
      </c>
      <c r="L31" s="28">
        <f t="shared" si="1"/>
        <v>158.57142857142856</v>
      </c>
      <c r="M31" s="28">
        <f t="shared" si="2"/>
        <v>158.57142857142856</v>
      </c>
      <c r="N31" s="28">
        <v>0</v>
      </c>
      <c r="O31" s="28">
        <f t="shared" si="3"/>
        <v>2959.9999999999995</v>
      </c>
    </row>
    <row r="32" spans="1:253">
      <c r="A32" s="29">
        <v>28</v>
      </c>
      <c r="B32" s="30" t="s">
        <v>451</v>
      </c>
      <c r="C32" s="31">
        <v>43561</v>
      </c>
      <c r="D32" s="32">
        <v>7615</v>
      </c>
      <c r="E32" s="33">
        <v>0.12</v>
      </c>
      <c r="F32" s="34" t="s">
        <v>110</v>
      </c>
      <c r="G32" s="35">
        <v>2</v>
      </c>
      <c r="H32" s="35">
        <v>1110</v>
      </c>
      <c r="I32" s="36">
        <f t="shared" si="5"/>
        <v>1982.1428571428571</v>
      </c>
      <c r="J32" s="28">
        <v>0</v>
      </c>
      <c r="K32" s="28">
        <f t="shared" si="0"/>
        <v>1982.1428571428571</v>
      </c>
      <c r="L32" s="28">
        <f t="shared" si="1"/>
        <v>118.92857142857142</v>
      </c>
      <c r="M32" s="28">
        <f t="shared" si="2"/>
        <v>118.92857142857142</v>
      </c>
      <c r="N32" s="28">
        <v>0</v>
      </c>
      <c r="O32" s="28">
        <f t="shared" si="3"/>
        <v>2220</v>
      </c>
    </row>
    <row r="33" spans="1:253">
      <c r="A33" s="29">
        <v>29</v>
      </c>
      <c r="B33" s="30" t="s">
        <v>451</v>
      </c>
      <c r="C33" s="31">
        <v>43561</v>
      </c>
      <c r="D33" s="32">
        <v>7615</v>
      </c>
      <c r="E33" s="33">
        <v>0.12</v>
      </c>
      <c r="F33" s="34" t="s">
        <v>109</v>
      </c>
      <c r="G33" s="35">
        <v>2</v>
      </c>
      <c r="H33" s="35">
        <v>1970</v>
      </c>
      <c r="I33" s="36">
        <f t="shared" si="5"/>
        <v>3517.8571428571427</v>
      </c>
      <c r="J33" s="28">
        <v>0</v>
      </c>
      <c r="K33" s="28">
        <f t="shared" si="0"/>
        <v>3517.8571428571427</v>
      </c>
      <c r="L33" s="28">
        <f t="shared" si="1"/>
        <v>211.07142857142856</v>
      </c>
      <c r="M33" s="28">
        <f t="shared" si="2"/>
        <v>211.07142857142856</v>
      </c>
      <c r="N33" s="28">
        <v>0</v>
      </c>
      <c r="O33" s="28">
        <f t="shared" si="3"/>
        <v>3939.9999999999995</v>
      </c>
    </row>
    <row r="34" spans="1:253">
      <c r="A34" s="29">
        <v>30</v>
      </c>
      <c r="B34" s="29" t="s">
        <v>454</v>
      </c>
      <c r="C34" s="31">
        <v>43561</v>
      </c>
      <c r="D34" s="32">
        <v>7615</v>
      </c>
      <c r="E34" s="33">
        <v>0.12</v>
      </c>
      <c r="F34" s="34" t="s">
        <v>107</v>
      </c>
      <c r="G34" s="35">
        <v>4</v>
      </c>
      <c r="H34" s="35">
        <v>1455</v>
      </c>
      <c r="I34" s="36">
        <f t="shared" si="5"/>
        <v>5196.4285714285716</v>
      </c>
      <c r="J34" s="28">
        <v>0</v>
      </c>
      <c r="K34" s="28">
        <f t="shared" si="0"/>
        <v>5196.4285714285716</v>
      </c>
      <c r="L34" s="28">
        <f t="shared" si="1"/>
        <v>311.78571428571428</v>
      </c>
      <c r="M34" s="28">
        <f t="shared" si="2"/>
        <v>311.78571428571428</v>
      </c>
      <c r="N34" s="28">
        <v>0</v>
      </c>
      <c r="O34" s="28">
        <f t="shared" si="3"/>
        <v>5820.0000000000009</v>
      </c>
    </row>
    <row r="35" spans="1:253">
      <c r="A35" s="29">
        <v>31</v>
      </c>
      <c r="B35" s="29" t="s">
        <v>454</v>
      </c>
      <c r="C35" s="24">
        <v>43566</v>
      </c>
      <c r="D35" s="14">
        <v>8506</v>
      </c>
      <c r="E35" s="15">
        <v>0.18</v>
      </c>
      <c r="F35" s="5" t="s">
        <v>44</v>
      </c>
      <c r="G35" s="16">
        <v>20</v>
      </c>
      <c r="H35" s="16">
        <v>10.08</v>
      </c>
      <c r="I35" s="17">
        <f t="shared" ref="I35:I98" si="6">G35*H35</f>
        <v>201.6</v>
      </c>
      <c r="J35" s="18">
        <v>0</v>
      </c>
      <c r="K35" s="18">
        <f t="shared" si="0"/>
        <v>201.6</v>
      </c>
      <c r="L35" s="18">
        <f t="shared" si="1"/>
        <v>18.143999999999998</v>
      </c>
      <c r="M35" s="18">
        <f t="shared" si="2"/>
        <v>18.143999999999998</v>
      </c>
      <c r="N35" s="18">
        <v>0</v>
      </c>
      <c r="O35" s="18">
        <f t="shared" si="3"/>
        <v>237.88800000000001</v>
      </c>
    </row>
    <row r="36" spans="1:253">
      <c r="A36" s="29">
        <v>32</v>
      </c>
      <c r="B36" s="29" t="s">
        <v>453</v>
      </c>
      <c r="C36" s="24">
        <v>43566</v>
      </c>
      <c r="D36" s="14">
        <v>8506</v>
      </c>
      <c r="E36" s="15">
        <v>0.18</v>
      </c>
      <c r="F36" s="5" t="s">
        <v>45</v>
      </c>
      <c r="G36" s="16">
        <v>20</v>
      </c>
      <c r="H36" s="16">
        <v>10.08</v>
      </c>
      <c r="I36" s="17">
        <f t="shared" si="6"/>
        <v>201.6</v>
      </c>
      <c r="J36" s="18">
        <v>0</v>
      </c>
      <c r="K36" s="18">
        <f t="shared" si="0"/>
        <v>201.6</v>
      </c>
      <c r="L36" s="18">
        <f t="shared" si="1"/>
        <v>18.143999999999998</v>
      </c>
      <c r="M36" s="18">
        <f t="shared" si="2"/>
        <v>18.143999999999998</v>
      </c>
      <c r="N36" s="18">
        <v>0</v>
      </c>
      <c r="O36" s="18">
        <f t="shared" si="3"/>
        <v>237.88800000000001</v>
      </c>
    </row>
    <row r="37" spans="1:253">
      <c r="A37" s="29">
        <v>33</v>
      </c>
      <c r="B37" s="29" t="s">
        <v>453</v>
      </c>
      <c r="C37" s="24">
        <v>43566</v>
      </c>
      <c r="D37" s="14">
        <v>3924</v>
      </c>
      <c r="E37" s="15">
        <v>0.18</v>
      </c>
      <c r="F37" s="5" t="s">
        <v>31</v>
      </c>
      <c r="G37" s="16">
        <v>12</v>
      </c>
      <c r="H37" s="16">
        <v>407</v>
      </c>
      <c r="I37" s="17">
        <f t="shared" si="6"/>
        <v>4884</v>
      </c>
      <c r="J37" s="18">
        <v>0</v>
      </c>
      <c r="K37" s="18">
        <f t="shared" si="0"/>
        <v>4884</v>
      </c>
      <c r="L37" s="18">
        <f t="shared" si="1"/>
        <v>439.56</v>
      </c>
      <c r="M37" s="18">
        <f t="shared" si="2"/>
        <v>439.56</v>
      </c>
      <c r="N37" s="18">
        <v>0</v>
      </c>
      <c r="O37" s="18">
        <f t="shared" si="3"/>
        <v>5763.1200000000008</v>
      </c>
    </row>
    <row r="38" spans="1:253">
      <c r="A38" s="29">
        <v>34</v>
      </c>
      <c r="B38" s="29" t="s">
        <v>453</v>
      </c>
      <c r="C38" s="24">
        <v>43566</v>
      </c>
      <c r="D38" s="14">
        <v>3924</v>
      </c>
      <c r="E38" s="15">
        <v>0.18</v>
      </c>
      <c r="F38" s="5" t="s">
        <v>32</v>
      </c>
      <c r="G38" s="16">
        <v>4</v>
      </c>
      <c r="H38" s="16">
        <v>485</v>
      </c>
      <c r="I38" s="17">
        <f t="shared" si="6"/>
        <v>1940</v>
      </c>
      <c r="J38" s="18">
        <v>0</v>
      </c>
      <c r="K38" s="18">
        <f t="shared" si="0"/>
        <v>1940</v>
      </c>
      <c r="L38" s="18">
        <f t="shared" si="1"/>
        <v>174.6</v>
      </c>
      <c r="M38" s="18">
        <f t="shared" si="2"/>
        <v>174.6</v>
      </c>
      <c r="N38" s="18">
        <v>0</v>
      </c>
      <c r="O38" s="18">
        <f t="shared" si="3"/>
        <v>2289.1999999999998</v>
      </c>
    </row>
    <row r="39" spans="1:253">
      <c r="A39" s="29">
        <v>35</v>
      </c>
      <c r="B39" s="29" t="s">
        <v>455</v>
      </c>
      <c r="C39" s="24">
        <v>43566</v>
      </c>
      <c r="D39" s="14">
        <v>3924</v>
      </c>
      <c r="E39" s="15">
        <v>0.18</v>
      </c>
      <c r="F39" s="5" t="s">
        <v>30</v>
      </c>
      <c r="G39" s="16">
        <v>6</v>
      </c>
      <c r="H39" s="16">
        <v>265</v>
      </c>
      <c r="I39" s="17">
        <f t="shared" si="6"/>
        <v>1590</v>
      </c>
      <c r="J39" s="18">
        <v>0</v>
      </c>
      <c r="K39" s="18">
        <f t="shared" si="0"/>
        <v>1590</v>
      </c>
      <c r="L39" s="18">
        <f t="shared" si="1"/>
        <v>143.1</v>
      </c>
      <c r="M39" s="18">
        <f t="shared" si="2"/>
        <v>143.1</v>
      </c>
      <c r="N39" s="18">
        <v>0</v>
      </c>
      <c r="O39" s="18">
        <f t="shared" si="3"/>
        <v>1876.1999999999998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</row>
    <row r="40" spans="1:253">
      <c r="A40" s="29">
        <v>36</v>
      </c>
      <c r="B40" s="29" t="s">
        <v>455</v>
      </c>
      <c r="C40" s="24">
        <v>43566</v>
      </c>
      <c r="D40" s="14">
        <v>8479</v>
      </c>
      <c r="E40" s="15">
        <v>0.18</v>
      </c>
      <c r="F40" s="5" t="s">
        <v>46</v>
      </c>
      <c r="G40" s="16">
        <v>4</v>
      </c>
      <c r="H40" s="16">
        <v>5941.52</v>
      </c>
      <c r="I40" s="17">
        <f t="shared" si="6"/>
        <v>23766.080000000002</v>
      </c>
      <c r="J40" s="18">
        <v>0</v>
      </c>
      <c r="K40" s="18">
        <f t="shared" si="0"/>
        <v>23766.080000000002</v>
      </c>
      <c r="L40" s="18">
        <f t="shared" si="1"/>
        <v>2138.9472000000001</v>
      </c>
      <c r="M40" s="18">
        <f t="shared" si="2"/>
        <v>2138.9472000000001</v>
      </c>
      <c r="N40" s="18">
        <v>0</v>
      </c>
      <c r="O40" s="18">
        <f t="shared" si="3"/>
        <v>28043.974399999999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</row>
    <row r="41" spans="1:253">
      <c r="A41" s="29">
        <v>37</v>
      </c>
      <c r="B41" s="29" t="s">
        <v>455</v>
      </c>
      <c r="C41" s="24">
        <v>43566</v>
      </c>
      <c r="D41" s="14">
        <v>8479</v>
      </c>
      <c r="E41" s="15">
        <v>0.18</v>
      </c>
      <c r="F41" s="5" t="s">
        <v>47</v>
      </c>
      <c r="G41" s="16">
        <v>1</v>
      </c>
      <c r="H41" s="16">
        <v>6780.51</v>
      </c>
      <c r="I41" s="17">
        <f t="shared" si="6"/>
        <v>6780.51</v>
      </c>
      <c r="J41" s="18">
        <v>0</v>
      </c>
      <c r="K41" s="18">
        <f t="shared" si="0"/>
        <v>6780.51</v>
      </c>
      <c r="L41" s="18">
        <f t="shared" si="1"/>
        <v>610.24590000000001</v>
      </c>
      <c r="M41" s="18">
        <f t="shared" si="2"/>
        <v>610.24590000000001</v>
      </c>
      <c r="N41" s="18">
        <v>0</v>
      </c>
      <c r="O41" s="18">
        <f t="shared" si="3"/>
        <v>8001.0018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</row>
    <row r="42" spans="1:253">
      <c r="A42" s="29">
        <v>38</v>
      </c>
      <c r="B42" s="29" t="s">
        <v>455</v>
      </c>
      <c r="C42" s="24">
        <v>43570</v>
      </c>
      <c r="D42" s="14">
        <v>8414</v>
      </c>
      <c r="E42" s="15">
        <v>0.18</v>
      </c>
      <c r="F42" s="5" t="s">
        <v>24</v>
      </c>
      <c r="G42" s="16">
        <v>8</v>
      </c>
      <c r="H42" s="16">
        <v>843.22</v>
      </c>
      <c r="I42" s="17">
        <f t="shared" si="6"/>
        <v>6745.76</v>
      </c>
      <c r="J42" s="18">
        <v>0</v>
      </c>
      <c r="K42" s="18">
        <f t="shared" si="0"/>
        <v>6745.76</v>
      </c>
      <c r="L42" s="18">
        <f t="shared" si="1"/>
        <v>607.11839999999995</v>
      </c>
      <c r="M42" s="18">
        <f t="shared" si="2"/>
        <v>607.11839999999995</v>
      </c>
      <c r="N42" s="18">
        <v>0</v>
      </c>
      <c r="O42" s="18">
        <f t="shared" si="3"/>
        <v>7959.9968000000008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</row>
    <row r="43" spans="1:253">
      <c r="A43" s="29">
        <v>39</v>
      </c>
      <c r="B43" s="29" t="s">
        <v>456</v>
      </c>
      <c r="C43" s="24">
        <v>43571</v>
      </c>
      <c r="D43" s="14">
        <v>8513</v>
      </c>
      <c r="E43" s="42">
        <v>0.18</v>
      </c>
      <c r="F43" s="5" t="s">
        <v>33</v>
      </c>
      <c r="G43" s="27">
        <v>2</v>
      </c>
      <c r="H43" s="16">
        <v>70</v>
      </c>
      <c r="I43" s="17">
        <f t="shared" si="6"/>
        <v>140</v>
      </c>
      <c r="J43" s="18">
        <v>0</v>
      </c>
      <c r="K43" s="18">
        <f t="shared" si="0"/>
        <v>140</v>
      </c>
      <c r="L43" s="18">
        <f t="shared" si="1"/>
        <v>12.6</v>
      </c>
      <c r="M43" s="18">
        <f t="shared" si="2"/>
        <v>12.6</v>
      </c>
      <c r="N43" s="18">
        <v>0</v>
      </c>
      <c r="O43" s="18">
        <f t="shared" si="3"/>
        <v>165.2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</row>
    <row r="44" spans="1:253">
      <c r="A44" s="29">
        <v>40</v>
      </c>
      <c r="B44" s="29" t="s">
        <v>456</v>
      </c>
      <c r="C44" s="24">
        <v>43572</v>
      </c>
      <c r="D44" s="14">
        <v>8539</v>
      </c>
      <c r="E44" s="15">
        <v>0.12</v>
      </c>
      <c r="F44" s="5" t="s">
        <v>48</v>
      </c>
      <c r="G44" s="16">
        <v>40</v>
      </c>
      <c r="H44" s="16">
        <v>70.12</v>
      </c>
      <c r="I44" s="17">
        <f t="shared" si="6"/>
        <v>2804.8</v>
      </c>
      <c r="J44" s="18">
        <v>0</v>
      </c>
      <c r="K44" s="18">
        <f t="shared" si="0"/>
        <v>2804.8</v>
      </c>
      <c r="L44" s="18">
        <f t="shared" si="1"/>
        <v>168.28800000000001</v>
      </c>
      <c r="M44" s="18">
        <f t="shared" si="2"/>
        <v>168.28800000000001</v>
      </c>
      <c r="N44" s="18">
        <v>0</v>
      </c>
      <c r="O44" s="18">
        <f t="shared" si="3"/>
        <v>3141.3760000000002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</row>
    <row r="45" spans="1:253">
      <c r="A45" s="29">
        <v>41</v>
      </c>
      <c r="B45" s="29" t="s">
        <v>453</v>
      </c>
      <c r="C45" s="24">
        <v>43572</v>
      </c>
      <c r="D45" s="14">
        <v>8539</v>
      </c>
      <c r="E45" s="15">
        <v>0.12</v>
      </c>
      <c r="F45" s="5" t="s">
        <v>48</v>
      </c>
      <c r="G45" s="16">
        <v>2</v>
      </c>
      <c r="H45" s="16">
        <v>1</v>
      </c>
      <c r="I45" s="17">
        <f t="shared" si="6"/>
        <v>2</v>
      </c>
      <c r="J45" s="18">
        <v>0</v>
      </c>
      <c r="K45" s="18">
        <f t="shared" si="0"/>
        <v>2</v>
      </c>
      <c r="L45" s="18">
        <f t="shared" si="1"/>
        <v>0.12</v>
      </c>
      <c r="M45" s="18">
        <f t="shared" si="2"/>
        <v>0.12</v>
      </c>
      <c r="N45" s="18">
        <v>0</v>
      </c>
      <c r="O45" s="18">
        <f t="shared" si="3"/>
        <v>2.2400000000000002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</row>
    <row r="46" spans="1:253">
      <c r="A46" s="29">
        <v>42</v>
      </c>
      <c r="B46" s="29" t="s">
        <v>453</v>
      </c>
      <c r="C46" s="24">
        <v>43573</v>
      </c>
      <c r="D46" s="14">
        <v>7323</v>
      </c>
      <c r="E46" s="15">
        <v>0.12</v>
      </c>
      <c r="F46" s="5" t="s">
        <v>51</v>
      </c>
      <c r="G46" s="16">
        <v>18</v>
      </c>
      <c r="H46" s="16">
        <v>175</v>
      </c>
      <c r="I46" s="17">
        <f t="shared" si="6"/>
        <v>3150</v>
      </c>
      <c r="J46" s="18">
        <v>0</v>
      </c>
      <c r="K46" s="18">
        <f t="shared" si="0"/>
        <v>3150</v>
      </c>
      <c r="L46" s="18">
        <f t="shared" si="1"/>
        <v>189</v>
      </c>
      <c r="M46" s="18">
        <f t="shared" si="2"/>
        <v>189</v>
      </c>
      <c r="N46" s="18">
        <v>0</v>
      </c>
      <c r="O46" s="18">
        <f t="shared" si="3"/>
        <v>3528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</row>
    <row r="47" spans="1:253">
      <c r="A47" s="29">
        <v>43</v>
      </c>
      <c r="B47" s="29" t="s">
        <v>453</v>
      </c>
      <c r="C47" s="24">
        <v>43573</v>
      </c>
      <c r="D47" s="14">
        <v>7323</v>
      </c>
      <c r="E47" s="15">
        <v>0.12</v>
      </c>
      <c r="F47" s="5" t="s">
        <v>49</v>
      </c>
      <c r="G47" s="16">
        <v>20</v>
      </c>
      <c r="H47" s="16">
        <v>136</v>
      </c>
      <c r="I47" s="17">
        <f t="shared" si="6"/>
        <v>2720</v>
      </c>
      <c r="J47" s="18">
        <v>0</v>
      </c>
      <c r="K47" s="18">
        <f t="shared" si="0"/>
        <v>2720</v>
      </c>
      <c r="L47" s="18">
        <f t="shared" si="1"/>
        <v>163.19999999999999</v>
      </c>
      <c r="M47" s="18">
        <f t="shared" si="2"/>
        <v>163.19999999999999</v>
      </c>
      <c r="N47" s="18">
        <v>0</v>
      </c>
      <c r="O47" s="18">
        <f t="shared" si="3"/>
        <v>3046.3999999999996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</row>
    <row r="48" spans="1:253">
      <c r="A48" s="29">
        <v>44</v>
      </c>
      <c r="B48" s="29" t="s">
        <v>450</v>
      </c>
      <c r="C48" s="24">
        <v>43573</v>
      </c>
      <c r="D48" s="14">
        <v>7323</v>
      </c>
      <c r="E48" s="15">
        <v>0.12</v>
      </c>
      <c r="F48" s="5" t="s">
        <v>50</v>
      </c>
      <c r="G48" s="16">
        <v>20</v>
      </c>
      <c r="H48" s="16">
        <v>146</v>
      </c>
      <c r="I48" s="17">
        <f t="shared" si="6"/>
        <v>2920</v>
      </c>
      <c r="J48" s="18">
        <v>0</v>
      </c>
      <c r="K48" s="18">
        <f t="shared" si="0"/>
        <v>2920</v>
      </c>
      <c r="L48" s="18">
        <f t="shared" si="1"/>
        <v>175.2</v>
      </c>
      <c r="M48" s="18">
        <f t="shared" si="2"/>
        <v>175.2</v>
      </c>
      <c r="N48" s="18">
        <v>0</v>
      </c>
      <c r="O48" s="18">
        <f t="shared" si="3"/>
        <v>3270.3999999999996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</row>
    <row r="49" spans="1:253">
      <c r="A49" s="29">
        <v>45</v>
      </c>
      <c r="B49" s="29" t="s">
        <v>450</v>
      </c>
      <c r="C49" s="24">
        <v>43575</v>
      </c>
      <c r="D49" s="14">
        <v>9405</v>
      </c>
      <c r="E49" s="15">
        <v>0.12</v>
      </c>
      <c r="F49" s="5" t="s">
        <v>52</v>
      </c>
      <c r="G49" s="16">
        <v>20</v>
      </c>
      <c r="H49" s="16">
        <v>60.71</v>
      </c>
      <c r="I49" s="17">
        <f t="shared" si="6"/>
        <v>1214.2</v>
      </c>
      <c r="J49" s="18">
        <v>0</v>
      </c>
      <c r="K49" s="18">
        <f t="shared" si="0"/>
        <v>1214.2</v>
      </c>
      <c r="L49" s="18">
        <f t="shared" si="1"/>
        <v>72.852000000000004</v>
      </c>
      <c r="M49" s="18">
        <f t="shared" si="2"/>
        <v>72.852000000000004</v>
      </c>
      <c r="N49" s="18">
        <v>0</v>
      </c>
      <c r="O49" s="18">
        <f t="shared" si="3"/>
        <v>1359.9040000000002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</row>
    <row r="50" spans="1:253">
      <c r="A50" s="29">
        <v>46</v>
      </c>
      <c r="B50" s="29" t="s">
        <v>450</v>
      </c>
      <c r="C50" s="24">
        <v>43575</v>
      </c>
      <c r="D50" s="14">
        <v>9405</v>
      </c>
      <c r="E50" s="15">
        <v>0.12</v>
      </c>
      <c r="F50" s="5" t="s">
        <v>53</v>
      </c>
      <c r="G50" s="16">
        <v>6</v>
      </c>
      <c r="H50" s="16">
        <v>26.563300000000002</v>
      </c>
      <c r="I50" s="17">
        <f t="shared" si="6"/>
        <v>159.37980000000002</v>
      </c>
      <c r="J50" s="18">
        <v>0</v>
      </c>
      <c r="K50" s="18">
        <f t="shared" si="0"/>
        <v>159.37980000000002</v>
      </c>
      <c r="L50" s="18">
        <f t="shared" si="1"/>
        <v>9.5627880000000012</v>
      </c>
      <c r="M50" s="18">
        <f t="shared" si="2"/>
        <v>9.5627880000000012</v>
      </c>
      <c r="N50" s="18">
        <v>0</v>
      </c>
      <c r="O50" s="18">
        <f t="shared" si="3"/>
        <v>178.50537600000004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</row>
    <row r="51" spans="1:253">
      <c r="A51" s="29">
        <v>47</v>
      </c>
      <c r="B51" s="29" t="s">
        <v>453</v>
      </c>
      <c r="C51" s="24">
        <v>43577</v>
      </c>
      <c r="D51" s="14">
        <v>8509</v>
      </c>
      <c r="E51" s="15">
        <v>0.18</v>
      </c>
      <c r="F51" s="5" t="s">
        <v>54</v>
      </c>
      <c r="G51" s="16">
        <v>2</v>
      </c>
      <c r="H51" s="16">
        <v>1624.61</v>
      </c>
      <c r="I51" s="17">
        <f t="shared" si="6"/>
        <v>3249.22</v>
      </c>
      <c r="J51" s="18">
        <v>0</v>
      </c>
      <c r="K51" s="18">
        <f t="shared" si="0"/>
        <v>3249.22</v>
      </c>
      <c r="L51" s="18">
        <f t="shared" si="1"/>
        <v>292.42979999999994</v>
      </c>
      <c r="M51" s="18">
        <f t="shared" si="2"/>
        <v>292.42979999999994</v>
      </c>
      <c r="N51" s="18">
        <v>0</v>
      </c>
      <c r="O51" s="18">
        <f t="shared" si="3"/>
        <v>3834.0795999999996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</row>
    <row r="52" spans="1:253">
      <c r="A52" s="29">
        <v>48</v>
      </c>
      <c r="B52" s="29" t="s">
        <v>453</v>
      </c>
      <c r="C52" s="24">
        <v>43579</v>
      </c>
      <c r="D52" s="14">
        <v>7323</v>
      </c>
      <c r="E52" s="15">
        <v>0.12</v>
      </c>
      <c r="F52" s="5" t="s">
        <v>55</v>
      </c>
      <c r="G52" s="16">
        <v>1000</v>
      </c>
      <c r="H52" s="16">
        <v>8</v>
      </c>
      <c r="I52" s="17">
        <f t="shared" si="6"/>
        <v>8000</v>
      </c>
      <c r="J52" s="18">
        <v>0</v>
      </c>
      <c r="K52" s="18">
        <f t="shared" si="0"/>
        <v>8000</v>
      </c>
      <c r="L52" s="18">
        <f t="shared" si="1"/>
        <v>480</v>
      </c>
      <c r="M52" s="18">
        <f t="shared" si="2"/>
        <v>480</v>
      </c>
      <c r="N52" s="18">
        <v>0</v>
      </c>
      <c r="O52" s="18">
        <f t="shared" si="3"/>
        <v>8960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</row>
    <row r="53" spans="1:253">
      <c r="A53" s="29">
        <v>49</v>
      </c>
      <c r="B53" s="29" t="s">
        <v>453</v>
      </c>
      <c r="C53" s="24">
        <v>43584</v>
      </c>
      <c r="D53" s="14">
        <v>3924</v>
      </c>
      <c r="E53" s="15">
        <v>0.18</v>
      </c>
      <c r="F53" s="5" t="s">
        <v>58</v>
      </c>
      <c r="G53" s="16">
        <v>15</v>
      </c>
      <c r="H53" s="16">
        <v>180</v>
      </c>
      <c r="I53" s="17">
        <f t="shared" si="6"/>
        <v>2700</v>
      </c>
      <c r="J53" s="18">
        <v>0</v>
      </c>
      <c r="K53" s="18">
        <f t="shared" si="0"/>
        <v>2700</v>
      </c>
      <c r="L53" s="18">
        <f t="shared" si="1"/>
        <v>243</v>
      </c>
      <c r="M53" s="18">
        <f t="shared" si="2"/>
        <v>243</v>
      </c>
      <c r="N53" s="18">
        <v>0</v>
      </c>
      <c r="O53" s="18">
        <f t="shared" si="3"/>
        <v>3186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</row>
    <row r="54" spans="1:253">
      <c r="A54" s="29">
        <v>50</v>
      </c>
      <c r="B54" s="29" t="s">
        <v>453</v>
      </c>
      <c r="C54" s="24">
        <v>43584</v>
      </c>
      <c r="D54" s="14">
        <v>3924</v>
      </c>
      <c r="E54" s="15">
        <v>0.18</v>
      </c>
      <c r="F54" s="5" t="s">
        <v>59</v>
      </c>
      <c r="G54" s="16">
        <v>12</v>
      </c>
      <c r="H54" s="16">
        <v>205</v>
      </c>
      <c r="I54" s="17">
        <f t="shared" si="6"/>
        <v>2460</v>
      </c>
      <c r="J54" s="18">
        <v>0</v>
      </c>
      <c r="K54" s="18">
        <f t="shared" si="0"/>
        <v>2460</v>
      </c>
      <c r="L54" s="18">
        <f t="shared" si="1"/>
        <v>221.4</v>
      </c>
      <c r="M54" s="18">
        <f t="shared" si="2"/>
        <v>221.4</v>
      </c>
      <c r="N54" s="18">
        <v>0</v>
      </c>
      <c r="O54" s="18">
        <f t="shared" si="3"/>
        <v>2902.8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</row>
    <row r="55" spans="1:253">
      <c r="A55" s="29">
        <v>51</v>
      </c>
      <c r="B55" s="29" t="s">
        <v>453</v>
      </c>
      <c r="C55" s="24">
        <v>43584</v>
      </c>
      <c r="D55" s="14">
        <v>3924</v>
      </c>
      <c r="E55" s="15">
        <v>0.18</v>
      </c>
      <c r="F55" s="5" t="s">
        <v>56</v>
      </c>
      <c r="G55" s="16">
        <v>10</v>
      </c>
      <c r="H55" s="16">
        <v>140</v>
      </c>
      <c r="I55" s="17">
        <f t="shared" si="6"/>
        <v>1400</v>
      </c>
      <c r="J55" s="18">
        <v>0</v>
      </c>
      <c r="K55" s="18">
        <f t="shared" si="0"/>
        <v>1400</v>
      </c>
      <c r="L55" s="18">
        <f t="shared" si="1"/>
        <v>126</v>
      </c>
      <c r="M55" s="18">
        <f t="shared" si="2"/>
        <v>126</v>
      </c>
      <c r="N55" s="18">
        <v>0</v>
      </c>
      <c r="O55" s="18">
        <f t="shared" si="3"/>
        <v>1652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</row>
    <row r="56" spans="1:253">
      <c r="A56" s="29">
        <v>52</v>
      </c>
      <c r="B56" s="29" t="s">
        <v>455</v>
      </c>
      <c r="C56" s="24">
        <v>43584</v>
      </c>
      <c r="D56" s="14">
        <v>3924</v>
      </c>
      <c r="E56" s="15">
        <v>0.18</v>
      </c>
      <c r="F56" s="5" t="s">
        <v>57</v>
      </c>
      <c r="G56" s="16">
        <v>10</v>
      </c>
      <c r="H56" s="16">
        <v>176</v>
      </c>
      <c r="I56" s="17">
        <f t="shared" si="6"/>
        <v>1760</v>
      </c>
      <c r="J56" s="18">
        <v>0</v>
      </c>
      <c r="K56" s="18">
        <f t="shared" si="0"/>
        <v>1760</v>
      </c>
      <c r="L56" s="18">
        <f t="shared" si="1"/>
        <v>158.4</v>
      </c>
      <c r="M56" s="18">
        <f t="shared" si="2"/>
        <v>158.4</v>
      </c>
      <c r="N56" s="18">
        <v>0</v>
      </c>
      <c r="O56" s="18">
        <f t="shared" si="3"/>
        <v>2076.8000000000002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</row>
    <row r="57" spans="1:253">
      <c r="A57" s="29">
        <v>53</v>
      </c>
      <c r="B57" s="29" t="s">
        <v>455</v>
      </c>
      <c r="C57" s="31">
        <v>43588</v>
      </c>
      <c r="D57" s="32">
        <v>7321</v>
      </c>
      <c r="E57" s="33">
        <v>0.18</v>
      </c>
      <c r="F57" s="37" t="s">
        <v>25</v>
      </c>
      <c r="G57" s="35">
        <v>2</v>
      </c>
      <c r="H57" s="35">
        <v>1690.68</v>
      </c>
      <c r="I57" s="36">
        <f t="shared" si="6"/>
        <v>3381.36</v>
      </c>
      <c r="J57" s="28">
        <v>0</v>
      </c>
      <c r="K57" s="28">
        <f t="shared" si="0"/>
        <v>3381.36</v>
      </c>
      <c r="L57" s="28">
        <f t="shared" si="1"/>
        <v>304.32240000000002</v>
      </c>
      <c r="M57" s="28">
        <f t="shared" si="2"/>
        <v>304.32240000000002</v>
      </c>
      <c r="N57" s="28">
        <v>0</v>
      </c>
      <c r="O57" s="28">
        <f t="shared" si="3"/>
        <v>3990.0048000000002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</row>
    <row r="58" spans="1:253">
      <c r="A58" s="29">
        <v>54</v>
      </c>
      <c r="B58" s="29" t="s">
        <v>457</v>
      </c>
      <c r="C58" s="31">
        <v>43588</v>
      </c>
      <c r="D58" s="32">
        <v>7321</v>
      </c>
      <c r="E58" s="33">
        <v>0.18</v>
      </c>
      <c r="F58" s="37" t="s">
        <v>62</v>
      </c>
      <c r="G58" s="35">
        <v>1</v>
      </c>
      <c r="H58" s="35">
        <v>2245.7600000000002</v>
      </c>
      <c r="I58" s="36">
        <f t="shared" si="6"/>
        <v>2245.7600000000002</v>
      </c>
      <c r="J58" s="28">
        <v>0</v>
      </c>
      <c r="K58" s="28">
        <f t="shared" si="0"/>
        <v>2245.7600000000002</v>
      </c>
      <c r="L58" s="28">
        <f t="shared" si="1"/>
        <v>202.11840000000001</v>
      </c>
      <c r="M58" s="28">
        <f t="shared" si="2"/>
        <v>202.11840000000001</v>
      </c>
      <c r="N58" s="28">
        <v>0</v>
      </c>
      <c r="O58" s="28">
        <f t="shared" si="3"/>
        <v>2649.9967999999999</v>
      </c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</row>
    <row r="59" spans="1:253">
      <c r="A59" s="29">
        <v>55</v>
      </c>
      <c r="B59" s="29" t="s">
        <v>457</v>
      </c>
      <c r="C59" s="31">
        <v>43589</v>
      </c>
      <c r="D59" s="32">
        <v>7615</v>
      </c>
      <c r="E59" s="33">
        <v>0.12</v>
      </c>
      <c r="F59" s="37" t="s">
        <v>75</v>
      </c>
      <c r="G59" s="35">
        <v>3</v>
      </c>
      <c r="H59" s="35">
        <v>284.39</v>
      </c>
      <c r="I59" s="36">
        <f t="shared" si="6"/>
        <v>853.17</v>
      </c>
      <c r="J59" s="28">
        <v>0</v>
      </c>
      <c r="K59" s="28">
        <f t="shared" si="0"/>
        <v>853.17</v>
      </c>
      <c r="L59" s="28">
        <f t="shared" si="1"/>
        <v>51.190199999999997</v>
      </c>
      <c r="M59" s="28">
        <f t="shared" si="2"/>
        <v>51.190199999999997</v>
      </c>
      <c r="N59" s="28">
        <v>0</v>
      </c>
      <c r="O59" s="28">
        <f t="shared" si="3"/>
        <v>955.55039999999997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</row>
    <row r="60" spans="1:253">
      <c r="A60" s="29">
        <v>56</v>
      </c>
      <c r="B60" s="29" t="s">
        <v>450</v>
      </c>
      <c r="C60" s="31">
        <v>43589</v>
      </c>
      <c r="D60" s="32">
        <v>9617</v>
      </c>
      <c r="E60" s="33">
        <v>0.18</v>
      </c>
      <c r="F60" s="37" t="s">
        <v>73</v>
      </c>
      <c r="G60" s="35">
        <v>3</v>
      </c>
      <c r="H60" s="35">
        <v>454</v>
      </c>
      <c r="I60" s="36">
        <f t="shared" si="6"/>
        <v>1362</v>
      </c>
      <c r="J60" s="28">
        <v>0</v>
      </c>
      <c r="K60" s="28">
        <f t="shared" si="0"/>
        <v>1362</v>
      </c>
      <c r="L60" s="28">
        <f t="shared" si="1"/>
        <v>122.58</v>
      </c>
      <c r="M60" s="28">
        <f t="shared" si="2"/>
        <v>122.58</v>
      </c>
      <c r="N60" s="28">
        <v>0</v>
      </c>
      <c r="O60" s="28">
        <f t="shared" si="3"/>
        <v>1607.1599999999999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</row>
    <row r="61" spans="1:253">
      <c r="A61" s="29">
        <v>57</v>
      </c>
      <c r="B61" s="29" t="s">
        <v>457</v>
      </c>
      <c r="C61" s="31">
        <v>43589</v>
      </c>
      <c r="D61" s="32">
        <v>8516</v>
      </c>
      <c r="E61" s="33">
        <v>0.18</v>
      </c>
      <c r="F61" s="37" t="s">
        <v>68</v>
      </c>
      <c r="G61" s="35">
        <v>2</v>
      </c>
      <c r="H61" s="35">
        <v>750.88499999999999</v>
      </c>
      <c r="I61" s="36">
        <f t="shared" si="6"/>
        <v>1501.77</v>
      </c>
      <c r="J61" s="28">
        <v>0</v>
      </c>
      <c r="K61" s="28">
        <f t="shared" si="0"/>
        <v>1501.77</v>
      </c>
      <c r="L61" s="28">
        <f t="shared" si="1"/>
        <v>135.1593</v>
      </c>
      <c r="M61" s="28">
        <f t="shared" si="2"/>
        <v>135.1593</v>
      </c>
      <c r="N61" s="28">
        <v>0</v>
      </c>
      <c r="O61" s="28">
        <f t="shared" si="3"/>
        <v>1772.0886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</row>
    <row r="62" spans="1:253">
      <c r="A62" s="29">
        <v>58</v>
      </c>
      <c r="B62" s="29" t="s">
        <v>450</v>
      </c>
      <c r="C62" s="31">
        <v>43589</v>
      </c>
      <c r="D62" s="32">
        <v>7321</v>
      </c>
      <c r="E62" s="33">
        <v>0.18</v>
      </c>
      <c r="F62" s="37" t="s">
        <v>74</v>
      </c>
      <c r="G62" s="35">
        <v>3</v>
      </c>
      <c r="H62" s="35">
        <v>1314</v>
      </c>
      <c r="I62" s="36">
        <f t="shared" si="6"/>
        <v>3942</v>
      </c>
      <c r="J62" s="28">
        <v>0</v>
      </c>
      <c r="K62" s="28">
        <f t="shared" si="0"/>
        <v>3942</v>
      </c>
      <c r="L62" s="28">
        <f t="shared" si="1"/>
        <v>354.78</v>
      </c>
      <c r="M62" s="28">
        <f t="shared" si="2"/>
        <v>354.78</v>
      </c>
      <c r="N62" s="28">
        <v>0</v>
      </c>
      <c r="O62" s="28">
        <f t="shared" si="3"/>
        <v>4651.5599999999995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</row>
    <row r="63" spans="1:253">
      <c r="A63" s="29">
        <v>59</v>
      </c>
      <c r="B63" s="29" t="s">
        <v>457</v>
      </c>
      <c r="C63" s="31">
        <v>43589</v>
      </c>
      <c r="D63" s="32">
        <v>7321</v>
      </c>
      <c r="E63" s="33">
        <v>0.18</v>
      </c>
      <c r="F63" s="37" t="s">
        <v>69</v>
      </c>
      <c r="G63" s="35">
        <v>3</v>
      </c>
      <c r="H63" s="35">
        <v>1155.1400000000001</v>
      </c>
      <c r="I63" s="36">
        <f t="shared" si="6"/>
        <v>3465.42</v>
      </c>
      <c r="J63" s="28">
        <v>0</v>
      </c>
      <c r="K63" s="28">
        <f t="shared" si="0"/>
        <v>3465.42</v>
      </c>
      <c r="L63" s="28">
        <f t="shared" si="1"/>
        <v>311.88779999999997</v>
      </c>
      <c r="M63" s="28">
        <f t="shared" si="2"/>
        <v>311.88779999999997</v>
      </c>
      <c r="N63" s="28">
        <v>0</v>
      </c>
      <c r="O63" s="28">
        <f t="shared" si="3"/>
        <v>4089.1956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</row>
    <row r="64" spans="1:253">
      <c r="A64" s="29">
        <v>60</v>
      </c>
      <c r="B64" s="29" t="s">
        <v>453</v>
      </c>
      <c r="C64" s="31">
        <v>43589</v>
      </c>
      <c r="D64" s="32">
        <v>7323</v>
      </c>
      <c r="E64" s="33">
        <v>0.12</v>
      </c>
      <c r="F64" s="37" t="s">
        <v>72</v>
      </c>
      <c r="G64" s="35">
        <v>1</v>
      </c>
      <c r="H64" s="35">
        <v>1744</v>
      </c>
      <c r="I64" s="36">
        <f t="shared" si="6"/>
        <v>1744</v>
      </c>
      <c r="J64" s="28">
        <v>0</v>
      </c>
      <c r="K64" s="28">
        <f t="shared" si="0"/>
        <v>1744</v>
      </c>
      <c r="L64" s="28">
        <f t="shared" si="1"/>
        <v>104.64</v>
      </c>
      <c r="M64" s="28">
        <f t="shared" si="2"/>
        <v>104.64</v>
      </c>
      <c r="N64" s="28">
        <v>0</v>
      </c>
      <c r="O64" s="28">
        <f t="shared" si="3"/>
        <v>1953.2800000000002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</row>
    <row r="65" spans="1:253">
      <c r="A65" s="29">
        <v>61</v>
      </c>
      <c r="B65" s="29" t="s">
        <v>453</v>
      </c>
      <c r="C65" s="31">
        <v>43591</v>
      </c>
      <c r="D65" s="32">
        <v>7323</v>
      </c>
      <c r="E65" s="33">
        <v>0.12</v>
      </c>
      <c r="F65" s="37" t="s">
        <v>83</v>
      </c>
      <c r="G65" s="35">
        <v>73.28</v>
      </c>
      <c r="H65" s="35">
        <v>70</v>
      </c>
      <c r="I65" s="36">
        <f t="shared" si="6"/>
        <v>5129.6000000000004</v>
      </c>
      <c r="J65" s="28">
        <v>0</v>
      </c>
      <c r="K65" s="28">
        <f t="shared" si="0"/>
        <v>5129.6000000000004</v>
      </c>
      <c r="L65" s="28">
        <f t="shared" si="1"/>
        <v>307.77600000000001</v>
      </c>
      <c r="M65" s="28">
        <f t="shared" si="2"/>
        <v>307.77600000000001</v>
      </c>
      <c r="N65" s="28">
        <v>0</v>
      </c>
      <c r="O65" s="28">
        <f t="shared" si="3"/>
        <v>5745.152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</row>
    <row r="66" spans="1:253">
      <c r="A66" s="29">
        <v>62</v>
      </c>
      <c r="B66" s="29" t="s">
        <v>453</v>
      </c>
      <c r="C66" s="31">
        <v>43591</v>
      </c>
      <c r="D66" s="32">
        <v>7323</v>
      </c>
      <c r="E66" s="33">
        <v>0.12</v>
      </c>
      <c r="F66" s="37" t="s">
        <v>84</v>
      </c>
      <c r="G66" s="35">
        <v>5</v>
      </c>
      <c r="H66" s="35">
        <v>100</v>
      </c>
      <c r="I66" s="36">
        <f t="shared" si="6"/>
        <v>500</v>
      </c>
      <c r="J66" s="28">
        <v>0</v>
      </c>
      <c r="K66" s="28">
        <f t="shared" si="0"/>
        <v>500</v>
      </c>
      <c r="L66" s="28">
        <f t="shared" si="1"/>
        <v>30</v>
      </c>
      <c r="M66" s="28">
        <f t="shared" si="2"/>
        <v>30</v>
      </c>
      <c r="N66" s="28">
        <v>0</v>
      </c>
      <c r="O66" s="28">
        <f t="shared" si="3"/>
        <v>560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</row>
    <row r="67" spans="1:253">
      <c r="A67" s="29">
        <v>63</v>
      </c>
      <c r="B67" s="29" t="s">
        <v>453</v>
      </c>
      <c r="C67" s="31">
        <v>43591</v>
      </c>
      <c r="D67" s="32">
        <v>7323</v>
      </c>
      <c r="E67" s="33">
        <v>0.12</v>
      </c>
      <c r="F67" s="37" t="s">
        <v>85</v>
      </c>
      <c r="G67" s="35">
        <v>100</v>
      </c>
      <c r="H67" s="35">
        <v>29</v>
      </c>
      <c r="I67" s="36">
        <f t="shared" si="6"/>
        <v>2900</v>
      </c>
      <c r="J67" s="28">
        <v>0</v>
      </c>
      <c r="K67" s="28">
        <f t="shared" si="0"/>
        <v>2900</v>
      </c>
      <c r="L67" s="28">
        <f t="shared" si="1"/>
        <v>174</v>
      </c>
      <c r="M67" s="28">
        <f t="shared" si="2"/>
        <v>174</v>
      </c>
      <c r="N67" s="28">
        <v>0</v>
      </c>
      <c r="O67" s="28">
        <f t="shared" si="3"/>
        <v>3248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</row>
    <row r="68" spans="1:253">
      <c r="A68" s="29">
        <v>64</v>
      </c>
      <c r="B68" s="29" t="s">
        <v>453</v>
      </c>
      <c r="C68" s="31">
        <v>43594</v>
      </c>
      <c r="D68" s="32">
        <v>3924</v>
      </c>
      <c r="E68" s="33">
        <v>0.18</v>
      </c>
      <c r="F68" s="37" t="s">
        <v>87</v>
      </c>
      <c r="G68" s="35">
        <v>8</v>
      </c>
      <c r="H68" s="35">
        <v>407</v>
      </c>
      <c r="I68" s="36">
        <f t="shared" si="6"/>
        <v>3256</v>
      </c>
      <c r="J68" s="28">
        <v>0</v>
      </c>
      <c r="K68" s="28">
        <f t="shared" si="0"/>
        <v>3256</v>
      </c>
      <c r="L68" s="28">
        <f t="shared" si="1"/>
        <v>293.03999999999996</v>
      </c>
      <c r="M68" s="28">
        <f t="shared" si="2"/>
        <v>293.03999999999996</v>
      </c>
      <c r="N68" s="28">
        <v>0</v>
      </c>
      <c r="O68" s="28">
        <f t="shared" si="3"/>
        <v>3842.08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</row>
    <row r="69" spans="1:253">
      <c r="A69" s="29">
        <v>65</v>
      </c>
      <c r="B69" s="29" t="s">
        <v>453</v>
      </c>
      <c r="C69" s="31">
        <v>43594</v>
      </c>
      <c r="D69" s="32">
        <v>3924</v>
      </c>
      <c r="E69" s="33">
        <v>0.18</v>
      </c>
      <c r="F69" s="37" t="s">
        <v>88</v>
      </c>
      <c r="G69" s="35">
        <v>8</v>
      </c>
      <c r="H69" s="35">
        <v>485</v>
      </c>
      <c r="I69" s="36">
        <f t="shared" si="6"/>
        <v>3880</v>
      </c>
      <c r="J69" s="28">
        <v>0</v>
      </c>
      <c r="K69" s="28">
        <f t="shared" ref="K69:K132" si="7">I69-J69</f>
        <v>3880</v>
      </c>
      <c r="L69" s="28">
        <f t="shared" ref="L69:L132" si="8">K69*E69/2</f>
        <v>349.2</v>
      </c>
      <c r="M69" s="28">
        <f t="shared" ref="M69:M132" si="9">L69</f>
        <v>349.2</v>
      </c>
      <c r="N69" s="28">
        <v>0</v>
      </c>
      <c r="O69" s="28">
        <f t="shared" ref="O69:O132" si="10">SUM(K69:N69)</f>
        <v>4578.3999999999996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</row>
    <row r="70" spans="1:253">
      <c r="A70" s="29">
        <v>66</v>
      </c>
      <c r="B70" s="29" t="s">
        <v>458</v>
      </c>
      <c r="C70" s="31">
        <v>43594</v>
      </c>
      <c r="D70" s="32">
        <v>3924</v>
      </c>
      <c r="E70" s="33">
        <v>0.18</v>
      </c>
      <c r="F70" s="37" t="s">
        <v>86</v>
      </c>
      <c r="G70" s="35">
        <v>5</v>
      </c>
      <c r="H70" s="35">
        <v>265</v>
      </c>
      <c r="I70" s="36">
        <f t="shared" si="6"/>
        <v>1325</v>
      </c>
      <c r="J70" s="28">
        <v>0</v>
      </c>
      <c r="K70" s="28">
        <f t="shared" si="7"/>
        <v>1325</v>
      </c>
      <c r="L70" s="28">
        <f t="shared" si="8"/>
        <v>119.25</v>
      </c>
      <c r="M70" s="28">
        <f t="shared" si="9"/>
        <v>119.25</v>
      </c>
      <c r="N70" s="28">
        <v>0</v>
      </c>
      <c r="O70" s="28">
        <f t="shared" si="10"/>
        <v>1563.5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</row>
    <row r="71" spans="1:253">
      <c r="A71" s="29">
        <v>67</v>
      </c>
      <c r="B71" s="29" t="s">
        <v>453</v>
      </c>
      <c r="C71" s="31">
        <v>43600</v>
      </c>
      <c r="D71" s="32">
        <v>8414</v>
      </c>
      <c r="E71" s="33">
        <v>0.18</v>
      </c>
      <c r="F71" s="37" t="s">
        <v>76</v>
      </c>
      <c r="G71" s="35">
        <v>2</v>
      </c>
      <c r="H71" s="35">
        <v>1652.54</v>
      </c>
      <c r="I71" s="36">
        <f t="shared" si="6"/>
        <v>3305.08</v>
      </c>
      <c r="J71" s="28">
        <v>0</v>
      </c>
      <c r="K71" s="28">
        <f t="shared" si="7"/>
        <v>3305.08</v>
      </c>
      <c r="L71" s="28">
        <f t="shared" si="8"/>
        <v>297.4572</v>
      </c>
      <c r="M71" s="28">
        <f t="shared" si="9"/>
        <v>297.4572</v>
      </c>
      <c r="N71" s="28">
        <v>0</v>
      </c>
      <c r="O71" s="28">
        <f t="shared" si="10"/>
        <v>3899.9943999999996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</row>
    <row r="72" spans="1:253">
      <c r="A72" s="29">
        <v>68</v>
      </c>
      <c r="B72" s="29" t="s">
        <v>453</v>
      </c>
      <c r="C72" s="31">
        <v>43601</v>
      </c>
      <c r="D72" s="32">
        <v>3924</v>
      </c>
      <c r="E72" s="33">
        <v>0.18</v>
      </c>
      <c r="F72" s="37" t="s">
        <v>92</v>
      </c>
      <c r="G72" s="35">
        <v>12</v>
      </c>
      <c r="H72" s="35">
        <v>98</v>
      </c>
      <c r="I72" s="36">
        <f t="shared" si="6"/>
        <v>1176</v>
      </c>
      <c r="J72" s="28">
        <v>0</v>
      </c>
      <c r="K72" s="28">
        <f t="shared" si="7"/>
        <v>1176</v>
      </c>
      <c r="L72" s="28">
        <f t="shared" si="8"/>
        <v>105.83999999999999</v>
      </c>
      <c r="M72" s="28">
        <f t="shared" si="9"/>
        <v>105.83999999999999</v>
      </c>
      <c r="N72" s="28">
        <v>0</v>
      </c>
      <c r="O72" s="28">
        <f t="shared" si="10"/>
        <v>1387.6799999999998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</row>
    <row r="73" spans="1:253">
      <c r="A73" s="29">
        <v>69</v>
      </c>
      <c r="B73" s="29" t="s">
        <v>453</v>
      </c>
      <c r="C73" s="31">
        <v>43601</v>
      </c>
      <c r="D73" s="32">
        <v>3924</v>
      </c>
      <c r="E73" s="33">
        <v>0.18</v>
      </c>
      <c r="F73" s="37" t="s">
        <v>91</v>
      </c>
      <c r="G73" s="35">
        <v>20</v>
      </c>
      <c r="H73" s="35">
        <v>225</v>
      </c>
      <c r="I73" s="36">
        <f t="shared" si="6"/>
        <v>4500</v>
      </c>
      <c r="J73" s="28">
        <v>0</v>
      </c>
      <c r="K73" s="28">
        <f t="shared" si="7"/>
        <v>4500</v>
      </c>
      <c r="L73" s="28">
        <f t="shared" si="8"/>
        <v>405</v>
      </c>
      <c r="M73" s="28">
        <f t="shared" si="9"/>
        <v>405</v>
      </c>
      <c r="N73" s="28">
        <v>0</v>
      </c>
      <c r="O73" s="28">
        <f t="shared" si="10"/>
        <v>5310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</row>
    <row r="74" spans="1:253">
      <c r="A74" s="29">
        <v>70</v>
      </c>
      <c r="B74" s="29" t="s">
        <v>453</v>
      </c>
      <c r="C74" s="31">
        <v>43601</v>
      </c>
      <c r="D74" s="32">
        <v>7323</v>
      </c>
      <c r="E74" s="33">
        <v>0.12</v>
      </c>
      <c r="F74" s="37" t="s">
        <v>89</v>
      </c>
      <c r="G74" s="35">
        <v>10</v>
      </c>
      <c r="H74" s="35">
        <v>115</v>
      </c>
      <c r="I74" s="36">
        <f t="shared" si="6"/>
        <v>1150</v>
      </c>
      <c r="J74" s="28">
        <v>0</v>
      </c>
      <c r="K74" s="28">
        <f t="shared" si="7"/>
        <v>1150</v>
      </c>
      <c r="L74" s="28">
        <f t="shared" si="8"/>
        <v>69</v>
      </c>
      <c r="M74" s="28">
        <f t="shared" si="9"/>
        <v>69</v>
      </c>
      <c r="N74" s="28">
        <v>0</v>
      </c>
      <c r="O74" s="28">
        <f t="shared" si="10"/>
        <v>1288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</row>
    <row r="75" spans="1:253">
      <c r="A75" s="29">
        <v>71</v>
      </c>
      <c r="B75" s="29" t="s">
        <v>450</v>
      </c>
      <c r="C75" s="31">
        <v>43601</v>
      </c>
      <c r="D75" s="32">
        <v>7323</v>
      </c>
      <c r="E75" s="33">
        <v>0.12</v>
      </c>
      <c r="F75" s="37" t="s">
        <v>90</v>
      </c>
      <c r="G75" s="35">
        <v>10</v>
      </c>
      <c r="H75" s="35">
        <v>130</v>
      </c>
      <c r="I75" s="36">
        <f t="shared" si="6"/>
        <v>1300</v>
      </c>
      <c r="J75" s="28">
        <v>0</v>
      </c>
      <c r="K75" s="28">
        <f t="shared" si="7"/>
        <v>1300</v>
      </c>
      <c r="L75" s="28">
        <f t="shared" si="8"/>
        <v>78</v>
      </c>
      <c r="M75" s="28">
        <f t="shared" si="9"/>
        <v>78</v>
      </c>
      <c r="N75" s="28">
        <v>0</v>
      </c>
      <c r="O75" s="28">
        <f t="shared" si="10"/>
        <v>1456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</row>
    <row r="76" spans="1:253">
      <c r="A76" s="29">
        <v>72</v>
      </c>
      <c r="B76" s="29" t="s">
        <v>450</v>
      </c>
      <c r="C76" s="31">
        <v>43603</v>
      </c>
      <c r="D76" s="32">
        <v>8509</v>
      </c>
      <c r="E76" s="33">
        <v>0.18</v>
      </c>
      <c r="F76" s="37" t="s">
        <v>71</v>
      </c>
      <c r="G76" s="35">
        <v>1</v>
      </c>
      <c r="H76" s="35">
        <v>1984</v>
      </c>
      <c r="I76" s="36">
        <f t="shared" si="6"/>
        <v>1984</v>
      </c>
      <c r="J76" s="28">
        <v>0</v>
      </c>
      <c r="K76" s="28">
        <f t="shared" si="7"/>
        <v>1984</v>
      </c>
      <c r="L76" s="28">
        <f t="shared" si="8"/>
        <v>178.56</v>
      </c>
      <c r="M76" s="28">
        <f t="shared" si="9"/>
        <v>178.56</v>
      </c>
      <c r="N76" s="28">
        <v>0</v>
      </c>
      <c r="O76" s="28">
        <f t="shared" si="10"/>
        <v>2341.12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</row>
    <row r="77" spans="1:253">
      <c r="A77" s="29">
        <v>73</v>
      </c>
      <c r="B77" s="29" t="s">
        <v>456</v>
      </c>
      <c r="C77" s="31">
        <v>43603</v>
      </c>
      <c r="D77" s="32">
        <v>8509</v>
      </c>
      <c r="E77" s="33">
        <v>0.18</v>
      </c>
      <c r="F77" s="37" t="s">
        <v>70</v>
      </c>
      <c r="G77" s="35">
        <v>2</v>
      </c>
      <c r="H77" s="35">
        <v>2025.5250000000001</v>
      </c>
      <c r="I77" s="36">
        <f t="shared" si="6"/>
        <v>4051.05</v>
      </c>
      <c r="J77" s="28">
        <v>0</v>
      </c>
      <c r="K77" s="28">
        <f t="shared" si="7"/>
        <v>4051.05</v>
      </c>
      <c r="L77" s="28">
        <f t="shared" si="8"/>
        <v>364.59449999999998</v>
      </c>
      <c r="M77" s="28">
        <f t="shared" si="9"/>
        <v>364.59449999999998</v>
      </c>
      <c r="N77" s="28">
        <v>0</v>
      </c>
      <c r="O77" s="28">
        <f t="shared" si="10"/>
        <v>4780.2390000000005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</row>
    <row r="78" spans="1:253">
      <c r="A78" s="29">
        <v>74</v>
      </c>
      <c r="B78" s="29" t="s">
        <v>456</v>
      </c>
      <c r="C78" s="31">
        <v>43603</v>
      </c>
      <c r="D78" s="32">
        <v>8539</v>
      </c>
      <c r="E78" s="33">
        <v>0.12</v>
      </c>
      <c r="F78" s="37" t="s">
        <v>80</v>
      </c>
      <c r="G78" s="35">
        <v>10</v>
      </c>
      <c r="H78" s="35">
        <v>1</v>
      </c>
      <c r="I78" s="36">
        <f t="shared" si="6"/>
        <v>10</v>
      </c>
      <c r="J78" s="28">
        <v>0</v>
      </c>
      <c r="K78" s="28">
        <f t="shared" si="7"/>
        <v>10</v>
      </c>
      <c r="L78" s="28">
        <f t="shared" si="8"/>
        <v>0.6</v>
      </c>
      <c r="M78" s="28">
        <f t="shared" si="9"/>
        <v>0.6</v>
      </c>
      <c r="N78" s="28">
        <v>0</v>
      </c>
      <c r="O78" s="28">
        <f t="shared" si="10"/>
        <v>11.2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</row>
    <row r="79" spans="1:253">
      <c r="A79" s="29">
        <v>75</v>
      </c>
      <c r="B79" s="29" t="s">
        <v>456</v>
      </c>
      <c r="C79" s="31">
        <v>43603</v>
      </c>
      <c r="D79" s="32">
        <v>8539</v>
      </c>
      <c r="E79" s="33">
        <v>0.12</v>
      </c>
      <c r="F79" s="37" t="s">
        <v>81</v>
      </c>
      <c r="G79" s="35">
        <v>40</v>
      </c>
      <c r="H79" s="35">
        <v>70.12</v>
      </c>
      <c r="I79" s="36">
        <f t="shared" si="6"/>
        <v>2804.8</v>
      </c>
      <c r="J79" s="28">
        <v>0</v>
      </c>
      <c r="K79" s="28">
        <f t="shared" si="7"/>
        <v>2804.8</v>
      </c>
      <c r="L79" s="28">
        <f t="shared" si="8"/>
        <v>168.28800000000001</v>
      </c>
      <c r="M79" s="28">
        <f t="shared" si="9"/>
        <v>168.28800000000001</v>
      </c>
      <c r="N79" s="28">
        <v>0</v>
      </c>
      <c r="O79" s="28">
        <f t="shared" si="10"/>
        <v>3141.3760000000002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</row>
    <row r="80" spans="1:253">
      <c r="A80" s="29">
        <v>76</v>
      </c>
      <c r="B80" s="29" t="s">
        <v>456</v>
      </c>
      <c r="C80" s="31">
        <v>43603</v>
      </c>
      <c r="D80" s="32">
        <v>8539</v>
      </c>
      <c r="E80" s="33">
        <v>0.12</v>
      </c>
      <c r="F80" s="37" t="s">
        <v>81</v>
      </c>
      <c r="G80" s="35">
        <v>2</v>
      </c>
      <c r="H80" s="35">
        <v>1</v>
      </c>
      <c r="I80" s="36">
        <f t="shared" si="6"/>
        <v>2</v>
      </c>
      <c r="J80" s="28">
        <v>0</v>
      </c>
      <c r="K80" s="28">
        <f t="shared" si="7"/>
        <v>2</v>
      </c>
      <c r="L80" s="28">
        <f t="shared" si="8"/>
        <v>0.12</v>
      </c>
      <c r="M80" s="28">
        <f t="shared" si="9"/>
        <v>0.12</v>
      </c>
      <c r="N80" s="28">
        <v>0</v>
      </c>
      <c r="O80" s="28">
        <f t="shared" si="10"/>
        <v>2.2400000000000002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</row>
    <row r="81" spans="1:253">
      <c r="A81" s="29">
        <v>77</v>
      </c>
      <c r="B81" s="29" t="s">
        <v>456</v>
      </c>
      <c r="C81" s="31">
        <v>43603</v>
      </c>
      <c r="D81" s="32">
        <v>8513</v>
      </c>
      <c r="E81" s="33">
        <v>0.18</v>
      </c>
      <c r="F81" s="37" t="s">
        <v>79</v>
      </c>
      <c r="G81" s="35">
        <v>2</v>
      </c>
      <c r="H81" s="35">
        <v>233.05</v>
      </c>
      <c r="I81" s="36">
        <f t="shared" si="6"/>
        <v>466.1</v>
      </c>
      <c r="J81" s="28">
        <v>0</v>
      </c>
      <c r="K81" s="28">
        <f t="shared" si="7"/>
        <v>466.1</v>
      </c>
      <c r="L81" s="28">
        <f t="shared" si="8"/>
        <v>41.948999999999998</v>
      </c>
      <c r="M81" s="28">
        <f t="shared" si="9"/>
        <v>41.948999999999998</v>
      </c>
      <c r="N81" s="28">
        <v>0</v>
      </c>
      <c r="O81" s="28">
        <f t="shared" si="10"/>
        <v>549.99800000000005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</row>
    <row r="82" spans="1:253">
      <c r="A82" s="29">
        <v>78</v>
      </c>
      <c r="B82" s="29" t="s">
        <v>456</v>
      </c>
      <c r="C82" s="31">
        <v>43603</v>
      </c>
      <c r="D82" s="32">
        <v>8513</v>
      </c>
      <c r="E82" s="33">
        <v>0.18</v>
      </c>
      <c r="F82" s="37" t="s">
        <v>77</v>
      </c>
      <c r="G82" s="35">
        <v>3</v>
      </c>
      <c r="H82" s="35">
        <v>131.35</v>
      </c>
      <c r="I82" s="36">
        <f t="shared" si="6"/>
        <v>394.04999999999995</v>
      </c>
      <c r="J82" s="28">
        <v>0</v>
      </c>
      <c r="K82" s="28">
        <f t="shared" si="7"/>
        <v>394.04999999999995</v>
      </c>
      <c r="L82" s="28">
        <f t="shared" si="8"/>
        <v>35.464499999999994</v>
      </c>
      <c r="M82" s="28">
        <f t="shared" si="9"/>
        <v>35.464499999999994</v>
      </c>
      <c r="N82" s="28">
        <v>0</v>
      </c>
      <c r="O82" s="28">
        <f t="shared" si="10"/>
        <v>464.97899999999993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</row>
    <row r="83" spans="1:253">
      <c r="A83" s="29">
        <v>79</v>
      </c>
      <c r="B83" s="29" t="s">
        <v>456</v>
      </c>
      <c r="C83" s="31">
        <v>43603</v>
      </c>
      <c r="D83" s="32">
        <v>8513</v>
      </c>
      <c r="E83" s="33">
        <v>0.18</v>
      </c>
      <c r="F83" s="37" t="s">
        <v>78</v>
      </c>
      <c r="G83" s="35">
        <v>3</v>
      </c>
      <c r="H83" s="35">
        <v>161</v>
      </c>
      <c r="I83" s="36">
        <f t="shared" si="6"/>
        <v>483</v>
      </c>
      <c r="J83" s="28">
        <v>0</v>
      </c>
      <c r="K83" s="28">
        <f t="shared" si="7"/>
        <v>483</v>
      </c>
      <c r="L83" s="28">
        <f t="shared" si="8"/>
        <v>43.47</v>
      </c>
      <c r="M83" s="28">
        <f t="shared" si="9"/>
        <v>43.47</v>
      </c>
      <c r="N83" s="28">
        <v>0</v>
      </c>
      <c r="O83" s="28">
        <f t="shared" si="10"/>
        <v>569.94000000000005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</row>
    <row r="84" spans="1:253">
      <c r="A84" s="29">
        <v>80</v>
      </c>
      <c r="B84" s="29" t="s">
        <v>453</v>
      </c>
      <c r="C84" s="31">
        <v>43603</v>
      </c>
      <c r="D84" s="32">
        <v>9405</v>
      </c>
      <c r="E84" s="33">
        <v>0.12</v>
      </c>
      <c r="F84" s="37" t="s">
        <v>82</v>
      </c>
      <c r="G84" s="35">
        <v>10</v>
      </c>
      <c r="H84" s="35">
        <v>196.43</v>
      </c>
      <c r="I84" s="36">
        <f t="shared" si="6"/>
        <v>1964.3000000000002</v>
      </c>
      <c r="J84" s="28">
        <v>0</v>
      </c>
      <c r="K84" s="28">
        <f t="shared" si="7"/>
        <v>1964.3000000000002</v>
      </c>
      <c r="L84" s="28">
        <f t="shared" si="8"/>
        <v>117.858</v>
      </c>
      <c r="M84" s="28">
        <f t="shared" si="9"/>
        <v>117.858</v>
      </c>
      <c r="N84" s="28">
        <v>0</v>
      </c>
      <c r="O84" s="28">
        <f t="shared" si="10"/>
        <v>2200.0160000000005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</row>
    <row r="85" spans="1:253">
      <c r="A85" s="29">
        <v>81</v>
      </c>
      <c r="B85" s="29" t="s">
        <v>453</v>
      </c>
      <c r="C85" s="31">
        <v>43606</v>
      </c>
      <c r="D85" s="32">
        <v>7323</v>
      </c>
      <c r="E85" s="33">
        <v>0.12</v>
      </c>
      <c r="F85" s="37" t="s">
        <v>93</v>
      </c>
      <c r="G85" s="35">
        <v>53.25</v>
      </c>
      <c r="H85" s="35">
        <v>160</v>
      </c>
      <c r="I85" s="36">
        <f t="shared" si="6"/>
        <v>8520</v>
      </c>
      <c r="J85" s="28">
        <v>0</v>
      </c>
      <c r="K85" s="28">
        <f t="shared" si="7"/>
        <v>8520</v>
      </c>
      <c r="L85" s="28">
        <f t="shared" si="8"/>
        <v>511.2</v>
      </c>
      <c r="M85" s="28">
        <f t="shared" si="9"/>
        <v>511.2</v>
      </c>
      <c r="N85" s="28">
        <v>0</v>
      </c>
      <c r="O85" s="28">
        <f t="shared" si="10"/>
        <v>9542.4000000000015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</row>
    <row r="86" spans="1:253">
      <c r="A86" s="29">
        <v>82</v>
      </c>
      <c r="B86" s="29" t="s">
        <v>457</v>
      </c>
      <c r="C86" s="31">
        <v>43612</v>
      </c>
      <c r="D86" s="32">
        <v>7323</v>
      </c>
      <c r="E86" s="33">
        <v>0.12</v>
      </c>
      <c r="F86" s="37" t="s">
        <v>93</v>
      </c>
      <c r="G86" s="35">
        <v>58.34</v>
      </c>
      <c r="H86" s="35">
        <v>150</v>
      </c>
      <c r="I86" s="36">
        <f t="shared" si="6"/>
        <v>8751</v>
      </c>
      <c r="J86" s="28">
        <v>0</v>
      </c>
      <c r="K86" s="28">
        <f t="shared" si="7"/>
        <v>8751</v>
      </c>
      <c r="L86" s="28">
        <f t="shared" si="8"/>
        <v>525.05999999999995</v>
      </c>
      <c r="M86" s="28">
        <f t="shared" si="9"/>
        <v>525.05999999999995</v>
      </c>
      <c r="N86" s="28">
        <v>0</v>
      </c>
      <c r="O86" s="28">
        <f t="shared" si="10"/>
        <v>9801.119999999999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</row>
    <row r="87" spans="1:253">
      <c r="A87" s="29">
        <v>83</v>
      </c>
      <c r="B87" s="29" t="s">
        <v>457</v>
      </c>
      <c r="C87" s="31">
        <v>43618</v>
      </c>
      <c r="D87" s="32">
        <v>7323</v>
      </c>
      <c r="E87" s="33">
        <v>0.12</v>
      </c>
      <c r="F87" s="37" t="s">
        <v>127</v>
      </c>
      <c r="G87" s="35">
        <v>5.46</v>
      </c>
      <c r="H87" s="35">
        <v>424</v>
      </c>
      <c r="I87" s="36">
        <f t="shared" si="6"/>
        <v>2315.04</v>
      </c>
      <c r="J87" s="28">
        <v>0</v>
      </c>
      <c r="K87" s="28">
        <f t="shared" si="7"/>
        <v>2315.04</v>
      </c>
      <c r="L87" s="28">
        <f t="shared" si="8"/>
        <v>138.9024</v>
      </c>
      <c r="M87" s="28">
        <f t="shared" si="9"/>
        <v>138.9024</v>
      </c>
      <c r="N87" s="28">
        <v>0</v>
      </c>
      <c r="O87" s="28">
        <f t="shared" si="10"/>
        <v>2592.8447999999999</v>
      </c>
    </row>
    <row r="88" spans="1:253">
      <c r="A88" s="29">
        <v>84</v>
      </c>
      <c r="B88" s="29" t="s">
        <v>457</v>
      </c>
      <c r="C88" s="31">
        <v>43618</v>
      </c>
      <c r="D88" s="32">
        <v>7323</v>
      </c>
      <c r="E88" s="33">
        <v>0.12</v>
      </c>
      <c r="F88" s="37" t="s">
        <v>128</v>
      </c>
      <c r="G88" s="35">
        <v>3.26</v>
      </c>
      <c r="H88" s="35">
        <v>424</v>
      </c>
      <c r="I88" s="36">
        <f t="shared" si="6"/>
        <v>1382.24</v>
      </c>
      <c r="J88" s="28">
        <v>0</v>
      </c>
      <c r="K88" s="28">
        <f t="shared" si="7"/>
        <v>1382.24</v>
      </c>
      <c r="L88" s="28">
        <f t="shared" si="8"/>
        <v>82.934399999999997</v>
      </c>
      <c r="M88" s="28">
        <f t="shared" si="9"/>
        <v>82.934399999999997</v>
      </c>
      <c r="N88" s="28">
        <v>0</v>
      </c>
      <c r="O88" s="28">
        <f t="shared" si="10"/>
        <v>1548.1088000000002</v>
      </c>
    </row>
    <row r="89" spans="1:253">
      <c r="A89" s="29">
        <v>85</v>
      </c>
      <c r="B89" s="29" t="s">
        <v>457</v>
      </c>
      <c r="C89" s="31">
        <v>43618</v>
      </c>
      <c r="D89" s="32">
        <v>7615</v>
      </c>
      <c r="E89" s="33">
        <v>0.12</v>
      </c>
      <c r="F89" s="37" t="s">
        <v>124</v>
      </c>
      <c r="G89" s="35">
        <v>3</v>
      </c>
      <c r="H89" s="35">
        <v>470</v>
      </c>
      <c r="I89" s="36">
        <f t="shared" si="6"/>
        <v>1410</v>
      </c>
      <c r="J89" s="28">
        <v>0</v>
      </c>
      <c r="K89" s="28">
        <f t="shared" si="7"/>
        <v>1410</v>
      </c>
      <c r="L89" s="28">
        <f t="shared" si="8"/>
        <v>84.6</v>
      </c>
      <c r="M89" s="28">
        <f t="shared" si="9"/>
        <v>84.6</v>
      </c>
      <c r="N89" s="28">
        <v>0</v>
      </c>
      <c r="O89" s="28">
        <f t="shared" si="10"/>
        <v>1579.1999999999998</v>
      </c>
    </row>
    <row r="90" spans="1:253">
      <c r="A90" s="29">
        <v>86</v>
      </c>
      <c r="B90" s="29" t="s">
        <v>457</v>
      </c>
      <c r="C90" s="31">
        <v>43618</v>
      </c>
      <c r="D90" s="32">
        <v>7615</v>
      </c>
      <c r="E90" s="33">
        <v>0.12</v>
      </c>
      <c r="F90" s="37" t="s">
        <v>125</v>
      </c>
      <c r="G90" s="35">
        <v>3</v>
      </c>
      <c r="H90" s="35">
        <v>520</v>
      </c>
      <c r="I90" s="36">
        <f t="shared" si="6"/>
        <v>1560</v>
      </c>
      <c r="J90" s="28">
        <v>0</v>
      </c>
      <c r="K90" s="28">
        <f t="shared" si="7"/>
        <v>1560</v>
      </c>
      <c r="L90" s="28">
        <f t="shared" si="8"/>
        <v>93.6</v>
      </c>
      <c r="M90" s="28">
        <f t="shared" si="9"/>
        <v>93.6</v>
      </c>
      <c r="N90" s="28">
        <v>0</v>
      </c>
      <c r="O90" s="28">
        <f t="shared" si="10"/>
        <v>1747.1999999999998</v>
      </c>
    </row>
    <row r="91" spans="1:253">
      <c r="A91" s="29">
        <v>87</v>
      </c>
      <c r="B91" s="29" t="s">
        <v>453</v>
      </c>
      <c r="C91" s="31">
        <v>43618</v>
      </c>
      <c r="D91" s="32">
        <v>7615</v>
      </c>
      <c r="E91" s="33">
        <v>0.12</v>
      </c>
      <c r="F91" s="37" t="s">
        <v>126</v>
      </c>
      <c r="G91" s="35">
        <v>3</v>
      </c>
      <c r="H91" s="35">
        <v>105</v>
      </c>
      <c r="I91" s="36">
        <f t="shared" si="6"/>
        <v>315</v>
      </c>
      <c r="J91" s="28">
        <v>0</v>
      </c>
      <c r="K91" s="28">
        <f t="shared" si="7"/>
        <v>315</v>
      </c>
      <c r="L91" s="28">
        <f t="shared" si="8"/>
        <v>18.899999999999999</v>
      </c>
      <c r="M91" s="28">
        <f t="shared" si="9"/>
        <v>18.899999999999999</v>
      </c>
      <c r="N91" s="28">
        <v>0</v>
      </c>
      <c r="O91" s="28">
        <f t="shared" si="10"/>
        <v>352.79999999999995</v>
      </c>
    </row>
    <row r="92" spans="1:253">
      <c r="A92" s="29">
        <v>88</v>
      </c>
      <c r="B92" s="29" t="s">
        <v>453</v>
      </c>
      <c r="C92" s="31">
        <v>43619</v>
      </c>
      <c r="D92" s="32">
        <v>3924</v>
      </c>
      <c r="E92" s="33">
        <v>0.18</v>
      </c>
      <c r="F92" s="37" t="s">
        <v>112</v>
      </c>
      <c r="G92" s="35">
        <v>12</v>
      </c>
      <c r="H92" s="35">
        <v>425.44</v>
      </c>
      <c r="I92" s="36">
        <f t="shared" si="6"/>
        <v>5105.28</v>
      </c>
      <c r="J92" s="28">
        <v>0</v>
      </c>
      <c r="K92" s="28">
        <f t="shared" si="7"/>
        <v>5105.28</v>
      </c>
      <c r="L92" s="28">
        <f t="shared" si="8"/>
        <v>459.47519999999997</v>
      </c>
      <c r="M92" s="28">
        <f t="shared" si="9"/>
        <v>459.47519999999997</v>
      </c>
      <c r="N92" s="28">
        <v>0</v>
      </c>
      <c r="O92" s="28">
        <f t="shared" si="10"/>
        <v>6024.2303999999995</v>
      </c>
    </row>
    <row r="93" spans="1:253">
      <c r="A93" s="29">
        <v>89</v>
      </c>
      <c r="B93" s="29" t="s">
        <v>453</v>
      </c>
      <c r="C93" s="31">
        <v>43619</v>
      </c>
      <c r="D93" s="32">
        <v>3924</v>
      </c>
      <c r="E93" s="33">
        <v>0.18</v>
      </c>
      <c r="F93" s="37" t="s">
        <v>113</v>
      </c>
      <c r="G93" s="35">
        <v>8</v>
      </c>
      <c r="H93" s="35">
        <v>596</v>
      </c>
      <c r="I93" s="36">
        <f t="shared" si="6"/>
        <v>4768</v>
      </c>
      <c r="J93" s="28">
        <v>0</v>
      </c>
      <c r="K93" s="28">
        <f t="shared" si="7"/>
        <v>4768</v>
      </c>
      <c r="L93" s="28">
        <f t="shared" si="8"/>
        <v>429.12</v>
      </c>
      <c r="M93" s="28">
        <f t="shared" si="9"/>
        <v>429.12</v>
      </c>
      <c r="N93" s="28">
        <v>0</v>
      </c>
      <c r="O93" s="28">
        <f t="shared" si="10"/>
        <v>5626.24</v>
      </c>
    </row>
    <row r="94" spans="1:253">
      <c r="A94" s="29">
        <v>90</v>
      </c>
      <c r="B94" s="29" t="s">
        <v>453</v>
      </c>
      <c r="C94" s="31">
        <v>43619</v>
      </c>
      <c r="D94" s="32">
        <v>3924</v>
      </c>
      <c r="E94" s="33">
        <v>0.18</v>
      </c>
      <c r="F94" s="37" t="s">
        <v>114</v>
      </c>
      <c r="G94" s="35">
        <v>8</v>
      </c>
      <c r="H94" s="35">
        <v>290.69</v>
      </c>
      <c r="I94" s="36">
        <f t="shared" si="6"/>
        <v>2325.52</v>
      </c>
      <c r="J94" s="28">
        <v>0</v>
      </c>
      <c r="K94" s="28">
        <f t="shared" si="7"/>
        <v>2325.52</v>
      </c>
      <c r="L94" s="28">
        <f t="shared" si="8"/>
        <v>209.29679999999999</v>
      </c>
      <c r="M94" s="28">
        <f t="shared" si="9"/>
        <v>209.29679999999999</v>
      </c>
      <c r="N94" s="28">
        <v>0</v>
      </c>
      <c r="O94" s="28">
        <f t="shared" si="10"/>
        <v>2744.1136000000001</v>
      </c>
    </row>
    <row r="95" spans="1:253">
      <c r="A95" s="29">
        <v>91</v>
      </c>
      <c r="B95" s="29" t="s">
        <v>459</v>
      </c>
      <c r="C95" s="31">
        <v>43619</v>
      </c>
      <c r="D95" s="32">
        <v>7323</v>
      </c>
      <c r="E95" s="33">
        <v>0.12</v>
      </c>
      <c r="F95" s="37" t="s">
        <v>111</v>
      </c>
      <c r="G95" s="35">
        <v>177.89</v>
      </c>
      <c r="H95" s="35">
        <v>185</v>
      </c>
      <c r="I95" s="36">
        <f t="shared" si="6"/>
        <v>32909.649999999994</v>
      </c>
      <c r="J95" s="28">
        <v>0</v>
      </c>
      <c r="K95" s="28">
        <f t="shared" si="7"/>
        <v>32909.649999999994</v>
      </c>
      <c r="L95" s="28">
        <f t="shared" si="8"/>
        <v>1974.5789999999995</v>
      </c>
      <c r="M95" s="28">
        <f t="shared" si="9"/>
        <v>1974.5789999999995</v>
      </c>
      <c r="N95" s="28">
        <v>0</v>
      </c>
      <c r="O95" s="28">
        <f t="shared" si="10"/>
        <v>36858.80799999999</v>
      </c>
    </row>
    <row r="96" spans="1:253">
      <c r="A96" s="29">
        <v>92</v>
      </c>
      <c r="B96" s="29" t="s">
        <v>459</v>
      </c>
      <c r="C96" s="31">
        <v>43629</v>
      </c>
      <c r="D96" s="32">
        <v>8301</v>
      </c>
      <c r="E96" s="33">
        <v>0.18</v>
      </c>
      <c r="F96" s="37" t="s">
        <v>122</v>
      </c>
      <c r="G96" s="35">
        <v>25</v>
      </c>
      <c r="H96" s="35">
        <v>50.88</v>
      </c>
      <c r="I96" s="36">
        <f t="shared" si="6"/>
        <v>1272</v>
      </c>
      <c r="J96" s="28">
        <v>0</v>
      </c>
      <c r="K96" s="28">
        <f t="shared" si="7"/>
        <v>1272</v>
      </c>
      <c r="L96" s="28">
        <f t="shared" si="8"/>
        <v>114.47999999999999</v>
      </c>
      <c r="M96" s="28">
        <f t="shared" si="9"/>
        <v>114.47999999999999</v>
      </c>
      <c r="N96" s="28">
        <v>0</v>
      </c>
      <c r="O96" s="28">
        <f t="shared" si="10"/>
        <v>1500.96</v>
      </c>
    </row>
    <row r="97" spans="1:253">
      <c r="A97" s="29">
        <v>93</v>
      </c>
      <c r="B97" s="29" t="s">
        <v>459</v>
      </c>
      <c r="C97" s="31">
        <v>43629</v>
      </c>
      <c r="D97" s="32">
        <v>8301</v>
      </c>
      <c r="E97" s="33">
        <v>0.18</v>
      </c>
      <c r="F97" s="37" t="s">
        <v>121</v>
      </c>
      <c r="G97" s="35">
        <v>25</v>
      </c>
      <c r="H97" s="35">
        <v>77.290000000000006</v>
      </c>
      <c r="I97" s="36">
        <f t="shared" si="6"/>
        <v>1932.2500000000002</v>
      </c>
      <c r="J97" s="28">
        <v>0</v>
      </c>
      <c r="K97" s="28">
        <f t="shared" si="7"/>
        <v>1932.2500000000002</v>
      </c>
      <c r="L97" s="28">
        <f t="shared" si="8"/>
        <v>173.9025</v>
      </c>
      <c r="M97" s="28">
        <f t="shared" si="9"/>
        <v>173.9025</v>
      </c>
      <c r="N97" s="28">
        <v>0</v>
      </c>
      <c r="O97" s="28">
        <f t="shared" si="10"/>
        <v>2280.0550000000003</v>
      </c>
    </row>
    <row r="98" spans="1:253">
      <c r="A98" s="29">
        <v>94</v>
      </c>
      <c r="B98" s="29" t="s">
        <v>456</v>
      </c>
      <c r="C98" s="31">
        <v>43629</v>
      </c>
      <c r="D98" s="32">
        <v>8301</v>
      </c>
      <c r="E98" s="33">
        <v>0.18</v>
      </c>
      <c r="F98" s="37" t="s">
        <v>123</v>
      </c>
      <c r="G98" s="35">
        <v>5</v>
      </c>
      <c r="H98" s="35">
        <v>192.58</v>
      </c>
      <c r="I98" s="36">
        <f t="shared" si="6"/>
        <v>962.90000000000009</v>
      </c>
      <c r="J98" s="28">
        <v>0</v>
      </c>
      <c r="K98" s="28">
        <f t="shared" si="7"/>
        <v>962.90000000000009</v>
      </c>
      <c r="L98" s="28">
        <f t="shared" si="8"/>
        <v>86.661000000000001</v>
      </c>
      <c r="M98" s="28">
        <f t="shared" si="9"/>
        <v>86.661000000000001</v>
      </c>
      <c r="N98" s="28">
        <v>0</v>
      </c>
      <c r="O98" s="28">
        <f t="shared" si="10"/>
        <v>1136.2220000000002</v>
      </c>
    </row>
    <row r="99" spans="1:253">
      <c r="A99" s="29">
        <v>95</v>
      </c>
      <c r="B99" s="29" t="s">
        <v>456</v>
      </c>
      <c r="C99" s="31">
        <v>43630</v>
      </c>
      <c r="D99" s="32">
        <v>8539</v>
      </c>
      <c r="E99" s="33">
        <v>0.12</v>
      </c>
      <c r="F99" s="37" t="s">
        <v>120</v>
      </c>
      <c r="G99" s="35">
        <v>20</v>
      </c>
      <c r="H99" s="35">
        <v>85.68</v>
      </c>
      <c r="I99" s="36">
        <f t="shared" ref="I99:I162" si="11">G99*H99</f>
        <v>1713.6000000000001</v>
      </c>
      <c r="J99" s="28">
        <v>0</v>
      </c>
      <c r="K99" s="28">
        <f t="shared" si="7"/>
        <v>1713.6000000000001</v>
      </c>
      <c r="L99" s="28">
        <f t="shared" si="8"/>
        <v>102.816</v>
      </c>
      <c r="M99" s="28">
        <f t="shared" si="9"/>
        <v>102.816</v>
      </c>
      <c r="N99" s="28">
        <v>0</v>
      </c>
      <c r="O99" s="28">
        <f t="shared" si="10"/>
        <v>1919.2320000000002</v>
      </c>
    </row>
    <row r="100" spans="1:253">
      <c r="A100" s="29">
        <v>96</v>
      </c>
      <c r="B100" s="29" t="s">
        <v>456</v>
      </c>
      <c r="C100" s="31">
        <v>43630</v>
      </c>
      <c r="D100" s="32">
        <v>8539</v>
      </c>
      <c r="E100" s="33">
        <v>0.12</v>
      </c>
      <c r="F100" s="37" t="s">
        <v>120</v>
      </c>
      <c r="G100" s="35">
        <v>5</v>
      </c>
      <c r="H100" s="35">
        <v>1</v>
      </c>
      <c r="I100" s="36">
        <f t="shared" si="11"/>
        <v>5</v>
      </c>
      <c r="J100" s="28">
        <v>0</v>
      </c>
      <c r="K100" s="28">
        <f t="shared" si="7"/>
        <v>5</v>
      </c>
      <c r="L100" s="28">
        <f t="shared" si="8"/>
        <v>0.3</v>
      </c>
      <c r="M100" s="28">
        <f t="shared" si="9"/>
        <v>0.3</v>
      </c>
      <c r="N100" s="28">
        <v>0</v>
      </c>
      <c r="O100" s="28">
        <f t="shared" si="10"/>
        <v>5.6</v>
      </c>
    </row>
    <row r="101" spans="1:253">
      <c r="A101" s="29">
        <v>97</v>
      </c>
      <c r="B101" s="29" t="s">
        <v>456</v>
      </c>
      <c r="C101" s="31">
        <v>43630</v>
      </c>
      <c r="D101" s="32">
        <v>8539</v>
      </c>
      <c r="E101" s="33">
        <v>0.12</v>
      </c>
      <c r="F101" s="37" t="s">
        <v>118</v>
      </c>
      <c r="G101" s="35">
        <v>20</v>
      </c>
      <c r="H101" s="35">
        <v>70.12</v>
      </c>
      <c r="I101" s="36">
        <f t="shared" si="11"/>
        <v>1402.4</v>
      </c>
      <c r="J101" s="28">
        <v>0</v>
      </c>
      <c r="K101" s="28">
        <f t="shared" si="7"/>
        <v>1402.4</v>
      </c>
      <c r="L101" s="28">
        <f t="shared" si="8"/>
        <v>84.144000000000005</v>
      </c>
      <c r="M101" s="28">
        <f t="shared" si="9"/>
        <v>84.144000000000005</v>
      </c>
      <c r="N101" s="28">
        <v>0</v>
      </c>
      <c r="O101" s="28">
        <f t="shared" si="10"/>
        <v>1570.6880000000001</v>
      </c>
    </row>
    <row r="102" spans="1:253">
      <c r="A102" s="29">
        <v>98</v>
      </c>
      <c r="B102" s="29" t="s">
        <v>456</v>
      </c>
      <c r="C102" s="31">
        <v>43630</v>
      </c>
      <c r="D102" s="32">
        <v>8539</v>
      </c>
      <c r="E102" s="33">
        <v>0.12</v>
      </c>
      <c r="F102" s="37" t="s">
        <v>119</v>
      </c>
      <c r="G102" s="35">
        <v>20</v>
      </c>
      <c r="H102" s="35">
        <v>70.12</v>
      </c>
      <c r="I102" s="36">
        <f t="shared" si="11"/>
        <v>1402.4</v>
      </c>
      <c r="J102" s="28">
        <v>0</v>
      </c>
      <c r="K102" s="28">
        <f t="shared" si="7"/>
        <v>1402.4</v>
      </c>
      <c r="L102" s="28">
        <f t="shared" si="8"/>
        <v>84.144000000000005</v>
      </c>
      <c r="M102" s="28">
        <f t="shared" si="9"/>
        <v>84.144000000000005</v>
      </c>
      <c r="N102" s="28">
        <v>0</v>
      </c>
      <c r="O102" s="28">
        <f t="shared" si="10"/>
        <v>1570.6880000000001</v>
      </c>
    </row>
    <row r="103" spans="1:253">
      <c r="A103" s="29">
        <v>99</v>
      </c>
      <c r="B103" s="29" t="s">
        <v>450</v>
      </c>
      <c r="C103" s="31">
        <v>43630</v>
      </c>
      <c r="D103" s="32">
        <v>8539</v>
      </c>
      <c r="E103" s="33">
        <v>0.12</v>
      </c>
      <c r="F103" s="37" t="s">
        <v>81</v>
      </c>
      <c r="G103" s="35">
        <v>40</v>
      </c>
      <c r="H103" s="35">
        <v>70.12</v>
      </c>
      <c r="I103" s="36">
        <f t="shared" si="11"/>
        <v>2804.8</v>
      </c>
      <c r="J103" s="28">
        <v>0</v>
      </c>
      <c r="K103" s="28">
        <f t="shared" si="7"/>
        <v>2804.8</v>
      </c>
      <c r="L103" s="28">
        <f t="shared" si="8"/>
        <v>168.28800000000001</v>
      </c>
      <c r="M103" s="28">
        <f t="shared" si="9"/>
        <v>168.28800000000001</v>
      </c>
      <c r="N103" s="28">
        <v>0</v>
      </c>
      <c r="O103" s="28">
        <f t="shared" si="10"/>
        <v>3141.3760000000002</v>
      </c>
    </row>
    <row r="104" spans="1:253">
      <c r="A104" s="29">
        <v>100</v>
      </c>
      <c r="B104" s="29" t="s">
        <v>453</v>
      </c>
      <c r="C104" s="31">
        <v>43631</v>
      </c>
      <c r="D104" s="32">
        <v>8516</v>
      </c>
      <c r="E104" s="33">
        <v>0.18</v>
      </c>
      <c r="F104" s="37" t="s">
        <v>68</v>
      </c>
      <c r="G104" s="35">
        <v>3</v>
      </c>
      <c r="H104" s="35">
        <v>750.88599999999997</v>
      </c>
      <c r="I104" s="36">
        <f t="shared" si="11"/>
        <v>2252.6579999999999</v>
      </c>
      <c r="J104" s="28">
        <v>0</v>
      </c>
      <c r="K104" s="28">
        <f t="shared" si="7"/>
        <v>2252.6579999999999</v>
      </c>
      <c r="L104" s="28">
        <f t="shared" si="8"/>
        <v>202.73921999999999</v>
      </c>
      <c r="M104" s="28">
        <f t="shared" si="9"/>
        <v>202.73921999999999</v>
      </c>
      <c r="N104" s="28">
        <v>0</v>
      </c>
      <c r="O104" s="28">
        <f t="shared" si="10"/>
        <v>2658.1364399999998</v>
      </c>
    </row>
    <row r="105" spans="1:253">
      <c r="A105" s="29">
        <v>101</v>
      </c>
      <c r="B105" s="29" t="s">
        <v>453</v>
      </c>
      <c r="C105" s="31">
        <v>43634</v>
      </c>
      <c r="D105" s="32">
        <v>3923</v>
      </c>
      <c r="E105" s="33">
        <v>0.18</v>
      </c>
      <c r="F105" s="37" t="s">
        <v>116</v>
      </c>
      <c r="G105" s="35">
        <v>48</v>
      </c>
      <c r="H105" s="35">
        <v>90</v>
      </c>
      <c r="I105" s="36">
        <f t="shared" si="11"/>
        <v>4320</v>
      </c>
      <c r="J105" s="28">
        <v>0</v>
      </c>
      <c r="K105" s="28">
        <f t="shared" si="7"/>
        <v>4320</v>
      </c>
      <c r="L105" s="28">
        <f t="shared" si="8"/>
        <v>388.8</v>
      </c>
      <c r="M105" s="28">
        <f t="shared" si="9"/>
        <v>388.8</v>
      </c>
      <c r="N105" s="28">
        <v>0</v>
      </c>
      <c r="O105" s="28">
        <f t="shared" si="10"/>
        <v>5097.6000000000004</v>
      </c>
    </row>
    <row r="106" spans="1:253">
      <c r="A106" s="29">
        <v>102</v>
      </c>
      <c r="B106" s="29" t="s">
        <v>453</v>
      </c>
      <c r="C106" s="31">
        <v>43634</v>
      </c>
      <c r="D106" s="32">
        <v>3924</v>
      </c>
      <c r="E106" s="33">
        <v>0.18</v>
      </c>
      <c r="F106" s="37" t="s">
        <v>87</v>
      </c>
      <c r="G106" s="35">
        <v>12</v>
      </c>
      <c r="H106" s="35">
        <v>407</v>
      </c>
      <c r="I106" s="36">
        <f t="shared" si="11"/>
        <v>4884</v>
      </c>
      <c r="J106" s="28">
        <v>0</v>
      </c>
      <c r="K106" s="28">
        <f t="shared" si="7"/>
        <v>4884</v>
      </c>
      <c r="L106" s="28">
        <f t="shared" si="8"/>
        <v>439.56</v>
      </c>
      <c r="M106" s="28">
        <f t="shared" si="9"/>
        <v>439.56</v>
      </c>
      <c r="N106" s="28">
        <v>0</v>
      </c>
      <c r="O106" s="28">
        <f t="shared" si="10"/>
        <v>5763.1200000000008</v>
      </c>
    </row>
    <row r="107" spans="1:253">
      <c r="A107" s="29">
        <v>103</v>
      </c>
      <c r="B107" s="29" t="s">
        <v>453</v>
      </c>
      <c r="C107" s="31">
        <v>43634</v>
      </c>
      <c r="D107" s="32">
        <v>3924</v>
      </c>
      <c r="E107" s="33">
        <v>0.18</v>
      </c>
      <c r="F107" s="37" t="s">
        <v>88</v>
      </c>
      <c r="G107" s="35">
        <v>12</v>
      </c>
      <c r="H107" s="35">
        <v>485</v>
      </c>
      <c r="I107" s="36">
        <f t="shared" si="11"/>
        <v>5820</v>
      </c>
      <c r="J107" s="28">
        <v>0</v>
      </c>
      <c r="K107" s="28">
        <f t="shared" si="7"/>
        <v>5820</v>
      </c>
      <c r="L107" s="28">
        <f t="shared" si="8"/>
        <v>523.79999999999995</v>
      </c>
      <c r="M107" s="28">
        <f t="shared" si="9"/>
        <v>523.79999999999995</v>
      </c>
      <c r="N107" s="28">
        <v>0</v>
      </c>
      <c r="O107" s="28">
        <f t="shared" si="10"/>
        <v>6867.6</v>
      </c>
    </row>
    <row r="108" spans="1:253">
      <c r="A108" s="29">
        <v>104</v>
      </c>
      <c r="B108" s="29" t="s">
        <v>453</v>
      </c>
      <c r="C108" s="31">
        <v>43634</v>
      </c>
      <c r="D108" s="32">
        <v>3924</v>
      </c>
      <c r="E108" s="33">
        <v>0.18</v>
      </c>
      <c r="F108" s="37" t="s">
        <v>115</v>
      </c>
      <c r="G108" s="35">
        <v>12</v>
      </c>
      <c r="H108" s="35">
        <v>580</v>
      </c>
      <c r="I108" s="36">
        <f t="shared" si="11"/>
        <v>6960</v>
      </c>
      <c r="J108" s="28">
        <v>0</v>
      </c>
      <c r="K108" s="28">
        <f t="shared" si="7"/>
        <v>6960</v>
      </c>
      <c r="L108" s="28">
        <f t="shared" si="8"/>
        <v>626.4</v>
      </c>
      <c r="M108" s="28">
        <f t="shared" si="9"/>
        <v>626.4</v>
      </c>
      <c r="N108" s="28">
        <v>0</v>
      </c>
      <c r="O108" s="28">
        <f t="shared" si="10"/>
        <v>8212.7999999999993</v>
      </c>
    </row>
    <row r="109" spans="1:253">
      <c r="A109" s="29">
        <v>105</v>
      </c>
      <c r="B109" s="29" t="s">
        <v>453</v>
      </c>
      <c r="C109" s="31">
        <v>43634</v>
      </c>
      <c r="D109" s="32">
        <v>3924</v>
      </c>
      <c r="E109" s="33">
        <v>0.18</v>
      </c>
      <c r="F109" s="37" t="s">
        <v>86</v>
      </c>
      <c r="G109" s="35">
        <v>10</v>
      </c>
      <c r="H109" s="35">
        <v>265</v>
      </c>
      <c r="I109" s="36">
        <f t="shared" si="11"/>
        <v>2650</v>
      </c>
      <c r="J109" s="28">
        <v>0</v>
      </c>
      <c r="K109" s="28">
        <f t="shared" si="7"/>
        <v>2650</v>
      </c>
      <c r="L109" s="28">
        <f t="shared" si="8"/>
        <v>238.5</v>
      </c>
      <c r="M109" s="28">
        <f t="shared" si="9"/>
        <v>238.5</v>
      </c>
      <c r="N109" s="28">
        <v>0</v>
      </c>
      <c r="O109" s="28">
        <f t="shared" si="10"/>
        <v>3127</v>
      </c>
    </row>
    <row r="110" spans="1:253">
      <c r="A110" s="29">
        <v>106</v>
      </c>
      <c r="B110" s="29" t="s">
        <v>453</v>
      </c>
      <c r="C110" s="31">
        <v>43634</v>
      </c>
      <c r="D110" s="32">
        <v>7323</v>
      </c>
      <c r="E110" s="33">
        <v>0.12</v>
      </c>
      <c r="F110" s="37" t="s">
        <v>111</v>
      </c>
      <c r="G110" s="35">
        <v>53.66</v>
      </c>
      <c r="H110" s="35">
        <v>190</v>
      </c>
      <c r="I110" s="36">
        <f t="shared" si="11"/>
        <v>10195.4</v>
      </c>
      <c r="J110" s="28">
        <v>0</v>
      </c>
      <c r="K110" s="28">
        <f t="shared" si="7"/>
        <v>10195.4</v>
      </c>
      <c r="L110" s="28">
        <f t="shared" si="8"/>
        <v>611.72399999999993</v>
      </c>
      <c r="M110" s="28">
        <f t="shared" si="9"/>
        <v>611.72399999999993</v>
      </c>
      <c r="N110" s="28">
        <v>0</v>
      </c>
      <c r="O110" s="28">
        <f t="shared" si="10"/>
        <v>11418.848</v>
      </c>
    </row>
    <row r="111" spans="1:253">
      <c r="A111" s="29">
        <v>107</v>
      </c>
      <c r="B111" s="29" t="s">
        <v>453</v>
      </c>
      <c r="C111" s="31">
        <v>43634</v>
      </c>
      <c r="D111" s="59">
        <v>8516</v>
      </c>
      <c r="E111" s="61">
        <v>0.18</v>
      </c>
      <c r="F111" s="5" t="s">
        <v>63</v>
      </c>
      <c r="G111" s="16">
        <v>14</v>
      </c>
      <c r="H111" s="41">
        <v>590</v>
      </c>
      <c r="I111" s="36">
        <f t="shared" si="11"/>
        <v>8260</v>
      </c>
      <c r="J111" s="28">
        <v>0</v>
      </c>
      <c r="K111" s="28">
        <f t="shared" si="7"/>
        <v>8260</v>
      </c>
      <c r="L111" s="28">
        <f t="shared" si="8"/>
        <v>743.4</v>
      </c>
      <c r="M111" s="28">
        <f t="shared" si="9"/>
        <v>743.4</v>
      </c>
      <c r="N111" s="28">
        <v>0</v>
      </c>
      <c r="O111" s="28">
        <f t="shared" si="10"/>
        <v>9746.7999999999993</v>
      </c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</row>
    <row r="112" spans="1:253">
      <c r="A112" s="29">
        <v>108</v>
      </c>
      <c r="B112" s="29" t="s">
        <v>457</v>
      </c>
      <c r="C112" s="31">
        <v>43634</v>
      </c>
      <c r="D112" s="32">
        <v>9617</v>
      </c>
      <c r="E112" s="33">
        <v>0.18</v>
      </c>
      <c r="F112" s="37" t="s">
        <v>117</v>
      </c>
      <c r="G112" s="35">
        <v>20</v>
      </c>
      <c r="H112" s="35">
        <v>350</v>
      </c>
      <c r="I112" s="36">
        <f t="shared" si="11"/>
        <v>7000</v>
      </c>
      <c r="J112" s="28">
        <v>0</v>
      </c>
      <c r="K112" s="28">
        <f t="shared" si="7"/>
        <v>7000</v>
      </c>
      <c r="L112" s="28">
        <f t="shared" si="8"/>
        <v>630</v>
      </c>
      <c r="M112" s="28">
        <f t="shared" si="9"/>
        <v>630</v>
      </c>
      <c r="N112" s="28">
        <v>0</v>
      </c>
      <c r="O112" s="28">
        <f t="shared" si="10"/>
        <v>8260</v>
      </c>
    </row>
    <row r="113" spans="1:15">
      <c r="A113" s="29">
        <v>109</v>
      </c>
      <c r="B113" s="29" t="s">
        <v>453</v>
      </c>
      <c r="C113" s="31">
        <v>43651</v>
      </c>
      <c r="D113" s="32">
        <v>7321</v>
      </c>
      <c r="E113" s="33">
        <v>0.18</v>
      </c>
      <c r="F113" s="37" t="s">
        <v>132</v>
      </c>
      <c r="G113" s="35">
        <v>4</v>
      </c>
      <c r="H113" s="35">
        <v>1314</v>
      </c>
      <c r="I113" s="36">
        <f t="shared" si="11"/>
        <v>5256</v>
      </c>
      <c r="J113" s="28">
        <v>0</v>
      </c>
      <c r="K113" s="28">
        <f t="shared" si="7"/>
        <v>5256</v>
      </c>
      <c r="L113" s="28">
        <f t="shared" si="8"/>
        <v>473.03999999999996</v>
      </c>
      <c r="M113" s="28">
        <f t="shared" si="9"/>
        <v>473.03999999999996</v>
      </c>
      <c r="N113" s="28">
        <v>0</v>
      </c>
      <c r="O113" s="28">
        <f t="shared" si="10"/>
        <v>6202.08</v>
      </c>
    </row>
    <row r="114" spans="1:15">
      <c r="A114" s="29">
        <v>110</v>
      </c>
      <c r="B114" s="29" t="s">
        <v>453</v>
      </c>
      <c r="C114" s="31">
        <v>43652</v>
      </c>
      <c r="D114" s="32">
        <v>8215</v>
      </c>
      <c r="E114" s="33">
        <v>0.12</v>
      </c>
      <c r="F114" s="37" t="s">
        <v>140</v>
      </c>
      <c r="G114" s="35">
        <v>10</v>
      </c>
      <c r="H114" s="35">
        <v>210</v>
      </c>
      <c r="I114" s="36">
        <f t="shared" si="11"/>
        <v>2100</v>
      </c>
      <c r="J114" s="28">
        <v>0</v>
      </c>
      <c r="K114" s="28">
        <f t="shared" si="7"/>
        <v>2100</v>
      </c>
      <c r="L114" s="28">
        <f t="shared" si="8"/>
        <v>126</v>
      </c>
      <c r="M114" s="28">
        <f t="shared" si="9"/>
        <v>126</v>
      </c>
      <c r="N114" s="28">
        <v>0</v>
      </c>
      <c r="O114" s="28">
        <f t="shared" si="10"/>
        <v>2352</v>
      </c>
    </row>
    <row r="115" spans="1:15">
      <c r="A115" s="29">
        <v>111</v>
      </c>
      <c r="B115" s="29" t="s">
        <v>453</v>
      </c>
      <c r="C115" s="31">
        <v>43652</v>
      </c>
      <c r="D115" s="32">
        <v>3924</v>
      </c>
      <c r="E115" s="33">
        <v>0.18</v>
      </c>
      <c r="F115" s="37" t="s">
        <v>31</v>
      </c>
      <c r="G115" s="35">
        <v>5</v>
      </c>
      <c r="H115" s="35">
        <v>407</v>
      </c>
      <c r="I115" s="36">
        <f t="shared" si="11"/>
        <v>2035</v>
      </c>
      <c r="J115" s="28">
        <v>0</v>
      </c>
      <c r="K115" s="28">
        <f t="shared" si="7"/>
        <v>2035</v>
      </c>
      <c r="L115" s="28">
        <f t="shared" si="8"/>
        <v>183.15</v>
      </c>
      <c r="M115" s="28">
        <f t="shared" si="9"/>
        <v>183.15</v>
      </c>
      <c r="N115" s="28">
        <v>0</v>
      </c>
      <c r="O115" s="28">
        <f t="shared" si="10"/>
        <v>2401.3000000000002</v>
      </c>
    </row>
    <row r="116" spans="1:15">
      <c r="A116" s="29">
        <v>112</v>
      </c>
      <c r="B116" s="29" t="s">
        <v>453</v>
      </c>
      <c r="C116" s="31">
        <v>43652</v>
      </c>
      <c r="D116" s="32">
        <v>3924</v>
      </c>
      <c r="E116" s="33">
        <v>0.18</v>
      </c>
      <c r="F116" s="37" t="s">
        <v>32</v>
      </c>
      <c r="G116" s="35">
        <v>6</v>
      </c>
      <c r="H116" s="35">
        <v>485</v>
      </c>
      <c r="I116" s="36">
        <f t="shared" si="11"/>
        <v>2910</v>
      </c>
      <c r="J116" s="28">
        <v>0</v>
      </c>
      <c r="K116" s="28">
        <f t="shared" si="7"/>
        <v>2910</v>
      </c>
      <c r="L116" s="28">
        <f t="shared" si="8"/>
        <v>261.89999999999998</v>
      </c>
      <c r="M116" s="28">
        <f t="shared" si="9"/>
        <v>261.89999999999998</v>
      </c>
      <c r="N116" s="28">
        <v>0</v>
      </c>
      <c r="O116" s="28">
        <f t="shared" si="10"/>
        <v>3433.8</v>
      </c>
    </row>
    <row r="117" spans="1:15">
      <c r="A117" s="29">
        <v>113</v>
      </c>
      <c r="B117" s="29" t="s">
        <v>453</v>
      </c>
      <c r="C117" s="31">
        <v>43652</v>
      </c>
      <c r="D117" s="32">
        <v>3924</v>
      </c>
      <c r="E117" s="33">
        <v>0.18</v>
      </c>
      <c r="F117" s="37" t="s">
        <v>138</v>
      </c>
      <c r="G117" s="35">
        <v>6</v>
      </c>
      <c r="H117" s="35">
        <v>580</v>
      </c>
      <c r="I117" s="36">
        <f t="shared" si="11"/>
        <v>3480</v>
      </c>
      <c r="J117" s="28">
        <v>0</v>
      </c>
      <c r="K117" s="28">
        <f t="shared" si="7"/>
        <v>3480</v>
      </c>
      <c r="L117" s="28">
        <f t="shared" si="8"/>
        <v>313.2</v>
      </c>
      <c r="M117" s="28">
        <f t="shared" si="9"/>
        <v>313.2</v>
      </c>
      <c r="N117" s="28">
        <v>0</v>
      </c>
      <c r="O117" s="28">
        <f t="shared" si="10"/>
        <v>4106.3999999999996</v>
      </c>
    </row>
    <row r="118" spans="1:15">
      <c r="A118" s="29">
        <v>114</v>
      </c>
      <c r="B118" s="29" t="s">
        <v>453</v>
      </c>
      <c r="C118" s="31">
        <v>43652</v>
      </c>
      <c r="D118" s="32">
        <v>3924</v>
      </c>
      <c r="E118" s="33">
        <v>0.18</v>
      </c>
      <c r="F118" s="37" t="s">
        <v>30</v>
      </c>
      <c r="G118" s="35">
        <v>12</v>
      </c>
      <c r="H118" s="35">
        <v>265</v>
      </c>
      <c r="I118" s="36">
        <f t="shared" si="11"/>
        <v>3180</v>
      </c>
      <c r="J118" s="28">
        <v>0</v>
      </c>
      <c r="K118" s="28">
        <f t="shared" si="7"/>
        <v>3180</v>
      </c>
      <c r="L118" s="28">
        <f t="shared" si="8"/>
        <v>286.2</v>
      </c>
      <c r="M118" s="28">
        <f t="shared" si="9"/>
        <v>286.2</v>
      </c>
      <c r="N118" s="28">
        <v>0</v>
      </c>
      <c r="O118" s="28">
        <f t="shared" si="10"/>
        <v>3752.3999999999996</v>
      </c>
    </row>
    <row r="119" spans="1:15">
      <c r="A119" s="29">
        <v>115</v>
      </c>
      <c r="B119" s="29" t="s">
        <v>453</v>
      </c>
      <c r="C119" s="31">
        <v>43652</v>
      </c>
      <c r="D119" s="32">
        <v>8210</v>
      </c>
      <c r="E119" s="33">
        <v>0.18</v>
      </c>
      <c r="F119" s="37" t="s">
        <v>144</v>
      </c>
      <c r="G119" s="35">
        <v>20</v>
      </c>
      <c r="H119" s="35">
        <v>110</v>
      </c>
      <c r="I119" s="36">
        <f t="shared" si="11"/>
        <v>2200</v>
      </c>
      <c r="J119" s="28">
        <v>0</v>
      </c>
      <c r="K119" s="28">
        <f t="shared" si="7"/>
        <v>2200</v>
      </c>
      <c r="L119" s="28">
        <f t="shared" si="8"/>
        <v>198</v>
      </c>
      <c r="M119" s="28">
        <f t="shared" si="9"/>
        <v>198</v>
      </c>
      <c r="N119" s="28">
        <v>0</v>
      </c>
      <c r="O119" s="28">
        <f t="shared" si="10"/>
        <v>2596</v>
      </c>
    </row>
    <row r="120" spans="1:15">
      <c r="A120" s="29">
        <v>116</v>
      </c>
      <c r="B120" s="29" t="s">
        <v>453</v>
      </c>
      <c r="C120" s="31">
        <v>43652</v>
      </c>
      <c r="D120" s="32">
        <v>7323</v>
      </c>
      <c r="E120" s="33">
        <v>0.12</v>
      </c>
      <c r="F120" s="37" t="s">
        <v>142</v>
      </c>
      <c r="G120" s="35">
        <v>20</v>
      </c>
      <c r="H120" s="35">
        <v>225</v>
      </c>
      <c r="I120" s="36">
        <f t="shared" si="11"/>
        <v>4500</v>
      </c>
      <c r="J120" s="28">
        <v>0</v>
      </c>
      <c r="K120" s="28">
        <f t="shared" si="7"/>
        <v>4500</v>
      </c>
      <c r="L120" s="28">
        <f t="shared" si="8"/>
        <v>270</v>
      </c>
      <c r="M120" s="28">
        <f t="shared" si="9"/>
        <v>270</v>
      </c>
      <c r="N120" s="28">
        <v>0</v>
      </c>
      <c r="O120" s="28">
        <f t="shared" si="10"/>
        <v>5040</v>
      </c>
    </row>
    <row r="121" spans="1:15">
      <c r="A121" s="29">
        <v>117</v>
      </c>
      <c r="B121" s="29" t="s">
        <v>453</v>
      </c>
      <c r="C121" s="31">
        <v>43652</v>
      </c>
      <c r="D121" s="32">
        <v>7323</v>
      </c>
      <c r="E121" s="33">
        <v>0.12</v>
      </c>
      <c r="F121" s="37" t="s">
        <v>143</v>
      </c>
      <c r="G121" s="35">
        <v>10</v>
      </c>
      <c r="H121" s="35">
        <v>182</v>
      </c>
      <c r="I121" s="36">
        <f t="shared" si="11"/>
        <v>1820</v>
      </c>
      <c r="J121" s="28">
        <v>0</v>
      </c>
      <c r="K121" s="28">
        <f t="shared" si="7"/>
        <v>1820</v>
      </c>
      <c r="L121" s="28">
        <f t="shared" si="8"/>
        <v>109.2</v>
      </c>
      <c r="M121" s="28">
        <f t="shared" si="9"/>
        <v>109.2</v>
      </c>
      <c r="N121" s="28">
        <v>0</v>
      </c>
      <c r="O121" s="28">
        <f t="shared" si="10"/>
        <v>2038.4</v>
      </c>
    </row>
    <row r="122" spans="1:15">
      <c r="A122" s="29">
        <v>118</v>
      </c>
      <c r="B122" s="29" t="s">
        <v>453</v>
      </c>
      <c r="C122" s="31">
        <v>43652</v>
      </c>
      <c r="D122" s="32">
        <v>7323</v>
      </c>
      <c r="E122" s="33">
        <v>0.12</v>
      </c>
      <c r="F122" s="37" t="s">
        <v>111</v>
      </c>
      <c r="G122" s="35">
        <v>103.65</v>
      </c>
      <c r="H122" s="35">
        <v>190</v>
      </c>
      <c r="I122" s="36">
        <f t="shared" si="11"/>
        <v>19693.5</v>
      </c>
      <c r="J122" s="28">
        <v>0</v>
      </c>
      <c r="K122" s="28">
        <f t="shared" si="7"/>
        <v>19693.5</v>
      </c>
      <c r="L122" s="28">
        <f t="shared" si="8"/>
        <v>1181.6099999999999</v>
      </c>
      <c r="M122" s="28">
        <f t="shared" si="9"/>
        <v>1181.6099999999999</v>
      </c>
      <c r="N122" s="28">
        <v>0</v>
      </c>
      <c r="O122" s="28">
        <f t="shared" si="10"/>
        <v>22056.720000000001</v>
      </c>
    </row>
    <row r="123" spans="1:15">
      <c r="A123" s="29">
        <v>119</v>
      </c>
      <c r="B123" s="29" t="s">
        <v>453</v>
      </c>
      <c r="C123" s="31">
        <v>43652</v>
      </c>
      <c r="D123" s="32">
        <v>7326</v>
      </c>
      <c r="E123" s="33">
        <v>0.18</v>
      </c>
      <c r="F123" s="37" t="s">
        <v>141</v>
      </c>
      <c r="G123" s="35">
        <v>10</v>
      </c>
      <c r="H123" s="35">
        <v>150</v>
      </c>
      <c r="I123" s="36">
        <f t="shared" si="11"/>
        <v>1500</v>
      </c>
      <c r="J123" s="28">
        <v>0</v>
      </c>
      <c r="K123" s="28">
        <f t="shared" si="7"/>
        <v>1500</v>
      </c>
      <c r="L123" s="28">
        <f t="shared" si="8"/>
        <v>135</v>
      </c>
      <c r="M123" s="28">
        <f t="shared" si="9"/>
        <v>135</v>
      </c>
      <c r="N123" s="28">
        <v>0</v>
      </c>
      <c r="O123" s="28">
        <f t="shared" si="10"/>
        <v>1770</v>
      </c>
    </row>
    <row r="124" spans="1:15">
      <c r="A124" s="29">
        <v>120</v>
      </c>
      <c r="B124" s="29" t="s">
        <v>460</v>
      </c>
      <c r="C124" s="31">
        <v>43652</v>
      </c>
      <c r="D124" s="32">
        <v>8421</v>
      </c>
      <c r="E124" s="33">
        <v>0.18</v>
      </c>
      <c r="F124" s="37" t="s">
        <v>139</v>
      </c>
      <c r="G124" s="35">
        <v>50</v>
      </c>
      <c r="H124" s="35">
        <v>14</v>
      </c>
      <c r="I124" s="36">
        <f t="shared" si="11"/>
        <v>700</v>
      </c>
      <c r="J124" s="28">
        <v>0</v>
      </c>
      <c r="K124" s="28">
        <f t="shared" si="7"/>
        <v>700</v>
      </c>
      <c r="L124" s="28">
        <f t="shared" si="8"/>
        <v>63</v>
      </c>
      <c r="M124" s="28">
        <f t="shared" si="9"/>
        <v>63</v>
      </c>
      <c r="N124" s="28">
        <v>0</v>
      </c>
      <c r="O124" s="28">
        <f t="shared" si="10"/>
        <v>826</v>
      </c>
    </row>
    <row r="125" spans="1:15">
      <c r="A125" s="29">
        <v>121</v>
      </c>
      <c r="B125" s="29" t="s">
        <v>450</v>
      </c>
      <c r="C125" s="31">
        <v>43656</v>
      </c>
      <c r="D125" s="32">
        <v>9405</v>
      </c>
      <c r="E125" s="33">
        <v>0.12</v>
      </c>
      <c r="F125" s="37" t="s">
        <v>131</v>
      </c>
      <c r="G125" s="35">
        <v>8</v>
      </c>
      <c r="H125" s="35">
        <v>1473.22</v>
      </c>
      <c r="I125" s="36">
        <f t="shared" si="11"/>
        <v>11785.76</v>
      </c>
      <c r="J125" s="28">
        <v>0</v>
      </c>
      <c r="K125" s="28">
        <f t="shared" si="7"/>
        <v>11785.76</v>
      </c>
      <c r="L125" s="28">
        <f t="shared" si="8"/>
        <v>707.14559999999994</v>
      </c>
      <c r="M125" s="28">
        <f t="shared" si="9"/>
        <v>707.14559999999994</v>
      </c>
      <c r="N125" s="28">
        <v>0</v>
      </c>
      <c r="O125" s="28">
        <f t="shared" si="10"/>
        <v>13200.0512</v>
      </c>
    </row>
    <row r="126" spans="1:15">
      <c r="A126" s="29">
        <v>122</v>
      </c>
      <c r="B126" s="29" t="s">
        <v>450</v>
      </c>
      <c r="C126" s="31">
        <v>43659</v>
      </c>
      <c r="D126" s="32">
        <v>8516</v>
      </c>
      <c r="E126" s="33">
        <v>0.18</v>
      </c>
      <c r="F126" s="37" t="s">
        <v>130</v>
      </c>
      <c r="G126" s="35">
        <v>2</v>
      </c>
      <c r="H126" s="35">
        <v>858.52</v>
      </c>
      <c r="I126" s="36">
        <f t="shared" si="11"/>
        <v>1717.04</v>
      </c>
      <c r="J126" s="28">
        <v>0</v>
      </c>
      <c r="K126" s="28">
        <f t="shared" si="7"/>
        <v>1717.04</v>
      </c>
      <c r="L126" s="28">
        <f t="shared" si="8"/>
        <v>154.53359999999998</v>
      </c>
      <c r="M126" s="28">
        <f t="shared" si="9"/>
        <v>154.53359999999998</v>
      </c>
      <c r="N126" s="28">
        <v>0</v>
      </c>
      <c r="O126" s="28">
        <f t="shared" si="10"/>
        <v>2026.1071999999999</v>
      </c>
    </row>
    <row r="127" spans="1:15">
      <c r="A127" s="29">
        <v>123</v>
      </c>
      <c r="B127" s="29" t="s">
        <v>455</v>
      </c>
      <c r="C127" s="31">
        <v>43659</v>
      </c>
      <c r="D127" s="32">
        <v>8516</v>
      </c>
      <c r="E127" s="33">
        <v>0.18</v>
      </c>
      <c r="F127" s="37" t="s">
        <v>129</v>
      </c>
      <c r="G127" s="35">
        <v>2</v>
      </c>
      <c r="H127" s="35">
        <v>858.52</v>
      </c>
      <c r="I127" s="36">
        <f t="shared" si="11"/>
        <v>1717.04</v>
      </c>
      <c r="J127" s="28">
        <v>0</v>
      </c>
      <c r="K127" s="28">
        <f t="shared" si="7"/>
        <v>1717.04</v>
      </c>
      <c r="L127" s="28">
        <f t="shared" si="8"/>
        <v>154.53359999999998</v>
      </c>
      <c r="M127" s="28">
        <f t="shared" si="9"/>
        <v>154.53359999999998</v>
      </c>
      <c r="N127" s="28">
        <v>0</v>
      </c>
      <c r="O127" s="28">
        <f t="shared" si="10"/>
        <v>2026.1071999999999</v>
      </c>
    </row>
    <row r="128" spans="1:15">
      <c r="A128" s="29">
        <v>124</v>
      </c>
      <c r="B128" s="29" t="s">
        <v>461</v>
      </c>
      <c r="C128" s="31">
        <v>43661</v>
      </c>
      <c r="D128" s="32">
        <v>7321</v>
      </c>
      <c r="E128" s="33">
        <v>0.18</v>
      </c>
      <c r="F128" s="37" t="s">
        <v>135</v>
      </c>
      <c r="G128" s="35">
        <v>1</v>
      </c>
      <c r="H128" s="35">
        <v>-1690.68</v>
      </c>
      <c r="I128" s="36">
        <f t="shared" si="11"/>
        <v>-1690.68</v>
      </c>
      <c r="J128" s="28">
        <v>0</v>
      </c>
      <c r="K128" s="28">
        <f t="shared" si="7"/>
        <v>-1690.68</v>
      </c>
      <c r="L128" s="28">
        <f t="shared" si="8"/>
        <v>-152.16120000000001</v>
      </c>
      <c r="M128" s="28">
        <f t="shared" si="9"/>
        <v>-152.16120000000001</v>
      </c>
      <c r="N128" s="28">
        <v>0</v>
      </c>
      <c r="O128" s="28">
        <f t="shared" si="10"/>
        <v>-1995.0024000000001</v>
      </c>
    </row>
    <row r="129" spans="1:15">
      <c r="A129" s="29">
        <v>125</v>
      </c>
      <c r="B129" s="29" t="s">
        <v>461</v>
      </c>
      <c r="C129" s="31">
        <v>43673</v>
      </c>
      <c r="D129" s="32">
        <v>8516</v>
      </c>
      <c r="E129" s="33">
        <v>0.18</v>
      </c>
      <c r="F129" s="37" t="s">
        <v>134</v>
      </c>
      <c r="G129" s="35">
        <v>3</v>
      </c>
      <c r="H129" s="35">
        <v>1062.05</v>
      </c>
      <c r="I129" s="36">
        <f t="shared" si="11"/>
        <v>3186.1499999999996</v>
      </c>
      <c r="J129" s="28">
        <v>0</v>
      </c>
      <c r="K129" s="28">
        <f t="shared" si="7"/>
        <v>3186.1499999999996</v>
      </c>
      <c r="L129" s="28">
        <f t="shared" si="8"/>
        <v>286.75349999999997</v>
      </c>
      <c r="M129" s="28">
        <f t="shared" si="9"/>
        <v>286.75349999999997</v>
      </c>
      <c r="N129" s="28">
        <v>0</v>
      </c>
      <c r="O129" s="28">
        <f t="shared" si="10"/>
        <v>3759.6569999999992</v>
      </c>
    </row>
    <row r="130" spans="1:15">
      <c r="A130" s="29">
        <v>126</v>
      </c>
      <c r="B130" s="29" t="s">
        <v>450</v>
      </c>
      <c r="C130" s="31">
        <v>43673</v>
      </c>
      <c r="D130" s="32">
        <v>8509</v>
      </c>
      <c r="E130" s="33">
        <v>0.18</v>
      </c>
      <c r="F130" s="37" t="s">
        <v>133</v>
      </c>
      <c r="G130" s="35">
        <v>2</v>
      </c>
      <c r="H130" s="35">
        <v>1054.26</v>
      </c>
      <c r="I130" s="36">
        <f t="shared" si="11"/>
        <v>2108.52</v>
      </c>
      <c r="J130" s="28">
        <v>0</v>
      </c>
      <c r="K130" s="28">
        <f t="shared" si="7"/>
        <v>2108.52</v>
      </c>
      <c r="L130" s="28">
        <f t="shared" si="8"/>
        <v>189.76679999999999</v>
      </c>
      <c r="M130" s="28">
        <f t="shared" si="9"/>
        <v>189.76679999999999</v>
      </c>
      <c r="N130" s="28">
        <v>0</v>
      </c>
      <c r="O130" s="28">
        <f t="shared" si="10"/>
        <v>2488.0535999999997</v>
      </c>
    </row>
    <row r="131" spans="1:15">
      <c r="A131" s="29">
        <v>127</v>
      </c>
      <c r="B131" s="29" t="s">
        <v>450</v>
      </c>
      <c r="C131" s="31">
        <v>43687</v>
      </c>
      <c r="D131" s="32">
        <v>8516</v>
      </c>
      <c r="E131" s="33">
        <v>0.18</v>
      </c>
      <c r="F131" s="37" t="s">
        <v>211</v>
      </c>
      <c r="G131" s="35">
        <v>2</v>
      </c>
      <c r="H131" s="35">
        <v>511.89</v>
      </c>
      <c r="I131" s="36">
        <f t="shared" si="11"/>
        <v>1023.78</v>
      </c>
      <c r="J131" s="28">
        <v>0</v>
      </c>
      <c r="K131" s="28">
        <f t="shared" si="7"/>
        <v>1023.78</v>
      </c>
      <c r="L131" s="28">
        <f t="shared" si="8"/>
        <v>92.140199999999993</v>
      </c>
      <c r="M131" s="28">
        <f t="shared" si="9"/>
        <v>92.140199999999993</v>
      </c>
      <c r="N131" s="28">
        <v>0</v>
      </c>
      <c r="O131" s="28">
        <f t="shared" si="10"/>
        <v>1208.0604000000001</v>
      </c>
    </row>
    <row r="132" spans="1:15">
      <c r="A132" s="29">
        <v>128</v>
      </c>
      <c r="B132" s="29" t="s">
        <v>450</v>
      </c>
      <c r="C132" s="31">
        <v>43687</v>
      </c>
      <c r="D132" s="32">
        <v>8516</v>
      </c>
      <c r="E132" s="33">
        <v>0.18</v>
      </c>
      <c r="F132" s="37" t="s">
        <v>210</v>
      </c>
      <c r="G132" s="35">
        <v>2</v>
      </c>
      <c r="H132" s="35">
        <v>1039.0350000000001</v>
      </c>
      <c r="I132" s="36">
        <f t="shared" si="11"/>
        <v>2078.0700000000002</v>
      </c>
      <c r="J132" s="28">
        <v>0</v>
      </c>
      <c r="K132" s="28">
        <f t="shared" si="7"/>
        <v>2078.0700000000002</v>
      </c>
      <c r="L132" s="28">
        <f t="shared" si="8"/>
        <v>187.02630000000002</v>
      </c>
      <c r="M132" s="28">
        <f t="shared" si="9"/>
        <v>187.02630000000002</v>
      </c>
      <c r="N132" s="28">
        <v>0</v>
      </c>
      <c r="O132" s="28">
        <f t="shared" si="10"/>
        <v>2452.1226000000001</v>
      </c>
    </row>
    <row r="133" spans="1:15">
      <c r="A133" s="29">
        <v>129</v>
      </c>
      <c r="B133" s="29" t="s">
        <v>450</v>
      </c>
      <c r="C133" s="31">
        <v>43687</v>
      </c>
      <c r="D133" s="32">
        <v>8509</v>
      </c>
      <c r="E133" s="33">
        <v>0.18</v>
      </c>
      <c r="F133" s="37" t="s">
        <v>214</v>
      </c>
      <c r="G133" s="35">
        <v>1</v>
      </c>
      <c r="H133" s="35">
        <v>2032.31</v>
      </c>
      <c r="I133" s="36">
        <f t="shared" si="11"/>
        <v>2032.31</v>
      </c>
      <c r="J133" s="28">
        <v>0</v>
      </c>
      <c r="K133" s="28">
        <f t="shared" ref="K133:K196" si="12">I133-J133</f>
        <v>2032.31</v>
      </c>
      <c r="L133" s="28">
        <f t="shared" ref="L133:L196" si="13">K133*E133/2</f>
        <v>182.90789999999998</v>
      </c>
      <c r="M133" s="28">
        <f t="shared" ref="M133:M196" si="14">L133</f>
        <v>182.90789999999998</v>
      </c>
      <c r="N133" s="28">
        <v>0</v>
      </c>
      <c r="O133" s="28">
        <f t="shared" ref="O133:O196" si="15">SUM(K133:N133)</f>
        <v>2398.1258000000003</v>
      </c>
    </row>
    <row r="134" spans="1:15">
      <c r="A134" s="29">
        <v>130</v>
      </c>
      <c r="B134" s="29" t="s">
        <v>462</v>
      </c>
      <c r="C134" s="31">
        <v>43687</v>
      </c>
      <c r="D134" s="32">
        <v>7321</v>
      </c>
      <c r="E134" s="33">
        <v>0.18</v>
      </c>
      <c r="F134" s="37" t="s">
        <v>212</v>
      </c>
      <c r="G134" s="35">
        <v>1</v>
      </c>
      <c r="H134" s="35">
        <v>2613.69</v>
      </c>
      <c r="I134" s="36">
        <f t="shared" si="11"/>
        <v>2613.69</v>
      </c>
      <c r="J134" s="28">
        <v>0</v>
      </c>
      <c r="K134" s="28">
        <f t="shared" si="12"/>
        <v>2613.69</v>
      </c>
      <c r="L134" s="28">
        <f t="shared" si="13"/>
        <v>235.2321</v>
      </c>
      <c r="M134" s="28">
        <f t="shared" si="14"/>
        <v>235.2321</v>
      </c>
      <c r="N134" s="28">
        <v>0</v>
      </c>
      <c r="O134" s="28">
        <f t="shared" si="15"/>
        <v>3084.1542000000004</v>
      </c>
    </row>
    <row r="135" spans="1:15">
      <c r="A135" s="29">
        <v>131</v>
      </c>
      <c r="B135" s="29" t="s">
        <v>462</v>
      </c>
      <c r="C135" s="31">
        <v>43687</v>
      </c>
      <c r="D135" s="32">
        <v>8215</v>
      </c>
      <c r="E135" s="33">
        <v>0.12</v>
      </c>
      <c r="F135" s="37" t="s">
        <v>193</v>
      </c>
      <c r="G135" s="35">
        <v>2</v>
      </c>
      <c r="H135" s="35">
        <v>289.29000000000002</v>
      </c>
      <c r="I135" s="36">
        <f t="shared" si="11"/>
        <v>578.58000000000004</v>
      </c>
      <c r="J135" s="28">
        <v>0</v>
      </c>
      <c r="K135" s="28">
        <f t="shared" si="12"/>
        <v>578.58000000000004</v>
      </c>
      <c r="L135" s="28">
        <f t="shared" si="13"/>
        <v>34.714800000000004</v>
      </c>
      <c r="M135" s="28">
        <f t="shared" si="14"/>
        <v>34.714800000000004</v>
      </c>
      <c r="N135" s="28">
        <v>0</v>
      </c>
      <c r="O135" s="28">
        <f t="shared" si="15"/>
        <v>648.00959999999998</v>
      </c>
    </row>
    <row r="136" spans="1:15">
      <c r="A136" s="29">
        <v>132</v>
      </c>
      <c r="B136" s="29" t="s">
        <v>462</v>
      </c>
      <c r="C136" s="31">
        <v>43687</v>
      </c>
      <c r="D136" s="32">
        <v>8215</v>
      </c>
      <c r="E136" s="33">
        <v>0.12</v>
      </c>
      <c r="F136" s="37" t="s">
        <v>194</v>
      </c>
      <c r="G136" s="35">
        <v>2</v>
      </c>
      <c r="H136" s="35">
        <v>340.71</v>
      </c>
      <c r="I136" s="36">
        <f t="shared" si="11"/>
        <v>681.42</v>
      </c>
      <c r="J136" s="28">
        <v>0</v>
      </c>
      <c r="K136" s="28">
        <f t="shared" si="12"/>
        <v>681.42</v>
      </c>
      <c r="L136" s="28">
        <f t="shared" si="13"/>
        <v>40.885199999999998</v>
      </c>
      <c r="M136" s="28">
        <f t="shared" si="14"/>
        <v>40.885199999999998</v>
      </c>
      <c r="N136" s="28">
        <v>0</v>
      </c>
      <c r="O136" s="28">
        <f t="shared" si="15"/>
        <v>763.19039999999995</v>
      </c>
    </row>
    <row r="137" spans="1:15">
      <c r="A137" s="29">
        <v>133</v>
      </c>
      <c r="B137" s="29" t="s">
        <v>462</v>
      </c>
      <c r="C137" s="31">
        <v>43687</v>
      </c>
      <c r="D137" s="32">
        <v>8215</v>
      </c>
      <c r="E137" s="33">
        <v>0.12</v>
      </c>
      <c r="F137" s="37" t="s">
        <v>195</v>
      </c>
      <c r="G137" s="35">
        <v>2</v>
      </c>
      <c r="H137" s="35">
        <v>437.14</v>
      </c>
      <c r="I137" s="36">
        <f t="shared" si="11"/>
        <v>874.28</v>
      </c>
      <c r="J137" s="28">
        <v>0</v>
      </c>
      <c r="K137" s="28">
        <f t="shared" si="12"/>
        <v>874.28</v>
      </c>
      <c r="L137" s="28">
        <f t="shared" si="13"/>
        <v>52.456799999999994</v>
      </c>
      <c r="M137" s="28">
        <f t="shared" si="14"/>
        <v>52.456799999999994</v>
      </c>
      <c r="N137" s="28">
        <v>0</v>
      </c>
      <c r="O137" s="28">
        <f t="shared" si="15"/>
        <v>979.19360000000006</v>
      </c>
    </row>
    <row r="138" spans="1:15">
      <c r="A138" s="29">
        <v>134</v>
      </c>
      <c r="B138" s="29" t="s">
        <v>462</v>
      </c>
      <c r="C138" s="31">
        <v>43687</v>
      </c>
      <c r="D138" s="32">
        <v>8215</v>
      </c>
      <c r="E138" s="33">
        <v>0.12</v>
      </c>
      <c r="F138" s="37" t="s">
        <v>196</v>
      </c>
      <c r="G138" s="35">
        <v>2</v>
      </c>
      <c r="H138" s="35">
        <v>520.71</v>
      </c>
      <c r="I138" s="36">
        <f t="shared" si="11"/>
        <v>1041.42</v>
      </c>
      <c r="J138" s="28">
        <v>0</v>
      </c>
      <c r="K138" s="28">
        <f t="shared" si="12"/>
        <v>1041.42</v>
      </c>
      <c r="L138" s="28">
        <f t="shared" si="13"/>
        <v>62.485199999999999</v>
      </c>
      <c r="M138" s="28">
        <f t="shared" si="14"/>
        <v>62.485199999999999</v>
      </c>
      <c r="N138" s="28">
        <v>0</v>
      </c>
      <c r="O138" s="28">
        <f t="shared" si="15"/>
        <v>1166.3904000000002</v>
      </c>
    </row>
    <row r="139" spans="1:15">
      <c r="A139" s="29">
        <v>135</v>
      </c>
      <c r="B139" s="29" t="s">
        <v>462</v>
      </c>
      <c r="C139" s="31">
        <v>43687</v>
      </c>
      <c r="D139" s="32">
        <v>8215</v>
      </c>
      <c r="E139" s="33">
        <v>0.12</v>
      </c>
      <c r="F139" s="37" t="s">
        <v>197</v>
      </c>
      <c r="G139" s="35">
        <v>2</v>
      </c>
      <c r="H139" s="35">
        <v>610.71</v>
      </c>
      <c r="I139" s="36">
        <f t="shared" si="11"/>
        <v>1221.42</v>
      </c>
      <c r="J139" s="28">
        <v>0</v>
      </c>
      <c r="K139" s="28">
        <f t="shared" si="12"/>
        <v>1221.42</v>
      </c>
      <c r="L139" s="28">
        <f t="shared" si="13"/>
        <v>73.285200000000003</v>
      </c>
      <c r="M139" s="28">
        <f t="shared" si="14"/>
        <v>73.285200000000003</v>
      </c>
      <c r="N139" s="28">
        <v>0</v>
      </c>
      <c r="O139" s="28">
        <f t="shared" si="15"/>
        <v>1367.9904000000001</v>
      </c>
    </row>
    <row r="140" spans="1:15">
      <c r="A140" s="29">
        <v>136</v>
      </c>
      <c r="B140" s="29" t="s">
        <v>462</v>
      </c>
      <c r="C140" s="31">
        <v>43687</v>
      </c>
      <c r="D140" s="32">
        <v>8215</v>
      </c>
      <c r="E140" s="33">
        <v>0.12</v>
      </c>
      <c r="F140" s="37" t="s">
        <v>198</v>
      </c>
      <c r="G140" s="35">
        <v>2</v>
      </c>
      <c r="H140" s="35">
        <v>720</v>
      </c>
      <c r="I140" s="36">
        <f t="shared" si="11"/>
        <v>1440</v>
      </c>
      <c r="J140" s="28">
        <v>0</v>
      </c>
      <c r="K140" s="28">
        <f t="shared" si="12"/>
        <v>1440</v>
      </c>
      <c r="L140" s="28">
        <f t="shared" si="13"/>
        <v>86.399999999999991</v>
      </c>
      <c r="M140" s="28">
        <f t="shared" si="14"/>
        <v>86.399999999999991</v>
      </c>
      <c r="N140" s="28">
        <v>0</v>
      </c>
      <c r="O140" s="28">
        <f t="shared" si="15"/>
        <v>1612.8000000000002</v>
      </c>
    </row>
    <row r="141" spans="1:15">
      <c r="A141" s="29">
        <v>137</v>
      </c>
      <c r="B141" s="29" t="s">
        <v>450</v>
      </c>
      <c r="C141" s="31">
        <v>43687</v>
      </c>
      <c r="D141" s="32">
        <v>8215</v>
      </c>
      <c r="E141" s="33">
        <v>0.12</v>
      </c>
      <c r="F141" s="37" t="s">
        <v>199</v>
      </c>
      <c r="G141" s="35">
        <v>2</v>
      </c>
      <c r="H141" s="35">
        <v>739.29</v>
      </c>
      <c r="I141" s="36">
        <f t="shared" si="11"/>
        <v>1478.58</v>
      </c>
      <c r="J141" s="28">
        <v>0</v>
      </c>
      <c r="K141" s="28">
        <f t="shared" si="12"/>
        <v>1478.58</v>
      </c>
      <c r="L141" s="28">
        <f t="shared" si="13"/>
        <v>88.714799999999997</v>
      </c>
      <c r="M141" s="28">
        <f t="shared" si="14"/>
        <v>88.714799999999997</v>
      </c>
      <c r="N141" s="28">
        <v>0</v>
      </c>
      <c r="O141" s="28">
        <f t="shared" si="15"/>
        <v>1656.0095999999999</v>
      </c>
    </row>
    <row r="142" spans="1:15">
      <c r="A142" s="29">
        <v>138</v>
      </c>
      <c r="B142" s="29" t="s">
        <v>450</v>
      </c>
      <c r="C142" s="31">
        <v>43687</v>
      </c>
      <c r="D142" s="32">
        <v>8516</v>
      </c>
      <c r="E142" s="33">
        <v>0.18</v>
      </c>
      <c r="F142" s="37" t="s">
        <v>176</v>
      </c>
      <c r="G142" s="35">
        <v>1</v>
      </c>
      <c r="H142" s="35">
        <v>735.63</v>
      </c>
      <c r="I142" s="36">
        <f t="shared" si="11"/>
        <v>735.63</v>
      </c>
      <c r="J142" s="28">
        <v>0</v>
      </c>
      <c r="K142" s="28">
        <f t="shared" si="12"/>
        <v>735.63</v>
      </c>
      <c r="L142" s="28">
        <f t="shared" si="13"/>
        <v>66.206699999999998</v>
      </c>
      <c r="M142" s="28">
        <f t="shared" si="14"/>
        <v>66.206699999999998</v>
      </c>
      <c r="N142" s="28">
        <v>0</v>
      </c>
      <c r="O142" s="28">
        <f t="shared" si="15"/>
        <v>868.04339999999991</v>
      </c>
    </row>
    <row r="143" spans="1:15">
      <c r="A143" s="29">
        <v>139</v>
      </c>
      <c r="B143" s="29" t="s">
        <v>462</v>
      </c>
      <c r="C143" s="31">
        <v>43687</v>
      </c>
      <c r="D143" s="32">
        <v>8516</v>
      </c>
      <c r="E143" s="33">
        <v>0.18</v>
      </c>
      <c r="F143" s="37" t="s">
        <v>34</v>
      </c>
      <c r="G143" s="35">
        <v>2</v>
      </c>
      <c r="H143" s="35">
        <v>368.66500000000002</v>
      </c>
      <c r="I143" s="36">
        <f t="shared" si="11"/>
        <v>737.33</v>
      </c>
      <c r="J143" s="28">
        <v>0</v>
      </c>
      <c r="K143" s="28">
        <f t="shared" si="12"/>
        <v>737.33</v>
      </c>
      <c r="L143" s="28">
        <f t="shared" si="13"/>
        <v>66.359700000000004</v>
      </c>
      <c r="M143" s="28">
        <f t="shared" si="14"/>
        <v>66.359700000000004</v>
      </c>
      <c r="N143" s="28">
        <v>0</v>
      </c>
      <c r="O143" s="28">
        <f t="shared" si="15"/>
        <v>870.04939999999999</v>
      </c>
    </row>
    <row r="144" spans="1:15">
      <c r="A144" s="29">
        <v>140</v>
      </c>
      <c r="B144" s="29" t="s">
        <v>462</v>
      </c>
      <c r="C144" s="31">
        <v>43687</v>
      </c>
      <c r="D144" s="32">
        <v>8215</v>
      </c>
      <c r="E144" s="33">
        <v>0.12</v>
      </c>
      <c r="F144" s="37" t="s">
        <v>161</v>
      </c>
      <c r="G144" s="35">
        <v>2</v>
      </c>
      <c r="H144" s="35">
        <v>372.86</v>
      </c>
      <c r="I144" s="36">
        <f t="shared" si="11"/>
        <v>745.72</v>
      </c>
      <c r="J144" s="28">
        <v>0</v>
      </c>
      <c r="K144" s="28">
        <f t="shared" si="12"/>
        <v>745.72</v>
      </c>
      <c r="L144" s="28">
        <f t="shared" si="13"/>
        <v>44.743200000000002</v>
      </c>
      <c r="M144" s="28">
        <f t="shared" si="14"/>
        <v>44.743200000000002</v>
      </c>
      <c r="N144" s="28">
        <v>0</v>
      </c>
      <c r="O144" s="28">
        <f t="shared" si="15"/>
        <v>835.20640000000003</v>
      </c>
    </row>
    <row r="145" spans="1:15">
      <c r="A145" s="29">
        <v>141</v>
      </c>
      <c r="B145" s="29" t="s">
        <v>462</v>
      </c>
      <c r="C145" s="31">
        <v>43687</v>
      </c>
      <c r="D145" s="32">
        <v>8215</v>
      </c>
      <c r="E145" s="33">
        <v>0.12</v>
      </c>
      <c r="F145" s="37" t="s">
        <v>161</v>
      </c>
      <c r="G145" s="35">
        <v>1</v>
      </c>
      <c r="H145" s="35">
        <v>372.86</v>
      </c>
      <c r="I145" s="36">
        <f t="shared" si="11"/>
        <v>372.86</v>
      </c>
      <c r="J145" s="28">
        <v>0</v>
      </c>
      <c r="K145" s="28">
        <f t="shared" si="12"/>
        <v>372.86</v>
      </c>
      <c r="L145" s="28">
        <f t="shared" si="13"/>
        <v>22.371600000000001</v>
      </c>
      <c r="M145" s="28">
        <f t="shared" si="14"/>
        <v>22.371600000000001</v>
      </c>
      <c r="N145" s="28">
        <v>0</v>
      </c>
      <c r="O145" s="28">
        <f t="shared" si="15"/>
        <v>417.60320000000002</v>
      </c>
    </row>
    <row r="146" spans="1:15">
      <c r="A146" s="29">
        <v>142</v>
      </c>
      <c r="B146" s="29" t="s">
        <v>462</v>
      </c>
      <c r="C146" s="31">
        <v>43687</v>
      </c>
      <c r="D146" s="32">
        <v>8215</v>
      </c>
      <c r="E146" s="33">
        <v>0.12</v>
      </c>
      <c r="F146" s="37" t="s">
        <v>207</v>
      </c>
      <c r="G146" s="35">
        <v>2</v>
      </c>
      <c r="H146" s="35">
        <v>578.57000000000005</v>
      </c>
      <c r="I146" s="36">
        <f t="shared" si="11"/>
        <v>1157.1400000000001</v>
      </c>
      <c r="J146" s="28">
        <v>0</v>
      </c>
      <c r="K146" s="28">
        <f t="shared" si="12"/>
        <v>1157.1400000000001</v>
      </c>
      <c r="L146" s="28">
        <f t="shared" si="13"/>
        <v>69.428399999999996</v>
      </c>
      <c r="M146" s="28">
        <f t="shared" si="14"/>
        <v>69.428399999999996</v>
      </c>
      <c r="N146" s="28">
        <v>0</v>
      </c>
      <c r="O146" s="28">
        <f t="shared" si="15"/>
        <v>1295.9968000000001</v>
      </c>
    </row>
    <row r="147" spans="1:15">
      <c r="A147" s="29">
        <v>143</v>
      </c>
      <c r="B147" s="29" t="s">
        <v>462</v>
      </c>
      <c r="C147" s="31">
        <v>43687</v>
      </c>
      <c r="D147" s="32">
        <v>8215</v>
      </c>
      <c r="E147" s="33">
        <v>0.12</v>
      </c>
      <c r="F147" s="37" t="s">
        <v>208</v>
      </c>
      <c r="G147" s="35">
        <v>1</v>
      </c>
      <c r="H147" s="35">
        <v>610.72</v>
      </c>
      <c r="I147" s="36">
        <f t="shared" si="11"/>
        <v>610.72</v>
      </c>
      <c r="J147" s="28">
        <v>0</v>
      </c>
      <c r="K147" s="28">
        <f t="shared" si="12"/>
        <v>610.72</v>
      </c>
      <c r="L147" s="28">
        <f t="shared" si="13"/>
        <v>36.6432</v>
      </c>
      <c r="M147" s="28">
        <f t="shared" si="14"/>
        <v>36.6432</v>
      </c>
      <c r="N147" s="28">
        <v>0</v>
      </c>
      <c r="O147" s="28">
        <f t="shared" si="15"/>
        <v>684.00639999999999</v>
      </c>
    </row>
    <row r="148" spans="1:15">
      <c r="A148" s="29">
        <v>144</v>
      </c>
      <c r="B148" s="29" t="s">
        <v>462</v>
      </c>
      <c r="C148" s="31">
        <v>43687</v>
      </c>
      <c r="D148" s="32">
        <v>8215</v>
      </c>
      <c r="E148" s="33">
        <v>0.12</v>
      </c>
      <c r="F148" s="37" t="s">
        <v>206</v>
      </c>
      <c r="G148" s="35">
        <v>2</v>
      </c>
      <c r="H148" s="35">
        <v>289.29000000000002</v>
      </c>
      <c r="I148" s="36">
        <f t="shared" si="11"/>
        <v>578.58000000000004</v>
      </c>
      <c r="J148" s="28">
        <v>0</v>
      </c>
      <c r="K148" s="28">
        <f t="shared" si="12"/>
        <v>578.58000000000004</v>
      </c>
      <c r="L148" s="28">
        <f t="shared" si="13"/>
        <v>34.714800000000004</v>
      </c>
      <c r="M148" s="28">
        <f t="shared" si="14"/>
        <v>34.714800000000004</v>
      </c>
      <c r="N148" s="28">
        <v>0</v>
      </c>
      <c r="O148" s="28">
        <f t="shared" si="15"/>
        <v>648.00959999999998</v>
      </c>
    </row>
    <row r="149" spans="1:15">
      <c r="A149" s="29">
        <v>145</v>
      </c>
      <c r="B149" s="29" t="s">
        <v>462</v>
      </c>
      <c r="C149" s="31">
        <v>43687</v>
      </c>
      <c r="D149" s="32">
        <v>8215</v>
      </c>
      <c r="E149" s="33">
        <v>0.12</v>
      </c>
      <c r="F149" s="37" t="s">
        <v>206</v>
      </c>
      <c r="G149" s="35">
        <v>1</v>
      </c>
      <c r="H149" s="35">
        <v>289.27999999999997</v>
      </c>
      <c r="I149" s="36">
        <f t="shared" si="11"/>
        <v>289.27999999999997</v>
      </c>
      <c r="J149" s="28">
        <v>0</v>
      </c>
      <c r="K149" s="28">
        <f t="shared" si="12"/>
        <v>289.27999999999997</v>
      </c>
      <c r="L149" s="28">
        <f t="shared" si="13"/>
        <v>17.356799999999996</v>
      </c>
      <c r="M149" s="28">
        <f t="shared" si="14"/>
        <v>17.356799999999996</v>
      </c>
      <c r="N149" s="28">
        <v>0</v>
      </c>
      <c r="O149" s="28">
        <f t="shared" si="15"/>
        <v>323.99360000000001</v>
      </c>
    </row>
    <row r="150" spans="1:15">
      <c r="A150" s="29">
        <v>146</v>
      </c>
      <c r="B150" s="29" t="s">
        <v>450</v>
      </c>
      <c r="C150" s="31">
        <v>43687</v>
      </c>
      <c r="D150" s="32">
        <v>8215</v>
      </c>
      <c r="E150" s="33">
        <v>0.12</v>
      </c>
      <c r="F150" s="37" t="s">
        <v>209</v>
      </c>
      <c r="G150" s="35">
        <v>2</v>
      </c>
      <c r="H150" s="35">
        <v>527.14</v>
      </c>
      <c r="I150" s="36">
        <f t="shared" si="11"/>
        <v>1054.28</v>
      </c>
      <c r="J150" s="28">
        <v>0</v>
      </c>
      <c r="K150" s="28">
        <f t="shared" si="12"/>
        <v>1054.28</v>
      </c>
      <c r="L150" s="28">
        <f t="shared" si="13"/>
        <v>63.256799999999998</v>
      </c>
      <c r="M150" s="28">
        <f t="shared" si="14"/>
        <v>63.256799999999998</v>
      </c>
      <c r="N150" s="28">
        <v>0</v>
      </c>
      <c r="O150" s="28">
        <f t="shared" si="15"/>
        <v>1180.7936</v>
      </c>
    </row>
    <row r="151" spans="1:15">
      <c r="A151" s="29">
        <v>147</v>
      </c>
      <c r="B151" s="29" t="s">
        <v>462</v>
      </c>
      <c r="C151" s="31">
        <v>43687</v>
      </c>
      <c r="D151" s="32">
        <v>8509</v>
      </c>
      <c r="E151" s="33">
        <v>0.18</v>
      </c>
      <c r="F151" s="37" t="s">
        <v>213</v>
      </c>
      <c r="G151" s="35">
        <v>1</v>
      </c>
      <c r="H151" s="35">
        <v>1645</v>
      </c>
      <c r="I151" s="36">
        <f t="shared" si="11"/>
        <v>1645</v>
      </c>
      <c r="J151" s="28">
        <v>0</v>
      </c>
      <c r="K151" s="28">
        <f t="shared" si="12"/>
        <v>1645</v>
      </c>
      <c r="L151" s="28">
        <f t="shared" si="13"/>
        <v>148.04999999999998</v>
      </c>
      <c r="M151" s="28">
        <f t="shared" si="14"/>
        <v>148.04999999999998</v>
      </c>
      <c r="N151" s="28">
        <v>0</v>
      </c>
      <c r="O151" s="28">
        <f t="shared" si="15"/>
        <v>1941.1</v>
      </c>
    </row>
    <row r="152" spans="1:15">
      <c r="A152" s="29">
        <v>148</v>
      </c>
      <c r="B152" s="29" t="s">
        <v>462</v>
      </c>
      <c r="C152" s="31">
        <v>43687</v>
      </c>
      <c r="D152" s="32">
        <v>8215</v>
      </c>
      <c r="E152" s="33">
        <v>0.12</v>
      </c>
      <c r="F152" s="37" t="s">
        <v>203</v>
      </c>
      <c r="G152" s="35">
        <v>1</v>
      </c>
      <c r="H152" s="35">
        <v>360</v>
      </c>
      <c r="I152" s="36">
        <f t="shared" si="11"/>
        <v>360</v>
      </c>
      <c r="J152" s="28">
        <v>0</v>
      </c>
      <c r="K152" s="28">
        <f t="shared" si="12"/>
        <v>360</v>
      </c>
      <c r="L152" s="28">
        <f t="shared" si="13"/>
        <v>21.599999999999998</v>
      </c>
      <c r="M152" s="28">
        <f t="shared" si="14"/>
        <v>21.599999999999998</v>
      </c>
      <c r="N152" s="28">
        <v>0</v>
      </c>
      <c r="O152" s="28">
        <f t="shared" si="15"/>
        <v>403.20000000000005</v>
      </c>
    </row>
    <row r="153" spans="1:15">
      <c r="A153" s="29">
        <v>149</v>
      </c>
      <c r="B153" s="29" t="s">
        <v>462</v>
      </c>
      <c r="C153" s="31">
        <v>43687</v>
      </c>
      <c r="D153" s="32">
        <v>8215</v>
      </c>
      <c r="E153" s="33">
        <v>0.12</v>
      </c>
      <c r="F153" s="37" t="s">
        <v>204</v>
      </c>
      <c r="G153" s="35">
        <v>2</v>
      </c>
      <c r="H153" s="35">
        <v>450</v>
      </c>
      <c r="I153" s="36">
        <f t="shared" si="11"/>
        <v>900</v>
      </c>
      <c r="J153" s="28">
        <v>0</v>
      </c>
      <c r="K153" s="28">
        <f t="shared" si="12"/>
        <v>900</v>
      </c>
      <c r="L153" s="28">
        <f t="shared" si="13"/>
        <v>54</v>
      </c>
      <c r="M153" s="28">
        <f t="shared" si="14"/>
        <v>54</v>
      </c>
      <c r="N153" s="28">
        <v>0</v>
      </c>
      <c r="O153" s="28">
        <f t="shared" si="15"/>
        <v>1008</v>
      </c>
    </row>
    <row r="154" spans="1:15">
      <c r="A154" s="29">
        <v>150</v>
      </c>
      <c r="B154" s="29" t="s">
        <v>462</v>
      </c>
      <c r="C154" s="31">
        <v>43687</v>
      </c>
      <c r="D154" s="32">
        <v>8215</v>
      </c>
      <c r="E154" s="33">
        <v>0.12</v>
      </c>
      <c r="F154" s="37" t="s">
        <v>201</v>
      </c>
      <c r="G154" s="35">
        <v>2</v>
      </c>
      <c r="H154" s="35">
        <v>514.29</v>
      </c>
      <c r="I154" s="36">
        <f t="shared" si="11"/>
        <v>1028.58</v>
      </c>
      <c r="J154" s="28">
        <v>0</v>
      </c>
      <c r="K154" s="28">
        <f t="shared" si="12"/>
        <v>1028.58</v>
      </c>
      <c r="L154" s="28">
        <f t="shared" si="13"/>
        <v>61.714799999999997</v>
      </c>
      <c r="M154" s="28">
        <f t="shared" si="14"/>
        <v>61.714799999999997</v>
      </c>
      <c r="N154" s="28">
        <v>0</v>
      </c>
      <c r="O154" s="28">
        <f t="shared" si="15"/>
        <v>1152.0095999999999</v>
      </c>
    </row>
    <row r="155" spans="1:15">
      <c r="A155" s="29">
        <v>151</v>
      </c>
      <c r="B155" s="29" t="s">
        <v>462</v>
      </c>
      <c r="C155" s="31">
        <v>43687</v>
      </c>
      <c r="D155" s="32">
        <v>8215</v>
      </c>
      <c r="E155" s="33">
        <v>0.12</v>
      </c>
      <c r="F155" s="37" t="s">
        <v>205</v>
      </c>
      <c r="G155" s="35">
        <v>2</v>
      </c>
      <c r="H155" s="35">
        <v>527.14</v>
      </c>
      <c r="I155" s="36">
        <f t="shared" si="11"/>
        <v>1054.28</v>
      </c>
      <c r="J155" s="28">
        <v>0</v>
      </c>
      <c r="K155" s="28">
        <f t="shared" si="12"/>
        <v>1054.28</v>
      </c>
      <c r="L155" s="28">
        <f t="shared" si="13"/>
        <v>63.256799999999998</v>
      </c>
      <c r="M155" s="28">
        <f t="shared" si="14"/>
        <v>63.256799999999998</v>
      </c>
      <c r="N155" s="28">
        <v>0</v>
      </c>
      <c r="O155" s="28">
        <f t="shared" si="15"/>
        <v>1180.7936</v>
      </c>
    </row>
    <row r="156" spans="1:15">
      <c r="A156" s="29">
        <v>152</v>
      </c>
      <c r="B156" s="29" t="s">
        <v>462</v>
      </c>
      <c r="C156" s="31">
        <v>43687</v>
      </c>
      <c r="D156" s="32">
        <v>8215</v>
      </c>
      <c r="E156" s="33">
        <v>0.12</v>
      </c>
      <c r="F156" s="37" t="s">
        <v>202</v>
      </c>
      <c r="G156" s="35">
        <v>2</v>
      </c>
      <c r="H156" s="35">
        <v>617.14</v>
      </c>
      <c r="I156" s="36">
        <f t="shared" si="11"/>
        <v>1234.28</v>
      </c>
      <c r="J156" s="28">
        <v>0</v>
      </c>
      <c r="K156" s="28">
        <f t="shared" si="12"/>
        <v>1234.28</v>
      </c>
      <c r="L156" s="28">
        <f t="shared" si="13"/>
        <v>74.056799999999996</v>
      </c>
      <c r="M156" s="28">
        <f t="shared" si="14"/>
        <v>74.056799999999996</v>
      </c>
      <c r="N156" s="28">
        <v>0</v>
      </c>
      <c r="O156" s="28">
        <f t="shared" si="15"/>
        <v>1382.3936000000001</v>
      </c>
    </row>
    <row r="157" spans="1:15">
      <c r="A157" s="29">
        <v>153</v>
      </c>
      <c r="B157" s="29" t="s">
        <v>456</v>
      </c>
      <c r="C157" s="31">
        <v>43687</v>
      </c>
      <c r="D157" s="32">
        <v>8215</v>
      </c>
      <c r="E157" s="33">
        <v>0.12</v>
      </c>
      <c r="F157" s="37" t="s">
        <v>200</v>
      </c>
      <c r="G157" s="35">
        <v>2</v>
      </c>
      <c r="H157" s="35">
        <v>450</v>
      </c>
      <c r="I157" s="36">
        <f t="shared" si="11"/>
        <v>900</v>
      </c>
      <c r="J157" s="28">
        <v>0</v>
      </c>
      <c r="K157" s="28">
        <f t="shared" si="12"/>
        <v>900</v>
      </c>
      <c r="L157" s="28">
        <f t="shared" si="13"/>
        <v>54</v>
      </c>
      <c r="M157" s="28">
        <f t="shared" si="14"/>
        <v>54</v>
      </c>
      <c r="N157" s="28">
        <v>0</v>
      </c>
      <c r="O157" s="28">
        <f t="shared" si="15"/>
        <v>1008</v>
      </c>
    </row>
    <row r="158" spans="1:15">
      <c r="A158" s="29">
        <v>154</v>
      </c>
      <c r="B158" s="29" t="s">
        <v>456</v>
      </c>
      <c r="C158" s="31">
        <v>43690</v>
      </c>
      <c r="D158" s="32">
        <v>8509</v>
      </c>
      <c r="E158" s="33">
        <v>0.18</v>
      </c>
      <c r="F158" s="37" t="s">
        <v>185</v>
      </c>
      <c r="G158" s="35">
        <v>2</v>
      </c>
      <c r="H158" s="35">
        <v>2070</v>
      </c>
      <c r="I158" s="36">
        <f t="shared" si="11"/>
        <v>4140</v>
      </c>
      <c r="J158" s="28">
        <v>0</v>
      </c>
      <c r="K158" s="28">
        <f t="shared" si="12"/>
        <v>4140</v>
      </c>
      <c r="L158" s="28">
        <f t="shared" si="13"/>
        <v>372.59999999999997</v>
      </c>
      <c r="M158" s="28">
        <f t="shared" si="14"/>
        <v>372.59999999999997</v>
      </c>
      <c r="N158" s="28">
        <v>0</v>
      </c>
      <c r="O158" s="28">
        <f t="shared" si="15"/>
        <v>4885.2000000000007</v>
      </c>
    </row>
    <row r="159" spans="1:15">
      <c r="A159" s="29">
        <v>155</v>
      </c>
      <c r="B159" s="29" t="s">
        <v>456</v>
      </c>
      <c r="C159" s="31">
        <v>43690</v>
      </c>
      <c r="D159" s="32">
        <v>8516</v>
      </c>
      <c r="E159" s="33">
        <v>0.18</v>
      </c>
      <c r="F159" s="37" t="s">
        <v>188</v>
      </c>
      <c r="G159" s="35">
        <v>6</v>
      </c>
      <c r="H159" s="35">
        <v>570</v>
      </c>
      <c r="I159" s="36">
        <f t="shared" si="11"/>
        <v>3420</v>
      </c>
      <c r="J159" s="28">
        <v>0</v>
      </c>
      <c r="K159" s="28">
        <f t="shared" si="12"/>
        <v>3420</v>
      </c>
      <c r="L159" s="28">
        <f t="shared" si="13"/>
        <v>307.8</v>
      </c>
      <c r="M159" s="28">
        <f t="shared" si="14"/>
        <v>307.8</v>
      </c>
      <c r="N159" s="28">
        <v>0</v>
      </c>
      <c r="O159" s="28">
        <f t="shared" si="15"/>
        <v>4035.6000000000004</v>
      </c>
    </row>
    <row r="160" spans="1:15">
      <c r="A160" s="29">
        <v>156</v>
      </c>
      <c r="B160" s="29" t="s">
        <v>456</v>
      </c>
      <c r="C160" s="31">
        <v>43690</v>
      </c>
      <c r="D160" s="32">
        <v>8516</v>
      </c>
      <c r="E160" s="33">
        <v>0.18</v>
      </c>
      <c r="F160" s="37" t="s">
        <v>189</v>
      </c>
      <c r="G160" s="35">
        <v>2</v>
      </c>
      <c r="H160" s="35">
        <v>492</v>
      </c>
      <c r="I160" s="36">
        <f t="shared" si="11"/>
        <v>984</v>
      </c>
      <c r="J160" s="28">
        <v>0</v>
      </c>
      <c r="K160" s="28">
        <f t="shared" si="12"/>
        <v>984</v>
      </c>
      <c r="L160" s="28">
        <f t="shared" si="13"/>
        <v>88.56</v>
      </c>
      <c r="M160" s="28">
        <f t="shared" si="14"/>
        <v>88.56</v>
      </c>
      <c r="N160" s="28">
        <v>0</v>
      </c>
      <c r="O160" s="28">
        <f t="shared" si="15"/>
        <v>1161.1199999999999</v>
      </c>
    </row>
    <row r="161" spans="1:15">
      <c r="A161" s="29">
        <v>157</v>
      </c>
      <c r="B161" s="29" t="s">
        <v>456</v>
      </c>
      <c r="C161" s="31">
        <v>43690</v>
      </c>
      <c r="D161" s="32">
        <v>8516</v>
      </c>
      <c r="E161" s="33">
        <v>0.18</v>
      </c>
      <c r="F161" s="37" t="s">
        <v>190</v>
      </c>
      <c r="G161" s="35">
        <v>3</v>
      </c>
      <c r="H161" s="35">
        <v>492</v>
      </c>
      <c r="I161" s="36">
        <f t="shared" si="11"/>
        <v>1476</v>
      </c>
      <c r="J161" s="28">
        <v>0</v>
      </c>
      <c r="K161" s="28">
        <f t="shared" si="12"/>
        <v>1476</v>
      </c>
      <c r="L161" s="28">
        <f t="shared" si="13"/>
        <v>132.84</v>
      </c>
      <c r="M161" s="28">
        <f t="shared" si="14"/>
        <v>132.84</v>
      </c>
      <c r="N161" s="28">
        <v>0</v>
      </c>
      <c r="O161" s="28">
        <f t="shared" si="15"/>
        <v>1741.6799999999998</v>
      </c>
    </row>
    <row r="162" spans="1:15">
      <c r="A162" s="29">
        <v>158</v>
      </c>
      <c r="B162" s="29" t="s">
        <v>456</v>
      </c>
      <c r="C162" s="31">
        <v>43690</v>
      </c>
      <c r="D162" s="32">
        <v>8516</v>
      </c>
      <c r="E162" s="33">
        <v>0.18</v>
      </c>
      <c r="F162" s="37" t="s">
        <v>190</v>
      </c>
      <c r="G162" s="35">
        <v>1</v>
      </c>
      <c r="H162" s="35">
        <v>-492</v>
      </c>
      <c r="I162" s="36">
        <f t="shared" si="11"/>
        <v>-492</v>
      </c>
      <c r="J162" s="28">
        <v>0</v>
      </c>
      <c r="K162" s="28">
        <f t="shared" si="12"/>
        <v>-492</v>
      </c>
      <c r="L162" s="28">
        <f t="shared" si="13"/>
        <v>-44.28</v>
      </c>
      <c r="M162" s="28">
        <f t="shared" si="14"/>
        <v>-44.28</v>
      </c>
      <c r="N162" s="28">
        <v>0</v>
      </c>
      <c r="O162" s="28">
        <f t="shared" si="15"/>
        <v>-580.55999999999995</v>
      </c>
    </row>
    <row r="163" spans="1:15">
      <c r="A163" s="29">
        <v>159</v>
      </c>
      <c r="B163" s="29" t="s">
        <v>456</v>
      </c>
      <c r="C163" s="31">
        <v>43690</v>
      </c>
      <c r="D163" s="32">
        <v>8516</v>
      </c>
      <c r="E163" s="33">
        <v>0.18</v>
      </c>
      <c r="F163" s="37" t="s">
        <v>186</v>
      </c>
      <c r="G163" s="35">
        <v>2</v>
      </c>
      <c r="H163" s="35">
        <v>672</v>
      </c>
      <c r="I163" s="36">
        <f t="shared" ref="I163:I226" si="16">G163*H163</f>
        <v>1344</v>
      </c>
      <c r="J163" s="28">
        <v>0</v>
      </c>
      <c r="K163" s="28">
        <f t="shared" si="12"/>
        <v>1344</v>
      </c>
      <c r="L163" s="28">
        <f t="shared" si="13"/>
        <v>120.96</v>
      </c>
      <c r="M163" s="28">
        <f t="shared" si="14"/>
        <v>120.96</v>
      </c>
      <c r="N163" s="28">
        <v>0</v>
      </c>
      <c r="O163" s="28">
        <f t="shared" si="15"/>
        <v>1585.92</v>
      </c>
    </row>
    <row r="164" spans="1:15">
      <c r="A164" s="29">
        <v>160</v>
      </c>
      <c r="B164" s="29" t="s">
        <v>456</v>
      </c>
      <c r="C164" s="31">
        <v>43690</v>
      </c>
      <c r="D164" s="32">
        <v>8516</v>
      </c>
      <c r="E164" s="33">
        <v>0.18</v>
      </c>
      <c r="F164" s="37" t="s">
        <v>187</v>
      </c>
      <c r="G164" s="35">
        <v>2</v>
      </c>
      <c r="H164" s="35">
        <v>672</v>
      </c>
      <c r="I164" s="36">
        <f t="shared" si="16"/>
        <v>1344</v>
      </c>
      <c r="J164" s="28">
        <v>0</v>
      </c>
      <c r="K164" s="28">
        <f t="shared" si="12"/>
        <v>1344</v>
      </c>
      <c r="L164" s="28">
        <f t="shared" si="13"/>
        <v>120.96</v>
      </c>
      <c r="M164" s="28">
        <f t="shared" si="14"/>
        <v>120.96</v>
      </c>
      <c r="N164" s="28">
        <v>0</v>
      </c>
      <c r="O164" s="28">
        <f t="shared" si="15"/>
        <v>1585.92</v>
      </c>
    </row>
    <row r="165" spans="1:15">
      <c r="A165" s="29">
        <v>161</v>
      </c>
      <c r="B165" s="29" t="s">
        <v>456</v>
      </c>
      <c r="C165" s="31">
        <v>43690</v>
      </c>
      <c r="D165" s="32">
        <v>9405</v>
      </c>
      <c r="E165" s="33">
        <v>0.12</v>
      </c>
      <c r="F165" s="37" t="s">
        <v>191</v>
      </c>
      <c r="G165" s="35">
        <v>3</v>
      </c>
      <c r="H165" s="35">
        <v>163.93</v>
      </c>
      <c r="I165" s="36">
        <f t="shared" si="16"/>
        <v>491.79</v>
      </c>
      <c r="J165" s="28">
        <v>0</v>
      </c>
      <c r="K165" s="28">
        <f t="shared" si="12"/>
        <v>491.79</v>
      </c>
      <c r="L165" s="28">
        <f t="shared" si="13"/>
        <v>29.507400000000001</v>
      </c>
      <c r="M165" s="28">
        <f t="shared" si="14"/>
        <v>29.507400000000001</v>
      </c>
      <c r="N165" s="28">
        <v>0</v>
      </c>
      <c r="O165" s="28">
        <f t="shared" si="15"/>
        <v>550.8048</v>
      </c>
    </row>
    <row r="166" spans="1:15">
      <c r="A166" s="29">
        <v>162</v>
      </c>
      <c r="B166" s="29" t="s">
        <v>456</v>
      </c>
      <c r="C166" s="31">
        <v>43690</v>
      </c>
      <c r="D166" s="32">
        <v>9405</v>
      </c>
      <c r="E166" s="33">
        <v>0.12</v>
      </c>
      <c r="F166" s="37" t="s">
        <v>191</v>
      </c>
      <c r="G166" s="35">
        <v>3</v>
      </c>
      <c r="H166" s="35">
        <v>-163.93</v>
      </c>
      <c r="I166" s="36">
        <f t="shared" si="16"/>
        <v>-491.79</v>
      </c>
      <c r="J166" s="28">
        <v>0</v>
      </c>
      <c r="K166" s="28">
        <f t="shared" si="12"/>
        <v>-491.79</v>
      </c>
      <c r="L166" s="28">
        <f t="shared" si="13"/>
        <v>-29.507400000000001</v>
      </c>
      <c r="M166" s="28">
        <f t="shared" si="14"/>
        <v>-29.507400000000001</v>
      </c>
      <c r="N166" s="28">
        <v>0</v>
      </c>
      <c r="O166" s="28">
        <f t="shared" si="15"/>
        <v>-550.8048</v>
      </c>
    </row>
    <row r="167" spans="1:15">
      <c r="A167" s="29">
        <v>163</v>
      </c>
      <c r="B167" s="29" t="s">
        <v>456</v>
      </c>
      <c r="C167" s="31">
        <v>43690</v>
      </c>
      <c r="D167" s="32">
        <v>9405</v>
      </c>
      <c r="E167" s="33">
        <v>0.12</v>
      </c>
      <c r="F167" s="37" t="s">
        <v>48</v>
      </c>
      <c r="G167" s="35">
        <v>60</v>
      </c>
      <c r="H167" s="35">
        <v>68.75</v>
      </c>
      <c r="I167" s="36">
        <f t="shared" si="16"/>
        <v>4125</v>
      </c>
      <c r="J167" s="28">
        <v>0</v>
      </c>
      <c r="K167" s="28">
        <f t="shared" si="12"/>
        <v>4125</v>
      </c>
      <c r="L167" s="28">
        <f t="shared" si="13"/>
        <v>247.5</v>
      </c>
      <c r="M167" s="28">
        <f t="shared" si="14"/>
        <v>247.5</v>
      </c>
      <c r="N167" s="28">
        <v>0</v>
      </c>
      <c r="O167" s="28">
        <f t="shared" si="15"/>
        <v>4620</v>
      </c>
    </row>
    <row r="168" spans="1:15">
      <c r="A168" s="29">
        <v>164</v>
      </c>
      <c r="B168" s="29" t="s">
        <v>453</v>
      </c>
      <c r="C168" s="31">
        <v>43690</v>
      </c>
      <c r="D168" s="32">
        <v>9405</v>
      </c>
      <c r="E168" s="33">
        <v>0.12</v>
      </c>
      <c r="F168" s="37" t="s">
        <v>192</v>
      </c>
      <c r="G168" s="35">
        <v>20</v>
      </c>
      <c r="H168" s="35">
        <v>69.64</v>
      </c>
      <c r="I168" s="36">
        <f t="shared" si="16"/>
        <v>1392.8</v>
      </c>
      <c r="J168" s="28">
        <v>0</v>
      </c>
      <c r="K168" s="28">
        <f t="shared" si="12"/>
        <v>1392.8</v>
      </c>
      <c r="L168" s="28">
        <f t="shared" si="13"/>
        <v>83.567999999999998</v>
      </c>
      <c r="M168" s="28">
        <f t="shared" si="14"/>
        <v>83.567999999999998</v>
      </c>
      <c r="N168" s="28">
        <v>0</v>
      </c>
      <c r="O168" s="28">
        <f t="shared" si="15"/>
        <v>1559.9359999999999</v>
      </c>
    </row>
    <row r="169" spans="1:15">
      <c r="A169" s="29">
        <v>165</v>
      </c>
      <c r="B169" s="29" t="s">
        <v>453</v>
      </c>
      <c r="C169" s="31">
        <v>43696</v>
      </c>
      <c r="D169" s="32">
        <v>3924</v>
      </c>
      <c r="E169" s="33">
        <v>0.18</v>
      </c>
      <c r="F169" s="37" t="s">
        <v>179</v>
      </c>
      <c r="G169" s="35">
        <v>12</v>
      </c>
      <c r="H169" s="35">
        <v>248</v>
      </c>
      <c r="I169" s="36">
        <f t="shared" si="16"/>
        <v>2976</v>
      </c>
      <c r="J169" s="28">
        <v>0</v>
      </c>
      <c r="K169" s="28">
        <f t="shared" si="12"/>
        <v>2976</v>
      </c>
      <c r="L169" s="28">
        <f t="shared" si="13"/>
        <v>267.83999999999997</v>
      </c>
      <c r="M169" s="28">
        <f t="shared" si="14"/>
        <v>267.83999999999997</v>
      </c>
      <c r="N169" s="28">
        <v>0</v>
      </c>
      <c r="O169" s="28">
        <f t="shared" si="15"/>
        <v>3511.6800000000003</v>
      </c>
    </row>
    <row r="170" spans="1:15">
      <c r="A170" s="29">
        <v>166</v>
      </c>
      <c r="B170" s="29" t="s">
        <v>453</v>
      </c>
      <c r="C170" s="31">
        <v>43696</v>
      </c>
      <c r="D170" s="32">
        <v>3924</v>
      </c>
      <c r="E170" s="33">
        <v>0.18</v>
      </c>
      <c r="F170" s="37" t="s">
        <v>112</v>
      </c>
      <c r="G170" s="35">
        <v>12</v>
      </c>
      <c r="H170" s="35">
        <v>425.44</v>
      </c>
      <c r="I170" s="36">
        <f t="shared" si="16"/>
        <v>5105.28</v>
      </c>
      <c r="J170" s="28">
        <v>0</v>
      </c>
      <c r="K170" s="28">
        <f t="shared" si="12"/>
        <v>5105.28</v>
      </c>
      <c r="L170" s="28">
        <f t="shared" si="13"/>
        <v>459.47519999999997</v>
      </c>
      <c r="M170" s="28">
        <f t="shared" si="14"/>
        <v>459.47519999999997</v>
      </c>
      <c r="N170" s="28">
        <v>0</v>
      </c>
      <c r="O170" s="28">
        <f t="shared" si="15"/>
        <v>6024.2303999999995</v>
      </c>
    </row>
    <row r="171" spans="1:15">
      <c r="A171" s="29">
        <v>167</v>
      </c>
      <c r="B171" s="29" t="s">
        <v>453</v>
      </c>
      <c r="C171" s="31">
        <v>43696</v>
      </c>
      <c r="D171" s="32">
        <v>3924</v>
      </c>
      <c r="E171" s="33">
        <v>0.18</v>
      </c>
      <c r="F171" s="37" t="s">
        <v>113</v>
      </c>
      <c r="G171" s="35">
        <v>10</v>
      </c>
      <c r="H171" s="35">
        <v>596</v>
      </c>
      <c r="I171" s="36">
        <f t="shared" si="16"/>
        <v>5960</v>
      </c>
      <c r="J171" s="28">
        <v>0</v>
      </c>
      <c r="K171" s="28">
        <f t="shared" si="12"/>
        <v>5960</v>
      </c>
      <c r="L171" s="28">
        <f t="shared" si="13"/>
        <v>536.4</v>
      </c>
      <c r="M171" s="28">
        <f t="shared" si="14"/>
        <v>536.4</v>
      </c>
      <c r="N171" s="28">
        <v>0</v>
      </c>
      <c r="O171" s="28">
        <f t="shared" si="15"/>
        <v>7032.7999999999993</v>
      </c>
    </row>
    <row r="172" spans="1:15">
      <c r="A172" s="29">
        <v>168</v>
      </c>
      <c r="B172" s="29" t="s">
        <v>453</v>
      </c>
      <c r="C172" s="31">
        <v>43696</v>
      </c>
      <c r="D172" s="32">
        <v>3924</v>
      </c>
      <c r="E172" s="33">
        <v>0.18</v>
      </c>
      <c r="F172" s="37" t="s">
        <v>177</v>
      </c>
      <c r="G172" s="35">
        <v>6</v>
      </c>
      <c r="H172" s="35">
        <v>665</v>
      </c>
      <c r="I172" s="36">
        <f t="shared" si="16"/>
        <v>3990</v>
      </c>
      <c r="J172" s="28">
        <v>0</v>
      </c>
      <c r="K172" s="28">
        <f t="shared" si="12"/>
        <v>3990</v>
      </c>
      <c r="L172" s="28">
        <f t="shared" si="13"/>
        <v>359.09999999999997</v>
      </c>
      <c r="M172" s="28">
        <f t="shared" si="14"/>
        <v>359.09999999999997</v>
      </c>
      <c r="N172" s="28">
        <v>0</v>
      </c>
      <c r="O172" s="28">
        <f t="shared" si="15"/>
        <v>4708.2000000000007</v>
      </c>
    </row>
    <row r="173" spans="1:15">
      <c r="A173" s="29">
        <v>169</v>
      </c>
      <c r="B173" s="29" t="s">
        <v>450</v>
      </c>
      <c r="C173" s="31">
        <v>43696</v>
      </c>
      <c r="D173" s="32">
        <v>3924</v>
      </c>
      <c r="E173" s="33">
        <v>0.18</v>
      </c>
      <c r="F173" s="37" t="s">
        <v>114</v>
      </c>
      <c r="G173" s="35">
        <v>12</v>
      </c>
      <c r="H173" s="35">
        <v>280</v>
      </c>
      <c r="I173" s="36">
        <f t="shared" si="16"/>
        <v>3360</v>
      </c>
      <c r="J173" s="28">
        <v>0</v>
      </c>
      <c r="K173" s="28">
        <f t="shared" si="12"/>
        <v>3360</v>
      </c>
      <c r="L173" s="28">
        <f t="shared" si="13"/>
        <v>302.39999999999998</v>
      </c>
      <c r="M173" s="28">
        <f t="shared" si="14"/>
        <v>302.39999999999998</v>
      </c>
      <c r="N173" s="28">
        <v>0</v>
      </c>
      <c r="O173" s="28">
        <f t="shared" si="15"/>
        <v>3964.8</v>
      </c>
    </row>
    <row r="174" spans="1:15">
      <c r="A174" s="29">
        <v>170</v>
      </c>
      <c r="B174" s="29" t="s">
        <v>453</v>
      </c>
      <c r="C174" s="31">
        <v>43696</v>
      </c>
      <c r="D174" s="32">
        <v>8516</v>
      </c>
      <c r="E174" s="33">
        <v>0.18</v>
      </c>
      <c r="F174" s="37" t="s">
        <v>176</v>
      </c>
      <c r="G174" s="35">
        <v>1</v>
      </c>
      <c r="H174" s="35">
        <v>735.63</v>
      </c>
      <c r="I174" s="36">
        <f t="shared" si="16"/>
        <v>735.63</v>
      </c>
      <c r="J174" s="28">
        <v>0</v>
      </c>
      <c r="K174" s="28">
        <f t="shared" si="12"/>
        <v>735.63</v>
      </c>
      <c r="L174" s="28">
        <f t="shared" si="13"/>
        <v>66.206699999999998</v>
      </c>
      <c r="M174" s="28">
        <f t="shared" si="14"/>
        <v>66.206699999999998</v>
      </c>
      <c r="N174" s="28">
        <v>0</v>
      </c>
      <c r="O174" s="28">
        <f t="shared" si="15"/>
        <v>868.04339999999991</v>
      </c>
    </row>
    <row r="175" spans="1:15">
      <c r="A175" s="29">
        <v>171</v>
      </c>
      <c r="B175" s="29" t="s">
        <v>453</v>
      </c>
      <c r="C175" s="31">
        <v>43696</v>
      </c>
      <c r="D175" s="32">
        <v>3924</v>
      </c>
      <c r="E175" s="33">
        <v>0.18</v>
      </c>
      <c r="F175" s="37" t="s">
        <v>178</v>
      </c>
      <c r="G175" s="35">
        <v>42</v>
      </c>
      <c r="H175" s="35">
        <v>181</v>
      </c>
      <c r="I175" s="36">
        <f t="shared" si="16"/>
        <v>7602</v>
      </c>
      <c r="J175" s="28">
        <v>0</v>
      </c>
      <c r="K175" s="28">
        <f t="shared" si="12"/>
        <v>7602</v>
      </c>
      <c r="L175" s="28">
        <f t="shared" si="13"/>
        <v>684.18</v>
      </c>
      <c r="M175" s="28">
        <f t="shared" si="14"/>
        <v>684.18</v>
      </c>
      <c r="N175" s="28">
        <v>0</v>
      </c>
      <c r="O175" s="28">
        <f t="shared" si="15"/>
        <v>8970.36</v>
      </c>
    </row>
    <row r="176" spans="1:15">
      <c r="A176" s="29">
        <v>172</v>
      </c>
      <c r="B176" s="29" t="s">
        <v>453</v>
      </c>
      <c r="C176" s="31">
        <v>43696</v>
      </c>
      <c r="D176" s="32">
        <v>9613</v>
      </c>
      <c r="E176" s="33">
        <v>0.18</v>
      </c>
      <c r="F176" s="37" t="s">
        <v>184</v>
      </c>
      <c r="G176" s="35">
        <v>100</v>
      </c>
      <c r="H176" s="35">
        <v>32</v>
      </c>
      <c r="I176" s="36">
        <f t="shared" si="16"/>
        <v>3200</v>
      </c>
      <c r="J176" s="28">
        <v>0</v>
      </c>
      <c r="K176" s="28">
        <f t="shared" si="12"/>
        <v>3200</v>
      </c>
      <c r="L176" s="28">
        <f t="shared" si="13"/>
        <v>288</v>
      </c>
      <c r="M176" s="28">
        <f t="shared" si="14"/>
        <v>288</v>
      </c>
      <c r="N176" s="28">
        <v>0</v>
      </c>
      <c r="O176" s="28">
        <f t="shared" si="15"/>
        <v>3776</v>
      </c>
    </row>
    <row r="177" spans="1:15">
      <c r="A177" s="29">
        <v>173</v>
      </c>
      <c r="B177" s="29" t="s">
        <v>453</v>
      </c>
      <c r="C177" s="31">
        <v>43696</v>
      </c>
      <c r="D177" s="32">
        <v>3924</v>
      </c>
      <c r="E177" s="33">
        <v>0.18</v>
      </c>
      <c r="F177" s="37" t="s">
        <v>180</v>
      </c>
      <c r="G177" s="35">
        <v>6</v>
      </c>
      <c r="H177" s="35">
        <v>423</v>
      </c>
      <c r="I177" s="36">
        <f t="shared" si="16"/>
        <v>2538</v>
      </c>
      <c r="J177" s="28">
        <v>0</v>
      </c>
      <c r="K177" s="28">
        <f t="shared" si="12"/>
        <v>2538</v>
      </c>
      <c r="L177" s="28">
        <f t="shared" si="13"/>
        <v>228.42</v>
      </c>
      <c r="M177" s="28">
        <f t="shared" si="14"/>
        <v>228.42</v>
      </c>
      <c r="N177" s="28">
        <v>0</v>
      </c>
      <c r="O177" s="28">
        <f t="shared" si="15"/>
        <v>2994.84</v>
      </c>
    </row>
    <row r="178" spans="1:15">
      <c r="A178" s="29">
        <v>174</v>
      </c>
      <c r="B178" s="29" t="s">
        <v>453</v>
      </c>
      <c r="C178" s="31">
        <v>43696</v>
      </c>
      <c r="D178" s="32">
        <v>3924</v>
      </c>
      <c r="E178" s="33">
        <v>0.18</v>
      </c>
      <c r="F178" s="37" t="s">
        <v>181</v>
      </c>
      <c r="G178" s="35">
        <v>6</v>
      </c>
      <c r="H178" s="35">
        <v>483</v>
      </c>
      <c r="I178" s="36">
        <f t="shared" si="16"/>
        <v>2898</v>
      </c>
      <c r="J178" s="28">
        <v>0</v>
      </c>
      <c r="K178" s="28">
        <f t="shared" si="12"/>
        <v>2898</v>
      </c>
      <c r="L178" s="28">
        <f t="shared" si="13"/>
        <v>260.82</v>
      </c>
      <c r="M178" s="28">
        <f t="shared" si="14"/>
        <v>260.82</v>
      </c>
      <c r="N178" s="28">
        <v>0</v>
      </c>
      <c r="O178" s="28">
        <f t="shared" si="15"/>
        <v>3419.6400000000003</v>
      </c>
    </row>
    <row r="179" spans="1:15">
      <c r="A179" s="29">
        <v>175</v>
      </c>
      <c r="B179" s="29" t="s">
        <v>453</v>
      </c>
      <c r="C179" s="31">
        <v>43696</v>
      </c>
      <c r="D179" s="32">
        <v>8211</v>
      </c>
      <c r="E179" s="33">
        <v>0.12</v>
      </c>
      <c r="F179" s="37" t="s">
        <v>182</v>
      </c>
      <c r="G179" s="35">
        <v>25</v>
      </c>
      <c r="H179" s="35">
        <v>60</v>
      </c>
      <c r="I179" s="36">
        <f t="shared" si="16"/>
        <v>1500</v>
      </c>
      <c r="J179" s="28">
        <v>0</v>
      </c>
      <c r="K179" s="28">
        <f t="shared" si="12"/>
        <v>1500</v>
      </c>
      <c r="L179" s="28">
        <f t="shared" si="13"/>
        <v>90</v>
      </c>
      <c r="M179" s="28">
        <f t="shared" si="14"/>
        <v>90</v>
      </c>
      <c r="N179" s="28">
        <v>0</v>
      </c>
      <c r="O179" s="28">
        <f t="shared" si="15"/>
        <v>1680</v>
      </c>
    </row>
    <row r="180" spans="1:15">
      <c r="A180" s="29">
        <v>176</v>
      </c>
      <c r="B180" s="29" t="s">
        <v>462</v>
      </c>
      <c r="C180" s="31">
        <v>43696</v>
      </c>
      <c r="D180" s="32">
        <v>8211</v>
      </c>
      <c r="E180" s="33">
        <v>0.12</v>
      </c>
      <c r="F180" s="37" t="s">
        <v>183</v>
      </c>
      <c r="G180" s="35">
        <v>20</v>
      </c>
      <c r="H180" s="35">
        <v>165</v>
      </c>
      <c r="I180" s="36">
        <f t="shared" si="16"/>
        <v>3300</v>
      </c>
      <c r="J180" s="28">
        <v>0</v>
      </c>
      <c r="K180" s="28">
        <f t="shared" si="12"/>
        <v>3300</v>
      </c>
      <c r="L180" s="28">
        <f t="shared" si="13"/>
        <v>198</v>
      </c>
      <c r="M180" s="28">
        <f t="shared" si="14"/>
        <v>198</v>
      </c>
      <c r="N180" s="28">
        <v>0</v>
      </c>
      <c r="O180" s="28">
        <f t="shared" si="15"/>
        <v>3696</v>
      </c>
    </row>
    <row r="181" spans="1:15">
      <c r="A181" s="29">
        <v>177</v>
      </c>
      <c r="B181" s="29" t="s">
        <v>462</v>
      </c>
      <c r="C181" s="31">
        <v>43701</v>
      </c>
      <c r="D181" s="32">
        <v>8215</v>
      </c>
      <c r="E181" s="33">
        <v>0.12</v>
      </c>
      <c r="F181" s="37" t="s">
        <v>160</v>
      </c>
      <c r="G181" s="35">
        <v>2</v>
      </c>
      <c r="H181" s="35">
        <v>366.43</v>
      </c>
      <c r="I181" s="36">
        <f t="shared" si="16"/>
        <v>732.86</v>
      </c>
      <c r="J181" s="28">
        <v>0</v>
      </c>
      <c r="K181" s="28">
        <f t="shared" si="12"/>
        <v>732.86</v>
      </c>
      <c r="L181" s="28">
        <f t="shared" si="13"/>
        <v>43.971600000000002</v>
      </c>
      <c r="M181" s="28">
        <f t="shared" si="14"/>
        <v>43.971600000000002</v>
      </c>
      <c r="N181" s="28">
        <v>0</v>
      </c>
      <c r="O181" s="28">
        <f t="shared" si="15"/>
        <v>820.80319999999995</v>
      </c>
    </row>
    <row r="182" spans="1:15">
      <c r="A182" s="29">
        <v>178</v>
      </c>
      <c r="B182" s="29" t="s">
        <v>462</v>
      </c>
      <c r="C182" s="31">
        <v>43701</v>
      </c>
      <c r="D182" s="32">
        <v>8215</v>
      </c>
      <c r="E182" s="33">
        <v>0.12</v>
      </c>
      <c r="F182" s="37" t="s">
        <v>162</v>
      </c>
      <c r="G182" s="35">
        <v>2</v>
      </c>
      <c r="H182" s="35">
        <v>430.71</v>
      </c>
      <c r="I182" s="36">
        <f t="shared" si="16"/>
        <v>861.42</v>
      </c>
      <c r="J182" s="28">
        <v>0</v>
      </c>
      <c r="K182" s="28">
        <f t="shared" si="12"/>
        <v>861.42</v>
      </c>
      <c r="L182" s="28">
        <f t="shared" si="13"/>
        <v>51.685199999999995</v>
      </c>
      <c r="M182" s="28">
        <f t="shared" si="14"/>
        <v>51.685199999999995</v>
      </c>
      <c r="N182" s="28">
        <v>0</v>
      </c>
      <c r="O182" s="28">
        <f t="shared" si="15"/>
        <v>964.79039999999998</v>
      </c>
    </row>
    <row r="183" spans="1:15">
      <c r="A183" s="29">
        <v>179</v>
      </c>
      <c r="B183" s="29" t="s">
        <v>462</v>
      </c>
      <c r="C183" s="31">
        <v>43701</v>
      </c>
      <c r="D183" s="32">
        <v>8215</v>
      </c>
      <c r="E183" s="33">
        <v>0.12</v>
      </c>
      <c r="F183" s="37" t="s">
        <v>159</v>
      </c>
      <c r="G183" s="35">
        <v>2</v>
      </c>
      <c r="H183" s="35">
        <v>462.86</v>
      </c>
      <c r="I183" s="36">
        <f t="shared" si="16"/>
        <v>925.72</v>
      </c>
      <c r="J183" s="28">
        <v>0</v>
      </c>
      <c r="K183" s="28">
        <f t="shared" si="12"/>
        <v>925.72</v>
      </c>
      <c r="L183" s="28">
        <f t="shared" si="13"/>
        <v>55.543199999999999</v>
      </c>
      <c r="M183" s="28">
        <f t="shared" si="14"/>
        <v>55.543199999999999</v>
      </c>
      <c r="N183" s="28">
        <v>0</v>
      </c>
      <c r="O183" s="28">
        <f t="shared" si="15"/>
        <v>1036.8063999999999</v>
      </c>
    </row>
    <row r="184" spans="1:15">
      <c r="A184" s="29">
        <v>180</v>
      </c>
      <c r="B184" s="29" t="s">
        <v>457</v>
      </c>
      <c r="C184" s="31">
        <v>43701</v>
      </c>
      <c r="D184" s="32">
        <v>8215</v>
      </c>
      <c r="E184" s="33">
        <v>0.12</v>
      </c>
      <c r="F184" s="37" t="s">
        <v>163</v>
      </c>
      <c r="G184" s="35">
        <v>24</v>
      </c>
      <c r="H184" s="35">
        <v>48.21</v>
      </c>
      <c r="I184" s="36">
        <f t="shared" si="16"/>
        <v>1157.04</v>
      </c>
      <c r="J184" s="28">
        <v>0</v>
      </c>
      <c r="K184" s="28">
        <f t="shared" si="12"/>
        <v>1157.04</v>
      </c>
      <c r="L184" s="28">
        <f t="shared" si="13"/>
        <v>69.422399999999996</v>
      </c>
      <c r="M184" s="28">
        <f t="shared" si="14"/>
        <v>69.422399999999996</v>
      </c>
      <c r="N184" s="28">
        <v>0</v>
      </c>
      <c r="O184" s="28">
        <f t="shared" si="15"/>
        <v>1295.8847999999998</v>
      </c>
    </row>
    <row r="185" spans="1:15">
      <c r="A185" s="29">
        <v>181</v>
      </c>
      <c r="B185" s="29" t="s">
        <v>462</v>
      </c>
      <c r="C185" s="31">
        <v>43701</v>
      </c>
      <c r="D185" s="32">
        <v>7323</v>
      </c>
      <c r="E185" s="33">
        <v>0.12</v>
      </c>
      <c r="F185" s="37" t="s">
        <v>153</v>
      </c>
      <c r="G185" s="35">
        <v>11.24</v>
      </c>
      <c r="H185" s="35">
        <v>432</v>
      </c>
      <c r="I185" s="36">
        <f t="shared" si="16"/>
        <v>4855.68</v>
      </c>
      <c r="J185" s="28">
        <v>0</v>
      </c>
      <c r="K185" s="28">
        <f t="shared" si="12"/>
        <v>4855.68</v>
      </c>
      <c r="L185" s="28">
        <f t="shared" si="13"/>
        <v>291.3408</v>
      </c>
      <c r="M185" s="28">
        <f t="shared" si="14"/>
        <v>291.3408</v>
      </c>
      <c r="N185" s="28">
        <v>0</v>
      </c>
      <c r="O185" s="28">
        <f t="shared" si="15"/>
        <v>5438.3616000000002</v>
      </c>
    </row>
    <row r="186" spans="1:15">
      <c r="A186" s="29">
        <v>182</v>
      </c>
      <c r="B186" s="29" t="s">
        <v>462</v>
      </c>
      <c r="C186" s="31">
        <v>43701</v>
      </c>
      <c r="D186" s="32">
        <v>8211</v>
      </c>
      <c r="E186" s="33">
        <v>0.12</v>
      </c>
      <c r="F186" s="37" t="s">
        <v>170</v>
      </c>
      <c r="G186" s="35">
        <v>10</v>
      </c>
      <c r="H186" s="35">
        <v>31.25</v>
      </c>
      <c r="I186" s="36">
        <f t="shared" si="16"/>
        <v>312.5</v>
      </c>
      <c r="J186" s="28">
        <v>0</v>
      </c>
      <c r="K186" s="28">
        <f t="shared" si="12"/>
        <v>312.5</v>
      </c>
      <c r="L186" s="28">
        <f t="shared" si="13"/>
        <v>18.75</v>
      </c>
      <c r="M186" s="28">
        <f t="shared" si="14"/>
        <v>18.75</v>
      </c>
      <c r="N186" s="28">
        <v>0</v>
      </c>
      <c r="O186" s="28">
        <f t="shared" si="15"/>
        <v>350</v>
      </c>
    </row>
    <row r="187" spans="1:15">
      <c r="A187" s="29">
        <v>183</v>
      </c>
      <c r="B187" s="29" t="s">
        <v>462</v>
      </c>
      <c r="C187" s="31">
        <v>43701</v>
      </c>
      <c r="D187" s="32">
        <v>8211</v>
      </c>
      <c r="E187" s="33">
        <v>0.12</v>
      </c>
      <c r="F187" s="37" t="s">
        <v>171</v>
      </c>
      <c r="G187" s="35">
        <v>10</v>
      </c>
      <c r="H187" s="35">
        <v>31.25</v>
      </c>
      <c r="I187" s="36">
        <f t="shared" si="16"/>
        <v>312.5</v>
      </c>
      <c r="J187" s="28">
        <v>0</v>
      </c>
      <c r="K187" s="28">
        <f t="shared" si="12"/>
        <v>312.5</v>
      </c>
      <c r="L187" s="28">
        <f t="shared" si="13"/>
        <v>18.75</v>
      </c>
      <c r="M187" s="28">
        <f t="shared" si="14"/>
        <v>18.75</v>
      </c>
      <c r="N187" s="28">
        <v>0</v>
      </c>
      <c r="O187" s="28">
        <f t="shared" si="15"/>
        <v>350</v>
      </c>
    </row>
    <row r="188" spans="1:15">
      <c r="A188" s="29">
        <v>184</v>
      </c>
      <c r="B188" s="29" t="s">
        <v>462</v>
      </c>
      <c r="C188" s="31">
        <v>43701</v>
      </c>
      <c r="D188" s="32">
        <v>8211</v>
      </c>
      <c r="E188" s="33">
        <v>0.12</v>
      </c>
      <c r="F188" s="37" t="s">
        <v>164</v>
      </c>
      <c r="G188" s="35">
        <v>10</v>
      </c>
      <c r="H188" s="35">
        <v>33.04</v>
      </c>
      <c r="I188" s="36">
        <f t="shared" si="16"/>
        <v>330.4</v>
      </c>
      <c r="J188" s="28">
        <v>0</v>
      </c>
      <c r="K188" s="28">
        <f t="shared" si="12"/>
        <v>330.4</v>
      </c>
      <c r="L188" s="28">
        <f t="shared" si="13"/>
        <v>19.823999999999998</v>
      </c>
      <c r="M188" s="28">
        <f t="shared" si="14"/>
        <v>19.823999999999998</v>
      </c>
      <c r="N188" s="28">
        <v>0</v>
      </c>
      <c r="O188" s="28">
        <f t="shared" si="15"/>
        <v>370.048</v>
      </c>
    </row>
    <row r="189" spans="1:15">
      <c r="A189" s="29">
        <v>185</v>
      </c>
      <c r="B189" s="29" t="s">
        <v>462</v>
      </c>
      <c r="C189" s="31">
        <v>43701</v>
      </c>
      <c r="D189" s="32">
        <v>9613</v>
      </c>
      <c r="E189" s="33">
        <v>0.18</v>
      </c>
      <c r="F189" s="37" t="s">
        <v>166</v>
      </c>
      <c r="G189" s="35">
        <v>25</v>
      </c>
      <c r="H189" s="35">
        <v>61.86</v>
      </c>
      <c r="I189" s="36">
        <f t="shared" si="16"/>
        <v>1546.5</v>
      </c>
      <c r="J189" s="28">
        <v>0</v>
      </c>
      <c r="K189" s="28">
        <f t="shared" si="12"/>
        <v>1546.5</v>
      </c>
      <c r="L189" s="28">
        <f t="shared" si="13"/>
        <v>139.185</v>
      </c>
      <c r="M189" s="28">
        <f t="shared" si="14"/>
        <v>139.185</v>
      </c>
      <c r="N189" s="28">
        <v>0</v>
      </c>
      <c r="O189" s="28">
        <f t="shared" si="15"/>
        <v>1824.87</v>
      </c>
    </row>
    <row r="190" spans="1:15">
      <c r="A190" s="29">
        <v>186</v>
      </c>
      <c r="B190" s="29" t="s">
        <v>457</v>
      </c>
      <c r="C190" s="31">
        <v>43701</v>
      </c>
      <c r="D190" s="32">
        <v>8210</v>
      </c>
      <c r="E190" s="33">
        <v>0.18</v>
      </c>
      <c r="F190" s="37" t="s">
        <v>172</v>
      </c>
      <c r="G190" s="35">
        <v>4</v>
      </c>
      <c r="H190" s="35">
        <v>110.17</v>
      </c>
      <c r="I190" s="36">
        <f t="shared" si="16"/>
        <v>440.68</v>
      </c>
      <c r="J190" s="28">
        <v>0</v>
      </c>
      <c r="K190" s="28">
        <f t="shared" si="12"/>
        <v>440.68</v>
      </c>
      <c r="L190" s="28">
        <f t="shared" si="13"/>
        <v>39.661200000000001</v>
      </c>
      <c r="M190" s="28">
        <f t="shared" si="14"/>
        <v>39.661200000000001</v>
      </c>
      <c r="N190" s="28">
        <v>0</v>
      </c>
      <c r="O190" s="28">
        <f t="shared" si="15"/>
        <v>520.00239999999997</v>
      </c>
    </row>
    <row r="191" spans="1:15">
      <c r="A191" s="29">
        <v>187</v>
      </c>
      <c r="B191" s="29" t="s">
        <v>457</v>
      </c>
      <c r="C191" s="31">
        <v>43701</v>
      </c>
      <c r="D191" s="32">
        <v>7323</v>
      </c>
      <c r="E191" s="33">
        <v>0.12</v>
      </c>
      <c r="F191" s="37" t="s">
        <v>151</v>
      </c>
      <c r="G191" s="35">
        <v>10.24</v>
      </c>
      <c r="H191" s="35">
        <v>304</v>
      </c>
      <c r="I191" s="36">
        <f t="shared" si="16"/>
        <v>3112.96</v>
      </c>
      <c r="J191" s="28">
        <v>0</v>
      </c>
      <c r="K191" s="28">
        <f t="shared" si="12"/>
        <v>3112.96</v>
      </c>
      <c r="L191" s="28">
        <f t="shared" si="13"/>
        <v>186.77760000000001</v>
      </c>
      <c r="M191" s="28">
        <f t="shared" si="14"/>
        <v>186.77760000000001</v>
      </c>
      <c r="N191" s="28">
        <v>0</v>
      </c>
      <c r="O191" s="28">
        <f t="shared" si="15"/>
        <v>3486.5151999999998</v>
      </c>
    </row>
    <row r="192" spans="1:15">
      <c r="A192" s="29">
        <v>188</v>
      </c>
      <c r="B192" s="29" t="s">
        <v>462</v>
      </c>
      <c r="C192" s="31">
        <v>43701</v>
      </c>
      <c r="D192" s="32">
        <v>7323</v>
      </c>
      <c r="E192" s="33">
        <v>0.12</v>
      </c>
      <c r="F192" s="37" t="s">
        <v>152</v>
      </c>
      <c r="G192" s="35">
        <v>11</v>
      </c>
      <c r="H192" s="35">
        <v>304</v>
      </c>
      <c r="I192" s="36">
        <f t="shared" si="16"/>
        <v>3344</v>
      </c>
      <c r="J192" s="28">
        <v>0</v>
      </c>
      <c r="K192" s="28">
        <f t="shared" si="12"/>
        <v>3344</v>
      </c>
      <c r="L192" s="28">
        <f t="shared" si="13"/>
        <v>200.64</v>
      </c>
      <c r="M192" s="28">
        <f t="shared" si="14"/>
        <v>200.64</v>
      </c>
      <c r="N192" s="28">
        <v>0</v>
      </c>
      <c r="O192" s="28">
        <f t="shared" si="15"/>
        <v>3745.2799999999997</v>
      </c>
    </row>
    <row r="193" spans="1:15">
      <c r="A193" s="29">
        <v>189</v>
      </c>
      <c r="B193" s="29" t="s">
        <v>462</v>
      </c>
      <c r="C193" s="31">
        <v>43701</v>
      </c>
      <c r="D193" s="32">
        <v>8211</v>
      </c>
      <c r="E193" s="33">
        <v>0.12</v>
      </c>
      <c r="F193" s="37" t="s">
        <v>169</v>
      </c>
      <c r="G193" s="35">
        <v>10</v>
      </c>
      <c r="H193" s="35">
        <v>19.64</v>
      </c>
      <c r="I193" s="36">
        <f t="shared" si="16"/>
        <v>196.4</v>
      </c>
      <c r="J193" s="28">
        <v>0</v>
      </c>
      <c r="K193" s="28">
        <f t="shared" si="12"/>
        <v>196.4</v>
      </c>
      <c r="L193" s="28">
        <f t="shared" si="13"/>
        <v>11.784000000000001</v>
      </c>
      <c r="M193" s="28">
        <f t="shared" si="14"/>
        <v>11.784000000000001</v>
      </c>
      <c r="N193" s="28">
        <v>0</v>
      </c>
      <c r="O193" s="28">
        <f t="shared" si="15"/>
        <v>219.96799999999999</v>
      </c>
    </row>
    <row r="194" spans="1:15">
      <c r="A194" s="29">
        <v>190</v>
      </c>
      <c r="B194" s="29" t="s">
        <v>462</v>
      </c>
      <c r="C194" s="31">
        <v>43701</v>
      </c>
      <c r="D194" s="32">
        <v>8211</v>
      </c>
      <c r="E194" s="33">
        <v>0.12</v>
      </c>
      <c r="F194" s="37" t="s">
        <v>167</v>
      </c>
      <c r="G194" s="35">
        <v>10</v>
      </c>
      <c r="H194" s="35">
        <v>37.5</v>
      </c>
      <c r="I194" s="36">
        <f t="shared" si="16"/>
        <v>375</v>
      </c>
      <c r="J194" s="28">
        <v>0</v>
      </c>
      <c r="K194" s="28">
        <f t="shared" si="12"/>
        <v>375</v>
      </c>
      <c r="L194" s="28">
        <f t="shared" si="13"/>
        <v>22.5</v>
      </c>
      <c r="M194" s="28">
        <f t="shared" si="14"/>
        <v>22.5</v>
      </c>
      <c r="N194" s="28">
        <v>0</v>
      </c>
      <c r="O194" s="28">
        <f t="shared" si="15"/>
        <v>420</v>
      </c>
    </row>
    <row r="195" spans="1:15">
      <c r="A195" s="29">
        <v>191</v>
      </c>
      <c r="B195" s="29" t="s">
        <v>463</v>
      </c>
      <c r="C195" s="31">
        <v>43701</v>
      </c>
      <c r="D195" s="32">
        <v>9613</v>
      </c>
      <c r="E195" s="33">
        <v>0.18</v>
      </c>
      <c r="F195" s="37" t="s">
        <v>165</v>
      </c>
      <c r="G195" s="35">
        <v>50</v>
      </c>
      <c r="H195" s="35">
        <v>44.92</v>
      </c>
      <c r="I195" s="36">
        <f t="shared" si="16"/>
        <v>2246</v>
      </c>
      <c r="J195" s="28">
        <v>0</v>
      </c>
      <c r="K195" s="28">
        <f t="shared" si="12"/>
        <v>2246</v>
      </c>
      <c r="L195" s="28">
        <f t="shared" si="13"/>
        <v>202.14</v>
      </c>
      <c r="M195" s="28">
        <f t="shared" si="14"/>
        <v>202.14</v>
      </c>
      <c r="N195" s="28">
        <v>0</v>
      </c>
      <c r="O195" s="28">
        <f t="shared" si="15"/>
        <v>2650.2799999999997</v>
      </c>
    </row>
    <row r="196" spans="1:15">
      <c r="A196" s="29">
        <v>192</v>
      </c>
      <c r="B196" s="29" t="s">
        <v>462</v>
      </c>
      <c r="C196" s="31">
        <v>43701</v>
      </c>
      <c r="D196" s="32">
        <v>8509</v>
      </c>
      <c r="E196" s="33">
        <v>0.18</v>
      </c>
      <c r="F196" s="37" t="s">
        <v>148</v>
      </c>
      <c r="G196" s="35">
        <v>4</v>
      </c>
      <c r="H196" s="35">
        <v>1338.14</v>
      </c>
      <c r="I196" s="36">
        <f t="shared" si="16"/>
        <v>5352.56</v>
      </c>
      <c r="J196" s="28">
        <v>0</v>
      </c>
      <c r="K196" s="28">
        <f t="shared" si="12"/>
        <v>5352.56</v>
      </c>
      <c r="L196" s="28">
        <f t="shared" si="13"/>
        <v>481.73040000000003</v>
      </c>
      <c r="M196" s="28">
        <f t="shared" si="14"/>
        <v>481.73040000000003</v>
      </c>
      <c r="N196" s="28">
        <v>0</v>
      </c>
      <c r="O196" s="28">
        <f t="shared" si="15"/>
        <v>6316.0208000000011</v>
      </c>
    </row>
    <row r="197" spans="1:15">
      <c r="A197" s="29">
        <v>193</v>
      </c>
      <c r="B197" s="29" t="s">
        <v>457</v>
      </c>
      <c r="C197" s="31">
        <v>43701</v>
      </c>
      <c r="D197" s="32">
        <v>8211</v>
      </c>
      <c r="E197" s="33">
        <v>0.12</v>
      </c>
      <c r="F197" s="37" t="s">
        <v>168</v>
      </c>
      <c r="G197" s="35">
        <v>20</v>
      </c>
      <c r="H197" s="35">
        <v>14.29</v>
      </c>
      <c r="I197" s="36">
        <f t="shared" si="16"/>
        <v>285.79999999999995</v>
      </c>
      <c r="J197" s="28">
        <v>0</v>
      </c>
      <c r="K197" s="28">
        <f t="shared" ref="K197:K260" si="17">I197-J197</f>
        <v>285.79999999999995</v>
      </c>
      <c r="L197" s="28">
        <f t="shared" ref="L197:L260" si="18">K197*E197/2</f>
        <v>17.147999999999996</v>
      </c>
      <c r="M197" s="28">
        <f t="shared" ref="M197:M260" si="19">L197</f>
        <v>17.147999999999996</v>
      </c>
      <c r="N197" s="28">
        <v>0</v>
      </c>
      <c r="O197" s="28">
        <f t="shared" ref="O197:O260" si="20">SUM(K197:N197)</f>
        <v>320.096</v>
      </c>
    </row>
    <row r="198" spans="1:15">
      <c r="A198" s="29">
        <v>194</v>
      </c>
      <c r="B198" s="29" t="s">
        <v>457</v>
      </c>
      <c r="C198" s="31">
        <v>43701</v>
      </c>
      <c r="D198" s="32">
        <v>7323</v>
      </c>
      <c r="E198" s="33">
        <v>0.12</v>
      </c>
      <c r="F198" s="37" t="s">
        <v>154</v>
      </c>
      <c r="G198" s="35">
        <v>3</v>
      </c>
      <c r="H198" s="35">
        <v>348</v>
      </c>
      <c r="I198" s="36">
        <f t="shared" si="16"/>
        <v>1044</v>
      </c>
      <c r="J198" s="28">
        <v>0</v>
      </c>
      <c r="K198" s="28">
        <f t="shared" si="17"/>
        <v>1044</v>
      </c>
      <c r="L198" s="28">
        <f t="shared" si="18"/>
        <v>62.64</v>
      </c>
      <c r="M198" s="28">
        <f t="shared" si="19"/>
        <v>62.64</v>
      </c>
      <c r="N198" s="28">
        <v>0</v>
      </c>
      <c r="O198" s="28">
        <f t="shared" si="20"/>
        <v>1169.2800000000002</v>
      </c>
    </row>
    <row r="199" spans="1:15">
      <c r="A199" s="29">
        <v>195</v>
      </c>
      <c r="B199" s="29" t="s">
        <v>462</v>
      </c>
      <c r="C199" s="31">
        <v>43701</v>
      </c>
      <c r="D199" s="32">
        <v>7323</v>
      </c>
      <c r="E199" s="33">
        <v>0.12</v>
      </c>
      <c r="F199" s="37" t="s">
        <v>155</v>
      </c>
      <c r="G199" s="35">
        <v>3</v>
      </c>
      <c r="H199" s="35">
        <v>286</v>
      </c>
      <c r="I199" s="36">
        <f t="shared" si="16"/>
        <v>858</v>
      </c>
      <c r="J199" s="28">
        <v>0</v>
      </c>
      <c r="K199" s="28">
        <f t="shared" si="17"/>
        <v>858</v>
      </c>
      <c r="L199" s="28">
        <f t="shared" si="18"/>
        <v>51.48</v>
      </c>
      <c r="M199" s="28">
        <f t="shared" si="19"/>
        <v>51.48</v>
      </c>
      <c r="N199" s="28">
        <v>0</v>
      </c>
      <c r="O199" s="28">
        <f t="shared" si="20"/>
        <v>960.96</v>
      </c>
    </row>
    <row r="200" spans="1:15">
      <c r="A200" s="29">
        <v>196</v>
      </c>
      <c r="B200" s="29" t="s">
        <v>462</v>
      </c>
      <c r="C200" s="31">
        <v>43701</v>
      </c>
      <c r="D200" s="32">
        <v>8205</v>
      </c>
      <c r="E200" s="33">
        <v>0.12</v>
      </c>
      <c r="F200" s="37" t="s">
        <v>173</v>
      </c>
      <c r="G200" s="35">
        <v>6</v>
      </c>
      <c r="H200" s="35">
        <v>37.5</v>
      </c>
      <c r="I200" s="36">
        <f t="shared" si="16"/>
        <v>225</v>
      </c>
      <c r="J200" s="28">
        <v>0</v>
      </c>
      <c r="K200" s="28">
        <f t="shared" si="17"/>
        <v>225</v>
      </c>
      <c r="L200" s="28">
        <f t="shared" si="18"/>
        <v>13.5</v>
      </c>
      <c r="M200" s="28">
        <f t="shared" si="19"/>
        <v>13.5</v>
      </c>
      <c r="N200" s="28">
        <v>0</v>
      </c>
      <c r="O200" s="28">
        <f t="shared" si="20"/>
        <v>252</v>
      </c>
    </row>
    <row r="201" spans="1:15">
      <c r="A201" s="29">
        <v>197</v>
      </c>
      <c r="B201" s="29" t="s">
        <v>462</v>
      </c>
      <c r="C201" s="31">
        <v>43701</v>
      </c>
      <c r="D201" s="32">
        <v>8215</v>
      </c>
      <c r="E201" s="33">
        <v>0.12</v>
      </c>
      <c r="F201" s="37" t="s">
        <v>161</v>
      </c>
      <c r="G201" s="35">
        <v>1</v>
      </c>
      <c r="H201" s="35">
        <v>578.58000000000004</v>
      </c>
      <c r="I201" s="36">
        <f t="shared" si="16"/>
        <v>578.58000000000004</v>
      </c>
      <c r="J201" s="28">
        <v>0</v>
      </c>
      <c r="K201" s="28">
        <f t="shared" si="17"/>
        <v>578.58000000000004</v>
      </c>
      <c r="L201" s="28">
        <f t="shared" si="18"/>
        <v>34.714800000000004</v>
      </c>
      <c r="M201" s="28">
        <f t="shared" si="19"/>
        <v>34.714800000000004</v>
      </c>
      <c r="N201" s="28">
        <v>0</v>
      </c>
      <c r="O201" s="28">
        <f t="shared" si="20"/>
        <v>648.00959999999998</v>
      </c>
    </row>
    <row r="202" spans="1:15">
      <c r="A202" s="29">
        <v>198</v>
      </c>
      <c r="B202" s="29" t="s">
        <v>457</v>
      </c>
      <c r="C202" s="31">
        <v>43701</v>
      </c>
      <c r="D202" s="32">
        <v>8211</v>
      </c>
      <c r="E202" s="33">
        <v>0.12</v>
      </c>
      <c r="F202" s="37" t="s">
        <v>175</v>
      </c>
      <c r="G202" s="35">
        <v>10</v>
      </c>
      <c r="H202" s="35">
        <v>25.89</v>
      </c>
      <c r="I202" s="36">
        <f t="shared" si="16"/>
        <v>258.89999999999998</v>
      </c>
      <c r="J202" s="28">
        <v>0</v>
      </c>
      <c r="K202" s="28">
        <f t="shared" si="17"/>
        <v>258.89999999999998</v>
      </c>
      <c r="L202" s="28">
        <f t="shared" si="18"/>
        <v>15.533999999999999</v>
      </c>
      <c r="M202" s="28">
        <f t="shared" si="19"/>
        <v>15.533999999999999</v>
      </c>
      <c r="N202" s="28">
        <v>0</v>
      </c>
      <c r="O202" s="28">
        <f t="shared" si="20"/>
        <v>289.96799999999996</v>
      </c>
    </row>
    <row r="203" spans="1:15">
      <c r="A203" s="29">
        <v>199</v>
      </c>
      <c r="B203" s="29" t="s">
        <v>462</v>
      </c>
      <c r="C203" s="31">
        <v>43701</v>
      </c>
      <c r="D203" s="32">
        <v>7323</v>
      </c>
      <c r="E203" s="33">
        <v>0.12</v>
      </c>
      <c r="F203" s="37" t="s">
        <v>150</v>
      </c>
      <c r="G203" s="35">
        <v>8.0399999999999991</v>
      </c>
      <c r="H203" s="35">
        <v>329</v>
      </c>
      <c r="I203" s="36">
        <f t="shared" si="16"/>
        <v>2645.16</v>
      </c>
      <c r="J203" s="28">
        <v>0</v>
      </c>
      <c r="K203" s="28">
        <f t="shared" si="17"/>
        <v>2645.16</v>
      </c>
      <c r="L203" s="28">
        <f t="shared" si="18"/>
        <v>158.70959999999999</v>
      </c>
      <c r="M203" s="28">
        <f t="shared" si="19"/>
        <v>158.70959999999999</v>
      </c>
      <c r="N203" s="28">
        <v>0</v>
      </c>
      <c r="O203" s="28">
        <f t="shared" si="20"/>
        <v>2962.5792000000001</v>
      </c>
    </row>
    <row r="204" spans="1:15">
      <c r="A204" s="29">
        <v>200</v>
      </c>
      <c r="B204" s="29" t="s">
        <v>462</v>
      </c>
      <c r="C204" s="31">
        <v>43701</v>
      </c>
      <c r="D204" s="32">
        <v>7615</v>
      </c>
      <c r="E204" s="33">
        <v>0.12</v>
      </c>
      <c r="F204" s="37" t="s">
        <v>174</v>
      </c>
      <c r="G204" s="35">
        <v>7.18</v>
      </c>
      <c r="H204" s="35">
        <v>330.36</v>
      </c>
      <c r="I204" s="36">
        <f t="shared" si="16"/>
        <v>2371.9848000000002</v>
      </c>
      <c r="J204" s="28">
        <v>0</v>
      </c>
      <c r="K204" s="28">
        <f t="shared" si="17"/>
        <v>2371.9848000000002</v>
      </c>
      <c r="L204" s="28">
        <f t="shared" si="18"/>
        <v>142.31908799999999</v>
      </c>
      <c r="M204" s="28">
        <f t="shared" si="19"/>
        <v>142.31908799999999</v>
      </c>
      <c r="N204" s="28">
        <v>0</v>
      </c>
      <c r="O204" s="28">
        <f t="shared" si="20"/>
        <v>2656.6229760000006</v>
      </c>
    </row>
    <row r="205" spans="1:15">
      <c r="A205" s="29">
        <v>201</v>
      </c>
      <c r="B205" s="29" t="s">
        <v>462</v>
      </c>
      <c r="C205" s="31">
        <v>43701</v>
      </c>
      <c r="D205" s="32">
        <v>8215</v>
      </c>
      <c r="E205" s="33">
        <v>0.12</v>
      </c>
      <c r="F205" s="37" t="s">
        <v>156</v>
      </c>
      <c r="G205" s="35">
        <v>2</v>
      </c>
      <c r="H205" s="35">
        <v>488.57</v>
      </c>
      <c r="I205" s="36">
        <f t="shared" si="16"/>
        <v>977.14</v>
      </c>
      <c r="J205" s="28">
        <v>0</v>
      </c>
      <c r="K205" s="28">
        <f t="shared" si="17"/>
        <v>977.14</v>
      </c>
      <c r="L205" s="28">
        <f t="shared" si="18"/>
        <v>58.628399999999999</v>
      </c>
      <c r="M205" s="28">
        <f t="shared" si="19"/>
        <v>58.628399999999999</v>
      </c>
      <c r="N205" s="28">
        <v>0</v>
      </c>
      <c r="O205" s="28">
        <f t="shared" si="20"/>
        <v>1094.3968</v>
      </c>
    </row>
    <row r="206" spans="1:15">
      <c r="A206" s="29">
        <v>202</v>
      </c>
      <c r="B206" s="29" t="s">
        <v>462</v>
      </c>
      <c r="C206" s="31">
        <v>43701</v>
      </c>
      <c r="D206" s="32">
        <v>8215</v>
      </c>
      <c r="E206" s="33">
        <v>0.12</v>
      </c>
      <c r="F206" s="37" t="s">
        <v>157</v>
      </c>
      <c r="G206" s="35">
        <v>2</v>
      </c>
      <c r="H206" s="35">
        <v>559.59</v>
      </c>
      <c r="I206" s="36">
        <f t="shared" si="16"/>
        <v>1119.18</v>
      </c>
      <c r="J206" s="28">
        <v>0</v>
      </c>
      <c r="K206" s="28">
        <f t="shared" si="17"/>
        <v>1119.18</v>
      </c>
      <c r="L206" s="28">
        <f t="shared" si="18"/>
        <v>67.150800000000004</v>
      </c>
      <c r="M206" s="28">
        <f t="shared" si="19"/>
        <v>67.150800000000004</v>
      </c>
      <c r="N206" s="28">
        <v>0</v>
      </c>
      <c r="O206" s="28">
        <f t="shared" si="20"/>
        <v>1253.4816000000001</v>
      </c>
    </row>
    <row r="207" spans="1:15">
      <c r="A207" s="29">
        <v>203</v>
      </c>
      <c r="B207" s="29" t="s">
        <v>457</v>
      </c>
      <c r="C207" s="31">
        <v>43701</v>
      </c>
      <c r="D207" s="32">
        <v>8215</v>
      </c>
      <c r="E207" s="33">
        <v>0.12</v>
      </c>
      <c r="F207" s="37" t="s">
        <v>158</v>
      </c>
      <c r="G207" s="35">
        <v>2</v>
      </c>
      <c r="H207" s="35">
        <v>649.29</v>
      </c>
      <c r="I207" s="36">
        <f t="shared" si="16"/>
        <v>1298.58</v>
      </c>
      <c r="J207" s="28">
        <v>0</v>
      </c>
      <c r="K207" s="28">
        <f t="shared" si="17"/>
        <v>1298.58</v>
      </c>
      <c r="L207" s="28">
        <f t="shared" si="18"/>
        <v>77.9148</v>
      </c>
      <c r="M207" s="28">
        <f t="shared" si="19"/>
        <v>77.9148</v>
      </c>
      <c r="N207" s="28">
        <v>0</v>
      </c>
      <c r="O207" s="28">
        <f t="shared" si="20"/>
        <v>1454.4096</v>
      </c>
    </row>
    <row r="208" spans="1:15">
      <c r="A208" s="29">
        <v>204</v>
      </c>
      <c r="B208" s="29" t="s">
        <v>455</v>
      </c>
      <c r="C208" s="31">
        <v>43701</v>
      </c>
      <c r="D208" s="32">
        <v>7323</v>
      </c>
      <c r="E208" s="33">
        <v>0.12</v>
      </c>
      <c r="F208" s="37" t="s">
        <v>149</v>
      </c>
      <c r="G208" s="35">
        <v>4.62</v>
      </c>
      <c r="H208" s="35">
        <v>329</v>
      </c>
      <c r="I208" s="36">
        <f t="shared" si="16"/>
        <v>1519.98</v>
      </c>
      <c r="J208" s="28">
        <v>0</v>
      </c>
      <c r="K208" s="28">
        <f t="shared" si="17"/>
        <v>1519.98</v>
      </c>
      <c r="L208" s="28">
        <f t="shared" si="18"/>
        <v>91.198799999999991</v>
      </c>
      <c r="M208" s="28">
        <f t="shared" si="19"/>
        <v>91.198799999999991</v>
      </c>
      <c r="N208" s="28">
        <v>0</v>
      </c>
      <c r="O208" s="28">
        <f t="shared" si="20"/>
        <v>1702.3775999999998</v>
      </c>
    </row>
    <row r="209" spans="1:15">
      <c r="A209" s="29">
        <v>205</v>
      </c>
      <c r="B209" s="29" t="s">
        <v>455</v>
      </c>
      <c r="C209" s="31">
        <v>43703</v>
      </c>
      <c r="D209" s="32">
        <v>9405</v>
      </c>
      <c r="E209" s="33">
        <v>0.18</v>
      </c>
      <c r="F209" s="37" t="s">
        <v>147</v>
      </c>
      <c r="G209" s="35">
        <v>2</v>
      </c>
      <c r="H209" s="35">
        <v>466.1</v>
      </c>
      <c r="I209" s="36">
        <f t="shared" si="16"/>
        <v>932.2</v>
      </c>
      <c r="J209" s="28">
        <v>0</v>
      </c>
      <c r="K209" s="28">
        <f t="shared" si="17"/>
        <v>932.2</v>
      </c>
      <c r="L209" s="28">
        <f t="shared" si="18"/>
        <v>83.897999999999996</v>
      </c>
      <c r="M209" s="28">
        <f t="shared" si="19"/>
        <v>83.897999999999996</v>
      </c>
      <c r="N209" s="28">
        <v>0</v>
      </c>
      <c r="O209" s="28">
        <f t="shared" si="20"/>
        <v>1099.9960000000001</v>
      </c>
    </row>
    <row r="210" spans="1:15">
      <c r="A210" s="29">
        <v>206</v>
      </c>
      <c r="B210" s="29" t="s">
        <v>455</v>
      </c>
      <c r="C210" s="31">
        <v>43703</v>
      </c>
      <c r="D210" s="32">
        <v>8516</v>
      </c>
      <c r="E210" s="33">
        <v>0.18</v>
      </c>
      <c r="F210" s="37" t="s">
        <v>145</v>
      </c>
      <c r="G210" s="35">
        <v>3</v>
      </c>
      <c r="H210" s="35">
        <v>656.78</v>
      </c>
      <c r="I210" s="36">
        <f t="shared" si="16"/>
        <v>1970.34</v>
      </c>
      <c r="J210" s="28">
        <v>0</v>
      </c>
      <c r="K210" s="28">
        <f t="shared" si="17"/>
        <v>1970.34</v>
      </c>
      <c r="L210" s="28">
        <f t="shared" si="18"/>
        <v>177.33059999999998</v>
      </c>
      <c r="M210" s="28">
        <f t="shared" si="19"/>
        <v>177.33059999999998</v>
      </c>
      <c r="N210" s="28">
        <v>0</v>
      </c>
      <c r="O210" s="28">
        <f t="shared" si="20"/>
        <v>2325.0011999999997</v>
      </c>
    </row>
    <row r="211" spans="1:15">
      <c r="A211" s="29">
        <v>207</v>
      </c>
      <c r="B211" s="29" t="s">
        <v>464</v>
      </c>
      <c r="C211" s="31">
        <v>43703</v>
      </c>
      <c r="D211" s="32">
        <v>8516</v>
      </c>
      <c r="E211" s="33">
        <v>0.18</v>
      </c>
      <c r="F211" s="37" t="s">
        <v>146</v>
      </c>
      <c r="G211" s="35">
        <v>3</v>
      </c>
      <c r="H211" s="35">
        <v>656.78</v>
      </c>
      <c r="I211" s="36">
        <f t="shared" si="16"/>
        <v>1970.34</v>
      </c>
      <c r="J211" s="28">
        <v>0</v>
      </c>
      <c r="K211" s="28">
        <f t="shared" si="17"/>
        <v>1970.34</v>
      </c>
      <c r="L211" s="28">
        <f t="shared" si="18"/>
        <v>177.33059999999998</v>
      </c>
      <c r="M211" s="28">
        <f t="shared" si="19"/>
        <v>177.33059999999998</v>
      </c>
      <c r="N211" s="28">
        <v>0</v>
      </c>
      <c r="O211" s="28">
        <f t="shared" si="20"/>
        <v>2325.0011999999997</v>
      </c>
    </row>
    <row r="212" spans="1:15">
      <c r="A212" s="29">
        <v>208</v>
      </c>
      <c r="B212" s="30" t="s">
        <v>451</v>
      </c>
      <c r="C212" s="47">
        <v>43709</v>
      </c>
      <c r="D212" s="32">
        <v>3924</v>
      </c>
      <c r="E212" s="33">
        <v>0.18</v>
      </c>
      <c r="F212" s="37" t="s">
        <v>314</v>
      </c>
      <c r="G212" s="35">
        <v>4</v>
      </c>
      <c r="H212" s="35">
        <v>1629.0254</v>
      </c>
      <c r="I212" s="36">
        <f t="shared" si="16"/>
        <v>6516.1016</v>
      </c>
      <c r="J212" s="28">
        <v>0</v>
      </c>
      <c r="K212" s="28">
        <f t="shared" si="17"/>
        <v>6516.1016</v>
      </c>
      <c r="L212" s="28">
        <f t="shared" si="18"/>
        <v>586.44914399999993</v>
      </c>
      <c r="M212" s="28">
        <f t="shared" si="19"/>
        <v>586.44914399999993</v>
      </c>
      <c r="N212" s="28">
        <v>0</v>
      </c>
      <c r="O212" s="28">
        <f t="shared" si="20"/>
        <v>7688.9998880000003</v>
      </c>
    </row>
    <row r="213" spans="1:15">
      <c r="A213" s="29">
        <v>209</v>
      </c>
      <c r="B213" s="30" t="s">
        <v>451</v>
      </c>
      <c r="C213" s="31">
        <v>43714</v>
      </c>
      <c r="D213" s="32">
        <v>7321</v>
      </c>
      <c r="E213" s="33">
        <v>0.18</v>
      </c>
      <c r="F213" s="34" t="s">
        <v>270</v>
      </c>
      <c r="G213" s="35">
        <v>1</v>
      </c>
      <c r="H213" s="35">
        <v>2415.25</v>
      </c>
      <c r="I213" s="36">
        <f t="shared" si="16"/>
        <v>2415.25</v>
      </c>
      <c r="J213" s="28">
        <v>0</v>
      </c>
      <c r="K213" s="28">
        <f t="shared" si="17"/>
        <v>2415.25</v>
      </c>
      <c r="L213" s="28">
        <f t="shared" si="18"/>
        <v>217.3725</v>
      </c>
      <c r="M213" s="28">
        <f t="shared" si="19"/>
        <v>217.3725</v>
      </c>
      <c r="N213" s="28">
        <v>0</v>
      </c>
      <c r="O213" s="28">
        <f t="shared" si="20"/>
        <v>2849.9949999999999</v>
      </c>
    </row>
    <row r="214" spans="1:15">
      <c r="A214" s="29">
        <v>210</v>
      </c>
      <c r="B214" s="30" t="s">
        <v>451</v>
      </c>
      <c r="C214" s="31">
        <v>43714</v>
      </c>
      <c r="D214" s="32">
        <v>7321</v>
      </c>
      <c r="E214" s="33">
        <v>0.18</v>
      </c>
      <c r="F214" s="34" t="s">
        <v>271</v>
      </c>
      <c r="G214" s="35">
        <v>1</v>
      </c>
      <c r="H214" s="35">
        <v>3262.71</v>
      </c>
      <c r="I214" s="36">
        <f t="shared" si="16"/>
        <v>3262.71</v>
      </c>
      <c r="J214" s="28">
        <v>0</v>
      </c>
      <c r="K214" s="28">
        <f t="shared" si="17"/>
        <v>3262.71</v>
      </c>
      <c r="L214" s="28">
        <f t="shared" si="18"/>
        <v>293.64389999999997</v>
      </c>
      <c r="M214" s="28">
        <f t="shared" si="19"/>
        <v>293.64389999999997</v>
      </c>
      <c r="N214" s="28">
        <v>0</v>
      </c>
      <c r="O214" s="28">
        <f t="shared" si="20"/>
        <v>3849.9978000000001</v>
      </c>
    </row>
    <row r="215" spans="1:15">
      <c r="A215" s="29">
        <v>211</v>
      </c>
      <c r="B215" s="30" t="s">
        <v>451</v>
      </c>
      <c r="C215" s="31">
        <v>43714</v>
      </c>
      <c r="D215" s="32">
        <v>7321</v>
      </c>
      <c r="E215" s="33">
        <v>0.18</v>
      </c>
      <c r="F215" s="34" t="s">
        <v>269</v>
      </c>
      <c r="G215" s="35">
        <v>1</v>
      </c>
      <c r="H215" s="35">
        <v>3453.39</v>
      </c>
      <c r="I215" s="36">
        <f t="shared" si="16"/>
        <v>3453.39</v>
      </c>
      <c r="J215" s="28">
        <v>0</v>
      </c>
      <c r="K215" s="28">
        <f t="shared" si="17"/>
        <v>3453.39</v>
      </c>
      <c r="L215" s="28">
        <f t="shared" si="18"/>
        <v>310.80509999999998</v>
      </c>
      <c r="M215" s="28">
        <f t="shared" si="19"/>
        <v>310.80509999999998</v>
      </c>
      <c r="N215" s="28">
        <v>0</v>
      </c>
      <c r="O215" s="28">
        <f t="shared" si="20"/>
        <v>4075.0001999999999</v>
      </c>
    </row>
    <row r="216" spans="1:15">
      <c r="A216" s="29">
        <v>212</v>
      </c>
      <c r="B216" s="30" t="s">
        <v>451</v>
      </c>
      <c r="C216" s="31">
        <v>43714</v>
      </c>
      <c r="D216" s="32">
        <v>8421</v>
      </c>
      <c r="E216" s="33">
        <v>0.18</v>
      </c>
      <c r="F216" s="34" t="s">
        <v>266</v>
      </c>
      <c r="G216" s="35">
        <v>7</v>
      </c>
      <c r="H216" s="35">
        <v>383.05</v>
      </c>
      <c r="I216" s="36">
        <f t="shared" si="16"/>
        <v>2681.35</v>
      </c>
      <c r="J216" s="28">
        <v>0</v>
      </c>
      <c r="K216" s="28">
        <f t="shared" si="17"/>
        <v>2681.35</v>
      </c>
      <c r="L216" s="28">
        <f t="shared" si="18"/>
        <v>241.32149999999999</v>
      </c>
      <c r="M216" s="28">
        <f t="shared" si="19"/>
        <v>241.32149999999999</v>
      </c>
      <c r="N216" s="28">
        <v>0</v>
      </c>
      <c r="O216" s="28">
        <f t="shared" si="20"/>
        <v>3163.9929999999999</v>
      </c>
    </row>
    <row r="217" spans="1:15">
      <c r="A217" s="29">
        <v>213</v>
      </c>
      <c r="B217" s="30" t="s">
        <v>451</v>
      </c>
      <c r="C217" s="31">
        <v>43714</v>
      </c>
      <c r="D217" s="32">
        <v>8421</v>
      </c>
      <c r="E217" s="33">
        <v>0.18</v>
      </c>
      <c r="F217" s="34" t="s">
        <v>265</v>
      </c>
      <c r="G217" s="35">
        <v>4</v>
      </c>
      <c r="H217" s="35">
        <v>445.76</v>
      </c>
      <c r="I217" s="36">
        <f t="shared" si="16"/>
        <v>1783.04</v>
      </c>
      <c r="J217" s="28">
        <v>0</v>
      </c>
      <c r="K217" s="28">
        <f t="shared" si="17"/>
        <v>1783.04</v>
      </c>
      <c r="L217" s="28">
        <f t="shared" si="18"/>
        <v>160.4736</v>
      </c>
      <c r="M217" s="28">
        <f t="shared" si="19"/>
        <v>160.4736</v>
      </c>
      <c r="N217" s="28">
        <v>0</v>
      </c>
      <c r="O217" s="28">
        <f t="shared" si="20"/>
        <v>2103.9872</v>
      </c>
    </row>
    <row r="218" spans="1:15">
      <c r="A218" s="29">
        <v>214</v>
      </c>
      <c r="B218" s="30" t="s">
        <v>451</v>
      </c>
      <c r="C218" s="31">
        <v>43714</v>
      </c>
      <c r="D218" s="32">
        <v>7321</v>
      </c>
      <c r="E218" s="33">
        <v>0.18</v>
      </c>
      <c r="F218" s="34" t="s">
        <v>267</v>
      </c>
      <c r="G218" s="35">
        <v>1</v>
      </c>
      <c r="H218" s="35">
        <v>3220.34</v>
      </c>
      <c r="I218" s="36">
        <f t="shared" si="16"/>
        <v>3220.34</v>
      </c>
      <c r="J218" s="28">
        <v>0</v>
      </c>
      <c r="K218" s="28">
        <f t="shared" si="17"/>
        <v>3220.34</v>
      </c>
      <c r="L218" s="28">
        <f t="shared" si="18"/>
        <v>289.8306</v>
      </c>
      <c r="M218" s="28">
        <f t="shared" si="19"/>
        <v>289.8306</v>
      </c>
      <c r="N218" s="28">
        <v>0</v>
      </c>
      <c r="O218" s="28">
        <f t="shared" si="20"/>
        <v>3800.0012000000006</v>
      </c>
    </row>
    <row r="219" spans="1:15">
      <c r="A219" s="29">
        <v>215</v>
      </c>
      <c r="B219" s="29" t="s">
        <v>450</v>
      </c>
      <c r="C219" s="31">
        <v>43714</v>
      </c>
      <c r="D219" s="32">
        <v>7321</v>
      </c>
      <c r="E219" s="33">
        <v>0.18</v>
      </c>
      <c r="F219" s="34" t="s">
        <v>268</v>
      </c>
      <c r="G219" s="35">
        <v>1</v>
      </c>
      <c r="H219" s="35">
        <v>1822.03</v>
      </c>
      <c r="I219" s="36">
        <f t="shared" si="16"/>
        <v>1822.03</v>
      </c>
      <c r="J219" s="28">
        <v>0</v>
      </c>
      <c r="K219" s="28">
        <f t="shared" si="17"/>
        <v>1822.03</v>
      </c>
      <c r="L219" s="28">
        <f t="shared" si="18"/>
        <v>163.98269999999999</v>
      </c>
      <c r="M219" s="28">
        <f t="shared" si="19"/>
        <v>163.98269999999999</v>
      </c>
      <c r="N219" s="28">
        <v>0</v>
      </c>
      <c r="O219" s="28">
        <f t="shared" si="20"/>
        <v>2149.9953999999998</v>
      </c>
    </row>
    <row r="220" spans="1:15">
      <c r="A220" s="29">
        <v>216</v>
      </c>
      <c r="B220" s="29" t="s">
        <v>450</v>
      </c>
      <c r="C220" s="31">
        <v>43715</v>
      </c>
      <c r="D220" s="32">
        <v>9405</v>
      </c>
      <c r="E220" s="33">
        <v>0.12</v>
      </c>
      <c r="F220" s="37" t="s">
        <v>264</v>
      </c>
      <c r="G220" s="35">
        <v>6</v>
      </c>
      <c r="H220" s="35">
        <v>26.56</v>
      </c>
      <c r="I220" s="36">
        <f t="shared" si="16"/>
        <v>159.35999999999999</v>
      </c>
      <c r="J220" s="28">
        <v>0</v>
      </c>
      <c r="K220" s="28">
        <f t="shared" si="17"/>
        <v>159.35999999999999</v>
      </c>
      <c r="L220" s="28">
        <f t="shared" si="18"/>
        <v>9.5615999999999985</v>
      </c>
      <c r="M220" s="28">
        <f t="shared" si="19"/>
        <v>9.5615999999999985</v>
      </c>
      <c r="N220" s="28">
        <v>0</v>
      </c>
      <c r="O220" s="28">
        <f t="shared" si="20"/>
        <v>178.48319999999998</v>
      </c>
    </row>
    <row r="221" spans="1:15">
      <c r="A221" s="29">
        <v>217</v>
      </c>
      <c r="B221" s="29" t="s">
        <v>450</v>
      </c>
      <c r="C221" s="31">
        <v>43715</v>
      </c>
      <c r="D221" s="32">
        <v>8513</v>
      </c>
      <c r="E221" s="33">
        <v>0.18</v>
      </c>
      <c r="F221" s="37" t="s">
        <v>262</v>
      </c>
      <c r="G221" s="35">
        <v>6</v>
      </c>
      <c r="H221" s="35">
        <v>57.63</v>
      </c>
      <c r="I221" s="36">
        <f t="shared" si="16"/>
        <v>345.78000000000003</v>
      </c>
      <c r="J221" s="28">
        <v>0</v>
      </c>
      <c r="K221" s="28">
        <f t="shared" si="17"/>
        <v>345.78000000000003</v>
      </c>
      <c r="L221" s="28">
        <f t="shared" si="18"/>
        <v>31.120200000000001</v>
      </c>
      <c r="M221" s="28">
        <f t="shared" si="19"/>
        <v>31.120200000000001</v>
      </c>
      <c r="N221" s="28">
        <v>0</v>
      </c>
      <c r="O221" s="28">
        <f t="shared" si="20"/>
        <v>408.02040000000005</v>
      </c>
    </row>
    <row r="222" spans="1:15">
      <c r="A222" s="29">
        <v>218</v>
      </c>
      <c r="B222" s="29" t="s">
        <v>460</v>
      </c>
      <c r="C222" s="31">
        <v>43715</v>
      </c>
      <c r="D222" s="32">
        <v>9405</v>
      </c>
      <c r="E222" s="33">
        <v>0.18</v>
      </c>
      <c r="F222" s="37" t="s">
        <v>263</v>
      </c>
      <c r="G222" s="35">
        <v>6</v>
      </c>
      <c r="H222" s="35">
        <v>65.260000000000005</v>
      </c>
      <c r="I222" s="36">
        <f t="shared" si="16"/>
        <v>391.56000000000006</v>
      </c>
      <c r="J222" s="28">
        <v>0</v>
      </c>
      <c r="K222" s="28">
        <f t="shared" si="17"/>
        <v>391.56000000000006</v>
      </c>
      <c r="L222" s="28">
        <f t="shared" si="18"/>
        <v>35.240400000000001</v>
      </c>
      <c r="M222" s="28">
        <f t="shared" si="19"/>
        <v>35.240400000000001</v>
      </c>
      <c r="N222" s="28">
        <v>0</v>
      </c>
      <c r="O222" s="28">
        <f t="shared" si="20"/>
        <v>462.0408000000001</v>
      </c>
    </row>
    <row r="223" spans="1:15">
      <c r="A223" s="29">
        <v>219</v>
      </c>
      <c r="B223" s="29" t="s">
        <v>460</v>
      </c>
      <c r="C223" s="31">
        <v>43716</v>
      </c>
      <c r="D223" s="32">
        <v>8539</v>
      </c>
      <c r="E223" s="33">
        <v>0.12</v>
      </c>
      <c r="F223" s="37" t="s">
        <v>255</v>
      </c>
      <c r="G223" s="35">
        <v>19</v>
      </c>
      <c r="H223" s="35">
        <v>183.04</v>
      </c>
      <c r="I223" s="36">
        <f t="shared" si="16"/>
        <v>3477.7599999999998</v>
      </c>
      <c r="J223" s="28">
        <v>0</v>
      </c>
      <c r="K223" s="28">
        <f t="shared" si="17"/>
        <v>3477.7599999999998</v>
      </c>
      <c r="L223" s="28">
        <f t="shared" si="18"/>
        <v>208.66559999999998</v>
      </c>
      <c r="M223" s="28">
        <f t="shared" si="19"/>
        <v>208.66559999999998</v>
      </c>
      <c r="N223" s="28">
        <v>0</v>
      </c>
      <c r="O223" s="28">
        <f t="shared" si="20"/>
        <v>3895.0911999999994</v>
      </c>
    </row>
    <row r="224" spans="1:15">
      <c r="A224" s="29">
        <v>220</v>
      </c>
      <c r="B224" s="29" t="s">
        <v>460</v>
      </c>
      <c r="C224" s="31">
        <v>43716</v>
      </c>
      <c r="D224" s="32">
        <v>8539</v>
      </c>
      <c r="E224" s="33">
        <v>0.12</v>
      </c>
      <c r="F224" s="37" t="s">
        <v>255</v>
      </c>
      <c r="G224" s="35">
        <v>1</v>
      </c>
      <c r="H224" s="35">
        <v>0.01</v>
      </c>
      <c r="I224" s="36">
        <f t="shared" si="16"/>
        <v>0.01</v>
      </c>
      <c r="J224" s="28">
        <v>0</v>
      </c>
      <c r="K224" s="28">
        <f t="shared" si="17"/>
        <v>0.01</v>
      </c>
      <c r="L224" s="28">
        <f t="shared" si="18"/>
        <v>5.9999999999999995E-4</v>
      </c>
      <c r="M224" s="28">
        <f t="shared" si="19"/>
        <v>5.9999999999999995E-4</v>
      </c>
      <c r="N224" s="28">
        <v>0</v>
      </c>
      <c r="O224" s="28">
        <f t="shared" si="20"/>
        <v>1.12E-2</v>
      </c>
    </row>
    <row r="225" spans="1:15">
      <c r="A225" s="29">
        <v>221</v>
      </c>
      <c r="B225" s="29" t="s">
        <v>457</v>
      </c>
      <c r="C225" s="31">
        <v>43716</v>
      </c>
      <c r="D225" s="32">
        <v>9405</v>
      </c>
      <c r="E225" s="33">
        <v>0.12</v>
      </c>
      <c r="F225" s="37" t="s">
        <v>256</v>
      </c>
      <c r="G225" s="35">
        <v>1</v>
      </c>
      <c r="H225" s="35">
        <v>1473.22</v>
      </c>
      <c r="I225" s="36">
        <f t="shared" si="16"/>
        <v>1473.22</v>
      </c>
      <c r="J225" s="28">
        <v>0</v>
      </c>
      <c r="K225" s="28">
        <f t="shared" si="17"/>
        <v>1473.22</v>
      </c>
      <c r="L225" s="28">
        <f t="shared" si="18"/>
        <v>88.393199999999993</v>
      </c>
      <c r="M225" s="28">
        <f t="shared" si="19"/>
        <v>88.393199999999993</v>
      </c>
      <c r="N225" s="28">
        <v>0</v>
      </c>
      <c r="O225" s="28">
        <f t="shared" si="20"/>
        <v>1650.0064</v>
      </c>
    </row>
    <row r="226" spans="1:15">
      <c r="A226" s="29">
        <v>222</v>
      </c>
      <c r="B226" s="29" t="s">
        <v>457</v>
      </c>
      <c r="C226" s="31">
        <v>43716</v>
      </c>
      <c r="D226" s="32">
        <v>7323</v>
      </c>
      <c r="E226" s="33">
        <v>0.12</v>
      </c>
      <c r="F226" s="37" t="s">
        <v>261</v>
      </c>
      <c r="G226" s="35">
        <v>11</v>
      </c>
      <c r="H226" s="35">
        <v>388</v>
      </c>
      <c r="I226" s="36">
        <f t="shared" si="16"/>
        <v>4268</v>
      </c>
      <c r="J226" s="28">
        <v>0</v>
      </c>
      <c r="K226" s="28">
        <f t="shared" si="17"/>
        <v>4268</v>
      </c>
      <c r="L226" s="28">
        <f t="shared" si="18"/>
        <v>256.08</v>
      </c>
      <c r="M226" s="28">
        <f t="shared" si="19"/>
        <v>256.08</v>
      </c>
      <c r="N226" s="28">
        <v>0</v>
      </c>
      <c r="O226" s="28">
        <f t="shared" si="20"/>
        <v>4780.16</v>
      </c>
    </row>
    <row r="227" spans="1:15">
      <c r="A227" s="29">
        <v>223</v>
      </c>
      <c r="B227" s="29" t="s">
        <v>457</v>
      </c>
      <c r="C227" s="31">
        <v>43716</v>
      </c>
      <c r="D227" s="32">
        <v>7323</v>
      </c>
      <c r="E227" s="33">
        <v>0.12</v>
      </c>
      <c r="F227" s="37" t="s">
        <v>234</v>
      </c>
      <c r="G227" s="35">
        <v>2.66</v>
      </c>
      <c r="H227" s="35">
        <v>388</v>
      </c>
      <c r="I227" s="36">
        <f t="shared" ref="I227:I290" si="21">G227*H227</f>
        <v>1032.0800000000002</v>
      </c>
      <c r="J227" s="28">
        <v>0</v>
      </c>
      <c r="K227" s="28">
        <f t="shared" si="17"/>
        <v>1032.0800000000002</v>
      </c>
      <c r="L227" s="28">
        <f t="shared" si="18"/>
        <v>61.924800000000005</v>
      </c>
      <c r="M227" s="28">
        <f t="shared" si="19"/>
        <v>61.924800000000005</v>
      </c>
      <c r="N227" s="28">
        <v>0</v>
      </c>
      <c r="O227" s="28">
        <f t="shared" si="20"/>
        <v>1155.9296000000002</v>
      </c>
    </row>
    <row r="228" spans="1:15">
      <c r="A228" s="29">
        <v>224</v>
      </c>
      <c r="B228" s="29" t="s">
        <v>457</v>
      </c>
      <c r="C228" s="31">
        <v>43716</v>
      </c>
      <c r="D228" s="32">
        <v>7323</v>
      </c>
      <c r="E228" s="33">
        <v>0.12</v>
      </c>
      <c r="F228" s="37" t="s">
        <v>258</v>
      </c>
      <c r="G228" s="35">
        <v>3.2</v>
      </c>
      <c r="H228" s="35">
        <v>388</v>
      </c>
      <c r="I228" s="36">
        <f t="shared" si="21"/>
        <v>1241.6000000000001</v>
      </c>
      <c r="J228" s="28">
        <v>0</v>
      </c>
      <c r="K228" s="28">
        <f t="shared" si="17"/>
        <v>1241.6000000000001</v>
      </c>
      <c r="L228" s="28">
        <f t="shared" si="18"/>
        <v>74.496000000000009</v>
      </c>
      <c r="M228" s="28">
        <f t="shared" si="19"/>
        <v>74.496000000000009</v>
      </c>
      <c r="N228" s="28">
        <v>0</v>
      </c>
      <c r="O228" s="28">
        <f t="shared" si="20"/>
        <v>1390.5920000000003</v>
      </c>
    </row>
    <row r="229" spans="1:15">
      <c r="A229" s="29">
        <v>225</v>
      </c>
      <c r="B229" s="29" t="s">
        <v>457</v>
      </c>
      <c r="C229" s="31">
        <v>43716</v>
      </c>
      <c r="D229" s="32">
        <v>7323</v>
      </c>
      <c r="E229" s="33">
        <v>0.12</v>
      </c>
      <c r="F229" s="37" t="s">
        <v>259</v>
      </c>
      <c r="G229" s="35">
        <v>3.6</v>
      </c>
      <c r="H229" s="35">
        <v>388</v>
      </c>
      <c r="I229" s="36">
        <f t="shared" si="21"/>
        <v>1396.8</v>
      </c>
      <c r="J229" s="28">
        <v>0</v>
      </c>
      <c r="K229" s="28">
        <f t="shared" si="17"/>
        <v>1396.8</v>
      </c>
      <c r="L229" s="28">
        <f t="shared" si="18"/>
        <v>83.807999999999993</v>
      </c>
      <c r="M229" s="28">
        <f t="shared" si="19"/>
        <v>83.807999999999993</v>
      </c>
      <c r="N229" s="28">
        <v>0</v>
      </c>
      <c r="O229" s="28">
        <f t="shared" si="20"/>
        <v>1564.4159999999999</v>
      </c>
    </row>
    <row r="230" spans="1:15">
      <c r="A230" s="29">
        <v>226</v>
      </c>
      <c r="B230" s="29" t="s">
        <v>457</v>
      </c>
      <c r="C230" s="31">
        <v>43716</v>
      </c>
      <c r="D230" s="32">
        <v>7323</v>
      </c>
      <c r="E230" s="33">
        <v>0.12</v>
      </c>
      <c r="F230" s="37" t="s">
        <v>260</v>
      </c>
      <c r="G230" s="35">
        <v>4.9800000000000004</v>
      </c>
      <c r="H230" s="35">
        <v>329</v>
      </c>
      <c r="I230" s="36">
        <f t="shared" si="21"/>
        <v>1638.42</v>
      </c>
      <c r="J230" s="28">
        <v>0</v>
      </c>
      <c r="K230" s="28">
        <f t="shared" si="17"/>
        <v>1638.42</v>
      </c>
      <c r="L230" s="28">
        <f t="shared" si="18"/>
        <v>98.305199999999999</v>
      </c>
      <c r="M230" s="28">
        <f t="shared" si="19"/>
        <v>98.305199999999999</v>
      </c>
      <c r="N230" s="28">
        <v>0</v>
      </c>
      <c r="O230" s="28">
        <f t="shared" si="20"/>
        <v>1835.0304000000001</v>
      </c>
    </row>
    <row r="231" spans="1:15">
      <c r="A231" s="29">
        <v>227</v>
      </c>
      <c r="B231" s="29" t="s">
        <v>463</v>
      </c>
      <c r="C231" s="31">
        <v>43716</v>
      </c>
      <c r="D231" s="32">
        <v>7323</v>
      </c>
      <c r="E231" s="33">
        <v>0.12</v>
      </c>
      <c r="F231" s="37" t="s">
        <v>149</v>
      </c>
      <c r="G231" s="35">
        <v>6.2</v>
      </c>
      <c r="H231" s="35">
        <v>329</v>
      </c>
      <c r="I231" s="36">
        <f t="shared" si="21"/>
        <v>2039.8</v>
      </c>
      <c r="J231" s="28">
        <v>0</v>
      </c>
      <c r="K231" s="28">
        <f t="shared" si="17"/>
        <v>2039.8</v>
      </c>
      <c r="L231" s="28">
        <f t="shared" si="18"/>
        <v>122.38799999999999</v>
      </c>
      <c r="M231" s="28">
        <f t="shared" si="19"/>
        <v>122.38799999999999</v>
      </c>
      <c r="N231" s="28">
        <v>0</v>
      </c>
      <c r="O231" s="28">
        <f t="shared" si="20"/>
        <v>2284.576</v>
      </c>
    </row>
    <row r="232" spans="1:15">
      <c r="A232" s="29">
        <v>228</v>
      </c>
      <c r="B232" s="29" t="s">
        <v>465</v>
      </c>
      <c r="C232" s="31">
        <v>43721</v>
      </c>
      <c r="D232" s="32">
        <v>7321</v>
      </c>
      <c r="E232" s="33">
        <v>0.18</v>
      </c>
      <c r="F232" s="37" t="s">
        <v>257</v>
      </c>
      <c r="G232" s="35">
        <v>2</v>
      </c>
      <c r="H232" s="35">
        <v>1483.05</v>
      </c>
      <c r="I232" s="36">
        <f t="shared" si="21"/>
        <v>2966.1</v>
      </c>
      <c r="J232" s="28">
        <v>0</v>
      </c>
      <c r="K232" s="28">
        <f t="shared" si="17"/>
        <v>2966.1</v>
      </c>
      <c r="L232" s="28">
        <f t="shared" si="18"/>
        <v>266.94899999999996</v>
      </c>
      <c r="M232" s="28">
        <f t="shared" si="19"/>
        <v>266.94899999999996</v>
      </c>
      <c r="N232" s="28">
        <v>0</v>
      </c>
      <c r="O232" s="28">
        <f t="shared" si="20"/>
        <v>3499.998</v>
      </c>
    </row>
    <row r="233" spans="1:15">
      <c r="A233" s="29">
        <v>229</v>
      </c>
      <c r="B233" s="29" t="s">
        <v>465</v>
      </c>
      <c r="C233" s="31">
        <v>43724</v>
      </c>
      <c r="D233" s="32">
        <v>8516</v>
      </c>
      <c r="E233" s="33">
        <v>0.18</v>
      </c>
      <c r="F233" s="37" t="s">
        <v>252</v>
      </c>
      <c r="G233" s="35">
        <v>12</v>
      </c>
      <c r="H233" s="35">
        <v>175.10400000000001</v>
      </c>
      <c r="I233" s="36">
        <f t="shared" si="21"/>
        <v>2101.248</v>
      </c>
      <c r="J233" s="28">
        <v>0</v>
      </c>
      <c r="K233" s="28">
        <f t="shared" si="17"/>
        <v>2101.248</v>
      </c>
      <c r="L233" s="28">
        <f t="shared" si="18"/>
        <v>189.11232000000001</v>
      </c>
      <c r="M233" s="28">
        <f t="shared" si="19"/>
        <v>189.11232000000001</v>
      </c>
      <c r="N233" s="28">
        <v>0</v>
      </c>
      <c r="O233" s="28">
        <f t="shared" si="20"/>
        <v>2479.4726400000004</v>
      </c>
    </row>
    <row r="234" spans="1:15">
      <c r="A234" s="29">
        <v>230</v>
      </c>
      <c r="B234" s="29" t="s">
        <v>465</v>
      </c>
      <c r="C234" s="31">
        <v>43724</v>
      </c>
      <c r="D234" s="32">
        <v>8509</v>
      </c>
      <c r="E234" s="33">
        <v>0.18</v>
      </c>
      <c r="F234" s="37" t="s">
        <v>251</v>
      </c>
      <c r="G234" s="35">
        <v>2</v>
      </c>
      <c r="H234" s="35">
        <v>818.78499999999997</v>
      </c>
      <c r="I234" s="36">
        <f t="shared" si="21"/>
        <v>1637.57</v>
      </c>
      <c r="J234" s="28">
        <v>0</v>
      </c>
      <c r="K234" s="28">
        <f t="shared" si="17"/>
        <v>1637.57</v>
      </c>
      <c r="L234" s="28">
        <f t="shared" si="18"/>
        <v>147.38129999999998</v>
      </c>
      <c r="M234" s="28">
        <f t="shared" si="19"/>
        <v>147.38129999999998</v>
      </c>
      <c r="N234" s="28">
        <v>0</v>
      </c>
      <c r="O234" s="28">
        <f t="shared" si="20"/>
        <v>1932.3326</v>
      </c>
    </row>
    <row r="235" spans="1:15">
      <c r="A235" s="29">
        <v>231</v>
      </c>
      <c r="B235" s="29" t="s">
        <v>465</v>
      </c>
      <c r="C235" s="31">
        <v>43724</v>
      </c>
      <c r="D235" s="32">
        <v>7323</v>
      </c>
      <c r="E235" s="33">
        <v>0.18</v>
      </c>
      <c r="F235" s="37" t="s">
        <v>250</v>
      </c>
      <c r="G235" s="35">
        <v>4</v>
      </c>
      <c r="H235" s="35">
        <v>900.245</v>
      </c>
      <c r="I235" s="36">
        <f t="shared" si="21"/>
        <v>3600.98</v>
      </c>
      <c r="J235" s="28">
        <v>0</v>
      </c>
      <c r="K235" s="28">
        <f t="shared" si="17"/>
        <v>3600.98</v>
      </c>
      <c r="L235" s="28">
        <f t="shared" si="18"/>
        <v>324.08819999999997</v>
      </c>
      <c r="M235" s="28">
        <f t="shared" si="19"/>
        <v>324.08819999999997</v>
      </c>
      <c r="N235" s="28">
        <v>0</v>
      </c>
      <c r="O235" s="28">
        <f t="shared" si="20"/>
        <v>4249.1563999999998</v>
      </c>
    </row>
    <row r="236" spans="1:15">
      <c r="A236" s="29">
        <v>232</v>
      </c>
      <c r="B236" s="29" t="s">
        <v>465</v>
      </c>
      <c r="C236" s="31">
        <v>43724</v>
      </c>
      <c r="D236" s="32">
        <v>8509</v>
      </c>
      <c r="E236" s="33">
        <v>0.18</v>
      </c>
      <c r="F236" s="37" t="s">
        <v>253</v>
      </c>
      <c r="G236" s="35">
        <v>4</v>
      </c>
      <c r="H236" s="35">
        <v>441.45749999999998</v>
      </c>
      <c r="I236" s="36">
        <f t="shared" si="21"/>
        <v>1765.83</v>
      </c>
      <c r="J236" s="28">
        <v>0</v>
      </c>
      <c r="K236" s="28">
        <f t="shared" si="17"/>
        <v>1765.83</v>
      </c>
      <c r="L236" s="28">
        <f t="shared" si="18"/>
        <v>158.9247</v>
      </c>
      <c r="M236" s="28">
        <f t="shared" si="19"/>
        <v>158.9247</v>
      </c>
      <c r="N236" s="28">
        <v>0</v>
      </c>
      <c r="O236" s="28">
        <f t="shared" si="20"/>
        <v>2083.6794</v>
      </c>
    </row>
    <row r="237" spans="1:15">
      <c r="A237" s="29">
        <v>233</v>
      </c>
      <c r="B237" s="29" t="s">
        <v>466</v>
      </c>
      <c r="C237" s="31">
        <v>43724</v>
      </c>
      <c r="D237" s="32">
        <v>8509</v>
      </c>
      <c r="E237" s="33">
        <v>0.18</v>
      </c>
      <c r="F237" s="37" t="s">
        <v>254</v>
      </c>
      <c r="G237" s="35">
        <v>1</v>
      </c>
      <c r="H237" s="35">
        <v>803.99</v>
      </c>
      <c r="I237" s="36">
        <f t="shared" si="21"/>
        <v>803.99</v>
      </c>
      <c r="J237" s="28">
        <v>0</v>
      </c>
      <c r="K237" s="28">
        <f t="shared" si="17"/>
        <v>803.99</v>
      </c>
      <c r="L237" s="28">
        <f t="shared" si="18"/>
        <v>72.359099999999998</v>
      </c>
      <c r="M237" s="28">
        <f t="shared" si="19"/>
        <v>72.359099999999998</v>
      </c>
      <c r="N237" s="28">
        <v>0</v>
      </c>
      <c r="O237" s="28">
        <f t="shared" si="20"/>
        <v>948.70820000000003</v>
      </c>
    </row>
    <row r="238" spans="1:15">
      <c r="A238" s="29">
        <v>234</v>
      </c>
      <c r="B238" s="22" t="s">
        <v>467</v>
      </c>
      <c r="C238" s="31">
        <v>43727</v>
      </c>
      <c r="D238" s="32">
        <v>8509</v>
      </c>
      <c r="E238" s="33">
        <v>0.18</v>
      </c>
      <c r="F238" s="37" t="s">
        <v>249</v>
      </c>
      <c r="G238" s="35">
        <v>2</v>
      </c>
      <c r="H238" s="35">
        <v>1567.8</v>
      </c>
      <c r="I238" s="36">
        <f t="shared" si="21"/>
        <v>3135.6</v>
      </c>
      <c r="J238" s="28">
        <v>0</v>
      </c>
      <c r="K238" s="28">
        <f t="shared" si="17"/>
        <v>3135.6</v>
      </c>
      <c r="L238" s="28">
        <f t="shared" si="18"/>
        <v>282.20400000000001</v>
      </c>
      <c r="M238" s="28">
        <f t="shared" si="19"/>
        <v>282.20400000000001</v>
      </c>
      <c r="N238" s="28">
        <v>0</v>
      </c>
      <c r="O238" s="28">
        <f t="shared" si="20"/>
        <v>3700.0080000000003</v>
      </c>
    </row>
    <row r="239" spans="1:15">
      <c r="A239" s="29">
        <v>235</v>
      </c>
      <c r="B239" s="29" t="s">
        <v>466</v>
      </c>
      <c r="C239" s="31">
        <v>43727</v>
      </c>
      <c r="D239" s="32">
        <v>8516</v>
      </c>
      <c r="E239" s="33">
        <v>0.18</v>
      </c>
      <c r="F239" s="37" t="s">
        <v>248</v>
      </c>
      <c r="G239" s="35">
        <v>2</v>
      </c>
      <c r="H239" s="35">
        <v>720.4</v>
      </c>
      <c r="I239" s="36">
        <f t="shared" si="21"/>
        <v>1440.8</v>
      </c>
      <c r="J239" s="28">
        <v>0</v>
      </c>
      <c r="K239" s="28">
        <f t="shared" si="17"/>
        <v>1440.8</v>
      </c>
      <c r="L239" s="28">
        <f t="shared" si="18"/>
        <v>129.672</v>
      </c>
      <c r="M239" s="28">
        <f t="shared" si="19"/>
        <v>129.672</v>
      </c>
      <c r="N239" s="28">
        <v>0</v>
      </c>
      <c r="O239" s="28">
        <f t="shared" si="20"/>
        <v>1700.144</v>
      </c>
    </row>
    <row r="240" spans="1:15">
      <c r="A240" s="29">
        <v>236</v>
      </c>
      <c r="B240" s="29" t="s">
        <v>467</v>
      </c>
      <c r="C240" s="31">
        <v>43729</v>
      </c>
      <c r="D240" s="32">
        <v>7615</v>
      </c>
      <c r="E240" s="33">
        <v>0.12</v>
      </c>
      <c r="F240" s="37" t="s">
        <v>247</v>
      </c>
      <c r="G240" s="35">
        <v>10</v>
      </c>
      <c r="H240" s="35">
        <v>355.47</v>
      </c>
      <c r="I240" s="36">
        <f t="shared" si="21"/>
        <v>3554.7000000000003</v>
      </c>
      <c r="J240" s="28">
        <v>0</v>
      </c>
      <c r="K240" s="28">
        <f t="shared" si="17"/>
        <v>3554.7000000000003</v>
      </c>
      <c r="L240" s="28">
        <f t="shared" si="18"/>
        <v>213.28200000000001</v>
      </c>
      <c r="M240" s="28">
        <f t="shared" si="19"/>
        <v>213.28200000000001</v>
      </c>
      <c r="N240" s="28">
        <v>0</v>
      </c>
      <c r="O240" s="28">
        <f t="shared" si="20"/>
        <v>3981.2640000000006</v>
      </c>
    </row>
    <row r="241" spans="1:15">
      <c r="A241" s="29">
        <v>237</v>
      </c>
      <c r="B241" s="29" t="s">
        <v>462</v>
      </c>
      <c r="C241" s="31">
        <v>43732</v>
      </c>
      <c r="D241" s="32">
        <v>7323</v>
      </c>
      <c r="E241" s="33">
        <v>0.12</v>
      </c>
      <c r="F241" s="37" t="s">
        <v>242</v>
      </c>
      <c r="G241" s="35">
        <v>2</v>
      </c>
      <c r="H241" s="35">
        <v>379.46</v>
      </c>
      <c r="I241" s="36">
        <f t="shared" si="21"/>
        <v>758.92</v>
      </c>
      <c r="J241" s="28">
        <v>0</v>
      </c>
      <c r="K241" s="28">
        <f t="shared" si="17"/>
        <v>758.92</v>
      </c>
      <c r="L241" s="28">
        <f t="shared" si="18"/>
        <v>45.535199999999996</v>
      </c>
      <c r="M241" s="28">
        <f t="shared" si="19"/>
        <v>45.535199999999996</v>
      </c>
      <c r="N241" s="28">
        <v>0</v>
      </c>
      <c r="O241" s="46">
        <f t="shared" si="20"/>
        <v>849.99040000000002</v>
      </c>
    </row>
    <row r="242" spans="1:15">
      <c r="A242" s="29">
        <v>238</v>
      </c>
      <c r="B242" s="29" t="s">
        <v>462</v>
      </c>
      <c r="C242" s="31">
        <v>43732</v>
      </c>
      <c r="D242" s="32">
        <v>8211</v>
      </c>
      <c r="E242" s="33">
        <v>0.12</v>
      </c>
      <c r="F242" s="37" t="s">
        <v>240</v>
      </c>
      <c r="G242" s="35">
        <v>10</v>
      </c>
      <c r="H242" s="35">
        <v>19.64</v>
      </c>
      <c r="I242" s="36">
        <f t="shared" si="21"/>
        <v>196.4</v>
      </c>
      <c r="J242" s="28">
        <v>0</v>
      </c>
      <c r="K242" s="28">
        <f t="shared" si="17"/>
        <v>196.4</v>
      </c>
      <c r="L242" s="28">
        <f t="shared" si="18"/>
        <v>11.784000000000001</v>
      </c>
      <c r="M242" s="28">
        <f t="shared" si="19"/>
        <v>11.784000000000001</v>
      </c>
      <c r="N242" s="28">
        <v>0</v>
      </c>
      <c r="O242" s="46">
        <f t="shared" si="20"/>
        <v>219.96799999999999</v>
      </c>
    </row>
    <row r="243" spans="1:15">
      <c r="A243" s="29">
        <v>239</v>
      </c>
      <c r="B243" s="29" t="s">
        <v>462</v>
      </c>
      <c r="C243" s="31">
        <v>43732</v>
      </c>
      <c r="D243" s="32">
        <v>8211</v>
      </c>
      <c r="E243" s="33">
        <v>0.12</v>
      </c>
      <c r="F243" s="37" t="s">
        <v>243</v>
      </c>
      <c r="G243" s="35">
        <v>10</v>
      </c>
      <c r="H243" s="35">
        <v>24.11</v>
      </c>
      <c r="I243" s="36">
        <f t="shared" si="21"/>
        <v>241.1</v>
      </c>
      <c r="J243" s="28">
        <v>0</v>
      </c>
      <c r="K243" s="28">
        <f t="shared" si="17"/>
        <v>241.1</v>
      </c>
      <c r="L243" s="28">
        <f t="shared" si="18"/>
        <v>14.465999999999999</v>
      </c>
      <c r="M243" s="28">
        <f t="shared" si="19"/>
        <v>14.465999999999999</v>
      </c>
      <c r="N243" s="28">
        <v>0</v>
      </c>
      <c r="O243" s="46">
        <f t="shared" si="20"/>
        <v>270.03199999999998</v>
      </c>
    </row>
    <row r="244" spans="1:15">
      <c r="A244" s="29">
        <v>240</v>
      </c>
      <c r="B244" s="29" t="s">
        <v>462</v>
      </c>
      <c r="C244" s="31">
        <v>43732</v>
      </c>
      <c r="D244" s="32">
        <v>8211</v>
      </c>
      <c r="E244" s="33">
        <v>0.12</v>
      </c>
      <c r="F244" s="37" t="s">
        <v>167</v>
      </c>
      <c r="G244" s="35">
        <v>10</v>
      </c>
      <c r="H244" s="35">
        <v>37.5</v>
      </c>
      <c r="I244" s="36">
        <f t="shared" si="21"/>
        <v>375</v>
      </c>
      <c r="J244" s="28">
        <v>0</v>
      </c>
      <c r="K244" s="28">
        <f t="shared" si="17"/>
        <v>375</v>
      </c>
      <c r="L244" s="28">
        <f t="shared" si="18"/>
        <v>22.5</v>
      </c>
      <c r="M244" s="28">
        <f t="shared" si="19"/>
        <v>22.5</v>
      </c>
      <c r="N244" s="28">
        <v>0</v>
      </c>
      <c r="O244" s="46">
        <f t="shared" si="20"/>
        <v>420</v>
      </c>
    </row>
    <row r="245" spans="1:15">
      <c r="A245" s="29">
        <v>241</v>
      </c>
      <c r="B245" s="29" t="s">
        <v>462</v>
      </c>
      <c r="C245" s="31">
        <v>43732</v>
      </c>
      <c r="D245" s="32">
        <v>8211</v>
      </c>
      <c r="E245" s="33">
        <v>0.12</v>
      </c>
      <c r="F245" s="37" t="s">
        <v>241</v>
      </c>
      <c r="G245" s="35">
        <v>20</v>
      </c>
      <c r="H245" s="35">
        <v>14.29</v>
      </c>
      <c r="I245" s="36">
        <f t="shared" si="21"/>
        <v>285.79999999999995</v>
      </c>
      <c r="J245" s="28">
        <v>0</v>
      </c>
      <c r="K245" s="28">
        <f t="shared" si="17"/>
        <v>285.79999999999995</v>
      </c>
      <c r="L245" s="28">
        <f t="shared" si="18"/>
        <v>17.147999999999996</v>
      </c>
      <c r="M245" s="28">
        <f t="shared" si="19"/>
        <v>17.147999999999996</v>
      </c>
      <c r="N245" s="28">
        <v>0</v>
      </c>
      <c r="O245" s="46">
        <f t="shared" si="20"/>
        <v>320.096</v>
      </c>
    </row>
    <row r="246" spans="1:15">
      <c r="A246" s="29">
        <v>242</v>
      </c>
      <c r="B246" s="29" t="s">
        <v>462</v>
      </c>
      <c r="C246" s="31">
        <v>43732</v>
      </c>
      <c r="D246" s="32">
        <v>3924</v>
      </c>
      <c r="E246" s="33">
        <v>0.18</v>
      </c>
      <c r="F246" s="37" t="s">
        <v>235</v>
      </c>
      <c r="G246" s="35">
        <v>3</v>
      </c>
      <c r="H246" s="35">
        <v>310.17</v>
      </c>
      <c r="I246" s="36">
        <f t="shared" si="21"/>
        <v>930.51</v>
      </c>
      <c r="J246" s="28">
        <v>0</v>
      </c>
      <c r="K246" s="28">
        <f t="shared" si="17"/>
        <v>930.51</v>
      </c>
      <c r="L246" s="28">
        <f t="shared" si="18"/>
        <v>83.745899999999992</v>
      </c>
      <c r="M246" s="28">
        <f t="shared" si="19"/>
        <v>83.745899999999992</v>
      </c>
      <c r="N246" s="28">
        <v>0</v>
      </c>
      <c r="O246" s="46">
        <f t="shared" si="20"/>
        <v>1098.0018</v>
      </c>
    </row>
    <row r="247" spans="1:15">
      <c r="A247" s="29">
        <v>243</v>
      </c>
      <c r="B247" s="29" t="s">
        <v>462</v>
      </c>
      <c r="C247" s="31">
        <v>43732</v>
      </c>
      <c r="D247" s="32">
        <v>7323</v>
      </c>
      <c r="E247" s="33">
        <v>0.12</v>
      </c>
      <c r="F247" s="37" t="s">
        <v>237</v>
      </c>
      <c r="G247" s="35">
        <v>9.48</v>
      </c>
      <c r="H247" s="35">
        <v>294.64</v>
      </c>
      <c r="I247" s="36">
        <f t="shared" si="21"/>
        <v>2793.1871999999998</v>
      </c>
      <c r="J247" s="28">
        <v>0</v>
      </c>
      <c r="K247" s="28">
        <f t="shared" si="17"/>
        <v>2793.1871999999998</v>
      </c>
      <c r="L247" s="28">
        <f t="shared" si="18"/>
        <v>167.59123199999999</v>
      </c>
      <c r="M247" s="28">
        <f t="shared" si="19"/>
        <v>167.59123199999999</v>
      </c>
      <c r="N247" s="28">
        <v>0</v>
      </c>
      <c r="O247" s="46">
        <f t="shared" si="20"/>
        <v>3128.3696639999998</v>
      </c>
    </row>
    <row r="248" spans="1:15">
      <c r="A248" s="29">
        <v>244</v>
      </c>
      <c r="B248" s="29" t="s">
        <v>462</v>
      </c>
      <c r="C248" s="31">
        <v>43732</v>
      </c>
      <c r="D248" s="32">
        <v>7615</v>
      </c>
      <c r="E248" s="33">
        <v>0.12</v>
      </c>
      <c r="F248" s="37" t="s">
        <v>239</v>
      </c>
      <c r="G248" s="35">
        <v>7.49</v>
      </c>
      <c r="H248" s="35">
        <v>330.36</v>
      </c>
      <c r="I248" s="36">
        <f t="shared" si="21"/>
        <v>2474.3964000000001</v>
      </c>
      <c r="J248" s="28">
        <v>0</v>
      </c>
      <c r="K248" s="28">
        <f t="shared" si="17"/>
        <v>2474.3964000000001</v>
      </c>
      <c r="L248" s="28">
        <f t="shared" si="18"/>
        <v>148.463784</v>
      </c>
      <c r="M248" s="28">
        <f t="shared" si="19"/>
        <v>148.463784</v>
      </c>
      <c r="N248" s="28">
        <v>0</v>
      </c>
      <c r="O248" s="46">
        <f t="shared" si="20"/>
        <v>2771.3239680000001</v>
      </c>
    </row>
    <row r="249" spans="1:15">
      <c r="A249" s="29">
        <v>245</v>
      </c>
      <c r="B249" s="29" t="s">
        <v>462</v>
      </c>
      <c r="C249" s="31">
        <v>43732</v>
      </c>
      <c r="D249" s="32">
        <v>7615</v>
      </c>
      <c r="E249" s="33">
        <v>0.12</v>
      </c>
      <c r="F249" s="37" t="s">
        <v>245</v>
      </c>
      <c r="G249" s="35">
        <v>5.99</v>
      </c>
      <c r="H249" s="35">
        <v>321.43</v>
      </c>
      <c r="I249" s="36">
        <f t="shared" si="21"/>
        <v>1925.3657000000001</v>
      </c>
      <c r="J249" s="28">
        <v>0</v>
      </c>
      <c r="K249" s="28">
        <f t="shared" si="17"/>
        <v>1925.3657000000001</v>
      </c>
      <c r="L249" s="28">
        <f t="shared" si="18"/>
        <v>115.521942</v>
      </c>
      <c r="M249" s="28">
        <f t="shared" si="19"/>
        <v>115.521942</v>
      </c>
      <c r="N249" s="28">
        <v>0</v>
      </c>
      <c r="O249" s="46">
        <f t="shared" si="20"/>
        <v>2156.409584</v>
      </c>
    </row>
    <row r="250" spans="1:15">
      <c r="A250" s="29">
        <v>246</v>
      </c>
      <c r="B250" s="29" t="s">
        <v>462</v>
      </c>
      <c r="C250" s="31">
        <v>43732</v>
      </c>
      <c r="D250" s="32">
        <v>7613</v>
      </c>
      <c r="E250" s="33">
        <v>0.12</v>
      </c>
      <c r="F250" s="37" t="s">
        <v>236</v>
      </c>
      <c r="G250" s="35">
        <v>1</v>
      </c>
      <c r="H250" s="35">
        <v>2857.14</v>
      </c>
      <c r="I250" s="36">
        <f t="shared" si="21"/>
        <v>2857.14</v>
      </c>
      <c r="J250" s="28">
        <v>0</v>
      </c>
      <c r="K250" s="28">
        <f t="shared" si="17"/>
        <v>2857.14</v>
      </c>
      <c r="L250" s="28">
        <f t="shared" si="18"/>
        <v>171.42839999999998</v>
      </c>
      <c r="M250" s="28">
        <f t="shared" si="19"/>
        <v>171.42839999999998</v>
      </c>
      <c r="N250" s="28">
        <v>0</v>
      </c>
      <c r="O250" s="46">
        <f t="shared" si="20"/>
        <v>3199.9967999999994</v>
      </c>
    </row>
    <row r="251" spans="1:15">
      <c r="A251" s="29">
        <v>247</v>
      </c>
      <c r="B251" s="29" t="s">
        <v>462</v>
      </c>
      <c r="C251" s="31">
        <v>43732</v>
      </c>
      <c r="D251" s="32">
        <v>7606</v>
      </c>
      <c r="E251" s="33">
        <v>0.12</v>
      </c>
      <c r="F251" s="37" t="s">
        <v>238</v>
      </c>
      <c r="G251" s="35">
        <v>3.01</v>
      </c>
      <c r="H251" s="35">
        <v>517.86</v>
      </c>
      <c r="I251" s="36">
        <f t="shared" si="21"/>
        <v>1558.7585999999999</v>
      </c>
      <c r="J251" s="28">
        <v>0</v>
      </c>
      <c r="K251" s="28">
        <f t="shared" si="17"/>
        <v>1558.7585999999999</v>
      </c>
      <c r="L251" s="28">
        <f t="shared" si="18"/>
        <v>93.525515999999996</v>
      </c>
      <c r="M251" s="28">
        <f t="shared" si="19"/>
        <v>93.525515999999996</v>
      </c>
      <c r="N251" s="28">
        <v>0</v>
      </c>
      <c r="O251" s="46">
        <f t="shared" si="20"/>
        <v>1745.8096319999997</v>
      </c>
    </row>
    <row r="252" spans="1:15">
      <c r="A252" s="29">
        <v>248</v>
      </c>
      <c r="B252" s="29" t="s">
        <v>453</v>
      </c>
      <c r="C252" s="31">
        <v>43732</v>
      </c>
      <c r="D252" s="32">
        <v>9617</v>
      </c>
      <c r="E252" s="33">
        <v>0.18</v>
      </c>
      <c r="F252" s="37" t="s">
        <v>218</v>
      </c>
      <c r="G252" s="35">
        <v>40</v>
      </c>
      <c r="H252" s="35">
        <v>530</v>
      </c>
      <c r="I252" s="36">
        <f t="shared" si="21"/>
        <v>21200</v>
      </c>
      <c r="J252" s="28">
        <v>0</v>
      </c>
      <c r="K252" s="28">
        <f t="shared" si="17"/>
        <v>21200</v>
      </c>
      <c r="L252" s="28">
        <f t="shared" si="18"/>
        <v>1908</v>
      </c>
      <c r="M252" s="28">
        <f t="shared" si="19"/>
        <v>1908</v>
      </c>
      <c r="N252" s="28">
        <v>0</v>
      </c>
      <c r="O252" s="28">
        <f t="shared" si="20"/>
        <v>25016</v>
      </c>
    </row>
    <row r="253" spans="1:15">
      <c r="A253" s="29">
        <v>249</v>
      </c>
      <c r="B253" s="29" t="s">
        <v>453</v>
      </c>
      <c r="C253" s="31">
        <v>43732</v>
      </c>
      <c r="D253" s="32">
        <v>9617</v>
      </c>
      <c r="E253" s="33">
        <v>0.18</v>
      </c>
      <c r="F253" s="37" t="s">
        <v>217</v>
      </c>
      <c r="G253" s="35">
        <v>20</v>
      </c>
      <c r="H253" s="35">
        <v>356</v>
      </c>
      <c r="I253" s="36">
        <f t="shared" si="21"/>
        <v>7120</v>
      </c>
      <c r="J253" s="28">
        <v>0</v>
      </c>
      <c r="K253" s="28">
        <f t="shared" si="17"/>
        <v>7120</v>
      </c>
      <c r="L253" s="28">
        <f t="shared" si="18"/>
        <v>640.79999999999995</v>
      </c>
      <c r="M253" s="28">
        <f t="shared" si="19"/>
        <v>640.79999999999995</v>
      </c>
      <c r="N253" s="28">
        <v>0</v>
      </c>
      <c r="O253" s="28">
        <f t="shared" si="20"/>
        <v>8401.6</v>
      </c>
    </row>
    <row r="254" spans="1:15">
      <c r="A254" s="29">
        <v>250</v>
      </c>
      <c r="B254" s="29" t="s">
        <v>462</v>
      </c>
      <c r="C254" s="31">
        <v>43732</v>
      </c>
      <c r="D254" s="32">
        <v>3924</v>
      </c>
      <c r="E254" s="33">
        <v>0.18</v>
      </c>
      <c r="F254" s="37" t="s">
        <v>246</v>
      </c>
      <c r="G254" s="35">
        <v>12</v>
      </c>
      <c r="H254" s="35">
        <v>46.61</v>
      </c>
      <c r="I254" s="36">
        <f t="shared" si="21"/>
        <v>559.31999999999994</v>
      </c>
      <c r="J254" s="28">
        <v>0</v>
      </c>
      <c r="K254" s="28">
        <f t="shared" si="17"/>
        <v>559.31999999999994</v>
      </c>
      <c r="L254" s="28">
        <f t="shared" si="18"/>
        <v>50.338799999999992</v>
      </c>
      <c r="M254" s="28">
        <f t="shared" si="19"/>
        <v>50.338799999999992</v>
      </c>
      <c r="N254" s="28">
        <v>0</v>
      </c>
      <c r="O254" s="46">
        <f t="shared" si="20"/>
        <v>659.99759999999992</v>
      </c>
    </row>
    <row r="255" spans="1:15">
      <c r="A255" s="29">
        <v>251</v>
      </c>
      <c r="B255" s="29" t="s">
        <v>462</v>
      </c>
      <c r="C255" s="31">
        <v>43732</v>
      </c>
      <c r="D255" s="32">
        <v>3924</v>
      </c>
      <c r="E255" s="33">
        <v>0.18</v>
      </c>
      <c r="F255" s="37" t="s">
        <v>246</v>
      </c>
      <c r="G255" s="35">
        <v>72</v>
      </c>
      <c r="H255" s="35">
        <v>46.61</v>
      </c>
      <c r="I255" s="36">
        <f t="shared" si="21"/>
        <v>3355.92</v>
      </c>
      <c r="J255" s="28">
        <v>0</v>
      </c>
      <c r="K255" s="28">
        <f t="shared" si="17"/>
        <v>3355.92</v>
      </c>
      <c r="L255" s="28">
        <f t="shared" si="18"/>
        <v>302.03280000000001</v>
      </c>
      <c r="M255" s="28">
        <f t="shared" si="19"/>
        <v>302.03280000000001</v>
      </c>
      <c r="N255" s="28">
        <v>0</v>
      </c>
      <c r="O255" s="46">
        <f t="shared" si="20"/>
        <v>3959.9856</v>
      </c>
    </row>
    <row r="256" spans="1:15">
      <c r="A256" s="29">
        <v>252</v>
      </c>
      <c r="B256" s="29" t="s">
        <v>453</v>
      </c>
      <c r="C256" s="31">
        <v>43732</v>
      </c>
      <c r="D256" s="32">
        <v>3924</v>
      </c>
      <c r="E256" s="33">
        <v>0.18</v>
      </c>
      <c r="F256" s="37" t="s">
        <v>215</v>
      </c>
      <c r="G256" s="35">
        <v>24</v>
      </c>
      <c r="H256" s="35">
        <v>180</v>
      </c>
      <c r="I256" s="36">
        <f t="shared" si="21"/>
        <v>4320</v>
      </c>
      <c r="J256" s="28">
        <v>0</v>
      </c>
      <c r="K256" s="28">
        <f t="shared" si="17"/>
        <v>4320</v>
      </c>
      <c r="L256" s="28">
        <f t="shared" si="18"/>
        <v>388.8</v>
      </c>
      <c r="M256" s="28">
        <f t="shared" si="19"/>
        <v>388.8</v>
      </c>
      <c r="N256" s="28">
        <v>0</v>
      </c>
      <c r="O256" s="28">
        <f t="shared" si="20"/>
        <v>5097.6000000000004</v>
      </c>
    </row>
    <row r="257" spans="1:15">
      <c r="A257" s="29">
        <v>253</v>
      </c>
      <c r="B257" s="29" t="s">
        <v>453</v>
      </c>
      <c r="C257" s="31">
        <v>43732</v>
      </c>
      <c r="D257" s="32">
        <v>3924</v>
      </c>
      <c r="E257" s="33">
        <v>0.18</v>
      </c>
      <c r="F257" s="37" t="s">
        <v>216</v>
      </c>
      <c r="G257" s="35">
        <v>36</v>
      </c>
      <c r="H257" s="35">
        <v>220</v>
      </c>
      <c r="I257" s="36">
        <f t="shared" si="21"/>
        <v>7920</v>
      </c>
      <c r="J257" s="28">
        <v>0</v>
      </c>
      <c r="K257" s="28">
        <f t="shared" si="17"/>
        <v>7920</v>
      </c>
      <c r="L257" s="28">
        <f t="shared" si="18"/>
        <v>712.8</v>
      </c>
      <c r="M257" s="28">
        <f t="shared" si="19"/>
        <v>712.8</v>
      </c>
      <c r="N257" s="28">
        <v>0</v>
      </c>
      <c r="O257" s="28">
        <f t="shared" si="20"/>
        <v>9345.5999999999985</v>
      </c>
    </row>
    <row r="258" spans="1:15">
      <c r="A258" s="29">
        <v>254</v>
      </c>
      <c r="B258" s="29" t="s">
        <v>462</v>
      </c>
      <c r="C258" s="31">
        <v>43732</v>
      </c>
      <c r="D258" s="32">
        <v>3924</v>
      </c>
      <c r="E258" s="33">
        <v>0.18</v>
      </c>
      <c r="F258" s="37" t="s">
        <v>244</v>
      </c>
      <c r="G258" s="35">
        <v>6</v>
      </c>
      <c r="H258" s="35">
        <v>491.53</v>
      </c>
      <c r="I258" s="36">
        <f t="shared" si="21"/>
        <v>2949.18</v>
      </c>
      <c r="J258" s="28">
        <v>0</v>
      </c>
      <c r="K258" s="28">
        <f t="shared" si="17"/>
        <v>2949.18</v>
      </c>
      <c r="L258" s="28">
        <f t="shared" si="18"/>
        <v>265.42619999999999</v>
      </c>
      <c r="M258" s="28">
        <f t="shared" si="19"/>
        <v>265.42619999999999</v>
      </c>
      <c r="N258" s="28">
        <v>0</v>
      </c>
      <c r="O258" s="46">
        <f t="shared" si="20"/>
        <v>3480.0323999999996</v>
      </c>
    </row>
    <row r="259" spans="1:15">
      <c r="A259" s="29">
        <v>255</v>
      </c>
      <c r="B259" s="29" t="s">
        <v>457</v>
      </c>
      <c r="C259" s="31">
        <v>43736</v>
      </c>
      <c r="D259" s="32">
        <v>7323</v>
      </c>
      <c r="E259" s="33">
        <v>0.12</v>
      </c>
      <c r="F259" s="37" t="s">
        <v>225</v>
      </c>
      <c r="G259" s="35">
        <v>2</v>
      </c>
      <c r="H259" s="35">
        <v>607</v>
      </c>
      <c r="I259" s="36">
        <f t="shared" si="21"/>
        <v>1214</v>
      </c>
      <c r="J259" s="28">
        <v>0</v>
      </c>
      <c r="K259" s="28">
        <f t="shared" si="17"/>
        <v>1214</v>
      </c>
      <c r="L259" s="28">
        <f t="shared" si="18"/>
        <v>72.84</v>
      </c>
      <c r="M259" s="28">
        <f t="shared" si="19"/>
        <v>72.84</v>
      </c>
      <c r="N259" s="28">
        <v>0</v>
      </c>
      <c r="O259" s="28">
        <f t="shared" si="20"/>
        <v>1359.6799999999998</v>
      </c>
    </row>
    <row r="260" spans="1:15">
      <c r="A260" s="29">
        <v>256</v>
      </c>
      <c r="B260" s="29" t="s">
        <v>457</v>
      </c>
      <c r="C260" s="31">
        <v>43736</v>
      </c>
      <c r="D260" s="32">
        <v>7323</v>
      </c>
      <c r="E260" s="33">
        <v>0.12</v>
      </c>
      <c r="F260" s="37" t="s">
        <v>226</v>
      </c>
      <c r="G260" s="35">
        <v>2</v>
      </c>
      <c r="H260" s="35">
        <v>719</v>
      </c>
      <c r="I260" s="36">
        <f t="shared" si="21"/>
        <v>1438</v>
      </c>
      <c r="J260" s="28">
        <v>0</v>
      </c>
      <c r="K260" s="28">
        <f t="shared" si="17"/>
        <v>1438</v>
      </c>
      <c r="L260" s="28">
        <f t="shared" si="18"/>
        <v>86.28</v>
      </c>
      <c r="M260" s="28">
        <f t="shared" si="19"/>
        <v>86.28</v>
      </c>
      <c r="N260" s="28">
        <v>0</v>
      </c>
      <c r="O260" s="28">
        <f t="shared" si="20"/>
        <v>1610.56</v>
      </c>
    </row>
    <row r="261" spans="1:15">
      <c r="A261" s="29">
        <v>257</v>
      </c>
      <c r="B261" s="29" t="s">
        <v>457</v>
      </c>
      <c r="C261" s="31">
        <v>43736</v>
      </c>
      <c r="D261" s="32">
        <v>9617</v>
      </c>
      <c r="E261" s="33">
        <v>0.18</v>
      </c>
      <c r="F261" s="37" t="s">
        <v>228</v>
      </c>
      <c r="G261" s="35">
        <v>6</v>
      </c>
      <c r="H261" s="35">
        <v>302</v>
      </c>
      <c r="I261" s="36">
        <f t="shared" si="21"/>
        <v>1812</v>
      </c>
      <c r="J261" s="28">
        <v>0</v>
      </c>
      <c r="K261" s="28">
        <f t="shared" ref="K261:K324" si="22">I261-J261</f>
        <v>1812</v>
      </c>
      <c r="L261" s="28">
        <f t="shared" ref="L261:L324" si="23">K261*E261/2</f>
        <v>163.07999999999998</v>
      </c>
      <c r="M261" s="28">
        <f t="shared" ref="M261:M324" si="24">L261</f>
        <v>163.07999999999998</v>
      </c>
      <c r="N261" s="28">
        <v>0</v>
      </c>
      <c r="O261" s="28">
        <f t="shared" ref="O261:O324" si="25">SUM(K261:N261)</f>
        <v>2138.16</v>
      </c>
    </row>
    <row r="262" spans="1:15">
      <c r="A262" s="29">
        <v>258</v>
      </c>
      <c r="B262" s="29" t="s">
        <v>457</v>
      </c>
      <c r="C262" s="31">
        <v>43736</v>
      </c>
      <c r="D262" s="32">
        <v>9617</v>
      </c>
      <c r="E262" s="33">
        <v>0.18</v>
      </c>
      <c r="F262" s="37" t="s">
        <v>227</v>
      </c>
      <c r="G262" s="35">
        <v>6</v>
      </c>
      <c r="H262" s="35">
        <v>462</v>
      </c>
      <c r="I262" s="36">
        <f t="shared" si="21"/>
        <v>2772</v>
      </c>
      <c r="J262" s="28">
        <v>0</v>
      </c>
      <c r="K262" s="28">
        <f t="shared" si="22"/>
        <v>2772</v>
      </c>
      <c r="L262" s="28">
        <f t="shared" si="23"/>
        <v>249.48</v>
      </c>
      <c r="M262" s="28">
        <f t="shared" si="24"/>
        <v>249.48</v>
      </c>
      <c r="N262" s="28">
        <v>0</v>
      </c>
      <c r="O262" s="28">
        <f t="shared" si="25"/>
        <v>3270.96</v>
      </c>
    </row>
    <row r="263" spans="1:15">
      <c r="A263" s="29">
        <v>259</v>
      </c>
      <c r="B263" s="29" t="s">
        <v>457</v>
      </c>
      <c r="C263" s="31">
        <v>43736</v>
      </c>
      <c r="D263" s="32">
        <v>7615</v>
      </c>
      <c r="E263" s="33">
        <v>0.12</v>
      </c>
      <c r="F263" s="37" t="s">
        <v>222</v>
      </c>
      <c r="G263" s="35">
        <v>3</v>
      </c>
      <c r="H263" s="35">
        <v>752</v>
      </c>
      <c r="I263" s="36">
        <f t="shared" si="21"/>
        <v>2256</v>
      </c>
      <c r="J263" s="28">
        <v>0</v>
      </c>
      <c r="K263" s="28">
        <f t="shared" si="22"/>
        <v>2256</v>
      </c>
      <c r="L263" s="28">
        <f t="shared" si="23"/>
        <v>135.35999999999999</v>
      </c>
      <c r="M263" s="28">
        <f t="shared" si="24"/>
        <v>135.35999999999999</v>
      </c>
      <c r="N263" s="28">
        <v>0</v>
      </c>
      <c r="O263" s="28">
        <f t="shared" si="25"/>
        <v>2526.7200000000003</v>
      </c>
    </row>
    <row r="264" spans="1:15">
      <c r="A264" s="29">
        <v>260</v>
      </c>
      <c r="B264" s="29" t="s">
        <v>457</v>
      </c>
      <c r="C264" s="31">
        <v>43736</v>
      </c>
      <c r="D264" s="32">
        <v>7615</v>
      </c>
      <c r="E264" s="33">
        <v>0.12</v>
      </c>
      <c r="F264" s="37" t="s">
        <v>223</v>
      </c>
      <c r="G264" s="35">
        <v>3</v>
      </c>
      <c r="H264" s="35">
        <v>962</v>
      </c>
      <c r="I264" s="36">
        <f t="shared" si="21"/>
        <v>2886</v>
      </c>
      <c r="J264" s="28">
        <v>0</v>
      </c>
      <c r="K264" s="28">
        <f t="shared" si="22"/>
        <v>2886</v>
      </c>
      <c r="L264" s="28">
        <f t="shared" si="23"/>
        <v>173.16</v>
      </c>
      <c r="M264" s="28">
        <f t="shared" si="24"/>
        <v>173.16</v>
      </c>
      <c r="N264" s="28">
        <v>0</v>
      </c>
      <c r="O264" s="28">
        <f t="shared" si="25"/>
        <v>3232.3199999999997</v>
      </c>
    </row>
    <row r="265" spans="1:15">
      <c r="A265" s="29">
        <v>261</v>
      </c>
      <c r="B265" s="29" t="s">
        <v>457</v>
      </c>
      <c r="C265" s="31">
        <v>43736</v>
      </c>
      <c r="D265" s="32">
        <v>7323</v>
      </c>
      <c r="E265" s="33">
        <v>0.12</v>
      </c>
      <c r="F265" s="37" t="s">
        <v>224</v>
      </c>
      <c r="G265" s="35">
        <v>2</v>
      </c>
      <c r="H265" s="35">
        <v>982</v>
      </c>
      <c r="I265" s="36">
        <f t="shared" si="21"/>
        <v>1964</v>
      </c>
      <c r="J265" s="28">
        <v>0</v>
      </c>
      <c r="K265" s="28">
        <f t="shared" si="22"/>
        <v>1964</v>
      </c>
      <c r="L265" s="28">
        <f t="shared" si="23"/>
        <v>117.83999999999999</v>
      </c>
      <c r="M265" s="28">
        <f t="shared" si="24"/>
        <v>117.83999999999999</v>
      </c>
      <c r="N265" s="28">
        <v>0</v>
      </c>
      <c r="O265" s="28">
        <f t="shared" si="25"/>
        <v>2199.6800000000003</v>
      </c>
    </row>
    <row r="266" spans="1:15">
      <c r="A266" s="29">
        <v>262</v>
      </c>
      <c r="B266" s="29" t="s">
        <v>457</v>
      </c>
      <c r="C266" s="31">
        <v>43736</v>
      </c>
      <c r="D266" s="32">
        <v>7323</v>
      </c>
      <c r="E266" s="33">
        <v>0.12</v>
      </c>
      <c r="F266" s="37" t="s">
        <v>234</v>
      </c>
      <c r="G266" s="35">
        <v>5.6</v>
      </c>
      <c r="H266" s="35">
        <v>388</v>
      </c>
      <c r="I266" s="36">
        <f t="shared" si="21"/>
        <v>2172.7999999999997</v>
      </c>
      <c r="J266" s="28">
        <v>0</v>
      </c>
      <c r="K266" s="28">
        <f t="shared" si="22"/>
        <v>2172.7999999999997</v>
      </c>
      <c r="L266" s="28">
        <f t="shared" si="23"/>
        <v>130.36799999999997</v>
      </c>
      <c r="M266" s="28">
        <f t="shared" si="24"/>
        <v>130.36799999999997</v>
      </c>
      <c r="N266" s="28">
        <v>0</v>
      </c>
      <c r="O266" s="28">
        <f t="shared" si="25"/>
        <v>2433.5359999999996</v>
      </c>
    </row>
    <row r="267" spans="1:15">
      <c r="A267" s="29">
        <v>263</v>
      </c>
      <c r="B267" s="29" t="s">
        <v>457</v>
      </c>
      <c r="C267" s="31">
        <v>43736</v>
      </c>
      <c r="D267" s="32">
        <v>7323</v>
      </c>
      <c r="E267" s="33">
        <v>0.12</v>
      </c>
      <c r="F267" s="37" t="s">
        <v>230</v>
      </c>
      <c r="G267" s="35">
        <v>6</v>
      </c>
      <c r="H267" s="35">
        <v>491</v>
      </c>
      <c r="I267" s="36">
        <f t="shared" si="21"/>
        <v>2946</v>
      </c>
      <c r="J267" s="28">
        <v>0</v>
      </c>
      <c r="K267" s="28">
        <f t="shared" si="22"/>
        <v>2946</v>
      </c>
      <c r="L267" s="28">
        <f t="shared" si="23"/>
        <v>176.76</v>
      </c>
      <c r="M267" s="28">
        <f t="shared" si="24"/>
        <v>176.76</v>
      </c>
      <c r="N267" s="28">
        <v>0</v>
      </c>
      <c r="O267" s="28">
        <f t="shared" si="25"/>
        <v>3299.5200000000004</v>
      </c>
    </row>
    <row r="268" spans="1:15">
      <c r="A268" s="29">
        <v>264</v>
      </c>
      <c r="B268" s="29" t="s">
        <v>457</v>
      </c>
      <c r="C268" s="31">
        <v>43736</v>
      </c>
      <c r="D268" s="32">
        <v>9617</v>
      </c>
      <c r="E268" s="33">
        <v>0.18</v>
      </c>
      <c r="F268" s="37" t="s">
        <v>229</v>
      </c>
      <c r="G268" s="35">
        <v>3</v>
      </c>
      <c r="H268" s="35">
        <v>585</v>
      </c>
      <c r="I268" s="36">
        <f t="shared" si="21"/>
        <v>1755</v>
      </c>
      <c r="J268" s="28">
        <v>0</v>
      </c>
      <c r="K268" s="28">
        <f t="shared" si="22"/>
        <v>1755</v>
      </c>
      <c r="L268" s="28">
        <f t="shared" si="23"/>
        <v>157.94999999999999</v>
      </c>
      <c r="M268" s="28">
        <f t="shared" si="24"/>
        <v>157.94999999999999</v>
      </c>
      <c r="N268" s="28">
        <v>0</v>
      </c>
      <c r="O268" s="28">
        <f t="shared" si="25"/>
        <v>2070.9</v>
      </c>
    </row>
    <row r="269" spans="1:15">
      <c r="A269" s="29">
        <v>265</v>
      </c>
      <c r="B269" s="29" t="s">
        <v>457</v>
      </c>
      <c r="C269" s="31">
        <v>43736</v>
      </c>
      <c r="D269" s="32">
        <v>7323</v>
      </c>
      <c r="E269" s="33">
        <v>0.12</v>
      </c>
      <c r="F269" s="37" t="s">
        <v>231</v>
      </c>
      <c r="G269" s="35">
        <v>8.36</v>
      </c>
      <c r="H269" s="35">
        <v>295</v>
      </c>
      <c r="I269" s="36">
        <f t="shared" si="21"/>
        <v>2466.1999999999998</v>
      </c>
      <c r="J269" s="28">
        <v>0</v>
      </c>
      <c r="K269" s="28">
        <f t="shared" si="22"/>
        <v>2466.1999999999998</v>
      </c>
      <c r="L269" s="28">
        <f t="shared" si="23"/>
        <v>147.97199999999998</v>
      </c>
      <c r="M269" s="28">
        <f t="shared" si="24"/>
        <v>147.97199999999998</v>
      </c>
      <c r="N269" s="28">
        <v>0</v>
      </c>
      <c r="O269" s="28">
        <f t="shared" si="25"/>
        <v>2762.1439999999993</v>
      </c>
    </row>
    <row r="270" spans="1:15">
      <c r="A270" s="29">
        <v>266</v>
      </c>
      <c r="B270" s="29" t="s">
        <v>457</v>
      </c>
      <c r="C270" s="31">
        <v>43736</v>
      </c>
      <c r="D270" s="32">
        <v>7323</v>
      </c>
      <c r="E270" s="33">
        <v>0.12</v>
      </c>
      <c r="F270" s="37" t="s">
        <v>232</v>
      </c>
      <c r="G270" s="35">
        <v>10</v>
      </c>
      <c r="H270" s="35">
        <v>295</v>
      </c>
      <c r="I270" s="36">
        <f t="shared" si="21"/>
        <v>2950</v>
      </c>
      <c r="J270" s="28">
        <v>0</v>
      </c>
      <c r="K270" s="28">
        <f t="shared" si="22"/>
        <v>2950</v>
      </c>
      <c r="L270" s="28">
        <f t="shared" si="23"/>
        <v>177</v>
      </c>
      <c r="M270" s="28">
        <f t="shared" si="24"/>
        <v>177</v>
      </c>
      <c r="N270" s="28">
        <v>0</v>
      </c>
      <c r="O270" s="28">
        <f t="shared" si="25"/>
        <v>3304</v>
      </c>
    </row>
    <row r="271" spans="1:15">
      <c r="A271" s="29">
        <v>267</v>
      </c>
      <c r="B271" s="29" t="s">
        <v>457</v>
      </c>
      <c r="C271" s="31">
        <v>43736</v>
      </c>
      <c r="D271" s="32">
        <v>7323</v>
      </c>
      <c r="E271" s="33">
        <v>0.12</v>
      </c>
      <c r="F271" s="37" t="s">
        <v>233</v>
      </c>
      <c r="G271" s="35">
        <v>5.54</v>
      </c>
      <c r="H271" s="35">
        <v>295</v>
      </c>
      <c r="I271" s="36">
        <f t="shared" si="21"/>
        <v>1634.3</v>
      </c>
      <c r="J271" s="28">
        <v>0</v>
      </c>
      <c r="K271" s="28">
        <f t="shared" si="22"/>
        <v>1634.3</v>
      </c>
      <c r="L271" s="28">
        <f t="shared" si="23"/>
        <v>98.057999999999993</v>
      </c>
      <c r="M271" s="28">
        <f t="shared" si="24"/>
        <v>98.057999999999993</v>
      </c>
      <c r="N271" s="28">
        <v>0</v>
      </c>
      <c r="O271" s="28">
        <f t="shared" si="25"/>
        <v>1830.4159999999999</v>
      </c>
    </row>
    <row r="272" spans="1:15">
      <c r="A272" s="29">
        <v>268</v>
      </c>
      <c r="B272" s="29" t="s">
        <v>457</v>
      </c>
      <c r="C272" s="31">
        <v>43736</v>
      </c>
      <c r="D272" s="32">
        <v>7323</v>
      </c>
      <c r="E272" s="33">
        <v>0.12</v>
      </c>
      <c r="F272" s="37" t="s">
        <v>220</v>
      </c>
      <c r="G272" s="35">
        <v>6</v>
      </c>
      <c r="H272" s="35">
        <v>362</v>
      </c>
      <c r="I272" s="36">
        <f t="shared" si="21"/>
        <v>2172</v>
      </c>
      <c r="J272" s="28">
        <v>0</v>
      </c>
      <c r="K272" s="28">
        <f t="shared" si="22"/>
        <v>2172</v>
      </c>
      <c r="L272" s="28">
        <f t="shared" si="23"/>
        <v>130.32</v>
      </c>
      <c r="M272" s="28">
        <f t="shared" si="24"/>
        <v>130.32</v>
      </c>
      <c r="N272" s="28">
        <v>0</v>
      </c>
      <c r="O272" s="28">
        <f t="shared" si="25"/>
        <v>2432.6400000000003</v>
      </c>
    </row>
    <row r="273" spans="1:253">
      <c r="A273" s="29">
        <v>269</v>
      </c>
      <c r="B273" s="29" t="s">
        <v>457</v>
      </c>
      <c r="C273" s="31">
        <v>43736</v>
      </c>
      <c r="D273" s="32">
        <v>7323</v>
      </c>
      <c r="E273" s="33">
        <v>0.12</v>
      </c>
      <c r="F273" s="37" t="s">
        <v>221</v>
      </c>
      <c r="G273" s="35">
        <v>6</v>
      </c>
      <c r="H273" s="35">
        <v>442</v>
      </c>
      <c r="I273" s="36">
        <f t="shared" si="21"/>
        <v>2652</v>
      </c>
      <c r="J273" s="28">
        <v>0</v>
      </c>
      <c r="K273" s="28">
        <f t="shared" si="22"/>
        <v>2652</v>
      </c>
      <c r="L273" s="28">
        <f t="shared" si="23"/>
        <v>159.12</v>
      </c>
      <c r="M273" s="28">
        <f t="shared" si="24"/>
        <v>159.12</v>
      </c>
      <c r="N273" s="28">
        <v>0</v>
      </c>
      <c r="O273" s="28">
        <f t="shared" si="25"/>
        <v>2970.24</v>
      </c>
    </row>
    <row r="274" spans="1:253">
      <c r="A274" s="29">
        <v>270</v>
      </c>
      <c r="B274" s="29" t="s">
        <v>457</v>
      </c>
      <c r="C274" s="31">
        <v>43736</v>
      </c>
      <c r="D274" s="32">
        <v>7323</v>
      </c>
      <c r="E274" s="33">
        <v>0.12</v>
      </c>
      <c r="F274" s="37" t="s">
        <v>219</v>
      </c>
      <c r="G274" s="35">
        <v>3</v>
      </c>
      <c r="H274" s="35">
        <v>719</v>
      </c>
      <c r="I274" s="36">
        <f t="shared" si="21"/>
        <v>2157</v>
      </c>
      <c r="J274" s="28">
        <v>0</v>
      </c>
      <c r="K274" s="28">
        <f t="shared" si="22"/>
        <v>2157</v>
      </c>
      <c r="L274" s="28">
        <f t="shared" si="23"/>
        <v>129.41999999999999</v>
      </c>
      <c r="M274" s="28">
        <f t="shared" si="24"/>
        <v>129.41999999999999</v>
      </c>
      <c r="N274" s="28">
        <v>0</v>
      </c>
      <c r="O274" s="28">
        <f t="shared" si="25"/>
        <v>2415.84</v>
      </c>
    </row>
    <row r="275" spans="1:253">
      <c r="A275" s="29">
        <v>271</v>
      </c>
      <c r="B275" s="29" t="s">
        <v>456</v>
      </c>
      <c r="C275" s="31">
        <v>43743</v>
      </c>
      <c r="D275" s="32">
        <v>8536</v>
      </c>
      <c r="E275" s="33">
        <v>0.18</v>
      </c>
      <c r="F275" s="37" t="s">
        <v>298</v>
      </c>
      <c r="G275" s="35">
        <v>20</v>
      </c>
      <c r="H275" s="35">
        <v>55.2</v>
      </c>
      <c r="I275" s="36">
        <f t="shared" si="21"/>
        <v>1104</v>
      </c>
      <c r="J275" s="28">
        <v>0</v>
      </c>
      <c r="K275" s="28">
        <f t="shared" si="22"/>
        <v>1104</v>
      </c>
      <c r="L275" s="28">
        <f t="shared" si="23"/>
        <v>99.36</v>
      </c>
      <c r="M275" s="28">
        <f t="shared" si="24"/>
        <v>99.36</v>
      </c>
      <c r="N275" s="28">
        <v>0</v>
      </c>
      <c r="O275" s="28">
        <f t="shared" si="25"/>
        <v>1302.7199999999998</v>
      </c>
    </row>
    <row r="276" spans="1:253">
      <c r="A276" s="29">
        <v>272</v>
      </c>
      <c r="B276" s="29" t="s">
        <v>450</v>
      </c>
      <c r="C276" s="31">
        <v>43743</v>
      </c>
      <c r="D276" s="32">
        <v>8516</v>
      </c>
      <c r="E276" s="33">
        <v>0.18</v>
      </c>
      <c r="F276" s="37" t="s">
        <v>301</v>
      </c>
      <c r="G276" s="35">
        <v>2</v>
      </c>
      <c r="H276" s="35">
        <v>858.52</v>
      </c>
      <c r="I276" s="36">
        <f t="shared" si="21"/>
        <v>1717.04</v>
      </c>
      <c r="J276" s="28">
        <v>0</v>
      </c>
      <c r="K276" s="28">
        <f t="shared" si="22"/>
        <v>1717.04</v>
      </c>
      <c r="L276" s="28">
        <f t="shared" si="23"/>
        <v>154.53359999999998</v>
      </c>
      <c r="M276" s="28">
        <f t="shared" si="24"/>
        <v>154.53359999999998</v>
      </c>
      <c r="N276" s="28">
        <v>0</v>
      </c>
      <c r="O276" s="28">
        <f t="shared" si="25"/>
        <v>2026.1071999999999</v>
      </c>
    </row>
    <row r="277" spans="1:253">
      <c r="A277" s="29">
        <v>273</v>
      </c>
      <c r="B277" s="29" t="s">
        <v>457</v>
      </c>
      <c r="C277" s="31">
        <v>43743</v>
      </c>
      <c r="D277" s="32">
        <v>7323</v>
      </c>
      <c r="E277" s="33">
        <v>0.12</v>
      </c>
      <c r="F277" s="37" t="s">
        <v>295</v>
      </c>
      <c r="G277" s="35">
        <v>25</v>
      </c>
      <c r="H277" s="35">
        <v>197</v>
      </c>
      <c r="I277" s="36">
        <f t="shared" si="21"/>
        <v>4925</v>
      </c>
      <c r="J277" s="28">
        <v>0</v>
      </c>
      <c r="K277" s="28">
        <f t="shared" si="22"/>
        <v>4925</v>
      </c>
      <c r="L277" s="28">
        <f t="shared" si="23"/>
        <v>295.5</v>
      </c>
      <c r="M277" s="28">
        <f t="shared" si="24"/>
        <v>295.5</v>
      </c>
      <c r="N277" s="28">
        <v>0</v>
      </c>
      <c r="O277" s="28">
        <f t="shared" si="25"/>
        <v>5516</v>
      </c>
    </row>
    <row r="278" spans="1:253">
      <c r="A278" s="29">
        <v>274</v>
      </c>
      <c r="B278" s="29" t="s">
        <v>456</v>
      </c>
      <c r="C278" s="31">
        <v>43743</v>
      </c>
      <c r="D278" s="32">
        <v>9405</v>
      </c>
      <c r="E278" s="33">
        <v>0.12</v>
      </c>
      <c r="F278" s="37" t="s">
        <v>299</v>
      </c>
      <c r="G278" s="35">
        <v>12</v>
      </c>
      <c r="H278" s="35">
        <v>236.79</v>
      </c>
      <c r="I278" s="36">
        <f t="shared" si="21"/>
        <v>2841.48</v>
      </c>
      <c r="J278" s="28">
        <v>0</v>
      </c>
      <c r="K278" s="28">
        <f t="shared" si="22"/>
        <v>2841.48</v>
      </c>
      <c r="L278" s="28">
        <f t="shared" si="23"/>
        <v>170.4888</v>
      </c>
      <c r="M278" s="28">
        <f t="shared" si="24"/>
        <v>170.4888</v>
      </c>
      <c r="N278" s="28">
        <v>0</v>
      </c>
      <c r="O278" s="28">
        <f t="shared" si="25"/>
        <v>3182.4576000000002</v>
      </c>
    </row>
    <row r="279" spans="1:253">
      <c r="A279" s="29">
        <v>275</v>
      </c>
      <c r="B279" s="29" t="s">
        <v>450</v>
      </c>
      <c r="C279" s="31">
        <v>43743</v>
      </c>
      <c r="D279" s="32">
        <v>8516</v>
      </c>
      <c r="E279" s="33">
        <v>0.18</v>
      </c>
      <c r="F279" s="37" t="s">
        <v>300</v>
      </c>
      <c r="G279" s="35">
        <v>2</v>
      </c>
      <c r="H279" s="35">
        <v>735.63</v>
      </c>
      <c r="I279" s="36">
        <f t="shared" si="21"/>
        <v>1471.26</v>
      </c>
      <c r="J279" s="28">
        <v>0</v>
      </c>
      <c r="K279" s="28">
        <f t="shared" si="22"/>
        <v>1471.26</v>
      </c>
      <c r="L279" s="28">
        <f t="shared" si="23"/>
        <v>132.4134</v>
      </c>
      <c r="M279" s="28">
        <f t="shared" si="24"/>
        <v>132.4134</v>
      </c>
      <c r="N279" s="28">
        <v>0</v>
      </c>
      <c r="O279" s="28">
        <f t="shared" si="25"/>
        <v>1736.0867999999998</v>
      </c>
    </row>
    <row r="280" spans="1:253">
      <c r="A280" s="29">
        <v>276</v>
      </c>
      <c r="B280" s="29" t="s">
        <v>457</v>
      </c>
      <c r="C280" s="31">
        <v>43743</v>
      </c>
      <c r="D280" s="32">
        <v>7323</v>
      </c>
      <c r="E280" s="33">
        <v>0.12</v>
      </c>
      <c r="F280" s="37" t="s">
        <v>297</v>
      </c>
      <c r="G280" s="35">
        <v>6</v>
      </c>
      <c r="H280" s="35">
        <v>616</v>
      </c>
      <c r="I280" s="36">
        <f t="shared" si="21"/>
        <v>3696</v>
      </c>
      <c r="J280" s="28">
        <v>0</v>
      </c>
      <c r="K280" s="28">
        <f t="shared" si="22"/>
        <v>3696</v>
      </c>
      <c r="L280" s="28">
        <f t="shared" si="23"/>
        <v>221.76</v>
      </c>
      <c r="M280" s="28">
        <f t="shared" si="24"/>
        <v>221.76</v>
      </c>
      <c r="N280" s="28">
        <v>0</v>
      </c>
      <c r="O280" s="28">
        <f t="shared" si="25"/>
        <v>4139.5200000000004</v>
      </c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  <c r="FB280" s="23"/>
      <c r="FC280" s="23"/>
      <c r="FD280" s="23"/>
      <c r="FE280" s="23"/>
      <c r="FF280" s="23"/>
      <c r="FG280" s="23"/>
      <c r="FH280" s="23"/>
      <c r="FI280" s="23"/>
      <c r="FJ280" s="23"/>
      <c r="FK280" s="23"/>
      <c r="FL280" s="23"/>
      <c r="FM280" s="23"/>
      <c r="FN280" s="23"/>
      <c r="FO280" s="23"/>
      <c r="FP280" s="23"/>
      <c r="FQ280" s="23"/>
      <c r="FR280" s="23"/>
      <c r="FS280" s="23"/>
      <c r="FT280" s="23"/>
      <c r="FU280" s="23"/>
      <c r="FV280" s="23"/>
      <c r="FW280" s="23"/>
      <c r="FX280" s="23"/>
      <c r="FY280" s="23"/>
      <c r="FZ280" s="23"/>
      <c r="GA280" s="23"/>
      <c r="GB280" s="23"/>
      <c r="GC280" s="23"/>
      <c r="GD280" s="23"/>
      <c r="GE280" s="23"/>
      <c r="GF280" s="23"/>
      <c r="GG280" s="23"/>
      <c r="GH280" s="23"/>
      <c r="GI280" s="23"/>
      <c r="GJ280" s="23"/>
      <c r="GK280" s="23"/>
      <c r="GL280" s="23"/>
      <c r="GM280" s="23"/>
      <c r="GN280" s="23"/>
      <c r="GO280" s="23"/>
      <c r="GP280" s="23"/>
      <c r="GQ280" s="23"/>
      <c r="GR280" s="23"/>
      <c r="GS280" s="23"/>
      <c r="GT280" s="23"/>
      <c r="GU280" s="23"/>
      <c r="GV280" s="23"/>
      <c r="GW280" s="23"/>
      <c r="GX280" s="23"/>
      <c r="GY280" s="23"/>
      <c r="GZ280" s="23"/>
      <c r="HA280" s="23"/>
      <c r="HB280" s="23"/>
      <c r="HC280" s="23"/>
      <c r="HD280" s="23"/>
      <c r="HE280" s="23"/>
      <c r="HF280" s="23"/>
      <c r="HG280" s="23"/>
      <c r="HH280" s="23"/>
      <c r="HI280" s="23"/>
      <c r="HJ280" s="23"/>
      <c r="HK280" s="23"/>
      <c r="HL280" s="23"/>
      <c r="HM280" s="23"/>
      <c r="HN280" s="23"/>
      <c r="HO280" s="23"/>
      <c r="HP280" s="23"/>
      <c r="HQ280" s="23"/>
      <c r="HR280" s="23"/>
      <c r="HS280" s="23"/>
      <c r="HT280" s="23"/>
      <c r="HU280" s="23"/>
      <c r="HV280" s="23"/>
      <c r="HW280" s="23"/>
      <c r="HX280" s="23"/>
      <c r="HY280" s="23"/>
      <c r="HZ280" s="23"/>
      <c r="IA280" s="23"/>
      <c r="IB280" s="23"/>
      <c r="IC280" s="23"/>
      <c r="ID280" s="23"/>
      <c r="IE280" s="23"/>
      <c r="IF280" s="23"/>
      <c r="IG280" s="23"/>
      <c r="IH280" s="23"/>
      <c r="II280" s="23"/>
      <c r="IJ280" s="23"/>
      <c r="IK280" s="23"/>
      <c r="IL280" s="23"/>
      <c r="IM280" s="23"/>
      <c r="IN280" s="23"/>
      <c r="IO280" s="23"/>
      <c r="IP280" s="23"/>
      <c r="IQ280" s="23"/>
      <c r="IR280" s="23"/>
      <c r="IS280" s="23"/>
    </row>
    <row r="281" spans="1:253">
      <c r="A281" s="29">
        <v>277</v>
      </c>
      <c r="B281" s="29" t="s">
        <v>457</v>
      </c>
      <c r="C281" s="31">
        <v>43743</v>
      </c>
      <c r="D281" s="32">
        <v>7323</v>
      </c>
      <c r="E281" s="33">
        <v>0.12</v>
      </c>
      <c r="F281" s="37" t="s">
        <v>296</v>
      </c>
      <c r="G281" s="35">
        <v>25</v>
      </c>
      <c r="H281" s="35">
        <v>186</v>
      </c>
      <c r="I281" s="36">
        <f t="shared" si="21"/>
        <v>4650</v>
      </c>
      <c r="J281" s="28">
        <v>0</v>
      </c>
      <c r="K281" s="28">
        <f t="shared" si="22"/>
        <v>4650</v>
      </c>
      <c r="L281" s="28">
        <f t="shared" si="23"/>
        <v>279</v>
      </c>
      <c r="M281" s="28">
        <f t="shared" si="24"/>
        <v>279</v>
      </c>
      <c r="N281" s="28">
        <v>0</v>
      </c>
      <c r="O281" s="28">
        <f t="shared" si="25"/>
        <v>5208</v>
      </c>
    </row>
    <row r="282" spans="1:253">
      <c r="A282" s="29">
        <v>278</v>
      </c>
      <c r="B282" s="30" t="s">
        <v>451</v>
      </c>
      <c r="C282" s="31">
        <v>43745</v>
      </c>
      <c r="D282" s="32">
        <v>7013</v>
      </c>
      <c r="E282" s="33">
        <v>0.18</v>
      </c>
      <c r="F282" s="34" t="s">
        <v>305</v>
      </c>
      <c r="G282" s="35">
        <v>6</v>
      </c>
      <c r="H282" s="35">
        <v>294.0677</v>
      </c>
      <c r="I282" s="36">
        <f t="shared" si="21"/>
        <v>1764.4061999999999</v>
      </c>
      <c r="J282" s="28">
        <v>0</v>
      </c>
      <c r="K282" s="28">
        <f t="shared" si="22"/>
        <v>1764.4061999999999</v>
      </c>
      <c r="L282" s="28">
        <f t="shared" si="23"/>
        <v>158.79655799999998</v>
      </c>
      <c r="M282" s="28">
        <f t="shared" si="24"/>
        <v>158.79655799999998</v>
      </c>
      <c r="N282" s="28">
        <v>0</v>
      </c>
      <c r="O282" s="28">
        <f t="shared" si="25"/>
        <v>2081.9993159999999</v>
      </c>
    </row>
    <row r="283" spans="1:253">
      <c r="A283" s="29">
        <v>279</v>
      </c>
      <c r="B283" s="30" t="s">
        <v>451</v>
      </c>
      <c r="C283" s="31">
        <v>43745</v>
      </c>
      <c r="D283" s="32">
        <v>7013</v>
      </c>
      <c r="E283" s="33">
        <v>0.18</v>
      </c>
      <c r="F283" s="34" t="s">
        <v>304</v>
      </c>
      <c r="G283" s="35">
        <v>6</v>
      </c>
      <c r="H283" s="35">
        <v>266.94909999999999</v>
      </c>
      <c r="I283" s="36">
        <f t="shared" si="21"/>
        <v>1601.6945999999998</v>
      </c>
      <c r="J283" s="28">
        <v>0</v>
      </c>
      <c r="K283" s="28">
        <f t="shared" si="22"/>
        <v>1601.6945999999998</v>
      </c>
      <c r="L283" s="28">
        <f t="shared" si="23"/>
        <v>144.15251399999997</v>
      </c>
      <c r="M283" s="28">
        <f t="shared" si="24"/>
        <v>144.15251399999997</v>
      </c>
      <c r="N283" s="28">
        <v>0</v>
      </c>
      <c r="O283" s="28">
        <f t="shared" si="25"/>
        <v>1889.9996279999996</v>
      </c>
    </row>
    <row r="284" spans="1:253">
      <c r="A284" s="29">
        <v>280</v>
      </c>
      <c r="B284" s="30" t="s">
        <v>451</v>
      </c>
      <c r="C284" s="31">
        <v>43745</v>
      </c>
      <c r="D284" s="32">
        <v>7013</v>
      </c>
      <c r="E284" s="33">
        <v>0.18</v>
      </c>
      <c r="F284" s="34" t="s">
        <v>303</v>
      </c>
      <c r="G284" s="35">
        <v>6</v>
      </c>
      <c r="H284" s="35">
        <v>254.2372</v>
      </c>
      <c r="I284" s="36">
        <f t="shared" si="21"/>
        <v>1525.4232</v>
      </c>
      <c r="J284" s="28">
        <v>0</v>
      </c>
      <c r="K284" s="28">
        <f t="shared" si="22"/>
        <v>1525.4232</v>
      </c>
      <c r="L284" s="28">
        <f t="shared" si="23"/>
        <v>137.28808799999999</v>
      </c>
      <c r="M284" s="28">
        <f t="shared" si="24"/>
        <v>137.28808799999999</v>
      </c>
      <c r="N284" s="28">
        <v>0</v>
      </c>
      <c r="O284" s="28">
        <f t="shared" si="25"/>
        <v>1799.999376</v>
      </c>
    </row>
    <row r="285" spans="1:253">
      <c r="A285" s="29">
        <v>281</v>
      </c>
      <c r="B285" s="30" t="s">
        <v>451</v>
      </c>
      <c r="C285" s="31">
        <v>43745</v>
      </c>
      <c r="D285" s="32">
        <v>7013</v>
      </c>
      <c r="E285" s="33">
        <v>0.18</v>
      </c>
      <c r="F285" s="34" t="s">
        <v>287</v>
      </c>
      <c r="G285" s="35">
        <v>6</v>
      </c>
      <c r="H285" s="35">
        <v>173.73</v>
      </c>
      <c r="I285" s="36">
        <f t="shared" si="21"/>
        <v>1042.3799999999999</v>
      </c>
      <c r="J285" s="28">
        <v>0</v>
      </c>
      <c r="K285" s="28">
        <f t="shared" si="22"/>
        <v>1042.3799999999999</v>
      </c>
      <c r="L285" s="28">
        <f t="shared" si="23"/>
        <v>93.814199999999985</v>
      </c>
      <c r="M285" s="28">
        <f t="shared" si="24"/>
        <v>93.814199999999985</v>
      </c>
      <c r="N285" s="28">
        <v>0</v>
      </c>
      <c r="O285" s="28">
        <f t="shared" si="25"/>
        <v>1230.0083999999999</v>
      </c>
    </row>
    <row r="286" spans="1:253">
      <c r="A286" s="29">
        <v>282</v>
      </c>
      <c r="B286" s="30" t="s">
        <v>451</v>
      </c>
      <c r="C286" s="31">
        <v>43745</v>
      </c>
      <c r="D286" s="32">
        <v>7013</v>
      </c>
      <c r="E286" s="33">
        <v>0.18</v>
      </c>
      <c r="F286" s="34" t="s">
        <v>302</v>
      </c>
      <c r="G286" s="35">
        <v>6</v>
      </c>
      <c r="H286" s="35">
        <v>320.33890000000002</v>
      </c>
      <c r="I286" s="36">
        <f t="shared" si="21"/>
        <v>1922.0334000000003</v>
      </c>
      <c r="J286" s="28">
        <v>0</v>
      </c>
      <c r="K286" s="28">
        <f t="shared" si="22"/>
        <v>1922.0334000000003</v>
      </c>
      <c r="L286" s="28">
        <f t="shared" si="23"/>
        <v>172.98300600000002</v>
      </c>
      <c r="M286" s="28">
        <f t="shared" si="24"/>
        <v>172.98300600000002</v>
      </c>
      <c r="N286" s="28">
        <v>0</v>
      </c>
      <c r="O286" s="28">
        <f t="shared" si="25"/>
        <v>2267.9994120000001</v>
      </c>
    </row>
    <row r="287" spans="1:253">
      <c r="A287" s="29">
        <v>283</v>
      </c>
      <c r="B287" s="30" t="s">
        <v>451</v>
      </c>
      <c r="C287" s="31">
        <v>43745</v>
      </c>
      <c r="D287" s="32">
        <v>7013</v>
      </c>
      <c r="E287" s="33">
        <v>0.18</v>
      </c>
      <c r="F287" s="34" t="s">
        <v>288</v>
      </c>
      <c r="G287" s="35">
        <v>6</v>
      </c>
      <c r="H287" s="35">
        <v>161.01689999999999</v>
      </c>
      <c r="I287" s="36">
        <f t="shared" si="21"/>
        <v>966.10140000000001</v>
      </c>
      <c r="J287" s="28">
        <v>0</v>
      </c>
      <c r="K287" s="28">
        <f t="shared" si="22"/>
        <v>966.10140000000001</v>
      </c>
      <c r="L287" s="28">
        <f t="shared" si="23"/>
        <v>86.949125999999993</v>
      </c>
      <c r="M287" s="28">
        <f t="shared" si="24"/>
        <v>86.949125999999993</v>
      </c>
      <c r="N287" s="28">
        <v>0</v>
      </c>
      <c r="O287" s="28">
        <f t="shared" si="25"/>
        <v>1139.999652</v>
      </c>
    </row>
    <row r="288" spans="1:253">
      <c r="A288" s="29">
        <v>284</v>
      </c>
      <c r="B288" s="29" t="s">
        <v>453</v>
      </c>
      <c r="C288" s="31">
        <v>43745</v>
      </c>
      <c r="D288" s="32">
        <v>7323</v>
      </c>
      <c r="E288" s="33">
        <v>0.12</v>
      </c>
      <c r="F288" s="37" t="s">
        <v>111</v>
      </c>
      <c r="G288" s="35">
        <v>235.64</v>
      </c>
      <c r="H288" s="35">
        <v>185</v>
      </c>
      <c r="I288" s="36">
        <f t="shared" si="21"/>
        <v>43593.399999999994</v>
      </c>
      <c r="J288" s="28">
        <v>0</v>
      </c>
      <c r="K288" s="28">
        <f t="shared" si="22"/>
        <v>43593.399999999994</v>
      </c>
      <c r="L288" s="28">
        <f t="shared" si="23"/>
        <v>2615.6039999999994</v>
      </c>
      <c r="M288" s="28">
        <f t="shared" si="24"/>
        <v>2615.6039999999994</v>
      </c>
      <c r="N288" s="28">
        <v>0</v>
      </c>
      <c r="O288" s="28">
        <f t="shared" si="25"/>
        <v>48824.607999999993</v>
      </c>
    </row>
    <row r="289" spans="1:15">
      <c r="A289" s="29">
        <v>285</v>
      </c>
      <c r="B289" s="30" t="s">
        <v>451</v>
      </c>
      <c r="C289" s="31">
        <v>43745</v>
      </c>
      <c r="D289" s="32">
        <v>7013</v>
      </c>
      <c r="E289" s="33">
        <v>0.18</v>
      </c>
      <c r="F289" s="34" t="s">
        <v>306</v>
      </c>
      <c r="G289" s="35">
        <v>6</v>
      </c>
      <c r="H289" s="35">
        <v>350</v>
      </c>
      <c r="I289" s="36">
        <f t="shared" si="21"/>
        <v>2100</v>
      </c>
      <c r="J289" s="28">
        <v>0</v>
      </c>
      <c r="K289" s="28">
        <f t="shared" si="22"/>
        <v>2100</v>
      </c>
      <c r="L289" s="28">
        <f t="shared" si="23"/>
        <v>189</v>
      </c>
      <c r="M289" s="28">
        <f t="shared" si="24"/>
        <v>189</v>
      </c>
      <c r="N289" s="28">
        <v>0</v>
      </c>
      <c r="O289" s="28">
        <f t="shared" si="25"/>
        <v>2478</v>
      </c>
    </row>
    <row r="290" spans="1:15">
      <c r="A290" s="29">
        <v>286</v>
      </c>
      <c r="B290" s="29" t="s">
        <v>465</v>
      </c>
      <c r="C290" s="31">
        <v>43748</v>
      </c>
      <c r="D290" s="32">
        <v>7321</v>
      </c>
      <c r="E290" s="33">
        <v>0.18</v>
      </c>
      <c r="F290" s="37" t="s">
        <v>294</v>
      </c>
      <c r="G290" s="35">
        <v>2</v>
      </c>
      <c r="H290" s="35">
        <v>1461.94</v>
      </c>
      <c r="I290" s="36">
        <f t="shared" si="21"/>
        <v>2923.88</v>
      </c>
      <c r="J290" s="28">
        <v>0</v>
      </c>
      <c r="K290" s="28">
        <f t="shared" si="22"/>
        <v>2923.88</v>
      </c>
      <c r="L290" s="28">
        <f t="shared" si="23"/>
        <v>263.14920000000001</v>
      </c>
      <c r="M290" s="28">
        <f t="shared" si="24"/>
        <v>263.14920000000001</v>
      </c>
      <c r="N290" s="28">
        <v>0</v>
      </c>
      <c r="O290" s="28">
        <f t="shared" si="25"/>
        <v>3450.1783999999998</v>
      </c>
    </row>
    <row r="291" spans="1:15">
      <c r="A291" s="29">
        <v>287</v>
      </c>
      <c r="B291" s="29" t="s">
        <v>463</v>
      </c>
      <c r="C291" s="31">
        <v>43749</v>
      </c>
      <c r="D291" s="32">
        <v>7321</v>
      </c>
      <c r="E291" s="33">
        <v>0.18</v>
      </c>
      <c r="F291" s="37" t="s">
        <v>289</v>
      </c>
      <c r="G291" s="35">
        <v>2</v>
      </c>
      <c r="H291" s="35">
        <v>2025.43</v>
      </c>
      <c r="I291" s="36">
        <f t="shared" ref="I291:I354" si="26">G291*H291</f>
        <v>4050.86</v>
      </c>
      <c r="J291" s="28">
        <v>0</v>
      </c>
      <c r="K291" s="28">
        <f t="shared" si="22"/>
        <v>4050.86</v>
      </c>
      <c r="L291" s="28">
        <f t="shared" si="23"/>
        <v>364.57740000000001</v>
      </c>
      <c r="M291" s="28">
        <f t="shared" si="24"/>
        <v>364.57740000000001</v>
      </c>
      <c r="N291" s="28">
        <v>0</v>
      </c>
      <c r="O291" s="28">
        <f t="shared" si="25"/>
        <v>4780.0147999999999</v>
      </c>
    </row>
    <row r="292" spans="1:15">
      <c r="A292" s="29">
        <v>288</v>
      </c>
      <c r="B292" s="29" t="s">
        <v>463</v>
      </c>
      <c r="C292" s="31">
        <v>43749</v>
      </c>
      <c r="D292" s="32">
        <v>8421</v>
      </c>
      <c r="E292" s="33">
        <v>0.18</v>
      </c>
      <c r="F292" s="37" t="s">
        <v>291</v>
      </c>
      <c r="G292" s="35">
        <v>5</v>
      </c>
      <c r="H292" s="35">
        <v>374.58</v>
      </c>
      <c r="I292" s="36">
        <f t="shared" si="26"/>
        <v>1872.8999999999999</v>
      </c>
      <c r="J292" s="28">
        <v>0</v>
      </c>
      <c r="K292" s="28">
        <f t="shared" si="22"/>
        <v>1872.8999999999999</v>
      </c>
      <c r="L292" s="28">
        <f t="shared" si="23"/>
        <v>168.56099999999998</v>
      </c>
      <c r="M292" s="28">
        <f t="shared" si="24"/>
        <v>168.56099999999998</v>
      </c>
      <c r="N292" s="28">
        <v>0</v>
      </c>
      <c r="O292" s="28">
        <f t="shared" si="25"/>
        <v>2210.0219999999999</v>
      </c>
    </row>
    <row r="293" spans="1:15">
      <c r="A293" s="29">
        <v>289</v>
      </c>
      <c r="B293" s="29" t="s">
        <v>463</v>
      </c>
      <c r="C293" s="31">
        <v>43749</v>
      </c>
      <c r="D293" s="32">
        <v>8421</v>
      </c>
      <c r="E293" s="33">
        <v>0.18</v>
      </c>
      <c r="F293" s="37" t="s">
        <v>290</v>
      </c>
      <c r="G293" s="35">
        <v>5</v>
      </c>
      <c r="H293" s="35">
        <v>436.44</v>
      </c>
      <c r="I293" s="36">
        <f t="shared" si="26"/>
        <v>2182.1999999999998</v>
      </c>
      <c r="J293" s="28">
        <v>0</v>
      </c>
      <c r="K293" s="28">
        <f t="shared" si="22"/>
        <v>2182.1999999999998</v>
      </c>
      <c r="L293" s="28">
        <f t="shared" si="23"/>
        <v>196.39799999999997</v>
      </c>
      <c r="M293" s="28">
        <f t="shared" si="24"/>
        <v>196.39799999999997</v>
      </c>
      <c r="N293" s="28">
        <v>0</v>
      </c>
      <c r="O293" s="28">
        <f t="shared" si="25"/>
        <v>2574.9960000000001</v>
      </c>
    </row>
    <row r="294" spans="1:15">
      <c r="A294" s="29">
        <v>290</v>
      </c>
      <c r="B294" s="29" t="s">
        <v>450</v>
      </c>
      <c r="C294" s="31">
        <v>43750</v>
      </c>
      <c r="D294" s="32">
        <v>8516</v>
      </c>
      <c r="E294" s="33">
        <v>0.18</v>
      </c>
      <c r="F294" s="37" t="s">
        <v>292</v>
      </c>
      <c r="G294" s="35">
        <v>3</v>
      </c>
      <c r="H294" s="35">
        <v>594.94000000000005</v>
      </c>
      <c r="I294" s="36">
        <f t="shared" si="26"/>
        <v>1784.8200000000002</v>
      </c>
      <c r="J294" s="28">
        <v>0</v>
      </c>
      <c r="K294" s="28">
        <f t="shared" si="22"/>
        <v>1784.8200000000002</v>
      </c>
      <c r="L294" s="28">
        <f t="shared" si="23"/>
        <v>160.63380000000001</v>
      </c>
      <c r="M294" s="28">
        <f t="shared" si="24"/>
        <v>160.63380000000001</v>
      </c>
      <c r="N294" s="28">
        <v>0</v>
      </c>
      <c r="O294" s="28">
        <f t="shared" si="25"/>
        <v>2106.0876000000003</v>
      </c>
    </row>
    <row r="295" spans="1:15">
      <c r="A295" s="29">
        <v>291</v>
      </c>
      <c r="B295" s="29" t="s">
        <v>450</v>
      </c>
      <c r="C295" s="31">
        <v>43750</v>
      </c>
      <c r="D295" s="32">
        <v>8516</v>
      </c>
      <c r="E295" s="33">
        <v>0.18</v>
      </c>
      <c r="F295" s="37" t="s">
        <v>293</v>
      </c>
      <c r="G295" s="35">
        <v>2</v>
      </c>
      <c r="H295" s="35">
        <v>4777.3599999999997</v>
      </c>
      <c r="I295" s="36">
        <f t="shared" si="26"/>
        <v>9554.7199999999993</v>
      </c>
      <c r="J295" s="28">
        <v>0</v>
      </c>
      <c r="K295" s="28">
        <f t="shared" si="22"/>
        <v>9554.7199999999993</v>
      </c>
      <c r="L295" s="28">
        <f t="shared" si="23"/>
        <v>859.92479999999989</v>
      </c>
      <c r="M295" s="28">
        <f t="shared" si="24"/>
        <v>859.92479999999989</v>
      </c>
      <c r="N295" s="28">
        <v>0</v>
      </c>
      <c r="O295" s="28">
        <f t="shared" si="25"/>
        <v>11274.569600000001</v>
      </c>
    </row>
    <row r="296" spans="1:15">
      <c r="A296" s="29">
        <v>292</v>
      </c>
      <c r="B296" s="30" t="s">
        <v>451</v>
      </c>
      <c r="C296" s="31">
        <v>43751</v>
      </c>
      <c r="D296" s="32">
        <v>7013</v>
      </c>
      <c r="E296" s="33">
        <v>0.18</v>
      </c>
      <c r="F296" s="34" t="s">
        <v>308</v>
      </c>
      <c r="G296" s="35">
        <v>1</v>
      </c>
      <c r="H296" s="35">
        <v>459.322</v>
      </c>
      <c r="I296" s="36">
        <f t="shared" si="26"/>
        <v>459.322</v>
      </c>
      <c r="J296" s="28">
        <v>0</v>
      </c>
      <c r="K296" s="28">
        <f t="shared" si="22"/>
        <v>459.322</v>
      </c>
      <c r="L296" s="28">
        <f t="shared" si="23"/>
        <v>41.338979999999999</v>
      </c>
      <c r="M296" s="28">
        <f t="shared" si="24"/>
        <v>41.338979999999999</v>
      </c>
      <c r="N296" s="28">
        <v>0</v>
      </c>
      <c r="O296" s="28">
        <f t="shared" si="25"/>
        <v>541.99995999999999</v>
      </c>
    </row>
    <row r="297" spans="1:15">
      <c r="A297" s="29">
        <v>293</v>
      </c>
      <c r="B297" s="30" t="s">
        <v>451</v>
      </c>
      <c r="C297" s="31">
        <v>43751</v>
      </c>
      <c r="D297" s="32">
        <v>7013</v>
      </c>
      <c r="E297" s="33">
        <v>0.18</v>
      </c>
      <c r="F297" s="34" t="s">
        <v>309</v>
      </c>
      <c r="G297" s="35">
        <v>1</v>
      </c>
      <c r="H297" s="35">
        <v>435.59320000000002</v>
      </c>
      <c r="I297" s="36">
        <f t="shared" si="26"/>
        <v>435.59320000000002</v>
      </c>
      <c r="J297" s="28">
        <v>0</v>
      </c>
      <c r="K297" s="28">
        <f t="shared" si="22"/>
        <v>435.59320000000002</v>
      </c>
      <c r="L297" s="28">
        <f t="shared" si="23"/>
        <v>39.203388000000004</v>
      </c>
      <c r="M297" s="28">
        <f t="shared" si="24"/>
        <v>39.203388000000004</v>
      </c>
      <c r="N297" s="28">
        <v>0</v>
      </c>
      <c r="O297" s="28">
        <f t="shared" si="25"/>
        <v>513.99997600000006</v>
      </c>
    </row>
    <row r="298" spans="1:15">
      <c r="A298" s="29">
        <v>294</v>
      </c>
      <c r="B298" s="30" t="s">
        <v>451</v>
      </c>
      <c r="C298" s="31">
        <v>43751</v>
      </c>
      <c r="D298" s="32">
        <v>7013</v>
      </c>
      <c r="E298" s="33">
        <v>0.18</v>
      </c>
      <c r="F298" s="34" t="s">
        <v>307</v>
      </c>
      <c r="G298" s="35">
        <v>1</v>
      </c>
      <c r="H298" s="35">
        <v>649.15250000000003</v>
      </c>
      <c r="I298" s="36">
        <f t="shared" si="26"/>
        <v>649.15250000000003</v>
      </c>
      <c r="J298" s="28">
        <v>0</v>
      </c>
      <c r="K298" s="28">
        <f t="shared" si="22"/>
        <v>649.15250000000003</v>
      </c>
      <c r="L298" s="28">
        <f t="shared" si="23"/>
        <v>58.423724999999997</v>
      </c>
      <c r="M298" s="28">
        <f t="shared" si="24"/>
        <v>58.423724999999997</v>
      </c>
      <c r="N298" s="28">
        <v>0</v>
      </c>
      <c r="O298" s="28">
        <f t="shared" si="25"/>
        <v>765.99995000000001</v>
      </c>
    </row>
    <row r="299" spans="1:15">
      <c r="A299" s="29">
        <v>295</v>
      </c>
      <c r="B299" s="30" t="s">
        <v>451</v>
      </c>
      <c r="C299" s="31">
        <v>43751</v>
      </c>
      <c r="D299" s="32">
        <v>7013</v>
      </c>
      <c r="E299" s="33">
        <v>0.18</v>
      </c>
      <c r="F299" s="34" t="s">
        <v>307</v>
      </c>
      <c r="G299" s="35">
        <v>1</v>
      </c>
      <c r="H299" s="35">
        <v>759.322</v>
      </c>
      <c r="I299" s="36">
        <f t="shared" si="26"/>
        <v>759.322</v>
      </c>
      <c r="J299" s="28">
        <v>0</v>
      </c>
      <c r="K299" s="28">
        <f t="shared" si="22"/>
        <v>759.322</v>
      </c>
      <c r="L299" s="28">
        <f t="shared" si="23"/>
        <v>68.338979999999992</v>
      </c>
      <c r="M299" s="28">
        <f t="shared" si="24"/>
        <v>68.338979999999992</v>
      </c>
      <c r="N299" s="28">
        <v>0</v>
      </c>
      <c r="O299" s="28">
        <f t="shared" si="25"/>
        <v>895.99995999999999</v>
      </c>
    </row>
    <row r="300" spans="1:15">
      <c r="A300" s="29">
        <v>296</v>
      </c>
      <c r="B300" s="30" t="s">
        <v>451</v>
      </c>
      <c r="C300" s="31">
        <v>43751</v>
      </c>
      <c r="D300" s="32">
        <v>7013</v>
      </c>
      <c r="E300" s="33">
        <v>0.18</v>
      </c>
      <c r="F300" s="34" t="s">
        <v>287</v>
      </c>
      <c r="G300" s="35">
        <v>12</v>
      </c>
      <c r="H300" s="35">
        <v>173.73</v>
      </c>
      <c r="I300" s="36">
        <f t="shared" si="26"/>
        <v>2084.7599999999998</v>
      </c>
      <c r="J300" s="28">
        <v>0</v>
      </c>
      <c r="K300" s="28">
        <f t="shared" si="22"/>
        <v>2084.7599999999998</v>
      </c>
      <c r="L300" s="28">
        <f t="shared" si="23"/>
        <v>187.62839999999997</v>
      </c>
      <c r="M300" s="28">
        <f t="shared" si="24"/>
        <v>187.62839999999997</v>
      </c>
      <c r="N300" s="28">
        <v>0</v>
      </c>
      <c r="O300" s="28">
        <f t="shared" si="25"/>
        <v>2460.0167999999999</v>
      </c>
    </row>
    <row r="301" spans="1:15">
      <c r="A301" s="29">
        <v>297</v>
      </c>
      <c r="B301" s="30" t="s">
        <v>451</v>
      </c>
      <c r="C301" s="31">
        <v>43751</v>
      </c>
      <c r="D301" s="32">
        <v>7013</v>
      </c>
      <c r="E301" s="33">
        <v>0.18</v>
      </c>
      <c r="F301" s="34" t="s">
        <v>288</v>
      </c>
      <c r="G301" s="35">
        <v>12</v>
      </c>
      <c r="H301" s="35">
        <v>159.32</v>
      </c>
      <c r="I301" s="36">
        <f t="shared" si="26"/>
        <v>1911.84</v>
      </c>
      <c r="J301" s="28">
        <v>0</v>
      </c>
      <c r="K301" s="28">
        <f t="shared" si="22"/>
        <v>1911.84</v>
      </c>
      <c r="L301" s="28">
        <f t="shared" si="23"/>
        <v>172.06559999999999</v>
      </c>
      <c r="M301" s="28">
        <f t="shared" si="24"/>
        <v>172.06559999999999</v>
      </c>
      <c r="N301" s="28">
        <v>0</v>
      </c>
      <c r="O301" s="28">
        <f t="shared" si="25"/>
        <v>2255.9712</v>
      </c>
    </row>
    <row r="302" spans="1:15">
      <c r="A302" s="29">
        <v>298</v>
      </c>
      <c r="B302" s="30" t="s">
        <v>451</v>
      </c>
      <c r="C302" s="31">
        <v>43751</v>
      </c>
      <c r="D302" s="32">
        <v>7013</v>
      </c>
      <c r="E302" s="33">
        <v>0.18</v>
      </c>
      <c r="F302" s="34" t="s">
        <v>311</v>
      </c>
      <c r="G302" s="35">
        <v>2</v>
      </c>
      <c r="H302" s="35">
        <v>400.84739999999999</v>
      </c>
      <c r="I302" s="36">
        <f t="shared" si="26"/>
        <v>801.69479999999999</v>
      </c>
      <c r="J302" s="28">
        <v>0</v>
      </c>
      <c r="K302" s="28">
        <f t="shared" si="22"/>
        <v>801.69479999999999</v>
      </c>
      <c r="L302" s="28">
        <f t="shared" si="23"/>
        <v>72.152531999999994</v>
      </c>
      <c r="M302" s="28">
        <f t="shared" si="24"/>
        <v>72.152531999999994</v>
      </c>
      <c r="N302" s="28">
        <v>0</v>
      </c>
      <c r="O302" s="28">
        <f t="shared" si="25"/>
        <v>945.99986399999989</v>
      </c>
    </row>
    <row r="303" spans="1:15">
      <c r="A303" s="29">
        <v>299</v>
      </c>
      <c r="B303" s="30" t="s">
        <v>451</v>
      </c>
      <c r="C303" s="31">
        <v>43751</v>
      </c>
      <c r="D303" s="32">
        <v>7013</v>
      </c>
      <c r="E303" s="33">
        <v>0.18</v>
      </c>
      <c r="F303" s="34" t="s">
        <v>311</v>
      </c>
      <c r="G303" s="35">
        <v>2</v>
      </c>
      <c r="H303" s="35">
        <v>549.15250000000003</v>
      </c>
      <c r="I303" s="36">
        <f t="shared" si="26"/>
        <v>1098.3050000000001</v>
      </c>
      <c r="J303" s="28">
        <v>0</v>
      </c>
      <c r="K303" s="28">
        <f t="shared" si="22"/>
        <v>1098.3050000000001</v>
      </c>
      <c r="L303" s="28">
        <f t="shared" si="23"/>
        <v>98.847450000000009</v>
      </c>
      <c r="M303" s="28">
        <f t="shared" si="24"/>
        <v>98.847450000000009</v>
      </c>
      <c r="N303" s="28">
        <v>0</v>
      </c>
      <c r="O303" s="28">
        <f t="shared" si="25"/>
        <v>1295.9999</v>
      </c>
    </row>
    <row r="304" spans="1:15">
      <c r="A304" s="29">
        <v>300</v>
      </c>
      <c r="B304" s="30" t="s">
        <v>451</v>
      </c>
      <c r="C304" s="31">
        <v>43751</v>
      </c>
      <c r="D304" s="32">
        <v>7013</v>
      </c>
      <c r="E304" s="33">
        <v>0.18</v>
      </c>
      <c r="F304" s="34" t="s">
        <v>310</v>
      </c>
      <c r="G304" s="35">
        <v>2</v>
      </c>
      <c r="H304" s="35">
        <v>468.64400000000001</v>
      </c>
      <c r="I304" s="36">
        <f t="shared" si="26"/>
        <v>937.28800000000001</v>
      </c>
      <c r="J304" s="28">
        <v>0</v>
      </c>
      <c r="K304" s="28">
        <f t="shared" si="22"/>
        <v>937.28800000000001</v>
      </c>
      <c r="L304" s="28">
        <f t="shared" si="23"/>
        <v>84.355919999999998</v>
      </c>
      <c r="M304" s="28">
        <f t="shared" si="24"/>
        <v>84.355919999999998</v>
      </c>
      <c r="N304" s="28">
        <v>0</v>
      </c>
      <c r="O304" s="28">
        <f t="shared" si="25"/>
        <v>1105.9998399999999</v>
      </c>
    </row>
    <row r="305" spans="1:15">
      <c r="A305" s="29">
        <v>301</v>
      </c>
      <c r="B305" s="29" t="s">
        <v>464</v>
      </c>
      <c r="C305" s="47">
        <v>43754</v>
      </c>
      <c r="D305" s="32">
        <v>7323</v>
      </c>
      <c r="E305" s="33">
        <v>0.18</v>
      </c>
      <c r="F305" s="37" t="s">
        <v>284</v>
      </c>
      <c r="G305" s="35">
        <v>4</v>
      </c>
      <c r="H305" s="35">
        <v>498.73</v>
      </c>
      <c r="I305" s="36">
        <f t="shared" si="26"/>
        <v>1994.92</v>
      </c>
      <c r="J305" s="28">
        <v>0</v>
      </c>
      <c r="K305" s="28">
        <f t="shared" si="22"/>
        <v>1994.92</v>
      </c>
      <c r="L305" s="28">
        <f t="shared" si="23"/>
        <v>179.5428</v>
      </c>
      <c r="M305" s="28">
        <f t="shared" si="24"/>
        <v>179.5428</v>
      </c>
      <c r="N305" s="28">
        <v>0</v>
      </c>
      <c r="O305" s="28">
        <f t="shared" si="25"/>
        <v>2354.0056000000004</v>
      </c>
    </row>
    <row r="306" spans="1:15">
      <c r="A306" s="29">
        <v>302</v>
      </c>
      <c r="B306" s="29" t="s">
        <v>464</v>
      </c>
      <c r="C306" s="47">
        <v>43754</v>
      </c>
      <c r="D306" s="32">
        <v>7323</v>
      </c>
      <c r="E306" s="33">
        <v>0.18</v>
      </c>
      <c r="F306" s="37" t="s">
        <v>285</v>
      </c>
      <c r="G306" s="35">
        <v>4</v>
      </c>
      <c r="H306" s="35">
        <v>550</v>
      </c>
      <c r="I306" s="36">
        <f t="shared" si="26"/>
        <v>2200</v>
      </c>
      <c r="J306" s="28">
        <v>0</v>
      </c>
      <c r="K306" s="28">
        <f t="shared" si="22"/>
        <v>2200</v>
      </c>
      <c r="L306" s="28">
        <f t="shared" si="23"/>
        <v>198</v>
      </c>
      <c r="M306" s="28">
        <f t="shared" si="24"/>
        <v>198</v>
      </c>
      <c r="N306" s="28">
        <v>0</v>
      </c>
      <c r="O306" s="28">
        <f t="shared" si="25"/>
        <v>2596</v>
      </c>
    </row>
    <row r="307" spans="1:15">
      <c r="A307" s="29">
        <v>303</v>
      </c>
      <c r="B307" s="29" t="s">
        <v>464</v>
      </c>
      <c r="C307" s="47">
        <v>43754</v>
      </c>
      <c r="D307" s="32">
        <v>3924</v>
      </c>
      <c r="E307" s="33">
        <v>0.18</v>
      </c>
      <c r="F307" s="37" t="s">
        <v>286</v>
      </c>
      <c r="G307" s="35">
        <v>6</v>
      </c>
      <c r="H307" s="35">
        <v>214.41</v>
      </c>
      <c r="I307" s="36">
        <f t="shared" si="26"/>
        <v>1286.46</v>
      </c>
      <c r="J307" s="28">
        <v>0</v>
      </c>
      <c r="K307" s="28">
        <f t="shared" si="22"/>
        <v>1286.46</v>
      </c>
      <c r="L307" s="28">
        <f t="shared" si="23"/>
        <v>115.7814</v>
      </c>
      <c r="M307" s="28">
        <f t="shared" si="24"/>
        <v>115.7814</v>
      </c>
      <c r="N307" s="28">
        <v>0</v>
      </c>
      <c r="O307" s="28">
        <f t="shared" si="25"/>
        <v>1518.0228000000002</v>
      </c>
    </row>
    <row r="308" spans="1:15">
      <c r="A308" s="29">
        <v>304</v>
      </c>
      <c r="B308" s="29" t="s">
        <v>455</v>
      </c>
      <c r="C308" s="31">
        <v>43755</v>
      </c>
      <c r="D308" s="32">
        <v>8516</v>
      </c>
      <c r="E308" s="33">
        <v>0.18</v>
      </c>
      <c r="F308" s="37" t="s">
        <v>281</v>
      </c>
      <c r="G308" s="35">
        <v>4</v>
      </c>
      <c r="H308" s="35">
        <v>351.69</v>
      </c>
      <c r="I308" s="36">
        <f t="shared" si="26"/>
        <v>1406.76</v>
      </c>
      <c r="J308" s="28">
        <v>0</v>
      </c>
      <c r="K308" s="28">
        <f t="shared" si="22"/>
        <v>1406.76</v>
      </c>
      <c r="L308" s="28">
        <f t="shared" si="23"/>
        <v>126.60839999999999</v>
      </c>
      <c r="M308" s="28">
        <f t="shared" si="24"/>
        <v>126.60839999999999</v>
      </c>
      <c r="N308" s="28">
        <v>0</v>
      </c>
      <c r="O308" s="28">
        <f t="shared" si="25"/>
        <v>1659.9768000000001</v>
      </c>
    </row>
    <row r="309" spans="1:15">
      <c r="A309" s="29">
        <v>305</v>
      </c>
      <c r="B309" s="29" t="s">
        <v>455</v>
      </c>
      <c r="C309" s="31">
        <v>43755</v>
      </c>
      <c r="D309" s="32">
        <v>8509</v>
      </c>
      <c r="E309" s="33">
        <v>0.18</v>
      </c>
      <c r="F309" s="37" t="s">
        <v>282</v>
      </c>
      <c r="G309" s="35">
        <v>2</v>
      </c>
      <c r="H309" s="35">
        <v>1605.93</v>
      </c>
      <c r="I309" s="36">
        <f t="shared" si="26"/>
        <v>3211.86</v>
      </c>
      <c r="J309" s="28">
        <v>0</v>
      </c>
      <c r="K309" s="28">
        <f t="shared" si="22"/>
        <v>3211.86</v>
      </c>
      <c r="L309" s="28">
        <f t="shared" si="23"/>
        <v>289.06740000000002</v>
      </c>
      <c r="M309" s="28">
        <f t="shared" si="24"/>
        <v>289.06740000000002</v>
      </c>
      <c r="N309" s="28">
        <v>0</v>
      </c>
      <c r="O309" s="28">
        <f t="shared" si="25"/>
        <v>3789.9947999999999</v>
      </c>
    </row>
    <row r="310" spans="1:15">
      <c r="A310" s="29">
        <v>306</v>
      </c>
      <c r="B310" s="29" t="s">
        <v>455</v>
      </c>
      <c r="C310" s="31">
        <v>43755</v>
      </c>
      <c r="D310" s="32">
        <v>8516</v>
      </c>
      <c r="E310" s="33">
        <v>0.18</v>
      </c>
      <c r="F310" s="37" t="s">
        <v>283</v>
      </c>
      <c r="G310" s="35">
        <v>1</v>
      </c>
      <c r="H310" s="35">
        <v>1351.69</v>
      </c>
      <c r="I310" s="36">
        <f t="shared" si="26"/>
        <v>1351.69</v>
      </c>
      <c r="J310" s="28">
        <v>0</v>
      </c>
      <c r="K310" s="28">
        <f t="shared" si="22"/>
        <v>1351.69</v>
      </c>
      <c r="L310" s="28">
        <f t="shared" si="23"/>
        <v>121.6521</v>
      </c>
      <c r="M310" s="28">
        <f t="shared" si="24"/>
        <v>121.6521</v>
      </c>
      <c r="N310" s="28">
        <v>0</v>
      </c>
      <c r="O310" s="28">
        <f t="shared" si="25"/>
        <v>1594.9942000000001</v>
      </c>
    </row>
    <row r="311" spans="1:15">
      <c r="A311" s="29">
        <v>307</v>
      </c>
      <c r="B311" s="29" t="s">
        <v>455</v>
      </c>
      <c r="C311" s="31">
        <v>43755</v>
      </c>
      <c r="D311" s="32">
        <v>8516</v>
      </c>
      <c r="E311" s="33">
        <v>0.18</v>
      </c>
      <c r="F311" s="37" t="s">
        <v>280</v>
      </c>
      <c r="G311" s="35">
        <v>4</v>
      </c>
      <c r="H311" s="35">
        <v>656.78</v>
      </c>
      <c r="I311" s="36">
        <f t="shared" si="26"/>
        <v>2627.12</v>
      </c>
      <c r="J311" s="28">
        <v>0</v>
      </c>
      <c r="K311" s="28">
        <f t="shared" si="22"/>
        <v>2627.12</v>
      </c>
      <c r="L311" s="28">
        <f t="shared" si="23"/>
        <v>236.44079999999997</v>
      </c>
      <c r="M311" s="28">
        <f t="shared" si="24"/>
        <v>236.44079999999997</v>
      </c>
      <c r="N311" s="28">
        <v>0</v>
      </c>
      <c r="O311" s="28">
        <f t="shared" si="25"/>
        <v>3100.0015999999996</v>
      </c>
    </row>
    <row r="312" spans="1:15">
      <c r="A312" s="29">
        <v>308</v>
      </c>
      <c r="B312" s="29" t="s">
        <v>450</v>
      </c>
      <c r="C312" s="31">
        <v>43757</v>
      </c>
      <c r="D312" s="32">
        <v>8516</v>
      </c>
      <c r="E312" s="33">
        <v>0.18</v>
      </c>
      <c r="F312" s="37" t="s">
        <v>279</v>
      </c>
      <c r="G312" s="35">
        <v>6</v>
      </c>
      <c r="H312" s="35">
        <v>342.39</v>
      </c>
      <c r="I312" s="36">
        <f t="shared" si="26"/>
        <v>2054.34</v>
      </c>
      <c r="J312" s="28">
        <v>0</v>
      </c>
      <c r="K312" s="28">
        <f t="shared" si="22"/>
        <v>2054.34</v>
      </c>
      <c r="L312" s="28">
        <f t="shared" si="23"/>
        <v>184.89060000000001</v>
      </c>
      <c r="M312" s="28">
        <f t="shared" si="24"/>
        <v>184.89060000000001</v>
      </c>
      <c r="N312" s="28">
        <v>0</v>
      </c>
      <c r="O312" s="28">
        <f t="shared" si="25"/>
        <v>2424.1212000000005</v>
      </c>
    </row>
    <row r="313" spans="1:15">
      <c r="A313" s="29">
        <v>309</v>
      </c>
      <c r="B313" s="29" t="s">
        <v>465</v>
      </c>
      <c r="C313" s="31">
        <v>43757</v>
      </c>
      <c r="D313" s="32">
        <v>8509</v>
      </c>
      <c r="E313" s="33">
        <v>0.18</v>
      </c>
      <c r="F313" s="37" t="s">
        <v>276</v>
      </c>
      <c r="G313" s="35">
        <v>5</v>
      </c>
      <c r="H313" s="35">
        <v>441.45600000000002</v>
      </c>
      <c r="I313" s="36">
        <f t="shared" si="26"/>
        <v>2207.2800000000002</v>
      </c>
      <c r="J313" s="28">
        <v>0</v>
      </c>
      <c r="K313" s="28">
        <f t="shared" si="22"/>
        <v>2207.2800000000002</v>
      </c>
      <c r="L313" s="28">
        <f t="shared" si="23"/>
        <v>198.65520000000001</v>
      </c>
      <c r="M313" s="28">
        <f t="shared" si="24"/>
        <v>198.65520000000001</v>
      </c>
      <c r="N313" s="28">
        <v>0</v>
      </c>
      <c r="O313" s="28">
        <f t="shared" si="25"/>
        <v>2604.5904000000005</v>
      </c>
    </row>
    <row r="314" spans="1:15">
      <c r="A314" s="29">
        <v>310</v>
      </c>
      <c r="B314" s="29" t="s">
        <v>465</v>
      </c>
      <c r="C314" s="31">
        <v>43757</v>
      </c>
      <c r="D314" s="32">
        <v>8509</v>
      </c>
      <c r="E314" s="33">
        <v>0.18</v>
      </c>
      <c r="F314" s="37" t="s">
        <v>275</v>
      </c>
      <c r="G314" s="35">
        <v>2</v>
      </c>
      <c r="H314" s="35">
        <v>1122.135</v>
      </c>
      <c r="I314" s="36">
        <f t="shared" si="26"/>
        <v>2244.27</v>
      </c>
      <c r="J314" s="28">
        <v>0</v>
      </c>
      <c r="K314" s="28">
        <f t="shared" si="22"/>
        <v>2244.27</v>
      </c>
      <c r="L314" s="28">
        <f t="shared" si="23"/>
        <v>201.98429999999999</v>
      </c>
      <c r="M314" s="28">
        <f t="shared" si="24"/>
        <v>201.98429999999999</v>
      </c>
      <c r="N314" s="28">
        <v>0</v>
      </c>
      <c r="O314" s="28">
        <f t="shared" si="25"/>
        <v>2648.2386000000001</v>
      </c>
    </row>
    <row r="315" spans="1:15">
      <c r="A315" s="29">
        <v>311</v>
      </c>
      <c r="B315" s="29" t="s">
        <v>450</v>
      </c>
      <c r="C315" s="31">
        <v>43757</v>
      </c>
      <c r="D315" s="32">
        <v>8516</v>
      </c>
      <c r="E315" s="33">
        <v>0.18</v>
      </c>
      <c r="F315" s="37" t="s">
        <v>278</v>
      </c>
      <c r="G315" s="35">
        <v>12</v>
      </c>
      <c r="H315" s="35">
        <v>368.66</v>
      </c>
      <c r="I315" s="36">
        <f t="shared" si="26"/>
        <v>4423.92</v>
      </c>
      <c r="J315" s="28">
        <v>0</v>
      </c>
      <c r="K315" s="28">
        <f t="shared" si="22"/>
        <v>4423.92</v>
      </c>
      <c r="L315" s="28">
        <f t="shared" si="23"/>
        <v>398.15280000000001</v>
      </c>
      <c r="M315" s="28">
        <f t="shared" si="24"/>
        <v>398.15280000000001</v>
      </c>
      <c r="N315" s="28">
        <v>0</v>
      </c>
      <c r="O315" s="28">
        <f t="shared" si="25"/>
        <v>5220.2255999999998</v>
      </c>
    </row>
    <row r="316" spans="1:15">
      <c r="A316" s="29">
        <v>312</v>
      </c>
      <c r="B316" s="29" t="s">
        <v>462</v>
      </c>
      <c r="C316" s="31">
        <v>43763</v>
      </c>
      <c r="D316" s="32">
        <v>7615</v>
      </c>
      <c r="E316" s="33">
        <v>0.12</v>
      </c>
      <c r="F316" s="37" t="s">
        <v>277</v>
      </c>
      <c r="G316" s="35">
        <v>6.67</v>
      </c>
      <c r="H316" s="35">
        <v>540.17999999999995</v>
      </c>
      <c r="I316" s="36">
        <f t="shared" si="26"/>
        <v>3603.0005999999998</v>
      </c>
      <c r="J316" s="28">
        <v>0</v>
      </c>
      <c r="K316" s="28">
        <f t="shared" si="22"/>
        <v>3603.0005999999998</v>
      </c>
      <c r="L316" s="28">
        <f t="shared" si="23"/>
        <v>216.18003599999997</v>
      </c>
      <c r="M316" s="28">
        <f t="shared" si="24"/>
        <v>216.18003599999997</v>
      </c>
      <c r="N316" s="28">
        <v>0</v>
      </c>
      <c r="O316" s="28">
        <f t="shared" si="25"/>
        <v>4035.3606719999998</v>
      </c>
    </row>
    <row r="317" spans="1:15">
      <c r="A317" s="29">
        <v>313</v>
      </c>
      <c r="B317" s="29" t="s">
        <v>453</v>
      </c>
      <c r="C317" s="31">
        <v>43763</v>
      </c>
      <c r="D317" s="32">
        <v>7323</v>
      </c>
      <c r="E317" s="33">
        <v>0.12</v>
      </c>
      <c r="F317" s="37" t="s">
        <v>111</v>
      </c>
      <c r="G317" s="35">
        <v>243.63</v>
      </c>
      <c r="H317" s="35">
        <v>180</v>
      </c>
      <c r="I317" s="36">
        <f t="shared" si="26"/>
        <v>43853.4</v>
      </c>
      <c r="J317" s="28">
        <v>0</v>
      </c>
      <c r="K317" s="28">
        <f t="shared" si="22"/>
        <v>43853.4</v>
      </c>
      <c r="L317" s="28">
        <f t="shared" si="23"/>
        <v>2631.2040000000002</v>
      </c>
      <c r="M317" s="28">
        <f t="shared" si="24"/>
        <v>2631.2040000000002</v>
      </c>
      <c r="N317" s="28">
        <v>0</v>
      </c>
      <c r="O317" s="28">
        <f t="shared" si="25"/>
        <v>49115.807999999997</v>
      </c>
    </row>
    <row r="318" spans="1:15">
      <c r="A318" s="29">
        <v>314</v>
      </c>
      <c r="B318" s="29" t="s">
        <v>461</v>
      </c>
      <c r="C318" s="31">
        <v>43773</v>
      </c>
      <c r="D318" s="32">
        <v>8516</v>
      </c>
      <c r="E318" s="33">
        <v>0.18</v>
      </c>
      <c r="F318" s="37" t="s">
        <v>326</v>
      </c>
      <c r="G318" s="35">
        <v>4</v>
      </c>
      <c r="H318" s="35">
        <v>1062.0650000000001</v>
      </c>
      <c r="I318" s="36">
        <f t="shared" si="26"/>
        <v>4248.26</v>
      </c>
      <c r="J318" s="28">
        <v>0</v>
      </c>
      <c r="K318" s="28">
        <f t="shared" si="22"/>
        <v>4248.26</v>
      </c>
      <c r="L318" s="28">
        <f t="shared" si="23"/>
        <v>382.34340000000003</v>
      </c>
      <c r="M318" s="28">
        <f t="shared" si="24"/>
        <v>382.34340000000003</v>
      </c>
      <c r="N318" s="28">
        <v>0</v>
      </c>
      <c r="O318" s="28">
        <f t="shared" si="25"/>
        <v>5012.9467999999997</v>
      </c>
    </row>
    <row r="319" spans="1:15">
      <c r="A319" s="29">
        <v>315</v>
      </c>
      <c r="B319" s="29" t="s">
        <v>457</v>
      </c>
      <c r="C319" s="31">
        <v>43776</v>
      </c>
      <c r="D319" s="32">
        <v>7323</v>
      </c>
      <c r="E319" s="33">
        <v>0.12</v>
      </c>
      <c r="F319" s="37" t="s">
        <v>322</v>
      </c>
      <c r="G319" s="35">
        <v>3</v>
      </c>
      <c r="H319" s="35">
        <v>1527</v>
      </c>
      <c r="I319" s="36">
        <f t="shared" si="26"/>
        <v>4581</v>
      </c>
      <c r="J319" s="28">
        <v>0</v>
      </c>
      <c r="K319" s="28">
        <f t="shared" si="22"/>
        <v>4581</v>
      </c>
      <c r="L319" s="28">
        <f t="shared" si="23"/>
        <v>274.86</v>
      </c>
      <c r="M319" s="28">
        <f t="shared" si="24"/>
        <v>274.86</v>
      </c>
      <c r="N319" s="28">
        <v>0</v>
      </c>
      <c r="O319" s="28">
        <f t="shared" si="25"/>
        <v>5130.7199999999993</v>
      </c>
    </row>
    <row r="320" spans="1:15">
      <c r="A320" s="29">
        <v>316</v>
      </c>
      <c r="B320" s="29" t="s">
        <v>457</v>
      </c>
      <c r="C320" s="31">
        <v>43776</v>
      </c>
      <c r="D320" s="32">
        <v>7615</v>
      </c>
      <c r="E320" s="33">
        <v>0.12</v>
      </c>
      <c r="F320" s="37" t="s">
        <v>325</v>
      </c>
      <c r="G320" s="35">
        <v>3</v>
      </c>
      <c r="H320" s="35">
        <v>1218</v>
      </c>
      <c r="I320" s="36">
        <f t="shared" si="26"/>
        <v>3654</v>
      </c>
      <c r="J320" s="28">
        <v>0</v>
      </c>
      <c r="K320" s="28">
        <f t="shared" si="22"/>
        <v>3654</v>
      </c>
      <c r="L320" s="28">
        <f t="shared" si="23"/>
        <v>219.23999999999998</v>
      </c>
      <c r="M320" s="28">
        <f t="shared" si="24"/>
        <v>219.23999999999998</v>
      </c>
      <c r="N320" s="28">
        <v>0</v>
      </c>
      <c r="O320" s="28">
        <f t="shared" si="25"/>
        <v>4092.4799999999996</v>
      </c>
    </row>
    <row r="321" spans="1:15">
      <c r="A321" s="29">
        <v>317</v>
      </c>
      <c r="B321" s="29" t="s">
        <v>457</v>
      </c>
      <c r="C321" s="31">
        <v>43776</v>
      </c>
      <c r="D321" s="32">
        <v>7323</v>
      </c>
      <c r="E321" s="33">
        <v>0.12</v>
      </c>
      <c r="F321" s="37" t="s">
        <v>296</v>
      </c>
      <c r="G321" s="35">
        <v>50</v>
      </c>
      <c r="H321" s="35">
        <v>186</v>
      </c>
      <c r="I321" s="36">
        <f t="shared" si="26"/>
        <v>9300</v>
      </c>
      <c r="J321" s="28">
        <v>0</v>
      </c>
      <c r="K321" s="28">
        <f t="shared" si="22"/>
        <v>9300</v>
      </c>
      <c r="L321" s="28">
        <f t="shared" si="23"/>
        <v>558</v>
      </c>
      <c r="M321" s="28">
        <f t="shared" si="24"/>
        <v>558</v>
      </c>
      <c r="N321" s="28">
        <v>0</v>
      </c>
      <c r="O321" s="28">
        <f t="shared" si="25"/>
        <v>10416</v>
      </c>
    </row>
    <row r="322" spans="1:15">
      <c r="A322" s="29">
        <v>318</v>
      </c>
      <c r="B322" s="29" t="s">
        <v>450</v>
      </c>
      <c r="C322" s="31">
        <v>43778</v>
      </c>
      <c r="D322" s="32">
        <v>8516</v>
      </c>
      <c r="E322" s="33">
        <v>0.18</v>
      </c>
      <c r="F322" s="37" t="s">
        <v>210</v>
      </c>
      <c r="G322" s="35">
        <v>2</v>
      </c>
      <c r="H322" s="35">
        <v>1039.0350000000001</v>
      </c>
      <c r="I322" s="36">
        <f t="shared" si="26"/>
        <v>2078.0700000000002</v>
      </c>
      <c r="J322" s="28">
        <v>0</v>
      </c>
      <c r="K322" s="28">
        <f t="shared" si="22"/>
        <v>2078.0700000000002</v>
      </c>
      <c r="L322" s="28">
        <f t="shared" si="23"/>
        <v>187.02630000000002</v>
      </c>
      <c r="M322" s="28">
        <f t="shared" si="24"/>
        <v>187.02630000000002</v>
      </c>
      <c r="N322" s="28">
        <v>0</v>
      </c>
      <c r="O322" s="28">
        <f t="shared" si="25"/>
        <v>2452.1226000000001</v>
      </c>
    </row>
    <row r="323" spans="1:15">
      <c r="A323" s="29">
        <v>319</v>
      </c>
      <c r="B323" s="29" t="s">
        <v>450</v>
      </c>
      <c r="C323" s="31">
        <v>43778</v>
      </c>
      <c r="D323" s="32">
        <v>8516</v>
      </c>
      <c r="E323" s="33">
        <v>0.18</v>
      </c>
      <c r="F323" s="37" t="s">
        <v>319</v>
      </c>
      <c r="G323" s="35">
        <v>5</v>
      </c>
      <c r="H323" s="35">
        <v>348.322</v>
      </c>
      <c r="I323" s="36">
        <f t="shared" si="26"/>
        <v>1741.6100000000001</v>
      </c>
      <c r="J323" s="28">
        <v>0</v>
      </c>
      <c r="K323" s="28">
        <f t="shared" si="22"/>
        <v>1741.6100000000001</v>
      </c>
      <c r="L323" s="28">
        <f t="shared" si="23"/>
        <v>156.7449</v>
      </c>
      <c r="M323" s="28">
        <f t="shared" si="24"/>
        <v>156.7449</v>
      </c>
      <c r="N323" s="28">
        <v>0</v>
      </c>
      <c r="O323" s="28">
        <f t="shared" si="25"/>
        <v>2055.0998</v>
      </c>
    </row>
    <row r="324" spans="1:15">
      <c r="A324" s="29">
        <v>320</v>
      </c>
      <c r="B324" s="29" t="s">
        <v>465</v>
      </c>
      <c r="C324" s="31">
        <v>43780</v>
      </c>
      <c r="D324" s="32">
        <v>8516</v>
      </c>
      <c r="E324" s="33">
        <v>0.18</v>
      </c>
      <c r="F324" s="37" t="s">
        <v>317</v>
      </c>
      <c r="G324" s="35">
        <v>2</v>
      </c>
      <c r="H324" s="35">
        <v>592.4</v>
      </c>
      <c r="I324" s="36">
        <f t="shared" si="26"/>
        <v>1184.8</v>
      </c>
      <c r="J324" s="28">
        <v>0</v>
      </c>
      <c r="K324" s="28">
        <f t="shared" si="22"/>
        <v>1184.8</v>
      </c>
      <c r="L324" s="28">
        <f t="shared" si="23"/>
        <v>106.63199999999999</v>
      </c>
      <c r="M324" s="28">
        <f t="shared" si="24"/>
        <v>106.63199999999999</v>
      </c>
      <c r="N324" s="28">
        <v>0</v>
      </c>
      <c r="O324" s="28">
        <f t="shared" si="25"/>
        <v>1398.0640000000001</v>
      </c>
    </row>
    <row r="325" spans="1:15">
      <c r="A325" s="29">
        <v>321</v>
      </c>
      <c r="B325" s="29" t="s">
        <v>465</v>
      </c>
      <c r="C325" s="31">
        <v>43780</v>
      </c>
      <c r="D325" s="32">
        <v>8516</v>
      </c>
      <c r="E325" s="33">
        <v>0.18</v>
      </c>
      <c r="F325" s="37" t="s">
        <v>316</v>
      </c>
      <c r="G325" s="35">
        <v>2</v>
      </c>
      <c r="H325" s="35">
        <v>432.23</v>
      </c>
      <c r="I325" s="36">
        <f t="shared" si="26"/>
        <v>864.46</v>
      </c>
      <c r="J325" s="28">
        <v>0</v>
      </c>
      <c r="K325" s="28">
        <f t="shared" ref="K325:K381" si="27">I325-J325</f>
        <v>864.46</v>
      </c>
      <c r="L325" s="28">
        <f t="shared" ref="L325:L381" si="28">K325*E325/2</f>
        <v>77.801400000000001</v>
      </c>
      <c r="M325" s="28">
        <f t="shared" ref="M325:M381" si="29">L325</f>
        <v>77.801400000000001</v>
      </c>
      <c r="N325" s="28">
        <v>0</v>
      </c>
      <c r="O325" s="28">
        <f t="shared" ref="O325:O381" si="30">SUM(K325:N325)</f>
        <v>1020.0628000000002</v>
      </c>
    </row>
    <row r="326" spans="1:15">
      <c r="A326" s="29">
        <v>322</v>
      </c>
      <c r="B326" s="29" t="s">
        <v>465</v>
      </c>
      <c r="C326" s="31">
        <v>43780</v>
      </c>
      <c r="D326" s="32">
        <v>8516</v>
      </c>
      <c r="E326" s="33">
        <v>0.18</v>
      </c>
      <c r="F326" s="37" t="s">
        <v>315</v>
      </c>
      <c r="G326" s="35">
        <v>12</v>
      </c>
      <c r="H326" s="35">
        <v>180.52</v>
      </c>
      <c r="I326" s="36">
        <f t="shared" si="26"/>
        <v>2166.2400000000002</v>
      </c>
      <c r="J326" s="28">
        <v>0</v>
      </c>
      <c r="K326" s="28">
        <f t="shared" si="27"/>
        <v>2166.2400000000002</v>
      </c>
      <c r="L326" s="28">
        <f t="shared" si="28"/>
        <v>194.9616</v>
      </c>
      <c r="M326" s="28">
        <f t="shared" si="29"/>
        <v>194.9616</v>
      </c>
      <c r="N326" s="28">
        <v>0</v>
      </c>
      <c r="O326" s="28">
        <f t="shared" si="30"/>
        <v>2556.1632000000004</v>
      </c>
    </row>
    <row r="327" spans="1:15">
      <c r="A327" s="29">
        <v>323</v>
      </c>
      <c r="B327" s="29" t="s">
        <v>465</v>
      </c>
      <c r="C327" s="31">
        <v>43780</v>
      </c>
      <c r="D327" s="32">
        <v>8516</v>
      </c>
      <c r="E327" s="33">
        <v>0.18</v>
      </c>
      <c r="F327" s="37" t="s">
        <v>318</v>
      </c>
      <c r="G327" s="35">
        <v>2</v>
      </c>
      <c r="H327" s="35">
        <v>661.05</v>
      </c>
      <c r="I327" s="36">
        <f t="shared" si="26"/>
        <v>1322.1</v>
      </c>
      <c r="J327" s="28">
        <v>0</v>
      </c>
      <c r="K327" s="28">
        <f t="shared" si="27"/>
        <v>1322.1</v>
      </c>
      <c r="L327" s="28">
        <f t="shared" si="28"/>
        <v>118.98899999999999</v>
      </c>
      <c r="M327" s="28">
        <f t="shared" si="29"/>
        <v>118.98899999999999</v>
      </c>
      <c r="N327" s="28">
        <v>0</v>
      </c>
      <c r="O327" s="28">
        <f t="shared" si="30"/>
        <v>1560.078</v>
      </c>
    </row>
    <row r="328" spans="1:15">
      <c r="A328" s="29">
        <v>324</v>
      </c>
      <c r="B328" s="29" t="s">
        <v>463</v>
      </c>
      <c r="C328" s="31">
        <v>43780</v>
      </c>
      <c r="D328" s="32">
        <v>7321</v>
      </c>
      <c r="E328" s="33">
        <v>0.18</v>
      </c>
      <c r="F328" s="37" t="s">
        <v>289</v>
      </c>
      <c r="G328" s="35">
        <v>2</v>
      </c>
      <c r="H328" s="35">
        <v>1940.68</v>
      </c>
      <c r="I328" s="36">
        <f t="shared" si="26"/>
        <v>3881.36</v>
      </c>
      <c r="J328" s="28">
        <v>0</v>
      </c>
      <c r="K328" s="28">
        <f t="shared" si="27"/>
        <v>3881.36</v>
      </c>
      <c r="L328" s="28">
        <f t="shared" si="28"/>
        <v>349.32240000000002</v>
      </c>
      <c r="M328" s="28">
        <f t="shared" si="29"/>
        <v>349.32240000000002</v>
      </c>
      <c r="N328" s="28">
        <v>0</v>
      </c>
      <c r="O328" s="28">
        <f t="shared" si="30"/>
        <v>4580.0047999999997</v>
      </c>
    </row>
    <row r="329" spans="1:15">
      <c r="A329" s="29">
        <v>325</v>
      </c>
      <c r="B329" s="29" t="s">
        <v>463</v>
      </c>
      <c r="C329" s="31">
        <v>43780</v>
      </c>
      <c r="D329" s="32">
        <v>8516</v>
      </c>
      <c r="E329" s="33">
        <v>0.18</v>
      </c>
      <c r="F329" s="37" t="s">
        <v>321</v>
      </c>
      <c r="G329" s="35">
        <v>3</v>
      </c>
      <c r="H329" s="35">
        <v>805.09</v>
      </c>
      <c r="I329" s="36">
        <f t="shared" si="26"/>
        <v>2415.27</v>
      </c>
      <c r="J329" s="28">
        <v>0</v>
      </c>
      <c r="K329" s="28">
        <f t="shared" si="27"/>
        <v>2415.27</v>
      </c>
      <c r="L329" s="28">
        <f t="shared" si="28"/>
        <v>217.37429999999998</v>
      </c>
      <c r="M329" s="28">
        <f t="shared" si="29"/>
        <v>217.37429999999998</v>
      </c>
      <c r="N329" s="28">
        <v>0</v>
      </c>
      <c r="O329" s="28">
        <f t="shared" si="30"/>
        <v>2850.0185999999999</v>
      </c>
    </row>
    <row r="330" spans="1:15">
      <c r="A330" s="29">
        <v>326</v>
      </c>
      <c r="B330" s="29" t="s">
        <v>463</v>
      </c>
      <c r="C330" s="31">
        <v>43780</v>
      </c>
      <c r="D330" s="32">
        <v>8516</v>
      </c>
      <c r="E330" s="33">
        <v>0.18</v>
      </c>
      <c r="F330" s="37" t="s">
        <v>320</v>
      </c>
      <c r="G330" s="35">
        <v>8</v>
      </c>
      <c r="H330" s="35">
        <v>720.34</v>
      </c>
      <c r="I330" s="36">
        <f t="shared" si="26"/>
        <v>5762.72</v>
      </c>
      <c r="J330" s="28">
        <v>0</v>
      </c>
      <c r="K330" s="28">
        <f t="shared" si="27"/>
        <v>5762.72</v>
      </c>
      <c r="L330" s="28">
        <f t="shared" si="28"/>
        <v>518.64480000000003</v>
      </c>
      <c r="M330" s="28">
        <f t="shared" si="29"/>
        <v>518.64480000000003</v>
      </c>
      <c r="N330" s="28">
        <v>0</v>
      </c>
      <c r="O330" s="28">
        <f t="shared" si="30"/>
        <v>6800.0096000000003</v>
      </c>
    </row>
    <row r="331" spans="1:15">
      <c r="A331" s="29">
        <v>327</v>
      </c>
      <c r="B331" s="29" t="s">
        <v>457</v>
      </c>
      <c r="C331" s="31">
        <v>43786</v>
      </c>
      <c r="D331" s="32">
        <v>7323</v>
      </c>
      <c r="E331" s="33">
        <v>0.12</v>
      </c>
      <c r="F331" s="37" t="s">
        <v>322</v>
      </c>
      <c r="G331" s="35">
        <v>6</v>
      </c>
      <c r="H331" s="35">
        <v>1527</v>
      </c>
      <c r="I331" s="36">
        <f t="shared" si="26"/>
        <v>9162</v>
      </c>
      <c r="J331" s="28">
        <v>0</v>
      </c>
      <c r="K331" s="28">
        <f t="shared" si="27"/>
        <v>9162</v>
      </c>
      <c r="L331" s="28">
        <f t="shared" si="28"/>
        <v>549.72</v>
      </c>
      <c r="M331" s="28">
        <f t="shared" si="29"/>
        <v>549.72</v>
      </c>
      <c r="N331" s="28">
        <v>0</v>
      </c>
      <c r="O331" s="28">
        <f t="shared" si="30"/>
        <v>10261.439999999999</v>
      </c>
    </row>
    <row r="332" spans="1:15">
      <c r="A332" s="29">
        <v>328</v>
      </c>
      <c r="B332" s="29" t="s">
        <v>457</v>
      </c>
      <c r="C332" s="31">
        <v>43786</v>
      </c>
      <c r="D332" s="32">
        <v>7615</v>
      </c>
      <c r="E332" s="33">
        <v>0.12</v>
      </c>
      <c r="F332" s="37" t="s">
        <v>323</v>
      </c>
      <c r="G332" s="35">
        <v>2</v>
      </c>
      <c r="H332" s="35">
        <v>408</v>
      </c>
      <c r="I332" s="36">
        <f t="shared" si="26"/>
        <v>816</v>
      </c>
      <c r="J332" s="28">
        <v>0</v>
      </c>
      <c r="K332" s="28">
        <f t="shared" si="27"/>
        <v>816</v>
      </c>
      <c r="L332" s="28">
        <f t="shared" si="28"/>
        <v>48.96</v>
      </c>
      <c r="M332" s="28">
        <f t="shared" si="29"/>
        <v>48.96</v>
      </c>
      <c r="N332" s="28">
        <v>0</v>
      </c>
      <c r="O332" s="28">
        <f t="shared" si="30"/>
        <v>913.92000000000007</v>
      </c>
    </row>
    <row r="333" spans="1:15">
      <c r="A333" s="29">
        <v>329</v>
      </c>
      <c r="B333" s="29" t="s">
        <v>457</v>
      </c>
      <c r="C333" s="31">
        <v>43786</v>
      </c>
      <c r="D333" s="32">
        <v>7615</v>
      </c>
      <c r="E333" s="33">
        <v>0.12</v>
      </c>
      <c r="F333" s="37" t="s">
        <v>324</v>
      </c>
      <c r="G333" s="35">
        <v>2</v>
      </c>
      <c r="H333" s="35">
        <v>484</v>
      </c>
      <c r="I333" s="36">
        <f t="shared" si="26"/>
        <v>968</v>
      </c>
      <c r="J333" s="28">
        <v>0</v>
      </c>
      <c r="K333" s="28">
        <f t="shared" si="27"/>
        <v>968</v>
      </c>
      <c r="L333" s="28">
        <f t="shared" si="28"/>
        <v>58.08</v>
      </c>
      <c r="M333" s="28">
        <f t="shared" si="29"/>
        <v>58.08</v>
      </c>
      <c r="N333" s="28">
        <v>0</v>
      </c>
      <c r="O333" s="28">
        <f t="shared" si="30"/>
        <v>1084.1599999999999</v>
      </c>
    </row>
    <row r="334" spans="1:15">
      <c r="A334" s="29">
        <v>330</v>
      </c>
      <c r="B334" s="29" t="s">
        <v>450</v>
      </c>
      <c r="C334" s="31">
        <v>43806</v>
      </c>
      <c r="D334" s="32">
        <v>8516</v>
      </c>
      <c r="E334" s="33">
        <v>0.18</v>
      </c>
      <c r="F334" s="37" t="s">
        <v>348</v>
      </c>
      <c r="G334" s="35">
        <v>2</v>
      </c>
      <c r="H334" s="35">
        <v>440.7</v>
      </c>
      <c r="I334" s="36">
        <f t="shared" si="26"/>
        <v>881.4</v>
      </c>
      <c r="J334" s="28">
        <v>0</v>
      </c>
      <c r="K334" s="28">
        <f t="shared" si="27"/>
        <v>881.4</v>
      </c>
      <c r="L334" s="28">
        <f t="shared" si="28"/>
        <v>79.325999999999993</v>
      </c>
      <c r="M334" s="28">
        <f t="shared" si="29"/>
        <v>79.325999999999993</v>
      </c>
      <c r="N334" s="28">
        <v>0</v>
      </c>
      <c r="O334" s="28">
        <f t="shared" si="30"/>
        <v>1040.0519999999999</v>
      </c>
    </row>
    <row r="335" spans="1:15">
      <c r="A335" s="29">
        <v>331</v>
      </c>
      <c r="B335" s="29" t="s">
        <v>456</v>
      </c>
      <c r="C335" s="31">
        <v>43811</v>
      </c>
      <c r="D335" s="32">
        <v>9405</v>
      </c>
      <c r="E335" s="33">
        <v>0.12</v>
      </c>
      <c r="F335" s="37" t="s">
        <v>347</v>
      </c>
      <c r="G335" s="35">
        <v>40</v>
      </c>
      <c r="H335" s="35">
        <v>147.5265</v>
      </c>
      <c r="I335" s="36">
        <f t="shared" si="26"/>
        <v>5901.0599999999995</v>
      </c>
      <c r="J335" s="28">
        <v>0</v>
      </c>
      <c r="K335" s="28">
        <f t="shared" si="27"/>
        <v>5901.0599999999995</v>
      </c>
      <c r="L335" s="28">
        <f t="shared" si="28"/>
        <v>354.06359999999995</v>
      </c>
      <c r="M335" s="28">
        <f t="shared" si="29"/>
        <v>354.06359999999995</v>
      </c>
      <c r="N335" s="28">
        <v>0</v>
      </c>
      <c r="O335" s="28">
        <f t="shared" si="30"/>
        <v>6609.1871999999985</v>
      </c>
    </row>
    <row r="336" spans="1:15">
      <c r="A336" s="29">
        <v>332</v>
      </c>
      <c r="B336" s="29" t="s">
        <v>456</v>
      </c>
      <c r="C336" s="31">
        <v>43815</v>
      </c>
      <c r="D336" s="32">
        <v>9405</v>
      </c>
      <c r="E336" s="33">
        <v>0.12</v>
      </c>
      <c r="F336" s="37" t="s">
        <v>346</v>
      </c>
      <c r="G336" s="35">
        <v>40</v>
      </c>
      <c r="H336" s="35">
        <v>140.62</v>
      </c>
      <c r="I336" s="36">
        <f t="shared" si="26"/>
        <v>5624.8</v>
      </c>
      <c r="J336" s="28">
        <v>0</v>
      </c>
      <c r="K336" s="28">
        <f t="shared" si="27"/>
        <v>5624.8</v>
      </c>
      <c r="L336" s="28">
        <f t="shared" si="28"/>
        <v>337.488</v>
      </c>
      <c r="M336" s="28">
        <f t="shared" si="29"/>
        <v>337.488</v>
      </c>
      <c r="N336" s="28">
        <v>0</v>
      </c>
      <c r="O336" s="28">
        <f t="shared" si="30"/>
        <v>6299.7760000000007</v>
      </c>
    </row>
    <row r="337" spans="1:15">
      <c r="A337" s="29">
        <v>333</v>
      </c>
      <c r="B337" s="29" t="s">
        <v>465</v>
      </c>
      <c r="C337" s="31">
        <v>43815</v>
      </c>
      <c r="D337" s="32">
        <v>8516</v>
      </c>
      <c r="E337" s="33">
        <v>0.18</v>
      </c>
      <c r="F337" s="37" t="s">
        <v>345</v>
      </c>
      <c r="G337" s="35">
        <v>6</v>
      </c>
      <c r="H337" s="35">
        <v>455.11</v>
      </c>
      <c r="I337" s="36">
        <f t="shared" si="26"/>
        <v>2730.66</v>
      </c>
      <c r="J337" s="28">
        <v>0</v>
      </c>
      <c r="K337" s="28">
        <f t="shared" si="27"/>
        <v>2730.66</v>
      </c>
      <c r="L337" s="28">
        <f t="shared" si="28"/>
        <v>245.75939999999997</v>
      </c>
      <c r="M337" s="28">
        <f t="shared" si="29"/>
        <v>245.75939999999997</v>
      </c>
      <c r="N337" s="28">
        <v>0</v>
      </c>
      <c r="O337" s="28">
        <f t="shared" si="30"/>
        <v>3222.1787999999997</v>
      </c>
    </row>
    <row r="338" spans="1:15">
      <c r="A338" s="29">
        <v>334</v>
      </c>
      <c r="B338" s="29" t="s">
        <v>456</v>
      </c>
      <c r="C338" s="31">
        <v>43817</v>
      </c>
      <c r="D338" s="32">
        <v>8516</v>
      </c>
      <c r="E338" s="33">
        <v>0.18</v>
      </c>
      <c r="F338" s="37" t="s">
        <v>344</v>
      </c>
      <c r="G338" s="35">
        <v>2</v>
      </c>
      <c r="H338" s="35">
        <v>1729.95</v>
      </c>
      <c r="I338" s="36">
        <f t="shared" si="26"/>
        <v>3459.9</v>
      </c>
      <c r="J338" s="28">
        <v>0</v>
      </c>
      <c r="K338" s="28">
        <f t="shared" si="27"/>
        <v>3459.9</v>
      </c>
      <c r="L338" s="28">
        <f t="shared" si="28"/>
        <v>311.39100000000002</v>
      </c>
      <c r="M338" s="28">
        <f t="shared" si="29"/>
        <v>311.39100000000002</v>
      </c>
      <c r="N338" s="28">
        <v>0</v>
      </c>
      <c r="O338" s="28">
        <f t="shared" si="30"/>
        <v>4082.6820000000002</v>
      </c>
    </row>
    <row r="339" spans="1:15">
      <c r="A339" s="29">
        <v>335</v>
      </c>
      <c r="B339" s="29" t="s">
        <v>461</v>
      </c>
      <c r="C339" s="31">
        <v>43819</v>
      </c>
      <c r="D339" s="32">
        <v>8516</v>
      </c>
      <c r="E339" s="33">
        <v>0.18</v>
      </c>
      <c r="F339" s="37" t="s">
        <v>343</v>
      </c>
      <c r="G339" s="35">
        <v>2</v>
      </c>
      <c r="H339" s="35">
        <v>502.45580000000001</v>
      </c>
      <c r="I339" s="36">
        <f t="shared" si="26"/>
        <v>1004.9116</v>
      </c>
      <c r="J339" s="28">
        <v>0</v>
      </c>
      <c r="K339" s="28">
        <f t="shared" si="27"/>
        <v>1004.9116</v>
      </c>
      <c r="L339" s="28">
        <f t="shared" si="28"/>
        <v>90.442043999999996</v>
      </c>
      <c r="M339" s="28">
        <f t="shared" si="29"/>
        <v>90.442043999999996</v>
      </c>
      <c r="N339" s="28">
        <v>0</v>
      </c>
      <c r="O339" s="28">
        <f t="shared" si="30"/>
        <v>1185.7956879999999</v>
      </c>
    </row>
    <row r="340" spans="1:15">
      <c r="A340" s="29">
        <v>336</v>
      </c>
      <c r="B340" s="29" t="s">
        <v>461</v>
      </c>
      <c r="C340" s="31">
        <v>43819</v>
      </c>
      <c r="D340" s="32">
        <v>8516</v>
      </c>
      <c r="E340" s="33">
        <v>0.18</v>
      </c>
      <c r="F340" s="37" t="s">
        <v>342</v>
      </c>
      <c r="G340" s="35">
        <v>3</v>
      </c>
      <c r="H340" s="35">
        <v>239.18860000000001</v>
      </c>
      <c r="I340" s="36">
        <f t="shared" si="26"/>
        <v>717.56580000000008</v>
      </c>
      <c r="J340" s="28">
        <v>0</v>
      </c>
      <c r="K340" s="28">
        <f t="shared" si="27"/>
        <v>717.56580000000008</v>
      </c>
      <c r="L340" s="28">
        <f t="shared" si="28"/>
        <v>64.580922000000001</v>
      </c>
      <c r="M340" s="28">
        <f t="shared" si="29"/>
        <v>64.580922000000001</v>
      </c>
      <c r="N340" s="28">
        <v>0</v>
      </c>
      <c r="O340" s="28">
        <f t="shared" si="30"/>
        <v>846.72764400000005</v>
      </c>
    </row>
    <row r="341" spans="1:15">
      <c r="A341" s="29">
        <v>337</v>
      </c>
      <c r="B341" s="29" t="s">
        <v>461</v>
      </c>
      <c r="C341" s="31">
        <v>43820</v>
      </c>
      <c r="D341" s="32">
        <v>7321</v>
      </c>
      <c r="E341" s="33">
        <v>0.18</v>
      </c>
      <c r="F341" s="37" t="s">
        <v>341</v>
      </c>
      <c r="G341" s="35">
        <v>2</v>
      </c>
      <c r="H341" s="35">
        <v>959.33199999999999</v>
      </c>
      <c r="I341" s="36">
        <f t="shared" si="26"/>
        <v>1918.664</v>
      </c>
      <c r="J341" s="28">
        <v>0</v>
      </c>
      <c r="K341" s="28">
        <f t="shared" si="27"/>
        <v>1918.664</v>
      </c>
      <c r="L341" s="28">
        <f t="shared" si="28"/>
        <v>172.67975999999999</v>
      </c>
      <c r="M341" s="28">
        <f t="shared" si="29"/>
        <v>172.67975999999999</v>
      </c>
      <c r="N341" s="28">
        <v>0</v>
      </c>
      <c r="O341" s="28">
        <f t="shared" si="30"/>
        <v>2264.0235199999997</v>
      </c>
    </row>
    <row r="342" spans="1:15">
      <c r="A342" s="29">
        <v>338</v>
      </c>
      <c r="B342" s="29" t="s">
        <v>457</v>
      </c>
      <c r="C342" s="31">
        <v>43820</v>
      </c>
      <c r="D342" s="32">
        <v>9617</v>
      </c>
      <c r="E342" s="33">
        <v>0.18</v>
      </c>
      <c r="F342" s="37" t="s">
        <v>334</v>
      </c>
      <c r="G342" s="35">
        <v>6</v>
      </c>
      <c r="H342" s="35">
        <v>302</v>
      </c>
      <c r="I342" s="36">
        <f t="shared" si="26"/>
        <v>1812</v>
      </c>
      <c r="J342" s="28">
        <v>0</v>
      </c>
      <c r="K342" s="28">
        <f t="shared" si="27"/>
        <v>1812</v>
      </c>
      <c r="L342" s="28">
        <f t="shared" si="28"/>
        <v>163.07999999999998</v>
      </c>
      <c r="M342" s="28">
        <f t="shared" si="29"/>
        <v>163.07999999999998</v>
      </c>
      <c r="N342" s="28">
        <v>0</v>
      </c>
      <c r="O342" s="28">
        <f t="shared" si="30"/>
        <v>2138.16</v>
      </c>
    </row>
    <row r="343" spans="1:15">
      <c r="A343" s="29">
        <v>339</v>
      </c>
      <c r="B343" s="29" t="s">
        <v>457</v>
      </c>
      <c r="C343" s="31">
        <v>43820</v>
      </c>
      <c r="D343" s="32">
        <v>9617</v>
      </c>
      <c r="E343" s="33">
        <v>0.18</v>
      </c>
      <c r="F343" s="37" t="s">
        <v>335</v>
      </c>
      <c r="G343" s="35">
        <v>3</v>
      </c>
      <c r="H343" s="35">
        <v>283</v>
      </c>
      <c r="I343" s="36">
        <f t="shared" si="26"/>
        <v>849</v>
      </c>
      <c r="J343" s="28">
        <v>0</v>
      </c>
      <c r="K343" s="28">
        <f t="shared" si="27"/>
        <v>849</v>
      </c>
      <c r="L343" s="28">
        <f t="shared" si="28"/>
        <v>76.41</v>
      </c>
      <c r="M343" s="28">
        <f t="shared" si="29"/>
        <v>76.41</v>
      </c>
      <c r="N343" s="28">
        <v>0</v>
      </c>
      <c r="O343" s="28">
        <f t="shared" si="30"/>
        <v>1001.8199999999999</v>
      </c>
    </row>
    <row r="344" spans="1:15">
      <c r="A344" s="29">
        <v>340</v>
      </c>
      <c r="B344" s="29" t="s">
        <v>461</v>
      </c>
      <c r="C344" s="31">
        <v>43823</v>
      </c>
      <c r="D344" s="32">
        <v>8516</v>
      </c>
      <c r="E344" s="33">
        <v>0.18</v>
      </c>
      <c r="F344" s="37" t="s">
        <v>333</v>
      </c>
      <c r="G344" s="35">
        <v>4</v>
      </c>
      <c r="H344" s="35">
        <v>307.20339999999999</v>
      </c>
      <c r="I344" s="36">
        <f t="shared" si="26"/>
        <v>1228.8136</v>
      </c>
      <c r="J344" s="28">
        <v>0</v>
      </c>
      <c r="K344" s="28">
        <f t="shared" si="27"/>
        <v>1228.8136</v>
      </c>
      <c r="L344" s="28">
        <f t="shared" si="28"/>
        <v>110.59322399999999</v>
      </c>
      <c r="M344" s="28">
        <f t="shared" si="29"/>
        <v>110.59322399999999</v>
      </c>
      <c r="N344" s="28">
        <v>0</v>
      </c>
      <c r="O344" s="28">
        <f t="shared" si="30"/>
        <v>1450.0000479999999</v>
      </c>
    </row>
    <row r="345" spans="1:15">
      <c r="A345" s="29">
        <v>341</v>
      </c>
      <c r="B345" s="29" t="s">
        <v>466</v>
      </c>
      <c r="C345" s="31">
        <v>43826</v>
      </c>
      <c r="D345" s="32">
        <v>8516</v>
      </c>
      <c r="E345" s="33">
        <v>0.18</v>
      </c>
      <c r="F345" s="37" t="s">
        <v>332</v>
      </c>
      <c r="G345" s="35">
        <v>6</v>
      </c>
      <c r="H345" s="35">
        <v>338.98</v>
      </c>
      <c r="I345" s="36">
        <f t="shared" si="26"/>
        <v>2033.88</v>
      </c>
      <c r="J345" s="28">
        <v>0</v>
      </c>
      <c r="K345" s="28">
        <f t="shared" si="27"/>
        <v>2033.88</v>
      </c>
      <c r="L345" s="28">
        <f t="shared" si="28"/>
        <v>183.04920000000001</v>
      </c>
      <c r="M345" s="28">
        <f t="shared" si="29"/>
        <v>183.04920000000001</v>
      </c>
      <c r="N345" s="28">
        <v>0</v>
      </c>
      <c r="O345" s="28">
        <f t="shared" si="30"/>
        <v>2399.9784</v>
      </c>
    </row>
    <row r="346" spans="1:15">
      <c r="A346" s="29">
        <v>342</v>
      </c>
      <c r="B346" s="29" t="s">
        <v>468</v>
      </c>
      <c r="C346" s="31">
        <v>43827</v>
      </c>
      <c r="D346" s="32">
        <v>7323</v>
      </c>
      <c r="E346" s="33">
        <v>0.12</v>
      </c>
      <c r="F346" s="37" t="s">
        <v>331</v>
      </c>
      <c r="G346" s="35">
        <v>25</v>
      </c>
      <c r="H346" s="35">
        <v>37</v>
      </c>
      <c r="I346" s="36">
        <f t="shared" si="26"/>
        <v>925</v>
      </c>
      <c r="J346" s="28">
        <v>0</v>
      </c>
      <c r="K346" s="28">
        <f t="shared" si="27"/>
        <v>925</v>
      </c>
      <c r="L346" s="28">
        <f t="shared" si="28"/>
        <v>55.5</v>
      </c>
      <c r="M346" s="28">
        <f t="shared" si="29"/>
        <v>55.5</v>
      </c>
      <c r="N346" s="28">
        <v>0</v>
      </c>
      <c r="O346" s="28">
        <f t="shared" si="30"/>
        <v>1036</v>
      </c>
    </row>
    <row r="347" spans="1:15">
      <c r="A347" s="29">
        <v>343</v>
      </c>
      <c r="B347" s="29" t="s">
        <v>468</v>
      </c>
      <c r="C347" s="31">
        <v>43827</v>
      </c>
      <c r="D347" s="32">
        <v>3924</v>
      </c>
      <c r="E347" s="33">
        <v>0.18</v>
      </c>
      <c r="F347" s="37" t="s">
        <v>330</v>
      </c>
      <c r="G347" s="35">
        <v>16</v>
      </c>
      <c r="H347" s="35">
        <v>98.31</v>
      </c>
      <c r="I347" s="36">
        <f t="shared" si="26"/>
        <v>1572.96</v>
      </c>
      <c r="J347" s="28">
        <v>0</v>
      </c>
      <c r="K347" s="28">
        <f t="shared" si="27"/>
        <v>1572.96</v>
      </c>
      <c r="L347" s="28">
        <f t="shared" si="28"/>
        <v>141.56639999999999</v>
      </c>
      <c r="M347" s="28">
        <f t="shared" si="29"/>
        <v>141.56639999999999</v>
      </c>
      <c r="N347" s="28">
        <v>0</v>
      </c>
      <c r="O347" s="28">
        <f t="shared" si="30"/>
        <v>1856.0927999999999</v>
      </c>
    </row>
    <row r="348" spans="1:15">
      <c r="A348" s="29">
        <v>344</v>
      </c>
      <c r="B348" s="29" t="s">
        <v>468</v>
      </c>
      <c r="C348" s="31">
        <v>43827</v>
      </c>
      <c r="D348" s="32">
        <v>7323</v>
      </c>
      <c r="E348" s="33">
        <v>0.12</v>
      </c>
      <c r="F348" s="37" t="s">
        <v>329</v>
      </c>
      <c r="G348" s="35">
        <v>13.72</v>
      </c>
      <c r="H348" s="35">
        <v>133</v>
      </c>
      <c r="I348" s="36">
        <f t="shared" si="26"/>
        <v>1824.76</v>
      </c>
      <c r="J348" s="28">
        <v>0</v>
      </c>
      <c r="K348" s="28">
        <f t="shared" si="27"/>
        <v>1824.76</v>
      </c>
      <c r="L348" s="28">
        <f t="shared" si="28"/>
        <v>109.48559999999999</v>
      </c>
      <c r="M348" s="28">
        <f t="shared" si="29"/>
        <v>109.48559999999999</v>
      </c>
      <c r="N348" s="28">
        <v>0</v>
      </c>
      <c r="O348" s="28">
        <f t="shared" si="30"/>
        <v>2043.7311999999999</v>
      </c>
    </row>
    <row r="349" spans="1:15">
      <c r="A349" s="29">
        <v>345</v>
      </c>
      <c r="B349" s="29" t="s">
        <v>468</v>
      </c>
      <c r="C349" s="31">
        <v>43827</v>
      </c>
      <c r="D349" s="32">
        <v>7323</v>
      </c>
      <c r="E349" s="33">
        <v>0.12</v>
      </c>
      <c r="F349" s="37" t="s">
        <v>328</v>
      </c>
      <c r="G349" s="35">
        <v>9.7799999999999994</v>
      </c>
      <c r="H349" s="35">
        <v>167</v>
      </c>
      <c r="I349" s="36">
        <f t="shared" si="26"/>
        <v>1633.26</v>
      </c>
      <c r="J349" s="28">
        <v>0</v>
      </c>
      <c r="K349" s="28">
        <f t="shared" si="27"/>
        <v>1633.26</v>
      </c>
      <c r="L349" s="28">
        <f t="shared" si="28"/>
        <v>97.995599999999996</v>
      </c>
      <c r="M349" s="28">
        <f t="shared" si="29"/>
        <v>97.995599999999996</v>
      </c>
      <c r="N349" s="28">
        <v>0</v>
      </c>
      <c r="O349" s="28">
        <f t="shared" si="30"/>
        <v>1829.2511999999999</v>
      </c>
    </row>
    <row r="350" spans="1:15">
      <c r="A350" s="29">
        <v>346</v>
      </c>
      <c r="B350" s="29" t="s">
        <v>450</v>
      </c>
      <c r="C350" s="31">
        <v>43830</v>
      </c>
      <c r="D350" s="32">
        <v>8414</v>
      </c>
      <c r="E350" s="33">
        <v>0.18</v>
      </c>
      <c r="F350" s="37" t="s">
        <v>338</v>
      </c>
      <c r="G350" s="35">
        <v>24</v>
      </c>
      <c r="H350" s="35">
        <v>970.38750000000005</v>
      </c>
      <c r="I350" s="36">
        <f t="shared" si="26"/>
        <v>23289.300000000003</v>
      </c>
      <c r="J350" s="28">
        <v>0</v>
      </c>
      <c r="K350" s="28">
        <f t="shared" si="27"/>
        <v>23289.300000000003</v>
      </c>
      <c r="L350" s="28">
        <f t="shared" si="28"/>
        <v>2096.0370000000003</v>
      </c>
      <c r="M350" s="28">
        <f t="shared" si="29"/>
        <v>2096.0370000000003</v>
      </c>
      <c r="N350" s="28">
        <v>0</v>
      </c>
      <c r="O350" s="28">
        <f t="shared" si="30"/>
        <v>27481.374000000003</v>
      </c>
    </row>
    <row r="351" spans="1:15">
      <c r="A351" s="29">
        <v>347</v>
      </c>
      <c r="B351" s="29" t="s">
        <v>450</v>
      </c>
      <c r="C351" s="31">
        <v>43830</v>
      </c>
      <c r="D351" s="32">
        <v>8414</v>
      </c>
      <c r="E351" s="33">
        <v>0.18</v>
      </c>
      <c r="F351" s="37" t="s">
        <v>336</v>
      </c>
      <c r="G351" s="35">
        <v>8</v>
      </c>
      <c r="H351" s="35">
        <v>1005.9825</v>
      </c>
      <c r="I351" s="36">
        <f t="shared" si="26"/>
        <v>8047.86</v>
      </c>
      <c r="J351" s="28">
        <v>0</v>
      </c>
      <c r="K351" s="28">
        <f t="shared" si="27"/>
        <v>8047.86</v>
      </c>
      <c r="L351" s="28">
        <f t="shared" si="28"/>
        <v>724.30739999999992</v>
      </c>
      <c r="M351" s="28">
        <f t="shared" si="29"/>
        <v>724.30739999999992</v>
      </c>
      <c r="N351" s="28">
        <v>0</v>
      </c>
      <c r="O351" s="28">
        <f t="shared" si="30"/>
        <v>9496.4748</v>
      </c>
    </row>
    <row r="352" spans="1:15">
      <c r="A352" s="29">
        <v>348</v>
      </c>
      <c r="B352" s="29" t="s">
        <v>450</v>
      </c>
      <c r="C352" s="31">
        <v>43830</v>
      </c>
      <c r="D352" s="32">
        <v>8414</v>
      </c>
      <c r="E352" s="33">
        <v>0.18</v>
      </c>
      <c r="F352" s="37" t="s">
        <v>337</v>
      </c>
      <c r="G352" s="35">
        <v>8</v>
      </c>
      <c r="H352" s="35">
        <v>1005.9825</v>
      </c>
      <c r="I352" s="36">
        <f t="shared" si="26"/>
        <v>8047.86</v>
      </c>
      <c r="J352" s="28">
        <v>0</v>
      </c>
      <c r="K352" s="28">
        <f t="shared" si="27"/>
        <v>8047.86</v>
      </c>
      <c r="L352" s="28">
        <f t="shared" si="28"/>
        <v>724.30739999999992</v>
      </c>
      <c r="M352" s="28">
        <f t="shared" si="29"/>
        <v>724.30739999999992</v>
      </c>
      <c r="N352" s="28">
        <v>0</v>
      </c>
      <c r="O352" s="28">
        <f t="shared" si="30"/>
        <v>9496.4748</v>
      </c>
    </row>
    <row r="353" spans="1:15">
      <c r="A353" s="29">
        <v>349</v>
      </c>
      <c r="B353" s="29" t="s">
        <v>463</v>
      </c>
      <c r="C353" s="31">
        <v>43830</v>
      </c>
      <c r="D353" s="32">
        <v>8421</v>
      </c>
      <c r="E353" s="33">
        <v>0.18</v>
      </c>
      <c r="F353" s="37" t="s">
        <v>339</v>
      </c>
      <c r="G353" s="35">
        <v>5</v>
      </c>
      <c r="H353" s="35">
        <v>745.76</v>
      </c>
      <c r="I353" s="36">
        <f t="shared" si="26"/>
        <v>3728.8</v>
      </c>
      <c r="J353" s="28">
        <v>0</v>
      </c>
      <c r="K353" s="28">
        <f t="shared" si="27"/>
        <v>3728.8</v>
      </c>
      <c r="L353" s="28">
        <f t="shared" si="28"/>
        <v>335.59199999999998</v>
      </c>
      <c r="M353" s="28">
        <f t="shared" si="29"/>
        <v>335.59199999999998</v>
      </c>
      <c r="N353" s="28">
        <v>0</v>
      </c>
      <c r="O353" s="28">
        <f t="shared" si="30"/>
        <v>4399.9840000000004</v>
      </c>
    </row>
    <row r="354" spans="1:15">
      <c r="A354" s="29">
        <v>350</v>
      </c>
      <c r="B354" s="29" t="s">
        <v>463</v>
      </c>
      <c r="C354" s="31">
        <v>43830</v>
      </c>
      <c r="D354" s="32">
        <v>8421</v>
      </c>
      <c r="E354" s="33">
        <v>0.18</v>
      </c>
      <c r="F354" s="37" t="s">
        <v>340</v>
      </c>
      <c r="G354" s="35">
        <v>1</v>
      </c>
      <c r="H354" s="35">
        <v>346.61</v>
      </c>
      <c r="I354" s="36">
        <f t="shared" si="26"/>
        <v>346.61</v>
      </c>
      <c r="J354" s="28">
        <v>0</v>
      </c>
      <c r="K354" s="28">
        <f t="shared" si="27"/>
        <v>346.61</v>
      </c>
      <c r="L354" s="28">
        <f t="shared" si="28"/>
        <v>31.194900000000001</v>
      </c>
      <c r="M354" s="28">
        <f t="shared" si="29"/>
        <v>31.194900000000001</v>
      </c>
      <c r="N354" s="28">
        <v>0</v>
      </c>
      <c r="O354" s="28">
        <f t="shared" si="30"/>
        <v>408.99980000000005</v>
      </c>
    </row>
    <row r="355" spans="1:15">
      <c r="A355" s="29">
        <v>351</v>
      </c>
      <c r="B355" s="29" t="s">
        <v>463</v>
      </c>
      <c r="C355" s="31">
        <v>43831</v>
      </c>
      <c r="D355" s="32">
        <v>9405</v>
      </c>
      <c r="E355" s="33">
        <v>0.12</v>
      </c>
      <c r="F355" s="37" t="s">
        <v>350</v>
      </c>
      <c r="G355" s="35">
        <v>20</v>
      </c>
      <c r="H355" s="35">
        <v>160.71</v>
      </c>
      <c r="I355" s="36">
        <f t="shared" ref="I355:I411" si="31">G355*H355</f>
        <v>3214.2000000000003</v>
      </c>
      <c r="J355" s="28">
        <v>0</v>
      </c>
      <c r="K355" s="28">
        <f t="shared" si="27"/>
        <v>3214.2000000000003</v>
      </c>
      <c r="L355" s="28">
        <f t="shared" si="28"/>
        <v>192.852</v>
      </c>
      <c r="M355" s="28">
        <f t="shared" si="29"/>
        <v>192.852</v>
      </c>
      <c r="N355" s="28">
        <v>0</v>
      </c>
      <c r="O355" s="28">
        <f t="shared" si="30"/>
        <v>3599.904</v>
      </c>
    </row>
    <row r="356" spans="1:15">
      <c r="A356" s="29">
        <v>352</v>
      </c>
      <c r="B356" s="83" t="s">
        <v>469</v>
      </c>
      <c r="C356" s="31">
        <v>43831</v>
      </c>
      <c r="D356" s="32">
        <v>8414</v>
      </c>
      <c r="E356" s="33">
        <v>0.18</v>
      </c>
      <c r="F356" s="50" t="s">
        <v>403</v>
      </c>
      <c r="G356" s="35">
        <v>2</v>
      </c>
      <c r="H356" s="50">
        <v>1790.68</v>
      </c>
      <c r="I356" s="36">
        <f t="shared" si="31"/>
        <v>3581.36</v>
      </c>
      <c r="J356" s="28">
        <v>0</v>
      </c>
      <c r="K356" s="28">
        <f t="shared" si="27"/>
        <v>3581.36</v>
      </c>
      <c r="L356" s="28">
        <f t="shared" si="28"/>
        <v>322.32240000000002</v>
      </c>
      <c r="M356" s="28">
        <f t="shared" si="29"/>
        <v>322.32240000000002</v>
      </c>
      <c r="N356" s="28">
        <v>0</v>
      </c>
      <c r="O356" s="28">
        <f t="shared" si="30"/>
        <v>4226.0048000000006</v>
      </c>
    </row>
    <row r="357" spans="1:15">
      <c r="A357" s="29">
        <v>353</v>
      </c>
      <c r="B357" s="83" t="s">
        <v>469</v>
      </c>
      <c r="C357" s="31">
        <v>43831</v>
      </c>
      <c r="D357" s="32">
        <v>8414</v>
      </c>
      <c r="E357" s="33">
        <v>0.18</v>
      </c>
      <c r="F357" s="50" t="s">
        <v>404</v>
      </c>
      <c r="G357" s="35">
        <v>2</v>
      </c>
      <c r="H357" s="50">
        <v>1790.68</v>
      </c>
      <c r="I357" s="36">
        <f t="shared" si="31"/>
        <v>3581.36</v>
      </c>
      <c r="J357" s="28">
        <v>0</v>
      </c>
      <c r="K357" s="28">
        <f t="shared" si="27"/>
        <v>3581.36</v>
      </c>
      <c r="L357" s="28">
        <f t="shared" si="28"/>
        <v>322.32240000000002</v>
      </c>
      <c r="M357" s="28">
        <f t="shared" si="29"/>
        <v>322.32240000000002</v>
      </c>
      <c r="N357" s="28">
        <v>0</v>
      </c>
      <c r="O357" s="28">
        <f t="shared" si="30"/>
        <v>4226.0048000000006</v>
      </c>
    </row>
    <row r="358" spans="1:15">
      <c r="A358" s="29">
        <v>354</v>
      </c>
      <c r="B358" s="83" t="s">
        <v>469</v>
      </c>
      <c r="C358" s="31">
        <v>43831</v>
      </c>
      <c r="D358" s="32">
        <v>8414</v>
      </c>
      <c r="E358" s="33">
        <v>0.18</v>
      </c>
      <c r="F358" s="50" t="s">
        <v>406</v>
      </c>
      <c r="G358" s="35">
        <v>2</v>
      </c>
      <c r="H358" s="50">
        <v>1790.68</v>
      </c>
      <c r="I358" s="36">
        <f t="shared" si="31"/>
        <v>3581.36</v>
      </c>
      <c r="J358" s="28">
        <v>0</v>
      </c>
      <c r="K358" s="28">
        <f t="shared" si="27"/>
        <v>3581.36</v>
      </c>
      <c r="L358" s="28">
        <f t="shared" si="28"/>
        <v>322.32240000000002</v>
      </c>
      <c r="M358" s="28">
        <f t="shared" si="29"/>
        <v>322.32240000000002</v>
      </c>
      <c r="N358" s="28">
        <v>0</v>
      </c>
      <c r="O358" s="28">
        <f t="shared" si="30"/>
        <v>4226.0048000000006</v>
      </c>
    </row>
    <row r="359" spans="1:15">
      <c r="A359" s="29">
        <v>355</v>
      </c>
      <c r="B359" s="83" t="s">
        <v>469</v>
      </c>
      <c r="C359" s="31">
        <v>43831</v>
      </c>
      <c r="D359" s="32">
        <v>8414</v>
      </c>
      <c r="E359" s="33">
        <v>0.18</v>
      </c>
      <c r="F359" s="50" t="s">
        <v>405</v>
      </c>
      <c r="G359" s="35">
        <v>2</v>
      </c>
      <c r="H359" s="50">
        <v>1790.68</v>
      </c>
      <c r="I359" s="36">
        <f t="shared" si="31"/>
        <v>3581.36</v>
      </c>
      <c r="J359" s="28">
        <v>0</v>
      </c>
      <c r="K359" s="28">
        <f t="shared" si="27"/>
        <v>3581.36</v>
      </c>
      <c r="L359" s="28">
        <f t="shared" si="28"/>
        <v>322.32240000000002</v>
      </c>
      <c r="M359" s="28">
        <f t="shared" si="29"/>
        <v>322.32240000000002</v>
      </c>
      <c r="N359" s="28">
        <v>0</v>
      </c>
      <c r="O359" s="28">
        <f t="shared" si="30"/>
        <v>4226.0048000000006</v>
      </c>
    </row>
    <row r="360" spans="1:15">
      <c r="A360" s="29">
        <v>356</v>
      </c>
      <c r="B360" s="29" t="s">
        <v>463</v>
      </c>
      <c r="C360" s="31">
        <v>43832</v>
      </c>
      <c r="D360" s="32">
        <v>8421</v>
      </c>
      <c r="E360" s="33">
        <v>0.18</v>
      </c>
      <c r="F360" s="37" t="s">
        <v>290</v>
      </c>
      <c r="G360" s="35">
        <v>6</v>
      </c>
      <c r="H360" s="35">
        <v>438.98</v>
      </c>
      <c r="I360" s="36">
        <f t="shared" si="31"/>
        <v>2633.88</v>
      </c>
      <c r="J360" s="28">
        <v>0</v>
      </c>
      <c r="K360" s="28">
        <f t="shared" si="27"/>
        <v>2633.88</v>
      </c>
      <c r="L360" s="28">
        <f t="shared" si="28"/>
        <v>237.04920000000001</v>
      </c>
      <c r="M360" s="28">
        <f t="shared" si="29"/>
        <v>237.04920000000001</v>
      </c>
      <c r="N360" s="28">
        <v>0</v>
      </c>
      <c r="O360" s="28">
        <f t="shared" si="30"/>
        <v>3107.9784</v>
      </c>
    </row>
    <row r="361" spans="1:15">
      <c r="A361" s="29">
        <v>364</v>
      </c>
      <c r="B361" s="29" t="s">
        <v>459</v>
      </c>
      <c r="C361" s="31">
        <v>43837</v>
      </c>
      <c r="D361" s="32">
        <v>8301</v>
      </c>
      <c r="E361" s="33">
        <v>0.18</v>
      </c>
      <c r="F361" s="37" t="s">
        <v>352</v>
      </c>
      <c r="G361" s="35">
        <v>25</v>
      </c>
      <c r="H361" s="35">
        <v>50.88</v>
      </c>
      <c r="I361" s="36">
        <f t="shared" si="31"/>
        <v>1272</v>
      </c>
      <c r="J361" s="28">
        <v>0</v>
      </c>
      <c r="K361" s="28">
        <f t="shared" si="27"/>
        <v>1272</v>
      </c>
      <c r="L361" s="28">
        <f t="shared" si="28"/>
        <v>114.47999999999999</v>
      </c>
      <c r="M361" s="28">
        <f t="shared" si="29"/>
        <v>114.47999999999999</v>
      </c>
      <c r="N361" s="28">
        <v>0</v>
      </c>
      <c r="O361" s="28">
        <f t="shared" si="30"/>
        <v>1500.96</v>
      </c>
    </row>
    <row r="362" spans="1:15">
      <c r="A362" s="29">
        <v>365</v>
      </c>
      <c r="B362" s="29" t="s">
        <v>459</v>
      </c>
      <c r="C362" s="31">
        <v>43837</v>
      </c>
      <c r="D362" s="32">
        <v>8301</v>
      </c>
      <c r="E362" s="33">
        <v>0.18</v>
      </c>
      <c r="F362" s="37" t="s">
        <v>351</v>
      </c>
      <c r="G362" s="35">
        <v>25</v>
      </c>
      <c r="H362" s="35">
        <v>77.290000000000006</v>
      </c>
      <c r="I362" s="36">
        <f t="shared" si="31"/>
        <v>1932.2500000000002</v>
      </c>
      <c r="J362" s="28">
        <v>0</v>
      </c>
      <c r="K362" s="28">
        <f t="shared" si="27"/>
        <v>1932.2500000000002</v>
      </c>
      <c r="L362" s="28">
        <f t="shared" si="28"/>
        <v>173.9025</v>
      </c>
      <c r="M362" s="28">
        <f t="shared" si="29"/>
        <v>173.9025</v>
      </c>
      <c r="N362" s="28">
        <v>0</v>
      </c>
      <c r="O362" s="28">
        <f t="shared" si="30"/>
        <v>2280.0550000000003</v>
      </c>
    </row>
    <row r="363" spans="1:15">
      <c r="A363" s="29">
        <v>366</v>
      </c>
      <c r="B363" s="29" t="s">
        <v>459</v>
      </c>
      <c r="C363" s="31">
        <v>43837</v>
      </c>
      <c r="D363" s="32">
        <v>8301</v>
      </c>
      <c r="E363" s="33">
        <v>0.18</v>
      </c>
      <c r="F363" s="37" t="s">
        <v>123</v>
      </c>
      <c r="G363" s="35">
        <v>5</v>
      </c>
      <c r="H363" s="35">
        <v>192.58</v>
      </c>
      <c r="I363" s="36">
        <f t="shared" si="31"/>
        <v>962.90000000000009</v>
      </c>
      <c r="J363" s="28">
        <v>0</v>
      </c>
      <c r="K363" s="28">
        <f t="shared" si="27"/>
        <v>962.90000000000009</v>
      </c>
      <c r="L363" s="28">
        <f t="shared" si="28"/>
        <v>86.661000000000001</v>
      </c>
      <c r="M363" s="28">
        <f t="shared" si="29"/>
        <v>86.661000000000001</v>
      </c>
      <c r="N363" s="28">
        <v>0</v>
      </c>
      <c r="O363" s="28">
        <f t="shared" si="30"/>
        <v>1136.2220000000002</v>
      </c>
    </row>
    <row r="364" spans="1:15">
      <c r="A364" s="29">
        <v>367</v>
      </c>
      <c r="B364" s="29" t="s">
        <v>461</v>
      </c>
      <c r="C364" s="31">
        <v>43839</v>
      </c>
      <c r="D364" s="32">
        <v>8516</v>
      </c>
      <c r="E364" s="33">
        <v>0.18</v>
      </c>
      <c r="F364" s="37" t="s">
        <v>355</v>
      </c>
      <c r="G364" s="35">
        <v>1</v>
      </c>
      <c r="H364" s="35">
        <v>502.45</v>
      </c>
      <c r="I364" s="36">
        <f t="shared" si="31"/>
        <v>502.45</v>
      </c>
      <c r="J364" s="28">
        <v>0</v>
      </c>
      <c r="K364" s="28">
        <f t="shared" si="27"/>
        <v>502.45</v>
      </c>
      <c r="L364" s="28">
        <f t="shared" si="28"/>
        <v>45.220499999999994</v>
      </c>
      <c r="M364" s="28">
        <f t="shared" si="29"/>
        <v>45.220499999999994</v>
      </c>
      <c r="N364" s="28">
        <v>0</v>
      </c>
      <c r="O364" s="28">
        <f t="shared" si="30"/>
        <v>592.89099999999996</v>
      </c>
    </row>
    <row r="365" spans="1:15">
      <c r="A365" s="29">
        <v>368</v>
      </c>
      <c r="B365" s="29" t="s">
        <v>461</v>
      </c>
      <c r="C365" s="31">
        <v>43839</v>
      </c>
      <c r="D365" s="32">
        <v>8516</v>
      </c>
      <c r="E365" s="33">
        <v>0.18</v>
      </c>
      <c r="F365" s="37" t="s">
        <v>354</v>
      </c>
      <c r="G365" s="35">
        <v>1</v>
      </c>
      <c r="H365" s="35">
        <v>772.38</v>
      </c>
      <c r="I365" s="36">
        <f t="shared" si="31"/>
        <v>772.38</v>
      </c>
      <c r="J365" s="28">
        <v>0</v>
      </c>
      <c r="K365" s="28">
        <f t="shared" si="27"/>
        <v>772.38</v>
      </c>
      <c r="L365" s="28">
        <f t="shared" si="28"/>
        <v>69.514200000000002</v>
      </c>
      <c r="M365" s="28">
        <f t="shared" si="29"/>
        <v>69.514200000000002</v>
      </c>
      <c r="N365" s="28">
        <v>0</v>
      </c>
      <c r="O365" s="28">
        <f t="shared" si="30"/>
        <v>911.40839999999992</v>
      </c>
    </row>
    <row r="366" spans="1:15">
      <c r="A366" s="29">
        <v>369</v>
      </c>
      <c r="B366" s="29" t="s">
        <v>461</v>
      </c>
      <c r="C366" s="31">
        <v>43839</v>
      </c>
      <c r="D366" s="32">
        <v>8516</v>
      </c>
      <c r="E366" s="33">
        <v>0.18</v>
      </c>
      <c r="F366" s="37" t="s">
        <v>357</v>
      </c>
      <c r="G366" s="35">
        <v>1</v>
      </c>
      <c r="H366" s="35">
        <v>332.2</v>
      </c>
      <c r="I366" s="36">
        <f t="shared" si="31"/>
        <v>332.2</v>
      </c>
      <c r="J366" s="28">
        <v>0</v>
      </c>
      <c r="K366" s="28">
        <f t="shared" si="27"/>
        <v>332.2</v>
      </c>
      <c r="L366" s="28">
        <f t="shared" si="28"/>
        <v>29.897999999999996</v>
      </c>
      <c r="M366" s="28">
        <f t="shared" si="29"/>
        <v>29.897999999999996</v>
      </c>
      <c r="N366" s="28">
        <v>0</v>
      </c>
      <c r="O366" s="28">
        <f t="shared" si="30"/>
        <v>391.99599999999998</v>
      </c>
    </row>
    <row r="367" spans="1:15">
      <c r="A367" s="29">
        <v>370</v>
      </c>
      <c r="B367" s="29" t="s">
        <v>461</v>
      </c>
      <c r="C367" s="31">
        <v>43839</v>
      </c>
      <c r="D367" s="32">
        <v>8510</v>
      </c>
      <c r="E367" s="33">
        <v>0.18</v>
      </c>
      <c r="F367" s="37" t="s">
        <v>356</v>
      </c>
      <c r="G367" s="35">
        <v>1</v>
      </c>
      <c r="H367" s="35">
        <v>718.39</v>
      </c>
      <c r="I367" s="36">
        <f t="shared" si="31"/>
        <v>718.39</v>
      </c>
      <c r="J367" s="28">
        <v>0</v>
      </c>
      <c r="K367" s="28">
        <f t="shared" si="27"/>
        <v>718.39</v>
      </c>
      <c r="L367" s="28">
        <f t="shared" si="28"/>
        <v>64.65509999999999</v>
      </c>
      <c r="M367" s="28">
        <f t="shared" si="29"/>
        <v>64.65509999999999</v>
      </c>
      <c r="N367" s="28">
        <v>0</v>
      </c>
      <c r="O367" s="28">
        <f t="shared" si="30"/>
        <v>847.70019999999988</v>
      </c>
    </row>
    <row r="368" spans="1:15">
      <c r="A368" s="29">
        <v>371</v>
      </c>
      <c r="B368" s="29" t="s">
        <v>461</v>
      </c>
      <c r="C368" s="31">
        <v>43839</v>
      </c>
      <c r="D368" s="32">
        <v>8510</v>
      </c>
      <c r="E368" s="33">
        <v>0.18</v>
      </c>
      <c r="F368" s="37" t="s">
        <v>353</v>
      </c>
      <c r="G368" s="35">
        <v>2</v>
      </c>
      <c r="H368" s="35">
        <v>622.88</v>
      </c>
      <c r="I368" s="36">
        <f t="shared" si="31"/>
        <v>1245.76</v>
      </c>
      <c r="J368" s="28">
        <v>0</v>
      </c>
      <c r="K368" s="28">
        <f t="shared" si="27"/>
        <v>1245.76</v>
      </c>
      <c r="L368" s="28">
        <f t="shared" si="28"/>
        <v>112.11839999999999</v>
      </c>
      <c r="M368" s="28">
        <f t="shared" si="29"/>
        <v>112.11839999999999</v>
      </c>
      <c r="N368" s="28">
        <v>0</v>
      </c>
      <c r="O368" s="28">
        <f t="shared" si="30"/>
        <v>1469.9968000000001</v>
      </c>
    </row>
    <row r="369" spans="1:15">
      <c r="A369" s="29">
        <v>372</v>
      </c>
      <c r="B369" s="29" t="s">
        <v>456</v>
      </c>
      <c r="C369" s="31">
        <v>43840</v>
      </c>
      <c r="D369" s="32">
        <v>8510</v>
      </c>
      <c r="E369" s="33">
        <v>0.18</v>
      </c>
      <c r="F369" s="37" t="s">
        <v>358</v>
      </c>
      <c r="G369" s="35">
        <v>4</v>
      </c>
      <c r="H369" s="35">
        <v>657</v>
      </c>
      <c r="I369" s="36">
        <f t="shared" si="31"/>
        <v>2628</v>
      </c>
      <c r="J369" s="28">
        <v>0</v>
      </c>
      <c r="K369" s="28">
        <f t="shared" si="27"/>
        <v>2628</v>
      </c>
      <c r="L369" s="28">
        <f t="shared" si="28"/>
        <v>236.51999999999998</v>
      </c>
      <c r="M369" s="28">
        <f t="shared" si="29"/>
        <v>236.51999999999998</v>
      </c>
      <c r="N369" s="28">
        <v>0</v>
      </c>
      <c r="O369" s="28">
        <f t="shared" si="30"/>
        <v>3101.04</v>
      </c>
    </row>
    <row r="370" spans="1:15">
      <c r="A370" s="29">
        <v>373</v>
      </c>
      <c r="B370" s="29" t="s">
        <v>468</v>
      </c>
      <c r="C370" s="31">
        <v>43841</v>
      </c>
      <c r="D370" s="32">
        <v>7323</v>
      </c>
      <c r="E370" s="33">
        <v>0.12</v>
      </c>
      <c r="F370" s="37" t="s">
        <v>359</v>
      </c>
      <c r="G370" s="35">
        <v>12</v>
      </c>
      <c r="H370" s="35">
        <v>65.599999999999994</v>
      </c>
      <c r="I370" s="36">
        <f t="shared" si="31"/>
        <v>787.19999999999993</v>
      </c>
      <c r="J370" s="28">
        <v>0</v>
      </c>
      <c r="K370" s="28">
        <f t="shared" si="27"/>
        <v>787.19999999999993</v>
      </c>
      <c r="L370" s="28">
        <f t="shared" si="28"/>
        <v>47.231999999999992</v>
      </c>
      <c r="M370" s="28">
        <f t="shared" si="29"/>
        <v>47.231999999999992</v>
      </c>
      <c r="N370" s="28">
        <v>0</v>
      </c>
      <c r="O370" s="28">
        <f t="shared" si="30"/>
        <v>881.66399999999987</v>
      </c>
    </row>
    <row r="371" spans="1:15">
      <c r="A371" s="29">
        <v>374</v>
      </c>
      <c r="B371" s="29" t="s">
        <v>468</v>
      </c>
      <c r="C371" s="31">
        <v>43841</v>
      </c>
      <c r="D371" s="32">
        <v>7323</v>
      </c>
      <c r="E371" s="33">
        <v>0.12</v>
      </c>
      <c r="F371" s="37" t="s">
        <v>360</v>
      </c>
      <c r="G371" s="35">
        <v>8</v>
      </c>
      <c r="H371" s="35">
        <v>122</v>
      </c>
      <c r="I371" s="36">
        <f t="shared" si="31"/>
        <v>976</v>
      </c>
      <c r="J371" s="28">
        <v>0</v>
      </c>
      <c r="K371" s="28">
        <f t="shared" si="27"/>
        <v>976</v>
      </c>
      <c r="L371" s="28">
        <f t="shared" si="28"/>
        <v>58.559999999999995</v>
      </c>
      <c r="M371" s="28">
        <f t="shared" si="29"/>
        <v>58.559999999999995</v>
      </c>
      <c r="N371" s="28">
        <v>0</v>
      </c>
      <c r="O371" s="28">
        <f t="shared" si="30"/>
        <v>1093.1199999999999</v>
      </c>
    </row>
    <row r="372" spans="1:15">
      <c r="A372" s="29">
        <v>375</v>
      </c>
      <c r="B372" s="29" t="s">
        <v>461</v>
      </c>
      <c r="C372" s="31">
        <v>43843</v>
      </c>
      <c r="D372" s="32">
        <v>8516</v>
      </c>
      <c r="E372" s="33">
        <v>0.18</v>
      </c>
      <c r="F372" s="37" t="s">
        <v>361</v>
      </c>
      <c r="G372" s="35">
        <v>3</v>
      </c>
      <c r="H372" s="35">
        <v>1204.23</v>
      </c>
      <c r="I372" s="36">
        <f t="shared" si="31"/>
        <v>3612.69</v>
      </c>
      <c r="J372" s="28">
        <v>0</v>
      </c>
      <c r="K372" s="28">
        <f t="shared" si="27"/>
        <v>3612.69</v>
      </c>
      <c r="L372" s="28">
        <f t="shared" si="28"/>
        <v>325.14209999999997</v>
      </c>
      <c r="M372" s="28">
        <f t="shared" si="29"/>
        <v>325.14209999999997</v>
      </c>
      <c r="N372" s="28">
        <v>0</v>
      </c>
      <c r="O372" s="28">
        <f t="shared" si="30"/>
        <v>4262.9741999999997</v>
      </c>
    </row>
    <row r="373" spans="1:15">
      <c r="A373" s="29">
        <v>376</v>
      </c>
      <c r="B373" s="29" t="s">
        <v>450</v>
      </c>
      <c r="C373" s="31">
        <v>43848</v>
      </c>
      <c r="D373" s="32">
        <v>8516</v>
      </c>
      <c r="E373" s="33">
        <v>0.18</v>
      </c>
      <c r="F373" s="37" t="s">
        <v>367</v>
      </c>
      <c r="G373" s="35">
        <v>1</v>
      </c>
      <c r="H373" s="35">
        <v>581.39</v>
      </c>
      <c r="I373" s="36">
        <f t="shared" si="31"/>
        <v>581.39</v>
      </c>
      <c r="J373" s="28">
        <v>0</v>
      </c>
      <c r="K373" s="28">
        <f t="shared" si="27"/>
        <v>581.39</v>
      </c>
      <c r="L373" s="28">
        <f t="shared" si="28"/>
        <v>52.325099999999999</v>
      </c>
      <c r="M373" s="28">
        <f t="shared" si="29"/>
        <v>52.325099999999999</v>
      </c>
      <c r="N373" s="28">
        <v>0</v>
      </c>
      <c r="O373" s="28">
        <f t="shared" si="30"/>
        <v>686.04020000000003</v>
      </c>
    </row>
    <row r="374" spans="1:15">
      <c r="A374" s="29">
        <v>377</v>
      </c>
      <c r="B374" s="29" t="s">
        <v>450</v>
      </c>
      <c r="C374" s="31">
        <v>43848</v>
      </c>
      <c r="D374" s="32">
        <v>8516</v>
      </c>
      <c r="E374" s="33">
        <v>0.18</v>
      </c>
      <c r="F374" s="37" t="s">
        <v>365</v>
      </c>
      <c r="G374" s="35">
        <v>1</v>
      </c>
      <c r="H374" s="35">
        <v>581.39</v>
      </c>
      <c r="I374" s="36">
        <f t="shared" si="31"/>
        <v>581.39</v>
      </c>
      <c r="J374" s="28">
        <v>0</v>
      </c>
      <c r="K374" s="28">
        <f t="shared" si="27"/>
        <v>581.39</v>
      </c>
      <c r="L374" s="28">
        <f t="shared" si="28"/>
        <v>52.325099999999999</v>
      </c>
      <c r="M374" s="28">
        <f t="shared" si="29"/>
        <v>52.325099999999999</v>
      </c>
      <c r="N374" s="28">
        <v>0</v>
      </c>
      <c r="O374" s="28">
        <f t="shared" si="30"/>
        <v>686.04020000000003</v>
      </c>
    </row>
    <row r="375" spans="1:15">
      <c r="A375" s="29">
        <v>378</v>
      </c>
      <c r="B375" s="29" t="s">
        <v>450</v>
      </c>
      <c r="C375" s="31">
        <v>43848</v>
      </c>
      <c r="D375" s="32">
        <v>8516</v>
      </c>
      <c r="E375" s="33">
        <v>0.18</v>
      </c>
      <c r="F375" s="37" t="s">
        <v>366</v>
      </c>
      <c r="G375" s="35">
        <v>1</v>
      </c>
      <c r="H375" s="35">
        <v>581.39</v>
      </c>
      <c r="I375" s="36">
        <f t="shared" si="31"/>
        <v>581.39</v>
      </c>
      <c r="J375" s="28">
        <v>0</v>
      </c>
      <c r="K375" s="28">
        <f t="shared" si="27"/>
        <v>581.39</v>
      </c>
      <c r="L375" s="28">
        <f t="shared" si="28"/>
        <v>52.325099999999999</v>
      </c>
      <c r="M375" s="28">
        <f t="shared" si="29"/>
        <v>52.325099999999999</v>
      </c>
      <c r="N375" s="28">
        <v>0</v>
      </c>
      <c r="O375" s="28">
        <f t="shared" si="30"/>
        <v>686.04020000000003</v>
      </c>
    </row>
    <row r="376" spans="1:15">
      <c r="A376" s="29">
        <v>379</v>
      </c>
      <c r="B376" s="29" t="s">
        <v>450</v>
      </c>
      <c r="C376" s="31">
        <v>43848</v>
      </c>
      <c r="D376" s="32">
        <v>8516</v>
      </c>
      <c r="E376" s="33">
        <v>0.18</v>
      </c>
      <c r="F376" s="37" t="s">
        <v>130</v>
      </c>
      <c r="G376" s="35">
        <v>1</v>
      </c>
      <c r="H376" s="35">
        <v>858.52</v>
      </c>
      <c r="I376" s="36">
        <f t="shared" si="31"/>
        <v>858.52</v>
      </c>
      <c r="J376" s="28">
        <v>0</v>
      </c>
      <c r="K376" s="28">
        <f t="shared" si="27"/>
        <v>858.52</v>
      </c>
      <c r="L376" s="28">
        <f t="shared" si="28"/>
        <v>77.266799999999989</v>
      </c>
      <c r="M376" s="28">
        <f t="shared" si="29"/>
        <v>77.266799999999989</v>
      </c>
      <c r="N376" s="28">
        <v>0</v>
      </c>
      <c r="O376" s="28">
        <f t="shared" si="30"/>
        <v>1013.0536</v>
      </c>
    </row>
    <row r="377" spans="1:15">
      <c r="A377" s="29">
        <v>380</v>
      </c>
      <c r="B377" s="29" t="s">
        <v>450</v>
      </c>
      <c r="C377" s="31">
        <v>43848</v>
      </c>
      <c r="D377" s="32">
        <v>8516</v>
      </c>
      <c r="E377" s="33">
        <v>0.18</v>
      </c>
      <c r="F377" s="37" t="s">
        <v>368</v>
      </c>
      <c r="G377" s="35">
        <v>1</v>
      </c>
      <c r="H377" s="35">
        <v>858.52</v>
      </c>
      <c r="I377" s="36">
        <f t="shared" si="31"/>
        <v>858.52</v>
      </c>
      <c r="J377" s="28">
        <v>0</v>
      </c>
      <c r="K377" s="28">
        <f t="shared" si="27"/>
        <v>858.52</v>
      </c>
      <c r="L377" s="28">
        <f t="shared" si="28"/>
        <v>77.266799999999989</v>
      </c>
      <c r="M377" s="28">
        <f t="shared" si="29"/>
        <v>77.266799999999989</v>
      </c>
      <c r="N377" s="28">
        <v>0</v>
      </c>
      <c r="O377" s="28">
        <f t="shared" si="30"/>
        <v>1013.0536</v>
      </c>
    </row>
    <row r="378" spans="1:15">
      <c r="A378" s="29">
        <v>381</v>
      </c>
      <c r="B378" s="29" t="s">
        <v>450</v>
      </c>
      <c r="C378" s="31">
        <v>43848</v>
      </c>
      <c r="D378" s="32">
        <v>8516</v>
      </c>
      <c r="E378" s="33">
        <v>0.18</v>
      </c>
      <c r="F378" s="37" t="s">
        <v>369</v>
      </c>
      <c r="G378" s="35">
        <v>1</v>
      </c>
      <c r="H378" s="35">
        <v>632.24</v>
      </c>
      <c r="I378" s="36">
        <f t="shared" si="31"/>
        <v>632.24</v>
      </c>
      <c r="J378" s="28">
        <v>0</v>
      </c>
      <c r="K378" s="28">
        <f t="shared" si="27"/>
        <v>632.24</v>
      </c>
      <c r="L378" s="28">
        <f t="shared" si="28"/>
        <v>56.901600000000002</v>
      </c>
      <c r="M378" s="28">
        <f t="shared" si="29"/>
        <v>56.901600000000002</v>
      </c>
      <c r="N378" s="28">
        <v>0</v>
      </c>
      <c r="O378" s="28">
        <f t="shared" si="30"/>
        <v>746.04320000000007</v>
      </c>
    </row>
    <row r="379" spans="1:15">
      <c r="A379" s="29">
        <v>382</v>
      </c>
      <c r="B379" s="29" t="s">
        <v>450</v>
      </c>
      <c r="C379" s="31">
        <v>43848</v>
      </c>
      <c r="D379" s="32">
        <v>8516</v>
      </c>
      <c r="E379" s="33">
        <v>0.18</v>
      </c>
      <c r="F379" s="37" t="s">
        <v>348</v>
      </c>
      <c r="G379" s="35">
        <v>1</v>
      </c>
      <c r="H379" s="35">
        <v>440.7</v>
      </c>
      <c r="I379" s="36">
        <f t="shared" si="31"/>
        <v>440.7</v>
      </c>
      <c r="J379" s="28">
        <v>0</v>
      </c>
      <c r="K379" s="28">
        <f t="shared" si="27"/>
        <v>440.7</v>
      </c>
      <c r="L379" s="28">
        <f t="shared" si="28"/>
        <v>39.662999999999997</v>
      </c>
      <c r="M379" s="28">
        <f t="shared" si="29"/>
        <v>39.662999999999997</v>
      </c>
      <c r="N379" s="28">
        <v>0</v>
      </c>
      <c r="O379" s="28">
        <f t="shared" si="30"/>
        <v>520.02599999999995</v>
      </c>
    </row>
    <row r="380" spans="1:15">
      <c r="A380" s="29">
        <v>383</v>
      </c>
      <c r="B380" s="29" t="s">
        <v>450</v>
      </c>
      <c r="C380" s="31">
        <v>43848</v>
      </c>
      <c r="D380" s="32">
        <v>7615</v>
      </c>
      <c r="E380" s="33">
        <v>0.12</v>
      </c>
      <c r="F380" s="37" t="s">
        <v>363</v>
      </c>
      <c r="G380" s="35">
        <v>1</v>
      </c>
      <c r="H380" s="35">
        <v>824.15</v>
      </c>
      <c r="I380" s="36">
        <f t="shared" si="31"/>
        <v>824.15</v>
      </c>
      <c r="J380" s="28">
        <v>0</v>
      </c>
      <c r="K380" s="28">
        <f t="shared" si="27"/>
        <v>824.15</v>
      </c>
      <c r="L380" s="28">
        <f t="shared" si="28"/>
        <v>49.448999999999998</v>
      </c>
      <c r="M380" s="28">
        <f t="shared" si="29"/>
        <v>49.448999999999998</v>
      </c>
      <c r="N380" s="28">
        <v>0</v>
      </c>
      <c r="O380" s="28">
        <f t="shared" si="30"/>
        <v>923.04799999999989</v>
      </c>
    </row>
    <row r="381" spans="1:15">
      <c r="A381" s="29">
        <v>384</v>
      </c>
      <c r="B381" s="29" t="s">
        <v>450</v>
      </c>
      <c r="C381" s="31">
        <v>43848</v>
      </c>
      <c r="D381" s="32">
        <v>7615</v>
      </c>
      <c r="E381" s="33">
        <v>0.12</v>
      </c>
      <c r="F381" s="37" t="s">
        <v>364</v>
      </c>
      <c r="G381" s="35">
        <v>1</v>
      </c>
      <c r="H381" s="35">
        <v>1124.1600000000001</v>
      </c>
      <c r="I381" s="36">
        <f t="shared" si="31"/>
        <v>1124.1600000000001</v>
      </c>
      <c r="J381" s="28">
        <v>0</v>
      </c>
      <c r="K381" s="28">
        <f t="shared" si="27"/>
        <v>1124.1600000000001</v>
      </c>
      <c r="L381" s="28">
        <f t="shared" si="28"/>
        <v>67.449600000000004</v>
      </c>
      <c r="M381" s="28">
        <f t="shared" si="29"/>
        <v>67.449600000000004</v>
      </c>
      <c r="N381" s="28">
        <v>0</v>
      </c>
      <c r="O381" s="28">
        <f t="shared" si="30"/>
        <v>1259.0591999999999</v>
      </c>
    </row>
    <row r="382" spans="1:15">
      <c r="A382" s="29">
        <v>385</v>
      </c>
      <c r="B382" s="29" t="s">
        <v>450</v>
      </c>
      <c r="C382" s="31">
        <v>43848</v>
      </c>
      <c r="D382" s="32">
        <v>7321</v>
      </c>
      <c r="E382" s="33">
        <v>0.18</v>
      </c>
      <c r="F382" s="37" t="s">
        <v>69</v>
      </c>
      <c r="G382" s="35">
        <v>1</v>
      </c>
      <c r="H382" s="35">
        <v>1155.1400000000001</v>
      </c>
      <c r="I382" s="36">
        <f t="shared" si="31"/>
        <v>1155.1400000000001</v>
      </c>
      <c r="J382" s="28">
        <v>0</v>
      </c>
      <c r="K382" s="28">
        <f t="shared" ref="K382:K443" si="32">I382-J382</f>
        <v>1155.1400000000001</v>
      </c>
      <c r="L382" s="28">
        <f t="shared" ref="L382:L443" si="33">K382*E382/2</f>
        <v>103.96260000000001</v>
      </c>
      <c r="M382" s="28">
        <f t="shared" ref="M382:M443" si="34">L382</f>
        <v>103.96260000000001</v>
      </c>
      <c r="N382" s="28">
        <v>0</v>
      </c>
      <c r="O382" s="28">
        <f t="shared" ref="O382:O443" si="35">SUM(K382:N382)</f>
        <v>1363.0652000000002</v>
      </c>
    </row>
    <row r="383" spans="1:15">
      <c r="A383" s="29">
        <v>386</v>
      </c>
      <c r="B383" s="29" t="s">
        <v>450</v>
      </c>
      <c r="C383" s="31">
        <v>43848</v>
      </c>
      <c r="D383" s="32">
        <v>8516</v>
      </c>
      <c r="E383" s="33">
        <v>0.18</v>
      </c>
      <c r="F383" s="37" t="s">
        <v>362</v>
      </c>
      <c r="G383" s="35">
        <v>1</v>
      </c>
      <c r="H383" s="35">
        <v>1155.99</v>
      </c>
      <c r="I383" s="36">
        <f t="shared" si="31"/>
        <v>1155.99</v>
      </c>
      <c r="J383" s="28">
        <v>0</v>
      </c>
      <c r="K383" s="28">
        <f t="shared" si="32"/>
        <v>1155.99</v>
      </c>
      <c r="L383" s="28">
        <f t="shared" si="33"/>
        <v>104.03909999999999</v>
      </c>
      <c r="M383" s="28">
        <f t="shared" si="34"/>
        <v>104.03909999999999</v>
      </c>
      <c r="N383" s="28">
        <v>0</v>
      </c>
      <c r="O383" s="28">
        <f t="shared" si="35"/>
        <v>1364.0681999999999</v>
      </c>
    </row>
    <row r="384" spans="1:15">
      <c r="A384" s="29">
        <v>387</v>
      </c>
      <c r="B384" s="29" t="s">
        <v>456</v>
      </c>
      <c r="C384" s="31">
        <v>43850</v>
      </c>
      <c r="D384" s="32">
        <v>8539</v>
      </c>
      <c r="E384" s="33">
        <v>0.12</v>
      </c>
      <c r="F384" s="37" t="s">
        <v>370</v>
      </c>
      <c r="G384" s="35">
        <v>40</v>
      </c>
      <c r="H384" s="35">
        <v>62.68</v>
      </c>
      <c r="I384" s="36">
        <f t="shared" si="31"/>
        <v>2507.1999999999998</v>
      </c>
      <c r="J384" s="28">
        <v>0</v>
      </c>
      <c r="K384" s="28">
        <f t="shared" si="32"/>
        <v>2507.1999999999998</v>
      </c>
      <c r="L384" s="28">
        <f t="shared" si="33"/>
        <v>150.43199999999999</v>
      </c>
      <c r="M384" s="28">
        <f t="shared" si="34"/>
        <v>150.43199999999999</v>
      </c>
      <c r="N384" s="28">
        <v>0</v>
      </c>
      <c r="O384" s="28">
        <f t="shared" si="35"/>
        <v>2808.0639999999994</v>
      </c>
    </row>
    <row r="385" spans="1:15">
      <c r="A385" s="29">
        <v>388</v>
      </c>
      <c r="B385" s="29" t="s">
        <v>456</v>
      </c>
      <c r="C385" s="31">
        <v>43854</v>
      </c>
      <c r="D385" s="32">
        <v>8414</v>
      </c>
      <c r="E385" s="33">
        <v>0.18</v>
      </c>
      <c r="F385" s="37" t="s">
        <v>375</v>
      </c>
      <c r="G385" s="35">
        <v>6</v>
      </c>
      <c r="H385" s="35">
        <v>892.05</v>
      </c>
      <c r="I385" s="36">
        <f t="shared" si="31"/>
        <v>5352.2999999999993</v>
      </c>
      <c r="J385" s="28">
        <v>0</v>
      </c>
      <c r="K385" s="28">
        <f t="shared" si="32"/>
        <v>5352.2999999999993</v>
      </c>
      <c r="L385" s="28">
        <f t="shared" si="33"/>
        <v>481.70699999999994</v>
      </c>
      <c r="M385" s="28">
        <f t="shared" si="34"/>
        <v>481.70699999999994</v>
      </c>
      <c r="N385" s="28">
        <v>0</v>
      </c>
      <c r="O385" s="28">
        <f t="shared" si="35"/>
        <v>6315.7139999999999</v>
      </c>
    </row>
    <row r="386" spans="1:15">
      <c r="A386" s="29">
        <v>389</v>
      </c>
      <c r="B386" s="29" t="s">
        <v>468</v>
      </c>
      <c r="C386" s="31">
        <v>43855</v>
      </c>
      <c r="D386" s="32">
        <v>7615</v>
      </c>
      <c r="E386" s="33">
        <v>0.12</v>
      </c>
      <c r="F386" s="37" t="s">
        <v>373</v>
      </c>
      <c r="G386" s="35">
        <v>10</v>
      </c>
      <c r="H386" s="35">
        <v>330</v>
      </c>
      <c r="I386" s="36">
        <f t="shared" si="31"/>
        <v>3300</v>
      </c>
      <c r="J386" s="28">
        <v>0</v>
      </c>
      <c r="K386" s="28">
        <f t="shared" si="32"/>
        <v>3300</v>
      </c>
      <c r="L386" s="28">
        <f t="shared" si="33"/>
        <v>198</v>
      </c>
      <c r="M386" s="28">
        <f t="shared" si="34"/>
        <v>198</v>
      </c>
      <c r="N386" s="28">
        <v>0</v>
      </c>
      <c r="O386" s="28">
        <f t="shared" si="35"/>
        <v>3696</v>
      </c>
    </row>
    <row r="387" spans="1:15">
      <c r="A387" s="29">
        <v>390</v>
      </c>
      <c r="B387" s="29" t="s">
        <v>450</v>
      </c>
      <c r="C387" s="31">
        <v>43855</v>
      </c>
      <c r="D387" s="32">
        <v>8509</v>
      </c>
      <c r="E387" s="33">
        <v>0.18</v>
      </c>
      <c r="F387" s="37" t="s">
        <v>54</v>
      </c>
      <c r="G387" s="35">
        <v>1</v>
      </c>
      <c r="H387" s="35">
        <v>1673.81</v>
      </c>
      <c r="I387" s="36">
        <f t="shared" si="31"/>
        <v>1673.81</v>
      </c>
      <c r="J387" s="28">
        <v>0</v>
      </c>
      <c r="K387" s="28">
        <f t="shared" si="32"/>
        <v>1673.81</v>
      </c>
      <c r="L387" s="28">
        <f t="shared" si="33"/>
        <v>150.6429</v>
      </c>
      <c r="M387" s="28">
        <f t="shared" si="34"/>
        <v>150.6429</v>
      </c>
      <c r="N387" s="28">
        <v>0</v>
      </c>
      <c r="O387" s="28">
        <f t="shared" si="35"/>
        <v>1975.0958000000001</v>
      </c>
    </row>
    <row r="388" spans="1:15">
      <c r="A388" s="29">
        <v>391</v>
      </c>
      <c r="B388" s="29" t="s">
        <v>450</v>
      </c>
      <c r="C388" s="31">
        <v>43855</v>
      </c>
      <c r="D388" s="32">
        <v>8516</v>
      </c>
      <c r="E388" s="33">
        <v>0.18</v>
      </c>
      <c r="F388" s="37" t="s">
        <v>68</v>
      </c>
      <c r="G388" s="35">
        <v>1</v>
      </c>
      <c r="H388" s="35">
        <v>750.89</v>
      </c>
      <c r="I388" s="36">
        <f t="shared" si="31"/>
        <v>750.89</v>
      </c>
      <c r="J388" s="28">
        <v>0</v>
      </c>
      <c r="K388" s="28">
        <f t="shared" si="32"/>
        <v>750.89</v>
      </c>
      <c r="L388" s="28">
        <f t="shared" si="33"/>
        <v>67.580100000000002</v>
      </c>
      <c r="M388" s="28">
        <f t="shared" si="34"/>
        <v>67.580100000000002</v>
      </c>
      <c r="N388" s="28">
        <v>0</v>
      </c>
      <c r="O388" s="28">
        <f t="shared" si="35"/>
        <v>886.05020000000002</v>
      </c>
    </row>
    <row r="389" spans="1:15">
      <c r="A389" s="29">
        <v>392</v>
      </c>
      <c r="B389" s="29" t="s">
        <v>468</v>
      </c>
      <c r="C389" s="31">
        <v>43855</v>
      </c>
      <c r="D389" s="32">
        <v>9617</v>
      </c>
      <c r="E389" s="33">
        <v>0.18</v>
      </c>
      <c r="F389" s="37" t="s">
        <v>372</v>
      </c>
      <c r="G389" s="35">
        <v>6</v>
      </c>
      <c r="H389" s="35">
        <v>143</v>
      </c>
      <c r="I389" s="36">
        <f t="shared" si="31"/>
        <v>858</v>
      </c>
      <c r="J389" s="28">
        <v>0</v>
      </c>
      <c r="K389" s="28">
        <f t="shared" si="32"/>
        <v>858</v>
      </c>
      <c r="L389" s="28">
        <f t="shared" si="33"/>
        <v>77.22</v>
      </c>
      <c r="M389" s="28">
        <f t="shared" si="34"/>
        <v>77.22</v>
      </c>
      <c r="N389" s="28">
        <v>0</v>
      </c>
      <c r="O389" s="28">
        <f t="shared" si="35"/>
        <v>1012.44</v>
      </c>
    </row>
    <row r="390" spans="1:15">
      <c r="A390" s="29">
        <v>393</v>
      </c>
      <c r="B390" s="29" t="s">
        <v>468</v>
      </c>
      <c r="C390" s="31">
        <v>43855</v>
      </c>
      <c r="D390" s="32">
        <v>9617</v>
      </c>
      <c r="E390" s="33">
        <v>0.18</v>
      </c>
      <c r="F390" s="37" t="s">
        <v>371</v>
      </c>
      <c r="G390" s="35">
        <v>6</v>
      </c>
      <c r="H390" s="35">
        <v>77</v>
      </c>
      <c r="I390" s="36">
        <f t="shared" si="31"/>
        <v>462</v>
      </c>
      <c r="J390" s="28">
        <v>0</v>
      </c>
      <c r="K390" s="28">
        <f t="shared" si="32"/>
        <v>462</v>
      </c>
      <c r="L390" s="28">
        <f t="shared" si="33"/>
        <v>41.58</v>
      </c>
      <c r="M390" s="28">
        <f t="shared" si="34"/>
        <v>41.58</v>
      </c>
      <c r="N390" s="28">
        <v>0</v>
      </c>
      <c r="O390" s="28">
        <f t="shared" si="35"/>
        <v>545.16</v>
      </c>
    </row>
    <row r="391" spans="1:15">
      <c r="A391" s="29">
        <v>394</v>
      </c>
      <c r="B391" s="29" t="s">
        <v>450</v>
      </c>
      <c r="C391" s="31">
        <v>43855</v>
      </c>
      <c r="D391" s="32">
        <v>8509</v>
      </c>
      <c r="E391" s="33">
        <v>0.18</v>
      </c>
      <c r="F391" s="37" t="s">
        <v>377</v>
      </c>
      <c r="G391" s="35">
        <v>1</v>
      </c>
      <c r="H391" s="35">
        <v>1613.64</v>
      </c>
      <c r="I391" s="36">
        <f t="shared" si="31"/>
        <v>1613.64</v>
      </c>
      <c r="J391" s="28">
        <v>0</v>
      </c>
      <c r="K391" s="28">
        <f t="shared" si="32"/>
        <v>1613.64</v>
      </c>
      <c r="L391" s="28">
        <f t="shared" si="33"/>
        <v>145.2276</v>
      </c>
      <c r="M391" s="28">
        <f t="shared" si="34"/>
        <v>145.2276</v>
      </c>
      <c r="N391" s="28">
        <v>0</v>
      </c>
      <c r="O391" s="28">
        <f t="shared" si="35"/>
        <v>1904.0952</v>
      </c>
    </row>
    <row r="392" spans="1:15">
      <c r="A392" s="29">
        <v>395</v>
      </c>
      <c r="B392" s="29" t="s">
        <v>465</v>
      </c>
      <c r="C392" s="31">
        <v>43855</v>
      </c>
      <c r="D392" s="32">
        <v>7321</v>
      </c>
      <c r="E392" s="33">
        <v>0.18</v>
      </c>
      <c r="F392" s="37" t="s">
        <v>376</v>
      </c>
      <c r="G392" s="35">
        <v>2</v>
      </c>
      <c r="H392" s="35">
        <v>2110.2800000000002</v>
      </c>
      <c r="I392" s="36">
        <f t="shared" si="31"/>
        <v>4220.5600000000004</v>
      </c>
      <c r="J392" s="28">
        <v>0</v>
      </c>
      <c r="K392" s="28">
        <f t="shared" si="32"/>
        <v>4220.5600000000004</v>
      </c>
      <c r="L392" s="28">
        <f t="shared" si="33"/>
        <v>379.85040000000004</v>
      </c>
      <c r="M392" s="28">
        <f t="shared" si="34"/>
        <v>379.85040000000004</v>
      </c>
      <c r="N392" s="28">
        <v>0</v>
      </c>
      <c r="O392" s="28">
        <f t="shared" si="35"/>
        <v>4980.2608000000009</v>
      </c>
    </row>
    <row r="393" spans="1:15">
      <c r="A393" s="29">
        <v>396</v>
      </c>
      <c r="B393" s="29" t="s">
        <v>450</v>
      </c>
      <c r="C393" s="31">
        <v>43855</v>
      </c>
      <c r="D393" s="32">
        <v>8414</v>
      </c>
      <c r="E393" s="33">
        <v>0.18</v>
      </c>
      <c r="F393" s="37" t="s">
        <v>380</v>
      </c>
      <c r="G393" s="35">
        <v>1</v>
      </c>
      <c r="H393" s="35">
        <v>1006.83</v>
      </c>
      <c r="I393" s="36">
        <f t="shared" si="31"/>
        <v>1006.83</v>
      </c>
      <c r="J393" s="28">
        <v>0</v>
      </c>
      <c r="K393" s="28">
        <f t="shared" si="32"/>
        <v>1006.83</v>
      </c>
      <c r="L393" s="28">
        <f t="shared" si="33"/>
        <v>90.614699999999999</v>
      </c>
      <c r="M393" s="28">
        <f t="shared" si="34"/>
        <v>90.614699999999999</v>
      </c>
      <c r="N393" s="28">
        <v>0</v>
      </c>
      <c r="O393" s="28">
        <f t="shared" si="35"/>
        <v>1188.0594000000001</v>
      </c>
    </row>
    <row r="394" spans="1:15">
      <c r="A394" s="29">
        <v>397</v>
      </c>
      <c r="B394" s="29" t="s">
        <v>450</v>
      </c>
      <c r="C394" s="31">
        <v>43855</v>
      </c>
      <c r="D394" s="32">
        <v>8414</v>
      </c>
      <c r="E394" s="33">
        <v>0.18</v>
      </c>
      <c r="F394" s="37" t="s">
        <v>381</v>
      </c>
      <c r="G394" s="35">
        <v>1</v>
      </c>
      <c r="H394" s="35">
        <v>1006.83</v>
      </c>
      <c r="I394" s="36">
        <f t="shared" si="31"/>
        <v>1006.83</v>
      </c>
      <c r="J394" s="28">
        <v>0</v>
      </c>
      <c r="K394" s="28">
        <f t="shared" si="32"/>
        <v>1006.83</v>
      </c>
      <c r="L394" s="28">
        <f t="shared" si="33"/>
        <v>90.614699999999999</v>
      </c>
      <c r="M394" s="28">
        <f t="shared" si="34"/>
        <v>90.614699999999999</v>
      </c>
      <c r="N394" s="28">
        <v>0</v>
      </c>
      <c r="O394" s="28">
        <f t="shared" si="35"/>
        <v>1188.0594000000001</v>
      </c>
    </row>
    <row r="395" spans="1:15">
      <c r="A395" s="29">
        <v>398</v>
      </c>
      <c r="B395" s="29" t="s">
        <v>450</v>
      </c>
      <c r="C395" s="31">
        <v>43855</v>
      </c>
      <c r="D395" s="32">
        <v>8414</v>
      </c>
      <c r="E395" s="33">
        <v>0.18</v>
      </c>
      <c r="F395" s="37" t="s">
        <v>378</v>
      </c>
      <c r="G395" s="35">
        <v>1</v>
      </c>
      <c r="H395" s="35">
        <v>1000.9</v>
      </c>
      <c r="I395" s="36">
        <f t="shared" si="31"/>
        <v>1000.9</v>
      </c>
      <c r="J395" s="28">
        <v>0</v>
      </c>
      <c r="K395" s="28">
        <f t="shared" si="32"/>
        <v>1000.9</v>
      </c>
      <c r="L395" s="28">
        <f t="shared" si="33"/>
        <v>90.080999999999989</v>
      </c>
      <c r="M395" s="28">
        <f t="shared" si="34"/>
        <v>90.080999999999989</v>
      </c>
      <c r="N395" s="28">
        <v>0</v>
      </c>
      <c r="O395" s="28">
        <f t="shared" si="35"/>
        <v>1181.0619999999999</v>
      </c>
    </row>
    <row r="396" spans="1:15">
      <c r="A396" s="29">
        <v>399</v>
      </c>
      <c r="B396" s="29" t="s">
        <v>450</v>
      </c>
      <c r="C396" s="31">
        <v>43855</v>
      </c>
      <c r="D396" s="32">
        <v>8414</v>
      </c>
      <c r="E396" s="33">
        <v>0.18</v>
      </c>
      <c r="F396" s="37" t="s">
        <v>379</v>
      </c>
      <c r="G396" s="35">
        <v>1</v>
      </c>
      <c r="H396" s="35">
        <v>1000.9</v>
      </c>
      <c r="I396" s="36">
        <f t="shared" si="31"/>
        <v>1000.9</v>
      </c>
      <c r="J396" s="28">
        <v>0</v>
      </c>
      <c r="K396" s="28">
        <f t="shared" si="32"/>
        <v>1000.9</v>
      </c>
      <c r="L396" s="28">
        <f t="shared" si="33"/>
        <v>90.080999999999989</v>
      </c>
      <c r="M396" s="28">
        <f t="shared" si="34"/>
        <v>90.080999999999989</v>
      </c>
      <c r="N396" s="28">
        <v>0</v>
      </c>
      <c r="O396" s="28">
        <f t="shared" si="35"/>
        <v>1181.0619999999999</v>
      </c>
    </row>
    <row r="397" spans="1:15">
      <c r="A397" s="29">
        <v>400</v>
      </c>
      <c r="B397" s="29" t="s">
        <v>470</v>
      </c>
      <c r="C397" s="31">
        <v>43855</v>
      </c>
      <c r="D397" s="32">
        <v>9405</v>
      </c>
      <c r="E397" s="33">
        <v>0.12</v>
      </c>
      <c r="F397" s="37" t="s">
        <v>374</v>
      </c>
      <c r="G397" s="35">
        <v>2</v>
      </c>
      <c r="H397" s="35">
        <v>1548</v>
      </c>
      <c r="I397" s="36">
        <f t="shared" si="31"/>
        <v>3096</v>
      </c>
      <c r="J397" s="28">
        <v>0</v>
      </c>
      <c r="K397" s="28">
        <f t="shared" si="32"/>
        <v>3096</v>
      </c>
      <c r="L397" s="28">
        <f t="shared" si="33"/>
        <v>185.76</v>
      </c>
      <c r="M397" s="28">
        <f t="shared" si="34"/>
        <v>185.76</v>
      </c>
      <c r="N397" s="28">
        <v>0</v>
      </c>
      <c r="O397" s="28">
        <f t="shared" si="35"/>
        <v>3467.5200000000004</v>
      </c>
    </row>
    <row r="398" spans="1:15">
      <c r="A398" s="29">
        <v>401</v>
      </c>
      <c r="B398" s="29" t="s">
        <v>468</v>
      </c>
      <c r="C398" s="31">
        <v>43855</v>
      </c>
      <c r="D398" s="32">
        <v>7323</v>
      </c>
      <c r="E398" s="33">
        <v>0.12</v>
      </c>
      <c r="F398" s="37" t="s">
        <v>329</v>
      </c>
      <c r="G398" s="35">
        <v>7.46</v>
      </c>
      <c r="H398" s="35">
        <v>133</v>
      </c>
      <c r="I398" s="36">
        <f t="shared" si="31"/>
        <v>992.18</v>
      </c>
      <c r="J398" s="28">
        <v>0</v>
      </c>
      <c r="K398" s="28">
        <f t="shared" si="32"/>
        <v>992.18</v>
      </c>
      <c r="L398" s="28">
        <f t="shared" si="33"/>
        <v>59.530799999999992</v>
      </c>
      <c r="M398" s="28">
        <f t="shared" si="34"/>
        <v>59.530799999999992</v>
      </c>
      <c r="N398" s="28">
        <v>0</v>
      </c>
      <c r="O398" s="28">
        <f t="shared" si="35"/>
        <v>1111.2415999999998</v>
      </c>
    </row>
    <row r="399" spans="1:15">
      <c r="A399" s="29">
        <v>402</v>
      </c>
      <c r="B399" s="29" t="s">
        <v>471</v>
      </c>
      <c r="C399" s="31">
        <v>43857</v>
      </c>
      <c r="D399" s="32">
        <v>8509</v>
      </c>
      <c r="E399" s="33">
        <v>0.18</v>
      </c>
      <c r="F399" s="37" t="s">
        <v>61</v>
      </c>
      <c r="G399" s="35">
        <v>2</v>
      </c>
      <c r="H399" s="35">
        <v>3644.07</v>
      </c>
      <c r="I399" s="36">
        <f t="shared" si="31"/>
        <v>7288.14</v>
      </c>
      <c r="J399" s="28">
        <v>0</v>
      </c>
      <c r="K399" s="28">
        <f t="shared" si="32"/>
        <v>7288.14</v>
      </c>
      <c r="L399" s="28">
        <f t="shared" si="33"/>
        <v>655.93259999999998</v>
      </c>
      <c r="M399" s="28">
        <f t="shared" si="34"/>
        <v>655.93259999999998</v>
      </c>
      <c r="N399" s="28">
        <v>0</v>
      </c>
      <c r="O399" s="28">
        <f t="shared" si="35"/>
        <v>8600.0051999999996</v>
      </c>
    </row>
    <row r="400" spans="1:15">
      <c r="A400" s="29">
        <v>403</v>
      </c>
      <c r="B400" s="29" t="s">
        <v>450</v>
      </c>
      <c r="C400" s="31">
        <v>43862</v>
      </c>
      <c r="D400" s="32">
        <v>9405</v>
      </c>
      <c r="E400" s="33">
        <v>0.12</v>
      </c>
      <c r="F400" s="37" t="s">
        <v>399</v>
      </c>
      <c r="G400" s="35">
        <v>6</v>
      </c>
      <c r="H400" s="35">
        <v>88.397999999999996</v>
      </c>
      <c r="I400" s="36">
        <f t="shared" si="31"/>
        <v>530.38799999999992</v>
      </c>
      <c r="J400" s="28">
        <v>0</v>
      </c>
      <c r="K400" s="28">
        <f t="shared" si="32"/>
        <v>530.38799999999992</v>
      </c>
      <c r="L400" s="28">
        <f t="shared" si="33"/>
        <v>31.823279999999993</v>
      </c>
      <c r="M400" s="28">
        <f t="shared" si="34"/>
        <v>31.823279999999993</v>
      </c>
      <c r="N400" s="28">
        <v>0</v>
      </c>
      <c r="O400" s="28">
        <f t="shared" si="35"/>
        <v>594.03455999999983</v>
      </c>
    </row>
    <row r="401" spans="1:15">
      <c r="A401" s="29">
        <v>404</v>
      </c>
      <c r="B401" s="29" t="s">
        <v>450</v>
      </c>
      <c r="C401" s="31">
        <v>43862</v>
      </c>
      <c r="D401" s="32">
        <v>9405</v>
      </c>
      <c r="E401" s="33">
        <v>0.12</v>
      </c>
      <c r="F401" s="37" t="s">
        <v>398</v>
      </c>
      <c r="G401" s="35">
        <v>5</v>
      </c>
      <c r="H401" s="35">
        <v>88.397999999999996</v>
      </c>
      <c r="I401" s="36">
        <f t="shared" si="31"/>
        <v>441.99</v>
      </c>
      <c r="J401" s="28">
        <v>0</v>
      </c>
      <c r="K401" s="28">
        <f t="shared" si="32"/>
        <v>441.99</v>
      </c>
      <c r="L401" s="28">
        <f t="shared" si="33"/>
        <v>26.519400000000001</v>
      </c>
      <c r="M401" s="28">
        <f t="shared" si="34"/>
        <v>26.519400000000001</v>
      </c>
      <c r="N401" s="28">
        <v>0</v>
      </c>
      <c r="O401" s="28">
        <f t="shared" si="35"/>
        <v>495.02880000000005</v>
      </c>
    </row>
    <row r="402" spans="1:15">
      <c r="A402" s="29">
        <v>405</v>
      </c>
      <c r="B402" s="29" t="s">
        <v>450</v>
      </c>
      <c r="C402" s="31">
        <v>43862</v>
      </c>
      <c r="D402" s="32">
        <v>9405</v>
      </c>
      <c r="E402" s="33">
        <v>0.12</v>
      </c>
      <c r="F402" s="37" t="s">
        <v>400</v>
      </c>
      <c r="G402" s="35">
        <v>10</v>
      </c>
      <c r="H402" s="35">
        <v>58.128</v>
      </c>
      <c r="I402" s="36">
        <f t="shared" si="31"/>
        <v>581.28</v>
      </c>
      <c r="J402" s="28">
        <v>0</v>
      </c>
      <c r="K402" s="28">
        <f t="shared" si="32"/>
        <v>581.28</v>
      </c>
      <c r="L402" s="28">
        <f t="shared" si="33"/>
        <v>34.876799999999996</v>
      </c>
      <c r="M402" s="28">
        <f t="shared" si="34"/>
        <v>34.876799999999996</v>
      </c>
      <c r="N402" s="28">
        <v>0</v>
      </c>
      <c r="O402" s="28">
        <f t="shared" si="35"/>
        <v>651.03359999999998</v>
      </c>
    </row>
    <row r="403" spans="1:15">
      <c r="A403" s="29">
        <v>406</v>
      </c>
      <c r="B403" s="29" t="s">
        <v>450</v>
      </c>
      <c r="C403" s="31">
        <v>43862</v>
      </c>
      <c r="D403" s="32">
        <v>9405</v>
      </c>
      <c r="E403" s="33">
        <v>0.12</v>
      </c>
      <c r="F403" s="37" t="s">
        <v>401</v>
      </c>
      <c r="G403" s="35">
        <v>6</v>
      </c>
      <c r="H403" s="35">
        <v>25.001000000000001</v>
      </c>
      <c r="I403" s="36">
        <f t="shared" si="31"/>
        <v>150.006</v>
      </c>
      <c r="J403" s="28">
        <v>0</v>
      </c>
      <c r="K403" s="28">
        <f t="shared" si="32"/>
        <v>150.006</v>
      </c>
      <c r="L403" s="28">
        <f t="shared" si="33"/>
        <v>9.0003599999999988</v>
      </c>
      <c r="M403" s="28">
        <f t="shared" si="34"/>
        <v>9.0003599999999988</v>
      </c>
      <c r="N403" s="28">
        <v>0</v>
      </c>
      <c r="O403" s="28">
        <f t="shared" si="35"/>
        <v>168.00672</v>
      </c>
    </row>
    <row r="404" spans="1:15">
      <c r="A404" s="29">
        <v>407</v>
      </c>
      <c r="B404" s="29" t="s">
        <v>455</v>
      </c>
      <c r="C404" s="31">
        <v>43862</v>
      </c>
      <c r="D404" s="32">
        <v>7321</v>
      </c>
      <c r="E404" s="33">
        <v>0.18</v>
      </c>
      <c r="F404" s="37" t="s">
        <v>402</v>
      </c>
      <c r="G404" s="35">
        <v>11</v>
      </c>
      <c r="H404" s="35">
        <v>1135.23</v>
      </c>
      <c r="I404" s="36">
        <f t="shared" si="31"/>
        <v>12487.53</v>
      </c>
      <c r="J404" s="28">
        <v>0</v>
      </c>
      <c r="K404" s="28">
        <f t="shared" si="32"/>
        <v>12487.53</v>
      </c>
      <c r="L404" s="28">
        <f t="shared" si="33"/>
        <v>1123.8777</v>
      </c>
      <c r="M404" s="28">
        <f t="shared" si="34"/>
        <v>1123.8777</v>
      </c>
      <c r="N404" s="28">
        <v>0</v>
      </c>
      <c r="O404" s="28">
        <f t="shared" si="35"/>
        <v>14735.285400000001</v>
      </c>
    </row>
    <row r="405" spans="1:15">
      <c r="A405" s="29">
        <v>408</v>
      </c>
      <c r="B405" s="29" t="s">
        <v>450</v>
      </c>
      <c r="C405" s="31">
        <v>43868</v>
      </c>
      <c r="D405" s="32">
        <v>8509</v>
      </c>
      <c r="E405" s="33">
        <v>0.18</v>
      </c>
      <c r="F405" s="37" t="s">
        <v>70</v>
      </c>
      <c r="G405" s="35">
        <v>1</v>
      </c>
      <c r="H405" s="35">
        <v>2025.53</v>
      </c>
      <c r="I405" s="36">
        <f t="shared" si="31"/>
        <v>2025.53</v>
      </c>
      <c r="J405" s="28">
        <v>0</v>
      </c>
      <c r="K405" s="28">
        <f t="shared" si="32"/>
        <v>2025.53</v>
      </c>
      <c r="L405" s="28">
        <f t="shared" si="33"/>
        <v>182.29769999999999</v>
      </c>
      <c r="M405" s="28">
        <f t="shared" si="34"/>
        <v>182.29769999999999</v>
      </c>
      <c r="N405" s="28">
        <v>0</v>
      </c>
      <c r="O405" s="28">
        <f t="shared" si="35"/>
        <v>2390.1253999999999</v>
      </c>
    </row>
    <row r="406" spans="1:15">
      <c r="A406" s="29">
        <v>409</v>
      </c>
      <c r="B406" s="29" t="s">
        <v>462</v>
      </c>
      <c r="C406" s="31">
        <v>43872</v>
      </c>
      <c r="D406" s="32">
        <v>8211</v>
      </c>
      <c r="E406" s="33">
        <v>0.12</v>
      </c>
      <c r="F406" s="37" t="s">
        <v>240</v>
      </c>
      <c r="G406" s="35">
        <v>20</v>
      </c>
      <c r="H406" s="35">
        <v>19.64</v>
      </c>
      <c r="I406" s="36">
        <f t="shared" si="31"/>
        <v>392.8</v>
      </c>
      <c r="J406" s="28">
        <v>0</v>
      </c>
      <c r="K406" s="28">
        <f t="shared" si="32"/>
        <v>392.8</v>
      </c>
      <c r="L406" s="28">
        <f t="shared" si="33"/>
        <v>23.568000000000001</v>
      </c>
      <c r="M406" s="28">
        <f t="shared" si="34"/>
        <v>23.568000000000001</v>
      </c>
      <c r="N406" s="28">
        <v>0</v>
      </c>
      <c r="O406" s="28">
        <f t="shared" si="35"/>
        <v>439.93599999999998</v>
      </c>
    </row>
    <row r="407" spans="1:15">
      <c r="A407" s="29">
        <v>410</v>
      </c>
      <c r="B407" s="29" t="s">
        <v>462</v>
      </c>
      <c r="C407" s="31">
        <v>43872</v>
      </c>
      <c r="D407" s="32">
        <v>8211</v>
      </c>
      <c r="E407" s="33">
        <v>0.12</v>
      </c>
      <c r="F407" s="37" t="s">
        <v>386</v>
      </c>
      <c r="G407" s="35">
        <v>20</v>
      </c>
      <c r="H407" s="35">
        <v>24.11</v>
      </c>
      <c r="I407" s="36">
        <f t="shared" si="31"/>
        <v>482.2</v>
      </c>
      <c r="J407" s="28">
        <v>0</v>
      </c>
      <c r="K407" s="28">
        <f t="shared" si="32"/>
        <v>482.2</v>
      </c>
      <c r="L407" s="28">
        <f t="shared" si="33"/>
        <v>28.931999999999999</v>
      </c>
      <c r="M407" s="28">
        <f t="shared" si="34"/>
        <v>28.931999999999999</v>
      </c>
      <c r="N407" s="28">
        <v>0</v>
      </c>
      <c r="O407" s="28">
        <f t="shared" si="35"/>
        <v>540.06399999999996</v>
      </c>
    </row>
    <row r="408" spans="1:15">
      <c r="A408" s="29">
        <v>411</v>
      </c>
      <c r="B408" s="29" t="s">
        <v>462</v>
      </c>
      <c r="C408" s="31">
        <v>43872</v>
      </c>
      <c r="D408" s="32">
        <v>7615</v>
      </c>
      <c r="E408" s="33">
        <v>0.12</v>
      </c>
      <c r="F408" s="37" t="s">
        <v>384</v>
      </c>
      <c r="G408" s="35">
        <v>2</v>
      </c>
      <c r="H408" s="35">
        <v>1032.1400000000001</v>
      </c>
      <c r="I408" s="36">
        <f t="shared" si="31"/>
        <v>2064.2800000000002</v>
      </c>
      <c r="J408" s="28">
        <v>0</v>
      </c>
      <c r="K408" s="28">
        <f t="shared" si="32"/>
        <v>2064.2800000000002</v>
      </c>
      <c r="L408" s="28">
        <f t="shared" si="33"/>
        <v>123.85680000000001</v>
      </c>
      <c r="M408" s="28">
        <f t="shared" si="34"/>
        <v>123.85680000000001</v>
      </c>
      <c r="N408" s="28">
        <v>0</v>
      </c>
      <c r="O408" s="28">
        <f t="shared" si="35"/>
        <v>2311.9936000000002</v>
      </c>
    </row>
    <row r="409" spans="1:15">
      <c r="A409" s="29">
        <v>412</v>
      </c>
      <c r="B409" s="29" t="s">
        <v>462</v>
      </c>
      <c r="C409" s="31">
        <v>43872</v>
      </c>
      <c r="D409" s="32">
        <v>9613</v>
      </c>
      <c r="E409" s="33">
        <v>0.18</v>
      </c>
      <c r="F409" s="37" t="s">
        <v>385</v>
      </c>
      <c r="G409" s="35">
        <v>25</v>
      </c>
      <c r="H409" s="35">
        <v>61.86</v>
      </c>
      <c r="I409" s="36">
        <f t="shared" si="31"/>
        <v>1546.5</v>
      </c>
      <c r="J409" s="28">
        <v>0</v>
      </c>
      <c r="K409" s="28">
        <f t="shared" si="32"/>
        <v>1546.5</v>
      </c>
      <c r="L409" s="28">
        <f t="shared" si="33"/>
        <v>139.185</v>
      </c>
      <c r="M409" s="28">
        <f t="shared" si="34"/>
        <v>139.185</v>
      </c>
      <c r="N409" s="28">
        <v>0</v>
      </c>
      <c r="O409" s="28">
        <f t="shared" si="35"/>
        <v>1824.87</v>
      </c>
    </row>
    <row r="410" spans="1:15">
      <c r="A410" s="29">
        <v>413</v>
      </c>
      <c r="B410" s="29" t="s">
        <v>462</v>
      </c>
      <c r="C410" s="31">
        <v>43872</v>
      </c>
      <c r="D410" s="32">
        <v>9613</v>
      </c>
      <c r="E410" s="33">
        <v>0.18</v>
      </c>
      <c r="F410" s="37" t="s">
        <v>165</v>
      </c>
      <c r="G410" s="35">
        <v>125</v>
      </c>
      <c r="H410" s="35">
        <v>44.92</v>
      </c>
      <c r="I410" s="36">
        <f t="shared" si="31"/>
        <v>5615</v>
      </c>
      <c r="J410" s="28">
        <v>0</v>
      </c>
      <c r="K410" s="28">
        <f t="shared" si="32"/>
        <v>5615</v>
      </c>
      <c r="L410" s="28">
        <f t="shared" si="33"/>
        <v>505.34999999999997</v>
      </c>
      <c r="M410" s="28">
        <f t="shared" si="34"/>
        <v>505.34999999999997</v>
      </c>
      <c r="N410" s="28">
        <v>0</v>
      </c>
      <c r="O410" s="28">
        <f t="shared" si="35"/>
        <v>6625.7000000000007</v>
      </c>
    </row>
    <row r="411" spans="1:15">
      <c r="A411" s="29">
        <v>414</v>
      </c>
      <c r="B411" s="29" t="s">
        <v>462</v>
      </c>
      <c r="C411" s="31">
        <v>43872</v>
      </c>
      <c r="D411" s="32">
        <v>7323</v>
      </c>
      <c r="E411" s="33">
        <v>0.12</v>
      </c>
      <c r="F411" s="37" t="s">
        <v>382</v>
      </c>
      <c r="G411" s="35">
        <v>2</v>
      </c>
      <c r="H411" s="35">
        <v>1290.18</v>
      </c>
      <c r="I411" s="36">
        <f t="shared" si="31"/>
        <v>2580.36</v>
      </c>
      <c r="J411" s="28">
        <v>0</v>
      </c>
      <c r="K411" s="28">
        <f t="shared" si="32"/>
        <v>2580.36</v>
      </c>
      <c r="L411" s="28">
        <f t="shared" si="33"/>
        <v>154.82159999999999</v>
      </c>
      <c r="M411" s="28">
        <f t="shared" si="34"/>
        <v>154.82159999999999</v>
      </c>
      <c r="N411" s="28">
        <v>0</v>
      </c>
      <c r="O411" s="28">
        <f t="shared" si="35"/>
        <v>2890.0032000000001</v>
      </c>
    </row>
    <row r="412" spans="1:15">
      <c r="A412" s="29">
        <v>415</v>
      </c>
      <c r="B412" s="29" t="s">
        <v>462</v>
      </c>
      <c r="C412" s="31">
        <v>43872</v>
      </c>
      <c r="D412" s="32">
        <v>7323</v>
      </c>
      <c r="E412" s="33">
        <v>0.12</v>
      </c>
      <c r="F412" s="37" t="s">
        <v>383</v>
      </c>
      <c r="G412" s="35">
        <v>1</v>
      </c>
      <c r="H412" s="35">
        <v>1502.68</v>
      </c>
      <c r="I412" s="36">
        <f t="shared" ref="I412:I452" si="36">G412*H412</f>
        <v>1502.68</v>
      </c>
      <c r="J412" s="28">
        <v>0</v>
      </c>
      <c r="K412" s="28">
        <f t="shared" si="32"/>
        <v>1502.68</v>
      </c>
      <c r="L412" s="28">
        <f t="shared" si="33"/>
        <v>90.160799999999995</v>
      </c>
      <c r="M412" s="28">
        <f t="shared" si="34"/>
        <v>90.160799999999995</v>
      </c>
      <c r="N412" s="28">
        <v>0</v>
      </c>
      <c r="O412" s="28">
        <f t="shared" si="35"/>
        <v>1683.0016000000001</v>
      </c>
    </row>
    <row r="413" spans="1:15">
      <c r="A413" s="29">
        <v>416</v>
      </c>
      <c r="B413" s="29" t="s">
        <v>463</v>
      </c>
      <c r="C413" s="31">
        <v>43874</v>
      </c>
      <c r="D413" s="32">
        <v>7321</v>
      </c>
      <c r="E413" s="33">
        <v>0.18</v>
      </c>
      <c r="F413" s="37" t="s">
        <v>257</v>
      </c>
      <c r="G413" s="35">
        <v>2</v>
      </c>
      <c r="H413" s="35">
        <v>1483.05</v>
      </c>
      <c r="I413" s="36">
        <f t="shared" si="36"/>
        <v>2966.1</v>
      </c>
      <c r="J413" s="28">
        <v>0</v>
      </c>
      <c r="K413" s="28">
        <f t="shared" si="32"/>
        <v>2966.1</v>
      </c>
      <c r="L413" s="28">
        <f t="shared" si="33"/>
        <v>266.94899999999996</v>
      </c>
      <c r="M413" s="28">
        <f t="shared" si="34"/>
        <v>266.94899999999996</v>
      </c>
      <c r="N413" s="28">
        <v>0</v>
      </c>
      <c r="O413" s="28">
        <f t="shared" si="35"/>
        <v>3499.998</v>
      </c>
    </row>
    <row r="414" spans="1:15">
      <c r="A414" s="29">
        <v>417</v>
      </c>
      <c r="B414" s="29" t="s">
        <v>456</v>
      </c>
      <c r="C414" s="31">
        <v>43875</v>
      </c>
      <c r="D414" s="32">
        <v>8414</v>
      </c>
      <c r="E414" s="33">
        <v>0.18</v>
      </c>
      <c r="F414" s="37" t="s">
        <v>390</v>
      </c>
      <c r="G414" s="35">
        <v>6</v>
      </c>
      <c r="H414" s="35">
        <v>939</v>
      </c>
      <c r="I414" s="36">
        <f t="shared" si="36"/>
        <v>5634</v>
      </c>
      <c r="J414" s="28">
        <v>0</v>
      </c>
      <c r="K414" s="28">
        <f t="shared" si="32"/>
        <v>5634</v>
      </c>
      <c r="L414" s="28">
        <f t="shared" si="33"/>
        <v>507.06</v>
      </c>
      <c r="M414" s="28">
        <f t="shared" si="34"/>
        <v>507.06</v>
      </c>
      <c r="N414" s="28">
        <v>0</v>
      </c>
      <c r="O414" s="28">
        <f t="shared" si="35"/>
        <v>6648.1200000000008</v>
      </c>
    </row>
    <row r="415" spans="1:15">
      <c r="A415" s="29">
        <v>418</v>
      </c>
      <c r="B415" s="29" t="s">
        <v>456</v>
      </c>
      <c r="C415" s="31">
        <v>43875</v>
      </c>
      <c r="D415" s="32">
        <v>8539</v>
      </c>
      <c r="E415" s="33">
        <v>0.12</v>
      </c>
      <c r="F415" s="37" t="s">
        <v>370</v>
      </c>
      <c r="G415" s="35">
        <v>20</v>
      </c>
      <c r="H415" s="35">
        <v>62.68</v>
      </c>
      <c r="I415" s="36">
        <f t="shared" si="36"/>
        <v>1253.5999999999999</v>
      </c>
      <c r="J415" s="28">
        <v>0</v>
      </c>
      <c r="K415" s="28">
        <f t="shared" si="32"/>
        <v>1253.5999999999999</v>
      </c>
      <c r="L415" s="28">
        <f t="shared" si="33"/>
        <v>75.215999999999994</v>
      </c>
      <c r="M415" s="28">
        <f t="shared" si="34"/>
        <v>75.215999999999994</v>
      </c>
      <c r="N415" s="28">
        <v>0</v>
      </c>
      <c r="O415" s="28">
        <f t="shared" si="35"/>
        <v>1404.0319999999997</v>
      </c>
    </row>
    <row r="416" spans="1:15">
      <c r="A416" s="29">
        <v>419</v>
      </c>
      <c r="B416" s="29" t="s">
        <v>457</v>
      </c>
      <c r="C416" s="31">
        <v>43876</v>
      </c>
      <c r="D416" s="32">
        <v>7323</v>
      </c>
      <c r="E416" s="33">
        <v>0.12</v>
      </c>
      <c r="F416" s="37" t="s">
        <v>394</v>
      </c>
      <c r="G416" s="35">
        <v>2.84</v>
      </c>
      <c r="H416" s="35">
        <v>373</v>
      </c>
      <c r="I416" s="36">
        <f t="shared" si="36"/>
        <v>1059.32</v>
      </c>
      <c r="J416" s="28">
        <v>0</v>
      </c>
      <c r="K416" s="28">
        <f t="shared" si="32"/>
        <v>1059.32</v>
      </c>
      <c r="L416" s="28">
        <f t="shared" si="33"/>
        <v>63.559199999999997</v>
      </c>
      <c r="M416" s="28">
        <f t="shared" si="34"/>
        <v>63.559199999999997</v>
      </c>
      <c r="N416" s="28">
        <v>0</v>
      </c>
      <c r="O416" s="28">
        <f t="shared" si="35"/>
        <v>1186.4383999999998</v>
      </c>
    </row>
    <row r="417" spans="1:15">
      <c r="A417" s="29">
        <v>420</v>
      </c>
      <c r="B417" s="29" t="s">
        <v>457</v>
      </c>
      <c r="C417" s="31">
        <v>43876</v>
      </c>
      <c r="D417" s="32">
        <v>7323</v>
      </c>
      <c r="E417" s="33">
        <v>0.12</v>
      </c>
      <c r="F417" s="37" t="s">
        <v>395</v>
      </c>
      <c r="G417" s="35">
        <v>1.64</v>
      </c>
      <c r="H417" s="35">
        <v>373</v>
      </c>
      <c r="I417" s="36">
        <f t="shared" si="36"/>
        <v>611.71999999999991</v>
      </c>
      <c r="J417" s="28">
        <v>0</v>
      </c>
      <c r="K417" s="28">
        <f t="shared" si="32"/>
        <v>611.71999999999991</v>
      </c>
      <c r="L417" s="28">
        <f t="shared" si="33"/>
        <v>36.703199999999995</v>
      </c>
      <c r="M417" s="28">
        <f t="shared" si="34"/>
        <v>36.703199999999995</v>
      </c>
      <c r="N417" s="28">
        <v>0</v>
      </c>
      <c r="O417" s="28">
        <f t="shared" si="35"/>
        <v>685.12639999999999</v>
      </c>
    </row>
    <row r="418" spans="1:15">
      <c r="A418" s="29">
        <v>421</v>
      </c>
      <c r="B418" s="29" t="s">
        <v>457</v>
      </c>
      <c r="C418" s="31">
        <v>43876</v>
      </c>
      <c r="D418" s="32">
        <v>7323</v>
      </c>
      <c r="E418" s="33">
        <v>0.12</v>
      </c>
      <c r="F418" s="37" t="s">
        <v>396</v>
      </c>
      <c r="G418" s="35">
        <v>3.88</v>
      </c>
      <c r="H418" s="35">
        <v>373</v>
      </c>
      <c r="I418" s="36">
        <f t="shared" si="36"/>
        <v>1447.24</v>
      </c>
      <c r="J418" s="28">
        <v>0</v>
      </c>
      <c r="K418" s="28">
        <f t="shared" si="32"/>
        <v>1447.24</v>
      </c>
      <c r="L418" s="28">
        <f t="shared" si="33"/>
        <v>86.834400000000002</v>
      </c>
      <c r="M418" s="28">
        <f t="shared" si="34"/>
        <v>86.834400000000002</v>
      </c>
      <c r="N418" s="28">
        <v>0</v>
      </c>
      <c r="O418" s="28">
        <f t="shared" si="35"/>
        <v>1620.9087999999999</v>
      </c>
    </row>
    <row r="419" spans="1:15">
      <c r="A419" s="29">
        <v>422</v>
      </c>
      <c r="B419" s="29" t="s">
        <v>457</v>
      </c>
      <c r="C419" s="31">
        <v>43876</v>
      </c>
      <c r="D419" s="32">
        <v>7323</v>
      </c>
      <c r="E419" s="33">
        <v>0.12</v>
      </c>
      <c r="F419" s="37" t="s">
        <v>397</v>
      </c>
      <c r="G419" s="35">
        <v>3.1</v>
      </c>
      <c r="H419" s="35">
        <v>462</v>
      </c>
      <c r="I419" s="36">
        <f t="shared" si="36"/>
        <v>1432.2</v>
      </c>
      <c r="J419" s="28">
        <v>0</v>
      </c>
      <c r="K419" s="28">
        <f t="shared" si="32"/>
        <v>1432.2</v>
      </c>
      <c r="L419" s="28">
        <f t="shared" si="33"/>
        <v>85.932000000000002</v>
      </c>
      <c r="M419" s="28">
        <f t="shared" si="34"/>
        <v>85.932000000000002</v>
      </c>
      <c r="N419" s="28">
        <v>0</v>
      </c>
      <c r="O419" s="28">
        <f t="shared" si="35"/>
        <v>1604.0640000000001</v>
      </c>
    </row>
    <row r="420" spans="1:15">
      <c r="A420" s="29">
        <v>423</v>
      </c>
      <c r="B420" s="29" t="s">
        <v>457</v>
      </c>
      <c r="C420" s="31">
        <v>43876</v>
      </c>
      <c r="D420" s="32">
        <v>7323</v>
      </c>
      <c r="E420" s="33">
        <v>0.12</v>
      </c>
      <c r="F420" s="37" t="s">
        <v>393</v>
      </c>
      <c r="G420" s="35">
        <v>1</v>
      </c>
      <c r="H420" s="35">
        <v>2848</v>
      </c>
      <c r="I420" s="36">
        <f t="shared" si="36"/>
        <v>2848</v>
      </c>
      <c r="J420" s="28">
        <v>0</v>
      </c>
      <c r="K420" s="28">
        <f t="shared" si="32"/>
        <v>2848</v>
      </c>
      <c r="L420" s="28">
        <f t="shared" si="33"/>
        <v>170.88</v>
      </c>
      <c r="M420" s="28">
        <f t="shared" si="34"/>
        <v>170.88</v>
      </c>
      <c r="N420" s="28">
        <v>0</v>
      </c>
      <c r="O420" s="28">
        <f t="shared" si="35"/>
        <v>3189.76</v>
      </c>
    </row>
    <row r="421" spans="1:15">
      <c r="A421" s="29">
        <v>424</v>
      </c>
      <c r="B421" s="29" t="s">
        <v>450</v>
      </c>
      <c r="C421" s="31">
        <v>43876</v>
      </c>
      <c r="D421" s="32">
        <v>8516</v>
      </c>
      <c r="E421" s="33">
        <v>0.18</v>
      </c>
      <c r="F421" s="37" t="s">
        <v>348</v>
      </c>
      <c r="G421" s="35">
        <v>1</v>
      </c>
      <c r="H421" s="35">
        <v>440.7</v>
      </c>
      <c r="I421" s="36">
        <f t="shared" si="36"/>
        <v>440.7</v>
      </c>
      <c r="J421" s="28">
        <v>0</v>
      </c>
      <c r="K421" s="28">
        <f t="shared" si="32"/>
        <v>440.7</v>
      </c>
      <c r="L421" s="28">
        <f t="shared" si="33"/>
        <v>39.662999999999997</v>
      </c>
      <c r="M421" s="28">
        <f t="shared" si="34"/>
        <v>39.662999999999997</v>
      </c>
      <c r="N421" s="28">
        <v>0</v>
      </c>
      <c r="O421" s="28">
        <f t="shared" si="35"/>
        <v>520.02599999999995</v>
      </c>
    </row>
    <row r="422" spans="1:15">
      <c r="A422" s="29">
        <v>425</v>
      </c>
      <c r="B422" s="29" t="s">
        <v>457</v>
      </c>
      <c r="C422" s="31">
        <v>43876</v>
      </c>
      <c r="D422" s="32">
        <v>7323</v>
      </c>
      <c r="E422" s="33">
        <v>0.12</v>
      </c>
      <c r="F422" s="37" t="s">
        <v>261</v>
      </c>
      <c r="G422" s="35">
        <v>6.56</v>
      </c>
      <c r="H422" s="35">
        <v>388</v>
      </c>
      <c r="I422" s="36">
        <f t="shared" si="36"/>
        <v>2545.2799999999997</v>
      </c>
      <c r="J422" s="28">
        <v>0</v>
      </c>
      <c r="K422" s="28">
        <f t="shared" si="32"/>
        <v>2545.2799999999997</v>
      </c>
      <c r="L422" s="28">
        <f t="shared" si="33"/>
        <v>152.71679999999998</v>
      </c>
      <c r="M422" s="28">
        <f t="shared" si="34"/>
        <v>152.71679999999998</v>
      </c>
      <c r="N422" s="28">
        <v>0</v>
      </c>
      <c r="O422" s="28">
        <f t="shared" si="35"/>
        <v>2850.7136</v>
      </c>
    </row>
    <row r="423" spans="1:15">
      <c r="A423" s="29">
        <v>426</v>
      </c>
      <c r="B423" s="29" t="s">
        <v>468</v>
      </c>
      <c r="C423" s="31">
        <v>43876</v>
      </c>
      <c r="D423" s="32">
        <v>7615</v>
      </c>
      <c r="E423" s="33">
        <v>0.12</v>
      </c>
      <c r="F423" s="37" t="s">
        <v>389</v>
      </c>
      <c r="G423" s="35">
        <v>1</v>
      </c>
      <c r="H423" s="35">
        <v>1339.35</v>
      </c>
      <c r="I423" s="36">
        <f t="shared" si="36"/>
        <v>1339.35</v>
      </c>
      <c r="J423" s="28">
        <v>0</v>
      </c>
      <c r="K423" s="28">
        <f t="shared" si="32"/>
        <v>1339.35</v>
      </c>
      <c r="L423" s="28">
        <f t="shared" si="33"/>
        <v>80.36099999999999</v>
      </c>
      <c r="M423" s="28">
        <f t="shared" si="34"/>
        <v>80.36099999999999</v>
      </c>
      <c r="N423" s="28">
        <v>0</v>
      </c>
      <c r="O423" s="28">
        <f t="shared" si="35"/>
        <v>1500.0719999999997</v>
      </c>
    </row>
    <row r="424" spans="1:15">
      <c r="A424" s="29">
        <v>427</v>
      </c>
      <c r="B424" s="29" t="s">
        <v>457</v>
      </c>
      <c r="C424" s="31">
        <v>43876</v>
      </c>
      <c r="D424" s="32">
        <v>7323</v>
      </c>
      <c r="E424" s="33">
        <v>0.12</v>
      </c>
      <c r="F424" s="37" t="s">
        <v>391</v>
      </c>
      <c r="G424" s="35">
        <v>6</v>
      </c>
      <c r="H424" s="35">
        <v>451</v>
      </c>
      <c r="I424" s="36">
        <f t="shared" si="36"/>
        <v>2706</v>
      </c>
      <c r="J424" s="28">
        <v>0</v>
      </c>
      <c r="K424" s="28">
        <f t="shared" si="32"/>
        <v>2706</v>
      </c>
      <c r="L424" s="28">
        <f t="shared" si="33"/>
        <v>162.35999999999999</v>
      </c>
      <c r="M424" s="28">
        <f t="shared" si="34"/>
        <v>162.35999999999999</v>
      </c>
      <c r="N424" s="28">
        <v>0</v>
      </c>
      <c r="O424" s="28">
        <f t="shared" si="35"/>
        <v>3030.7200000000003</v>
      </c>
    </row>
    <row r="425" spans="1:15">
      <c r="A425" s="29">
        <v>428</v>
      </c>
      <c r="B425" s="29" t="s">
        <v>457</v>
      </c>
      <c r="C425" s="31">
        <v>43876</v>
      </c>
      <c r="D425" s="32">
        <v>7323</v>
      </c>
      <c r="E425" s="33">
        <v>0.12</v>
      </c>
      <c r="F425" s="37" t="s">
        <v>259</v>
      </c>
      <c r="G425" s="35">
        <v>4.3600000000000003</v>
      </c>
      <c r="H425" s="35">
        <v>388</v>
      </c>
      <c r="I425" s="36">
        <f t="shared" si="36"/>
        <v>1691.68</v>
      </c>
      <c r="J425" s="28">
        <v>0</v>
      </c>
      <c r="K425" s="28">
        <f t="shared" si="32"/>
        <v>1691.68</v>
      </c>
      <c r="L425" s="28">
        <f t="shared" si="33"/>
        <v>101.5008</v>
      </c>
      <c r="M425" s="28">
        <f t="shared" si="34"/>
        <v>101.5008</v>
      </c>
      <c r="N425" s="28">
        <v>0</v>
      </c>
      <c r="O425" s="28">
        <f t="shared" si="35"/>
        <v>1894.6816000000001</v>
      </c>
    </row>
    <row r="426" spans="1:15">
      <c r="A426" s="29">
        <v>429</v>
      </c>
      <c r="B426" s="29" t="s">
        <v>468</v>
      </c>
      <c r="C426" s="31">
        <v>43876</v>
      </c>
      <c r="D426" s="32">
        <v>3924</v>
      </c>
      <c r="E426" s="33">
        <v>0.18</v>
      </c>
      <c r="F426" s="37" t="s">
        <v>388</v>
      </c>
      <c r="G426" s="35">
        <v>4</v>
      </c>
      <c r="H426" s="35">
        <v>180.51</v>
      </c>
      <c r="I426" s="36">
        <f t="shared" si="36"/>
        <v>722.04</v>
      </c>
      <c r="J426" s="28">
        <v>0</v>
      </c>
      <c r="K426" s="28">
        <f t="shared" si="32"/>
        <v>722.04</v>
      </c>
      <c r="L426" s="28">
        <f t="shared" si="33"/>
        <v>64.983599999999996</v>
      </c>
      <c r="M426" s="28">
        <f t="shared" si="34"/>
        <v>64.983599999999996</v>
      </c>
      <c r="N426" s="28">
        <v>0</v>
      </c>
      <c r="O426" s="28">
        <f t="shared" si="35"/>
        <v>852.00720000000001</v>
      </c>
    </row>
    <row r="427" spans="1:15">
      <c r="A427" s="29">
        <v>430</v>
      </c>
      <c r="B427" s="29" t="s">
        <v>457</v>
      </c>
      <c r="C427" s="31">
        <v>43876</v>
      </c>
      <c r="D427" s="32">
        <v>7323</v>
      </c>
      <c r="E427" s="33">
        <v>0.12</v>
      </c>
      <c r="F427" s="37" t="s">
        <v>392</v>
      </c>
      <c r="G427" s="35">
        <v>3</v>
      </c>
      <c r="H427" s="35">
        <v>634</v>
      </c>
      <c r="I427" s="36">
        <f t="shared" si="36"/>
        <v>1902</v>
      </c>
      <c r="J427" s="28">
        <v>0</v>
      </c>
      <c r="K427" s="28">
        <f t="shared" si="32"/>
        <v>1902</v>
      </c>
      <c r="L427" s="28">
        <f t="shared" si="33"/>
        <v>114.11999999999999</v>
      </c>
      <c r="M427" s="28">
        <f t="shared" si="34"/>
        <v>114.11999999999999</v>
      </c>
      <c r="N427" s="28">
        <v>0</v>
      </c>
      <c r="O427" s="28">
        <f t="shared" si="35"/>
        <v>2130.2399999999998</v>
      </c>
    </row>
    <row r="428" spans="1:15">
      <c r="A428" s="29">
        <v>431</v>
      </c>
      <c r="B428" s="29" t="s">
        <v>468</v>
      </c>
      <c r="C428" s="31">
        <v>43876</v>
      </c>
      <c r="D428" s="32">
        <v>7323</v>
      </c>
      <c r="E428" s="33">
        <v>0.12</v>
      </c>
      <c r="F428" s="37" t="s">
        <v>137</v>
      </c>
      <c r="G428" s="35">
        <v>7.43</v>
      </c>
      <c r="H428" s="35">
        <v>150</v>
      </c>
      <c r="I428" s="36">
        <f t="shared" si="36"/>
        <v>1114.5</v>
      </c>
      <c r="J428" s="28">
        <v>0</v>
      </c>
      <c r="K428" s="28">
        <f t="shared" si="32"/>
        <v>1114.5</v>
      </c>
      <c r="L428" s="28">
        <f t="shared" si="33"/>
        <v>66.87</v>
      </c>
      <c r="M428" s="28">
        <f t="shared" si="34"/>
        <v>66.87</v>
      </c>
      <c r="N428" s="28">
        <v>0</v>
      </c>
      <c r="O428" s="28">
        <f t="shared" si="35"/>
        <v>1248.2399999999998</v>
      </c>
    </row>
    <row r="429" spans="1:15">
      <c r="A429" s="29">
        <v>432</v>
      </c>
      <c r="B429" s="29" t="s">
        <v>468</v>
      </c>
      <c r="C429" s="31">
        <v>43876</v>
      </c>
      <c r="D429" s="32">
        <v>8215</v>
      </c>
      <c r="E429" s="33">
        <v>0.12</v>
      </c>
      <c r="F429" s="37" t="s">
        <v>387</v>
      </c>
      <c r="G429" s="35">
        <v>23.74</v>
      </c>
      <c r="H429" s="35">
        <v>120</v>
      </c>
      <c r="I429" s="36">
        <f t="shared" si="36"/>
        <v>2848.7999999999997</v>
      </c>
      <c r="J429" s="28">
        <v>0</v>
      </c>
      <c r="K429" s="28">
        <f t="shared" si="32"/>
        <v>2848.7999999999997</v>
      </c>
      <c r="L429" s="28">
        <f t="shared" si="33"/>
        <v>170.92799999999997</v>
      </c>
      <c r="M429" s="28">
        <f t="shared" si="34"/>
        <v>170.92799999999997</v>
      </c>
      <c r="N429" s="28">
        <v>0</v>
      </c>
      <c r="O429" s="28">
        <f t="shared" si="35"/>
        <v>3190.6559999999995</v>
      </c>
    </row>
    <row r="430" spans="1:15">
      <c r="A430" s="29">
        <v>433</v>
      </c>
      <c r="B430" s="83" t="s">
        <v>472</v>
      </c>
      <c r="C430" s="31">
        <v>43879</v>
      </c>
      <c r="D430" s="32">
        <v>8414</v>
      </c>
      <c r="E430" s="33">
        <v>0.18</v>
      </c>
      <c r="F430" s="50" t="s">
        <v>415</v>
      </c>
      <c r="G430" s="35">
        <v>72</v>
      </c>
      <c r="H430" s="50">
        <v>834.36</v>
      </c>
      <c r="I430" s="36">
        <f t="shared" si="36"/>
        <v>60073.919999999998</v>
      </c>
      <c r="J430" s="28">
        <v>0</v>
      </c>
      <c r="K430" s="28">
        <f t="shared" si="32"/>
        <v>60073.919999999998</v>
      </c>
      <c r="L430" s="28">
        <f t="shared" si="33"/>
        <v>5406.6527999999998</v>
      </c>
      <c r="M430" s="28">
        <f t="shared" si="34"/>
        <v>5406.6527999999998</v>
      </c>
      <c r="N430" s="28">
        <v>0</v>
      </c>
      <c r="O430" s="28">
        <f t="shared" si="35"/>
        <v>70887.225599999991</v>
      </c>
    </row>
    <row r="431" spans="1:15">
      <c r="A431" s="29">
        <v>434</v>
      </c>
      <c r="B431" s="83" t="s">
        <v>472</v>
      </c>
      <c r="C431" s="31">
        <v>43879</v>
      </c>
      <c r="D431" s="32">
        <v>8414</v>
      </c>
      <c r="E431" s="33">
        <v>0.18</v>
      </c>
      <c r="F431" s="50" t="s">
        <v>411</v>
      </c>
      <c r="G431" s="35">
        <v>4</v>
      </c>
      <c r="H431" s="90">
        <v>859.02</v>
      </c>
      <c r="I431" s="36">
        <f t="shared" si="36"/>
        <v>3436.08</v>
      </c>
      <c r="J431" s="28">
        <v>0</v>
      </c>
      <c r="K431" s="28">
        <f t="shared" si="32"/>
        <v>3436.08</v>
      </c>
      <c r="L431" s="28">
        <f t="shared" si="33"/>
        <v>309.24719999999996</v>
      </c>
      <c r="M431" s="28">
        <f t="shared" si="34"/>
        <v>309.24719999999996</v>
      </c>
      <c r="N431" s="28">
        <v>0</v>
      </c>
      <c r="O431" s="28">
        <f t="shared" si="35"/>
        <v>4054.5743999999995</v>
      </c>
    </row>
    <row r="432" spans="1:15">
      <c r="A432" s="29">
        <v>435</v>
      </c>
      <c r="B432" s="83" t="s">
        <v>472</v>
      </c>
      <c r="C432" s="31">
        <v>43879</v>
      </c>
      <c r="D432" s="32">
        <v>8414</v>
      </c>
      <c r="E432" s="33">
        <v>0.18</v>
      </c>
      <c r="F432" s="50" t="s">
        <v>411</v>
      </c>
      <c r="G432" s="35">
        <v>28</v>
      </c>
      <c r="H432" s="50">
        <v>859.02</v>
      </c>
      <c r="I432" s="36">
        <f t="shared" si="36"/>
        <v>24052.559999999998</v>
      </c>
      <c r="J432" s="28">
        <v>0</v>
      </c>
      <c r="K432" s="28">
        <f t="shared" si="32"/>
        <v>24052.559999999998</v>
      </c>
      <c r="L432" s="28">
        <f t="shared" si="33"/>
        <v>2164.7303999999999</v>
      </c>
      <c r="M432" s="28">
        <f t="shared" si="34"/>
        <v>2164.7303999999999</v>
      </c>
      <c r="N432" s="28">
        <v>0</v>
      </c>
      <c r="O432" s="28">
        <f t="shared" si="35"/>
        <v>28382.020799999998</v>
      </c>
    </row>
    <row r="433" spans="1:15">
      <c r="A433" s="29">
        <v>436</v>
      </c>
      <c r="B433" s="83" t="s">
        <v>472</v>
      </c>
      <c r="C433" s="31">
        <v>43879</v>
      </c>
      <c r="D433" s="32">
        <v>8414</v>
      </c>
      <c r="E433" s="33">
        <v>0.18</v>
      </c>
      <c r="F433" s="50" t="s">
        <v>412</v>
      </c>
      <c r="G433" s="35">
        <v>4</v>
      </c>
      <c r="H433" s="50">
        <v>859.02</v>
      </c>
      <c r="I433" s="36">
        <f t="shared" si="36"/>
        <v>3436.08</v>
      </c>
      <c r="J433" s="28">
        <v>0</v>
      </c>
      <c r="K433" s="28">
        <f t="shared" si="32"/>
        <v>3436.08</v>
      </c>
      <c r="L433" s="28">
        <f t="shared" si="33"/>
        <v>309.24719999999996</v>
      </c>
      <c r="M433" s="28">
        <f t="shared" si="34"/>
        <v>309.24719999999996</v>
      </c>
      <c r="N433" s="28">
        <v>0</v>
      </c>
      <c r="O433" s="28">
        <f t="shared" si="35"/>
        <v>4054.5743999999995</v>
      </c>
    </row>
    <row r="434" spans="1:15">
      <c r="A434" s="29">
        <v>437</v>
      </c>
      <c r="B434" s="83" t="s">
        <v>472</v>
      </c>
      <c r="C434" s="31">
        <v>43879</v>
      </c>
      <c r="D434" s="32">
        <v>8414</v>
      </c>
      <c r="E434" s="33">
        <v>0.18</v>
      </c>
      <c r="F434" s="50" t="s">
        <v>413</v>
      </c>
      <c r="G434" s="35">
        <v>2</v>
      </c>
      <c r="H434" s="50">
        <v>0</v>
      </c>
      <c r="I434" s="36">
        <f t="shared" si="36"/>
        <v>0</v>
      </c>
      <c r="J434" s="28">
        <v>0</v>
      </c>
      <c r="K434" s="28">
        <f t="shared" si="32"/>
        <v>0</v>
      </c>
      <c r="L434" s="28">
        <f t="shared" si="33"/>
        <v>0</v>
      </c>
      <c r="M434" s="28">
        <f t="shared" si="34"/>
        <v>0</v>
      </c>
      <c r="N434" s="28">
        <v>0</v>
      </c>
      <c r="O434" s="28">
        <f t="shared" si="35"/>
        <v>0</v>
      </c>
    </row>
    <row r="435" spans="1:15">
      <c r="A435" s="29">
        <v>438</v>
      </c>
      <c r="B435" s="83" t="s">
        <v>472</v>
      </c>
      <c r="C435" s="31">
        <v>43879</v>
      </c>
      <c r="D435" s="32">
        <v>8414</v>
      </c>
      <c r="E435" s="33">
        <v>0.18</v>
      </c>
      <c r="F435" s="50" t="s">
        <v>414</v>
      </c>
      <c r="G435" s="35">
        <v>2</v>
      </c>
      <c r="H435" s="50">
        <v>0</v>
      </c>
      <c r="I435" s="36">
        <f t="shared" si="36"/>
        <v>0</v>
      </c>
      <c r="J435" s="28">
        <v>0</v>
      </c>
      <c r="K435" s="28">
        <f t="shared" si="32"/>
        <v>0</v>
      </c>
      <c r="L435" s="28">
        <f t="shared" si="33"/>
        <v>0</v>
      </c>
      <c r="M435" s="28">
        <f t="shared" si="34"/>
        <v>0</v>
      </c>
      <c r="N435" s="28">
        <v>0</v>
      </c>
      <c r="O435" s="28">
        <f t="shared" si="35"/>
        <v>0</v>
      </c>
    </row>
    <row r="436" spans="1:15">
      <c r="A436" s="29">
        <v>439</v>
      </c>
      <c r="B436" s="83" t="s">
        <v>472</v>
      </c>
      <c r="C436" s="31">
        <v>43879</v>
      </c>
      <c r="D436" s="32">
        <v>7321</v>
      </c>
      <c r="E436" s="33">
        <v>0.18</v>
      </c>
      <c r="F436" s="50" t="s">
        <v>419</v>
      </c>
      <c r="G436" s="35">
        <v>3</v>
      </c>
      <c r="H436" s="50">
        <v>1249.5</v>
      </c>
      <c r="I436" s="36">
        <f t="shared" si="36"/>
        <v>3748.5</v>
      </c>
      <c r="J436" s="28">
        <v>0</v>
      </c>
      <c r="K436" s="28">
        <f t="shared" si="32"/>
        <v>3748.5</v>
      </c>
      <c r="L436" s="28">
        <f t="shared" si="33"/>
        <v>337.36500000000001</v>
      </c>
      <c r="M436" s="28">
        <f t="shared" si="34"/>
        <v>337.36500000000001</v>
      </c>
      <c r="N436" s="28">
        <v>0</v>
      </c>
      <c r="O436" s="28">
        <f t="shared" si="35"/>
        <v>4423.2299999999996</v>
      </c>
    </row>
    <row r="437" spans="1:15">
      <c r="A437" s="29">
        <v>440</v>
      </c>
      <c r="B437" s="83" t="s">
        <v>472</v>
      </c>
      <c r="C437" s="31">
        <v>43879</v>
      </c>
      <c r="D437" s="32">
        <v>7321</v>
      </c>
      <c r="E437" s="33">
        <v>0.18</v>
      </c>
      <c r="F437" s="50" t="s">
        <v>289</v>
      </c>
      <c r="G437" s="35">
        <v>2</v>
      </c>
      <c r="H437" s="50">
        <v>1644.07</v>
      </c>
      <c r="I437" s="36">
        <f t="shared" si="36"/>
        <v>3288.14</v>
      </c>
      <c r="J437" s="28">
        <v>0</v>
      </c>
      <c r="K437" s="28">
        <f t="shared" si="32"/>
        <v>3288.14</v>
      </c>
      <c r="L437" s="28">
        <f t="shared" si="33"/>
        <v>295.93259999999998</v>
      </c>
      <c r="M437" s="28">
        <f t="shared" si="34"/>
        <v>295.93259999999998</v>
      </c>
      <c r="N437" s="28">
        <v>0</v>
      </c>
      <c r="O437" s="28">
        <f t="shared" si="35"/>
        <v>3880.0052000000001</v>
      </c>
    </row>
    <row r="438" spans="1:15">
      <c r="A438" s="29">
        <v>441</v>
      </c>
      <c r="B438" s="83" t="s">
        <v>472</v>
      </c>
      <c r="C438" s="31">
        <v>43879</v>
      </c>
      <c r="D438" s="32">
        <v>8516</v>
      </c>
      <c r="E438" s="33">
        <v>0.18</v>
      </c>
      <c r="F438" s="50" t="s">
        <v>418</v>
      </c>
      <c r="G438" s="35">
        <v>12</v>
      </c>
      <c r="H438" s="50">
        <v>245.79</v>
      </c>
      <c r="I438" s="36">
        <f t="shared" si="36"/>
        <v>2949.48</v>
      </c>
      <c r="J438" s="28">
        <v>0</v>
      </c>
      <c r="K438" s="28">
        <f t="shared" si="32"/>
        <v>2949.48</v>
      </c>
      <c r="L438" s="28">
        <f t="shared" si="33"/>
        <v>265.45319999999998</v>
      </c>
      <c r="M438" s="28">
        <f t="shared" si="34"/>
        <v>265.45319999999998</v>
      </c>
      <c r="N438" s="28">
        <v>0</v>
      </c>
      <c r="O438" s="28">
        <f t="shared" si="35"/>
        <v>3480.3863999999999</v>
      </c>
    </row>
    <row r="439" spans="1:15">
      <c r="A439" s="29">
        <v>442</v>
      </c>
      <c r="B439" s="84" t="s">
        <v>453</v>
      </c>
      <c r="C439" s="31">
        <v>43879</v>
      </c>
      <c r="D439" s="32">
        <v>8414</v>
      </c>
      <c r="E439" s="33">
        <v>0.18</v>
      </c>
      <c r="F439" s="50" t="s">
        <v>416</v>
      </c>
      <c r="G439" s="35">
        <v>2</v>
      </c>
      <c r="H439" s="50">
        <v>1253.5999999999999</v>
      </c>
      <c r="I439" s="36">
        <f t="shared" si="36"/>
        <v>2507.1999999999998</v>
      </c>
      <c r="J439" s="28">
        <v>0</v>
      </c>
      <c r="K439" s="28">
        <f t="shared" si="32"/>
        <v>2507.1999999999998</v>
      </c>
      <c r="L439" s="28">
        <f t="shared" si="33"/>
        <v>225.64799999999997</v>
      </c>
      <c r="M439" s="28">
        <f t="shared" si="34"/>
        <v>225.64799999999997</v>
      </c>
      <c r="N439" s="28">
        <v>0</v>
      </c>
      <c r="O439" s="28">
        <f t="shared" si="35"/>
        <v>2958.4960000000001</v>
      </c>
    </row>
    <row r="440" spans="1:15">
      <c r="A440" s="29">
        <v>443</v>
      </c>
      <c r="B440" s="83" t="s">
        <v>472</v>
      </c>
      <c r="C440" s="31">
        <v>43879</v>
      </c>
      <c r="D440" s="32">
        <v>8414</v>
      </c>
      <c r="E440" s="33">
        <v>0.18</v>
      </c>
      <c r="F440" s="50" t="s">
        <v>417</v>
      </c>
      <c r="G440" s="35">
        <v>2</v>
      </c>
      <c r="H440" s="50">
        <v>1060.42</v>
      </c>
      <c r="I440" s="36">
        <f t="shared" si="36"/>
        <v>2120.84</v>
      </c>
      <c r="J440" s="28">
        <v>0</v>
      </c>
      <c r="K440" s="28">
        <f t="shared" si="32"/>
        <v>2120.84</v>
      </c>
      <c r="L440" s="28">
        <f t="shared" si="33"/>
        <v>190.87560000000002</v>
      </c>
      <c r="M440" s="28">
        <f t="shared" si="34"/>
        <v>190.87560000000002</v>
      </c>
      <c r="N440" s="28">
        <v>0</v>
      </c>
      <c r="O440" s="28">
        <f t="shared" si="35"/>
        <v>2502.5911999999998</v>
      </c>
    </row>
    <row r="441" spans="1:15">
      <c r="A441" s="29">
        <v>444</v>
      </c>
      <c r="B441" s="29" t="s">
        <v>461</v>
      </c>
      <c r="C441" s="31">
        <v>43880</v>
      </c>
      <c r="D441" s="32">
        <v>8509</v>
      </c>
      <c r="E441" s="33">
        <v>0.18</v>
      </c>
      <c r="F441" s="37" t="s">
        <v>407</v>
      </c>
      <c r="G441" s="35">
        <v>3</v>
      </c>
      <c r="H441" s="35">
        <v>477.54419999999999</v>
      </c>
      <c r="I441" s="36">
        <f t="shared" si="36"/>
        <v>1432.6325999999999</v>
      </c>
      <c r="J441" s="28">
        <v>0</v>
      </c>
      <c r="K441" s="28">
        <f t="shared" si="32"/>
        <v>1432.6325999999999</v>
      </c>
      <c r="L441" s="28">
        <f t="shared" si="33"/>
        <v>128.93693399999998</v>
      </c>
      <c r="M441" s="28">
        <f t="shared" si="34"/>
        <v>128.93693399999998</v>
      </c>
      <c r="N441" s="28">
        <v>0</v>
      </c>
      <c r="O441" s="28">
        <f t="shared" si="35"/>
        <v>1690.506468</v>
      </c>
    </row>
    <row r="442" spans="1:15">
      <c r="A442" s="29">
        <v>445</v>
      </c>
      <c r="B442" s="29" t="s">
        <v>461</v>
      </c>
      <c r="C442" s="31">
        <v>43880</v>
      </c>
      <c r="D442" s="32">
        <v>8509</v>
      </c>
      <c r="E442" s="33">
        <v>0.18</v>
      </c>
      <c r="F442" s="37" t="s">
        <v>408</v>
      </c>
      <c r="G442" s="35">
        <v>2</v>
      </c>
      <c r="H442" s="35">
        <v>759.91160000000002</v>
      </c>
      <c r="I442" s="36">
        <f t="shared" si="36"/>
        <v>1519.8232</v>
      </c>
      <c r="J442" s="28">
        <v>0</v>
      </c>
      <c r="K442" s="28">
        <f t="shared" si="32"/>
        <v>1519.8232</v>
      </c>
      <c r="L442" s="28">
        <f t="shared" si="33"/>
        <v>136.784088</v>
      </c>
      <c r="M442" s="28">
        <f t="shared" si="34"/>
        <v>136.784088</v>
      </c>
      <c r="N442" s="28">
        <v>0</v>
      </c>
      <c r="O442" s="28">
        <f t="shared" si="35"/>
        <v>1793.391376</v>
      </c>
    </row>
    <row r="443" spans="1:15">
      <c r="A443" s="29">
        <v>446</v>
      </c>
      <c r="B443" s="29" t="s">
        <v>461</v>
      </c>
      <c r="C443" s="31">
        <v>43880</v>
      </c>
      <c r="D443" s="32">
        <v>8509</v>
      </c>
      <c r="E443" s="33">
        <v>0.18</v>
      </c>
      <c r="F443" s="37" t="s">
        <v>409</v>
      </c>
      <c r="G443" s="35">
        <v>1</v>
      </c>
      <c r="H443" s="35">
        <v>813.89980000000003</v>
      </c>
      <c r="I443" s="36">
        <f t="shared" si="36"/>
        <v>813.89980000000003</v>
      </c>
      <c r="J443" s="28">
        <v>0</v>
      </c>
      <c r="K443" s="28">
        <f t="shared" si="32"/>
        <v>813.89980000000003</v>
      </c>
      <c r="L443" s="28">
        <f t="shared" si="33"/>
        <v>73.250981999999993</v>
      </c>
      <c r="M443" s="28">
        <f t="shared" si="34"/>
        <v>73.250981999999993</v>
      </c>
      <c r="N443" s="28">
        <v>0</v>
      </c>
      <c r="O443" s="28">
        <f t="shared" si="35"/>
        <v>960.40176400000007</v>
      </c>
    </row>
    <row r="444" spans="1:15">
      <c r="A444" s="29">
        <v>449</v>
      </c>
      <c r="B444" s="29" t="s">
        <v>461</v>
      </c>
      <c r="C444" s="31">
        <v>43880</v>
      </c>
      <c r="D444" s="32">
        <v>6912</v>
      </c>
      <c r="E444" s="33">
        <v>0.18</v>
      </c>
      <c r="F444" s="37" t="s">
        <v>410</v>
      </c>
      <c r="G444" s="35">
        <v>12</v>
      </c>
      <c r="H444" s="35">
        <v>45.677799999999998</v>
      </c>
      <c r="I444" s="36">
        <f t="shared" si="36"/>
        <v>548.1336</v>
      </c>
      <c r="J444" s="28">
        <v>0</v>
      </c>
      <c r="K444" s="28">
        <f t="shared" ref="K444:K452" si="37">I444-J444</f>
        <v>548.1336</v>
      </c>
      <c r="L444" s="28">
        <f t="shared" ref="L444:L452" si="38">K444*E444/2</f>
        <v>49.332023999999997</v>
      </c>
      <c r="M444" s="28">
        <f t="shared" ref="M444:M452" si="39">L444</f>
        <v>49.332023999999997</v>
      </c>
      <c r="N444" s="28">
        <v>0</v>
      </c>
      <c r="O444" s="28">
        <f t="shared" ref="O444:O452" si="40">SUM(K444:N444)</f>
        <v>646.79764800000009</v>
      </c>
    </row>
    <row r="445" spans="1:15">
      <c r="A445" s="29">
        <v>450</v>
      </c>
      <c r="B445" s="29" t="s">
        <v>465</v>
      </c>
      <c r="C445" s="31">
        <v>43881</v>
      </c>
      <c r="D445" s="32">
        <v>8479</v>
      </c>
      <c r="E445" s="33">
        <v>0.18</v>
      </c>
      <c r="F445" s="37" t="s">
        <v>422</v>
      </c>
      <c r="G445" s="35">
        <v>1</v>
      </c>
      <c r="H445" s="35">
        <v>6227.22</v>
      </c>
      <c r="I445" s="36">
        <f t="shared" si="36"/>
        <v>6227.22</v>
      </c>
      <c r="J445" s="28">
        <v>0</v>
      </c>
      <c r="K445" s="28">
        <f t="shared" si="37"/>
        <v>6227.22</v>
      </c>
      <c r="L445" s="28">
        <f t="shared" si="38"/>
        <v>560.44979999999998</v>
      </c>
      <c r="M445" s="28">
        <f t="shared" si="39"/>
        <v>560.44979999999998</v>
      </c>
      <c r="N445" s="28">
        <v>0</v>
      </c>
      <c r="O445" s="28">
        <f t="shared" si="40"/>
        <v>7348.1196000000009</v>
      </c>
    </row>
    <row r="446" spans="1:15">
      <c r="A446" s="29">
        <v>451</v>
      </c>
      <c r="B446" s="29" t="s">
        <v>465</v>
      </c>
      <c r="C446" s="31">
        <v>43881</v>
      </c>
      <c r="D446" s="32">
        <v>8479</v>
      </c>
      <c r="E446" s="33">
        <v>0.18</v>
      </c>
      <c r="F446" s="37" t="s">
        <v>421</v>
      </c>
      <c r="G446" s="35">
        <v>1</v>
      </c>
      <c r="H446" s="35">
        <v>5413.36</v>
      </c>
      <c r="I446" s="36">
        <f t="shared" si="36"/>
        <v>5413.36</v>
      </c>
      <c r="J446" s="28">
        <v>0</v>
      </c>
      <c r="K446" s="28">
        <f t="shared" si="37"/>
        <v>5413.36</v>
      </c>
      <c r="L446" s="28">
        <f t="shared" si="38"/>
        <v>487.20239999999995</v>
      </c>
      <c r="M446" s="28">
        <f t="shared" si="39"/>
        <v>487.20239999999995</v>
      </c>
      <c r="N446" s="28">
        <v>0</v>
      </c>
      <c r="O446" s="28">
        <f t="shared" si="40"/>
        <v>6387.7647999999999</v>
      </c>
    </row>
    <row r="447" spans="1:15">
      <c r="A447" s="29">
        <v>452</v>
      </c>
      <c r="B447" s="29" t="s">
        <v>465</v>
      </c>
      <c r="C447" s="31">
        <v>43881</v>
      </c>
      <c r="D447" s="32">
        <v>8479</v>
      </c>
      <c r="E447" s="33">
        <v>0.18</v>
      </c>
      <c r="F447" s="37" t="s">
        <v>424</v>
      </c>
      <c r="G447" s="35">
        <v>1</v>
      </c>
      <c r="H447" s="35">
        <v>5857.28</v>
      </c>
      <c r="I447" s="36">
        <f t="shared" si="36"/>
        <v>5857.28</v>
      </c>
      <c r="J447" s="28">
        <v>0</v>
      </c>
      <c r="K447" s="28">
        <f t="shared" si="37"/>
        <v>5857.28</v>
      </c>
      <c r="L447" s="28">
        <f t="shared" si="38"/>
        <v>527.15519999999992</v>
      </c>
      <c r="M447" s="28">
        <f t="shared" si="39"/>
        <v>527.15519999999992</v>
      </c>
      <c r="N447" s="28">
        <v>0</v>
      </c>
      <c r="O447" s="28">
        <f t="shared" si="40"/>
        <v>6911.5904</v>
      </c>
    </row>
    <row r="448" spans="1:15">
      <c r="A448" s="29">
        <v>453</v>
      </c>
      <c r="B448" s="29" t="s">
        <v>465</v>
      </c>
      <c r="C448" s="31">
        <v>43881</v>
      </c>
      <c r="D448" s="32">
        <v>8479</v>
      </c>
      <c r="E448" s="33">
        <v>0.18</v>
      </c>
      <c r="F448" s="37" t="s">
        <v>420</v>
      </c>
      <c r="G448" s="35">
        <v>2</v>
      </c>
      <c r="H448" s="35">
        <v>3267.7449999999999</v>
      </c>
      <c r="I448" s="36">
        <f t="shared" si="36"/>
        <v>6535.49</v>
      </c>
      <c r="J448" s="28">
        <v>0</v>
      </c>
      <c r="K448" s="28">
        <f t="shared" si="37"/>
        <v>6535.49</v>
      </c>
      <c r="L448" s="28">
        <f t="shared" si="38"/>
        <v>588.19409999999993</v>
      </c>
      <c r="M448" s="28">
        <f t="shared" si="39"/>
        <v>588.19409999999993</v>
      </c>
      <c r="N448" s="28">
        <v>0</v>
      </c>
      <c r="O448" s="28">
        <f t="shared" si="40"/>
        <v>7711.8781999999992</v>
      </c>
    </row>
    <row r="449" spans="1:15">
      <c r="A449" s="29">
        <v>454</v>
      </c>
      <c r="B449" s="29" t="s">
        <v>465</v>
      </c>
      <c r="C449" s="31">
        <v>43881</v>
      </c>
      <c r="D449" s="32">
        <v>8479</v>
      </c>
      <c r="E449" s="33">
        <v>0.18</v>
      </c>
      <c r="F449" s="37" t="s">
        <v>423</v>
      </c>
      <c r="G449" s="35">
        <v>1</v>
      </c>
      <c r="H449" s="35">
        <v>6227.22</v>
      </c>
      <c r="I449" s="36">
        <f t="shared" si="36"/>
        <v>6227.22</v>
      </c>
      <c r="J449" s="28">
        <v>0</v>
      </c>
      <c r="K449" s="28">
        <f t="shared" si="37"/>
        <v>6227.22</v>
      </c>
      <c r="L449" s="28">
        <f t="shared" si="38"/>
        <v>560.44979999999998</v>
      </c>
      <c r="M449" s="28">
        <f t="shared" si="39"/>
        <v>560.44979999999998</v>
      </c>
      <c r="N449" s="28">
        <v>0</v>
      </c>
      <c r="O449" s="28">
        <f t="shared" si="40"/>
        <v>7348.1196000000009</v>
      </c>
    </row>
    <row r="450" spans="1:15">
      <c r="A450" s="29">
        <v>455</v>
      </c>
      <c r="B450" s="29" t="s">
        <v>456</v>
      </c>
      <c r="C450" s="31">
        <v>43882</v>
      </c>
      <c r="D450" s="32">
        <v>8414</v>
      </c>
      <c r="E450" s="33">
        <v>0.18</v>
      </c>
      <c r="F450" s="37" t="s">
        <v>390</v>
      </c>
      <c r="G450" s="35">
        <v>6</v>
      </c>
      <c r="H450" s="35">
        <v>939</v>
      </c>
      <c r="I450" s="36">
        <f t="shared" si="36"/>
        <v>5634</v>
      </c>
      <c r="J450" s="28">
        <v>0</v>
      </c>
      <c r="K450" s="28">
        <f t="shared" si="37"/>
        <v>5634</v>
      </c>
      <c r="L450" s="28">
        <f t="shared" si="38"/>
        <v>507.06</v>
      </c>
      <c r="M450" s="28">
        <f t="shared" si="39"/>
        <v>507.06</v>
      </c>
      <c r="N450" s="28">
        <v>0</v>
      </c>
      <c r="O450" s="28">
        <f t="shared" si="40"/>
        <v>6648.1200000000008</v>
      </c>
    </row>
    <row r="451" spans="1:15">
      <c r="A451" s="29">
        <v>456</v>
      </c>
      <c r="B451" s="29" t="s">
        <v>465</v>
      </c>
      <c r="C451" s="31">
        <v>43885</v>
      </c>
      <c r="D451" s="32">
        <v>8479</v>
      </c>
      <c r="E451" s="33">
        <v>0.18</v>
      </c>
      <c r="F451" s="37" t="s">
        <v>425</v>
      </c>
      <c r="G451" s="35">
        <v>1</v>
      </c>
      <c r="H451" s="35">
        <v>5008.71</v>
      </c>
      <c r="I451" s="36">
        <f t="shared" si="36"/>
        <v>5008.71</v>
      </c>
      <c r="J451" s="28">
        <v>0</v>
      </c>
      <c r="K451" s="28">
        <f t="shared" si="37"/>
        <v>5008.71</v>
      </c>
      <c r="L451" s="28">
        <f t="shared" si="38"/>
        <v>450.78389999999996</v>
      </c>
      <c r="M451" s="28">
        <f t="shared" si="39"/>
        <v>450.78389999999996</v>
      </c>
      <c r="N451" s="28">
        <v>0</v>
      </c>
      <c r="O451" s="28">
        <f t="shared" si="40"/>
        <v>5910.2778000000008</v>
      </c>
    </row>
    <row r="452" spans="1:15">
      <c r="A452" s="29">
        <v>457</v>
      </c>
      <c r="B452" s="29" t="s">
        <v>450</v>
      </c>
      <c r="C452" s="31">
        <v>43890</v>
      </c>
      <c r="D452" s="32">
        <v>8509</v>
      </c>
      <c r="E452" s="33">
        <v>0.18</v>
      </c>
      <c r="F452" s="37" t="s">
        <v>426</v>
      </c>
      <c r="G452" s="35">
        <v>1</v>
      </c>
      <c r="H452" s="35">
        <v>1673.81</v>
      </c>
      <c r="I452" s="36">
        <f t="shared" si="36"/>
        <v>1673.81</v>
      </c>
      <c r="J452" s="28">
        <v>0</v>
      </c>
      <c r="K452" s="28">
        <f t="shared" si="37"/>
        <v>1673.81</v>
      </c>
      <c r="L452" s="28">
        <f t="shared" si="38"/>
        <v>150.6429</v>
      </c>
      <c r="M452" s="28">
        <f t="shared" si="39"/>
        <v>150.6429</v>
      </c>
      <c r="N452" s="28">
        <v>0</v>
      </c>
      <c r="O452" s="28">
        <f t="shared" si="40"/>
        <v>1975.0958000000001</v>
      </c>
    </row>
    <row r="456" spans="1:15" ht="15.75" thickBot="1">
      <c r="C456" s="23"/>
      <c r="D456" s="20"/>
      <c r="F456" s="23"/>
      <c r="I456" s="21">
        <f>SUM(I5:I452)</f>
        <v>1409152.6987714288</v>
      </c>
      <c r="J456" s="21">
        <f>SUM(J9:J89)</f>
        <v>0</v>
      </c>
      <c r="K456" s="21">
        <f>SUM(K5:K452)</f>
        <v>1409152.6987714288</v>
      </c>
      <c r="L456" s="21">
        <f>SUM(L5:L452)</f>
        <v>110606.5186692857</v>
      </c>
      <c r="M456" s="21">
        <f>SUM(M5:M452)</f>
        <v>110606.5186692857</v>
      </c>
      <c r="N456" s="21">
        <f>SUM(N9:N112)</f>
        <v>0</v>
      </c>
      <c r="O456" s="21">
        <f>SUM(O5:O452)</f>
        <v>1630365.7361100006</v>
      </c>
    </row>
    <row r="457" spans="1:15" ht="15.75" thickTop="1"/>
  </sheetData>
  <autoFilter ref="A4:O86">
    <sortState ref="A5:R457">
      <sortCondition ref="F4:F83"/>
    </sortState>
  </autoFilter>
  <sortState ref="A5:O463">
    <sortCondition ref="C3"/>
  </sortState>
  <mergeCells count="2">
    <mergeCell ref="A1:O1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3"/>
  <sheetViews>
    <sheetView topLeftCell="D1" zoomScaleNormal="100" workbookViewId="0">
      <selection activeCell="G7" sqref="G7"/>
    </sheetView>
  </sheetViews>
  <sheetFormatPr defaultRowHeight="15"/>
  <cols>
    <col min="1" max="1" width="47.140625" bestFit="1" customWidth="1"/>
    <col min="2" max="2" width="17" bestFit="1" customWidth="1"/>
    <col min="4" max="4" width="49.85546875" customWidth="1"/>
    <col min="5" max="5" width="15.42578125" bestFit="1" customWidth="1"/>
    <col min="7" max="7" width="37" customWidth="1"/>
    <col min="8" max="8" width="24.85546875" customWidth="1"/>
    <col min="9" max="9" width="24.42578125" customWidth="1"/>
    <col min="10" max="10" width="27.85546875" customWidth="1"/>
    <col min="11" max="11" width="15.28515625" customWidth="1"/>
    <col min="13" max="13" width="41.42578125" customWidth="1"/>
    <col min="14" max="14" width="17" customWidth="1"/>
  </cols>
  <sheetData>
    <row r="2" spans="1:14" ht="15.75">
      <c r="A2" t="s">
        <v>496</v>
      </c>
      <c r="D2" t="s">
        <v>497</v>
      </c>
      <c r="G2" s="103" t="s">
        <v>479</v>
      </c>
      <c r="H2" s="104"/>
    </row>
    <row r="3" spans="1:14">
      <c r="A3" s="69" t="s">
        <v>428</v>
      </c>
      <c r="B3" t="s">
        <v>475</v>
      </c>
      <c r="D3" s="69" t="s">
        <v>428</v>
      </c>
      <c r="E3" t="s">
        <v>476</v>
      </c>
      <c r="G3" t="s">
        <v>477</v>
      </c>
      <c r="H3" t="s">
        <v>478</v>
      </c>
      <c r="J3" s="69" t="s">
        <v>428</v>
      </c>
      <c r="K3" t="s">
        <v>476</v>
      </c>
      <c r="M3" s="69" t="s">
        <v>428</v>
      </c>
      <c r="N3" t="s">
        <v>475</v>
      </c>
    </row>
    <row r="4" spans="1:14">
      <c r="A4" s="70" t="s">
        <v>448</v>
      </c>
      <c r="B4" s="78"/>
      <c r="D4" s="70" t="s">
        <v>448</v>
      </c>
      <c r="E4" s="78"/>
      <c r="G4" s="70" t="s">
        <v>415</v>
      </c>
      <c r="H4">
        <f t="shared" ref="H4:H35" si="0">VLOOKUP(G4,$J$4:$K$390,2,0)</f>
        <v>72</v>
      </c>
      <c r="J4" s="70" t="s">
        <v>55</v>
      </c>
      <c r="K4" s="78">
        <v>1000</v>
      </c>
      <c r="M4" s="70" t="s">
        <v>55</v>
      </c>
      <c r="N4" s="78">
        <v>880</v>
      </c>
    </row>
    <row r="5" spans="1:14">
      <c r="A5" s="79" t="s">
        <v>439</v>
      </c>
      <c r="B5" s="78">
        <v>71</v>
      </c>
      <c r="D5" s="88" t="s">
        <v>439</v>
      </c>
      <c r="E5" s="78">
        <v>1572.3000000000002</v>
      </c>
      <c r="G5" s="70" t="s">
        <v>346</v>
      </c>
      <c r="H5">
        <f t="shared" si="0"/>
        <v>40</v>
      </c>
      <c r="J5" s="70" t="s">
        <v>111</v>
      </c>
      <c r="K5" s="78">
        <v>814.46999999999991</v>
      </c>
      <c r="M5" s="70" t="s">
        <v>111</v>
      </c>
      <c r="N5" s="78">
        <v>637.45819299999994</v>
      </c>
    </row>
    <row r="6" spans="1:14">
      <c r="A6" s="89" t="s">
        <v>33</v>
      </c>
      <c r="B6" s="78">
        <v>20</v>
      </c>
      <c r="D6" s="89" t="s">
        <v>55</v>
      </c>
      <c r="E6" s="78">
        <v>1000</v>
      </c>
      <c r="G6" s="70" t="s">
        <v>411</v>
      </c>
      <c r="H6">
        <f t="shared" si="0"/>
        <v>32</v>
      </c>
      <c r="J6" s="70" t="s">
        <v>165</v>
      </c>
      <c r="K6" s="78">
        <v>175</v>
      </c>
      <c r="M6" s="70" t="s">
        <v>81</v>
      </c>
      <c r="N6" s="78">
        <v>136</v>
      </c>
    </row>
    <row r="7" spans="1:14">
      <c r="A7" s="89" t="s">
        <v>66</v>
      </c>
      <c r="B7" s="78">
        <v>12</v>
      </c>
      <c r="D7" s="89" t="s">
        <v>48</v>
      </c>
      <c r="E7" s="78">
        <v>42</v>
      </c>
      <c r="G7" s="70" t="s">
        <v>240</v>
      </c>
      <c r="H7">
        <f t="shared" si="0"/>
        <v>30</v>
      </c>
      <c r="J7" s="70" t="s">
        <v>93</v>
      </c>
      <c r="K7" s="78">
        <v>111.59</v>
      </c>
      <c r="M7" s="70" t="s">
        <v>93</v>
      </c>
      <c r="N7" s="78">
        <v>135.49180849100003</v>
      </c>
    </row>
    <row r="8" spans="1:14">
      <c r="A8" s="89" t="s">
        <v>24</v>
      </c>
      <c r="B8" s="78">
        <v>10</v>
      </c>
      <c r="D8" s="89" t="s">
        <v>44</v>
      </c>
      <c r="E8" s="78">
        <v>20</v>
      </c>
      <c r="G8" s="70" t="s">
        <v>331</v>
      </c>
      <c r="H8">
        <f t="shared" si="0"/>
        <v>25</v>
      </c>
      <c r="J8" s="70" t="s">
        <v>48</v>
      </c>
      <c r="K8" s="78">
        <v>102</v>
      </c>
      <c r="M8" s="70" t="s">
        <v>137</v>
      </c>
      <c r="N8" s="78">
        <v>95.561499999999995</v>
      </c>
    </row>
    <row r="9" spans="1:14">
      <c r="A9" s="89" t="s">
        <v>23</v>
      </c>
      <c r="B9" s="78">
        <v>7</v>
      </c>
      <c r="D9" s="89" t="s">
        <v>37</v>
      </c>
      <c r="E9" s="78">
        <v>20</v>
      </c>
      <c r="G9" s="70" t="s">
        <v>351</v>
      </c>
      <c r="H9">
        <f t="shared" si="0"/>
        <v>25</v>
      </c>
      <c r="J9" s="70" t="s">
        <v>184</v>
      </c>
      <c r="K9" s="78">
        <v>100</v>
      </c>
      <c r="M9" s="70" t="s">
        <v>246</v>
      </c>
      <c r="N9" s="78">
        <v>84</v>
      </c>
    </row>
    <row r="10" spans="1:14">
      <c r="A10" s="89" t="s">
        <v>65</v>
      </c>
      <c r="B10" s="78">
        <v>5</v>
      </c>
      <c r="D10" s="89" t="s">
        <v>28</v>
      </c>
      <c r="E10" s="78">
        <v>20</v>
      </c>
      <c r="G10" s="70" t="s">
        <v>352</v>
      </c>
      <c r="H10">
        <f t="shared" si="0"/>
        <v>25</v>
      </c>
      <c r="J10" s="70" t="s">
        <v>85</v>
      </c>
      <c r="K10" s="78">
        <v>100</v>
      </c>
      <c r="M10" s="70" t="s">
        <v>184</v>
      </c>
      <c r="N10" s="78">
        <v>57</v>
      </c>
    </row>
    <row r="11" spans="1:14">
      <c r="A11" s="89" t="s">
        <v>31</v>
      </c>
      <c r="B11" s="78">
        <v>3</v>
      </c>
      <c r="D11" s="89" t="s">
        <v>45</v>
      </c>
      <c r="E11" s="78">
        <v>20</v>
      </c>
      <c r="G11" s="70" t="s">
        <v>385</v>
      </c>
      <c r="H11">
        <f t="shared" si="0"/>
        <v>25</v>
      </c>
      <c r="J11" s="70" t="s">
        <v>246</v>
      </c>
      <c r="K11" s="78">
        <v>84</v>
      </c>
      <c r="M11" s="70" t="s">
        <v>83</v>
      </c>
      <c r="N11" s="78">
        <v>52.9373</v>
      </c>
    </row>
    <row r="12" spans="1:14">
      <c r="A12" s="89" t="s">
        <v>32</v>
      </c>
      <c r="B12" s="78">
        <v>2</v>
      </c>
      <c r="D12" s="89" t="s">
        <v>38</v>
      </c>
      <c r="E12" s="78">
        <v>20</v>
      </c>
      <c r="G12" s="70" t="s">
        <v>182</v>
      </c>
      <c r="H12">
        <f t="shared" si="0"/>
        <v>25</v>
      </c>
      <c r="J12" s="70" t="s">
        <v>81</v>
      </c>
      <c r="K12" s="78">
        <v>82</v>
      </c>
      <c r="M12" s="70" t="s">
        <v>66</v>
      </c>
      <c r="N12" s="78">
        <v>52</v>
      </c>
    </row>
    <row r="13" spans="1:14">
      <c r="A13" s="89" t="s">
        <v>30</v>
      </c>
      <c r="B13" s="78">
        <v>2</v>
      </c>
      <c r="D13" s="89" t="s">
        <v>41</v>
      </c>
      <c r="E13" s="78">
        <v>20</v>
      </c>
      <c r="G13" s="70" t="s">
        <v>338</v>
      </c>
      <c r="H13">
        <f t="shared" si="0"/>
        <v>24</v>
      </c>
      <c r="J13" s="70" t="s">
        <v>296</v>
      </c>
      <c r="K13" s="78">
        <v>75</v>
      </c>
      <c r="M13" s="70" t="s">
        <v>85</v>
      </c>
      <c r="N13" s="78">
        <v>50</v>
      </c>
    </row>
    <row r="14" spans="1:14">
      <c r="A14" s="89" t="s">
        <v>28</v>
      </c>
      <c r="B14" s="78">
        <v>2</v>
      </c>
      <c r="D14" s="89" t="s">
        <v>49</v>
      </c>
      <c r="E14" s="78">
        <v>20</v>
      </c>
      <c r="G14" s="70" t="s">
        <v>387</v>
      </c>
      <c r="H14">
        <f t="shared" si="0"/>
        <v>23.74</v>
      </c>
      <c r="J14" s="70" t="s">
        <v>83</v>
      </c>
      <c r="K14" s="78">
        <v>73.28</v>
      </c>
      <c r="M14" s="70" t="s">
        <v>165</v>
      </c>
      <c r="N14" s="78">
        <v>50</v>
      </c>
    </row>
    <row r="15" spans="1:14">
      <c r="A15" s="89" t="s">
        <v>27</v>
      </c>
      <c r="B15" s="78">
        <v>2</v>
      </c>
      <c r="D15" s="89" t="s">
        <v>42</v>
      </c>
      <c r="E15" s="78">
        <v>20</v>
      </c>
      <c r="G15" s="70" t="s">
        <v>168</v>
      </c>
      <c r="H15">
        <f t="shared" si="0"/>
        <v>20</v>
      </c>
      <c r="J15" s="70" t="s">
        <v>415</v>
      </c>
      <c r="K15" s="78">
        <v>72</v>
      </c>
      <c r="M15" s="70" t="s">
        <v>48</v>
      </c>
      <c r="N15" s="78">
        <v>48</v>
      </c>
    </row>
    <row r="16" spans="1:14">
      <c r="A16" s="89" t="s">
        <v>26</v>
      </c>
      <c r="B16" s="78">
        <v>2</v>
      </c>
      <c r="D16" s="89" t="s">
        <v>52</v>
      </c>
      <c r="E16" s="78">
        <v>20</v>
      </c>
      <c r="G16" s="70" t="s">
        <v>350</v>
      </c>
      <c r="H16">
        <f t="shared" si="0"/>
        <v>20</v>
      </c>
      <c r="J16" s="70" t="s">
        <v>370</v>
      </c>
      <c r="K16" s="78">
        <v>60</v>
      </c>
      <c r="M16" s="70" t="s">
        <v>116</v>
      </c>
      <c r="N16" s="78">
        <v>48</v>
      </c>
    </row>
    <row r="17" spans="1:14">
      <c r="A17" s="89" t="s">
        <v>25</v>
      </c>
      <c r="B17" s="78">
        <v>2</v>
      </c>
      <c r="D17" s="89" t="s">
        <v>26</v>
      </c>
      <c r="E17" s="78">
        <v>20</v>
      </c>
      <c r="G17" s="70" t="s">
        <v>386</v>
      </c>
      <c r="H17">
        <f t="shared" si="0"/>
        <v>20</v>
      </c>
      <c r="J17" s="70" t="s">
        <v>139</v>
      </c>
      <c r="K17" s="78">
        <v>50</v>
      </c>
      <c r="M17" s="70" t="s">
        <v>33</v>
      </c>
      <c r="N17" s="78">
        <v>47</v>
      </c>
    </row>
    <row r="18" spans="1:14">
      <c r="A18" s="89" t="s">
        <v>29</v>
      </c>
      <c r="B18" s="78">
        <v>1</v>
      </c>
      <c r="D18" s="89" t="s">
        <v>27</v>
      </c>
      <c r="E18" s="78">
        <v>20</v>
      </c>
      <c r="G18" s="70" t="s">
        <v>118</v>
      </c>
      <c r="H18">
        <f t="shared" si="0"/>
        <v>20</v>
      </c>
      <c r="J18" s="70" t="s">
        <v>116</v>
      </c>
      <c r="K18" s="78">
        <v>48</v>
      </c>
      <c r="M18" s="70" t="s">
        <v>296</v>
      </c>
      <c r="N18" s="78">
        <v>46</v>
      </c>
    </row>
    <row r="19" spans="1:14">
      <c r="A19" s="89" t="s">
        <v>34</v>
      </c>
      <c r="B19" s="78">
        <v>1</v>
      </c>
      <c r="D19" s="89" t="s">
        <v>50</v>
      </c>
      <c r="E19" s="78">
        <v>20</v>
      </c>
      <c r="G19" s="70" t="s">
        <v>330</v>
      </c>
      <c r="H19">
        <f t="shared" si="0"/>
        <v>16</v>
      </c>
      <c r="J19" s="70" t="s">
        <v>178</v>
      </c>
      <c r="K19" s="78">
        <v>42</v>
      </c>
      <c r="M19" s="70" t="s">
        <v>178</v>
      </c>
      <c r="N19" s="78">
        <v>42</v>
      </c>
    </row>
    <row r="20" spans="1:14">
      <c r="A20" s="79" t="s">
        <v>440</v>
      </c>
      <c r="B20" s="78">
        <v>443.93</v>
      </c>
      <c r="D20" s="89" t="s">
        <v>102</v>
      </c>
      <c r="E20" s="78">
        <v>18.5</v>
      </c>
      <c r="G20" s="70" t="s">
        <v>418</v>
      </c>
      <c r="H20">
        <f t="shared" si="0"/>
        <v>12</v>
      </c>
      <c r="J20" s="70" t="s">
        <v>347</v>
      </c>
      <c r="K20" s="78">
        <v>40</v>
      </c>
      <c r="M20" s="70" t="s">
        <v>218</v>
      </c>
      <c r="N20" s="78">
        <v>39</v>
      </c>
    </row>
    <row r="21" spans="1:14">
      <c r="A21" s="89" t="s">
        <v>55</v>
      </c>
      <c r="B21" s="78">
        <v>200</v>
      </c>
      <c r="D21" s="89" t="s">
        <v>51</v>
      </c>
      <c r="E21" s="78">
        <v>18</v>
      </c>
      <c r="G21" s="70" t="s">
        <v>359</v>
      </c>
      <c r="H21">
        <f t="shared" si="0"/>
        <v>12</v>
      </c>
      <c r="J21" s="70" t="s">
        <v>218</v>
      </c>
      <c r="K21" s="78">
        <v>40</v>
      </c>
      <c r="M21" s="70" t="s">
        <v>216</v>
      </c>
      <c r="N21" s="78">
        <v>36</v>
      </c>
    </row>
    <row r="22" spans="1:14">
      <c r="A22" s="89" t="s">
        <v>85</v>
      </c>
      <c r="B22" s="78">
        <v>50</v>
      </c>
      <c r="D22" s="89" t="s">
        <v>58</v>
      </c>
      <c r="E22" s="78">
        <v>15</v>
      </c>
      <c r="G22" s="70" t="s">
        <v>390</v>
      </c>
      <c r="H22">
        <f t="shared" si="0"/>
        <v>12</v>
      </c>
      <c r="J22" s="70" t="s">
        <v>346</v>
      </c>
      <c r="K22" s="78">
        <v>40</v>
      </c>
      <c r="M22" s="70" t="s">
        <v>142</v>
      </c>
      <c r="N22" s="78">
        <v>29</v>
      </c>
    </row>
    <row r="23" spans="1:14">
      <c r="A23" s="89" t="s">
        <v>93</v>
      </c>
      <c r="B23" s="78">
        <v>26.6</v>
      </c>
      <c r="D23" s="89" t="s">
        <v>98</v>
      </c>
      <c r="E23" s="78">
        <v>15</v>
      </c>
      <c r="G23" s="70" t="s">
        <v>410</v>
      </c>
      <c r="H23">
        <f t="shared" si="0"/>
        <v>12</v>
      </c>
      <c r="J23" s="70" t="s">
        <v>216</v>
      </c>
      <c r="K23" s="78">
        <v>36</v>
      </c>
      <c r="M23" s="70" t="s">
        <v>122</v>
      </c>
      <c r="N23" s="78">
        <v>28</v>
      </c>
    </row>
    <row r="24" spans="1:14">
      <c r="A24" s="89" t="s">
        <v>48</v>
      </c>
      <c r="B24" s="78">
        <v>20</v>
      </c>
      <c r="D24" s="89" t="s">
        <v>103</v>
      </c>
      <c r="E24" s="78">
        <v>12.2</v>
      </c>
      <c r="G24" s="70" t="s">
        <v>402</v>
      </c>
      <c r="H24">
        <f t="shared" si="0"/>
        <v>11</v>
      </c>
      <c r="J24" s="70" t="s">
        <v>411</v>
      </c>
      <c r="K24" s="78">
        <v>32</v>
      </c>
      <c r="M24" s="70" t="s">
        <v>65</v>
      </c>
      <c r="N24" s="78">
        <v>27</v>
      </c>
    </row>
    <row r="25" spans="1:14">
      <c r="A25" s="89" t="s">
        <v>66</v>
      </c>
      <c r="B25" s="78">
        <v>14</v>
      </c>
      <c r="D25" s="89" t="s">
        <v>101</v>
      </c>
      <c r="E25" s="78">
        <v>12</v>
      </c>
      <c r="G25" s="70" t="s">
        <v>171</v>
      </c>
      <c r="H25">
        <f t="shared" si="0"/>
        <v>10</v>
      </c>
      <c r="J25" s="70" t="s">
        <v>240</v>
      </c>
      <c r="K25" s="78">
        <v>30</v>
      </c>
      <c r="M25" s="70" t="s">
        <v>215</v>
      </c>
      <c r="N25" s="78">
        <v>25</v>
      </c>
    </row>
    <row r="26" spans="1:14">
      <c r="A26" s="89" t="s">
        <v>33</v>
      </c>
      <c r="B26" s="78">
        <v>13</v>
      </c>
      <c r="D26" s="89" t="s">
        <v>31</v>
      </c>
      <c r="E26" s="78">
        <v>12</v>
      </c>
      <c r="G26" s="70" t="s">
        <v>169</v>
      </c>
      <c r="H26">
        <f t="shared" si="0"/>
        <v>10</v>
      </c>
      <c r="J26" s="70" t="s">
        <v>331</v>
      </c>
      <c r="K26" s="78">
        <v>25</v>
      </c>
      <c r="M26" s="70" t="s">
        <v>121</v>
      </c>
      <c r="N26" s="78">
        <v>25</v>
      </c>
    </row>
    <row r="27" spans="1:14">
      <c r="A27" s="89" t="s">
        <v>102</v>
      </c>
      <c r="B27" s="78">
        <v>12.8</v>
      </c>
      <c r="D27" s="89" t="s">
        <v>99</v>
      </c>
      <c r="E27" s="78">
        <v>12</v>
      </c>
      <c r="G27" s="70" t="s">
        <v>400</v>
      </c>
      <c r="H27">
        <f t="shared" si="0"/>
        <v>10</v>
      </c>
      <c r="J27" s="70" t="s">
        <v>351</v>
      </c>
      <c r="K27" s="78">
        <v>25</v>
      </c>
      <c r="M27" s="70" t="s">
        <v>112</v>
      </c>
      <c r="N27" s="78">
        <v>22</v>
      </c>
    </row>
    <row r="28" spans="1:14">
      <c r="A28" s="89" t="s">
        <v>83</v>
      </c>
      <c r="B28" s="78">
        <v>10.78</v>
      </c>
      <c r="D28" s="89" t="s">
        <v>59</v>
      </c>
      <c r="E28" s="78">
        <v>12</v>
      </c>
      <c r="G28" s="70" t="s">
        <v>373</v>
      </c>
      <c r="H28">
        <f t="shared" si="0"/>
        <v>10</v>
      </c>
      <c r="J28" s="70" t="s">
        <v>352</v>
      </c>
      <c r="K28" s="78">
        <v>25</v>
      </c>
      <c r="M28" s="70" t="s">
        <v>295</v>
      </c>
      <c r="N28" s="78">
        <v>22</v>
      </c>
    </row>
    <row r="29" spans="1:14">
      <c r="A29" s="89" t="s">
        <v>59</v>
      </c>
      <c r="B29" s="78">
        <v>10</v>
      </c>
      <c r="D29" s="89" t="s">
        <v>105</v>
      </c>
      <c r="E29" s="78">
        <v>10.5</v>
      </c>
      <c r="G29" s="70" t="s">
        <v>143</v>
      </c>
      <c r="H29">
        <f t="shared" si="0"/>
        <v>10</v>
      </c>
      <c r="J29" s="70" t="s">
        <v>122</v>
      </c>
      <c r="K29" s="78">
        <v>25</v>
      </c>
      <c r="M29" s="70" t="s">
        <v>50</v>
      </c>
      <c r="N29" s="78">
        <v>20</v>
      </c>
    </row>
    <row r="30" spans="1:14">
      <c r="A30" s="89" t="s">
        <v>31</v>
      </c>
      <c r="B30" s="78">
        <v>9</v>
      </c>
      <c r="D30" s="89" t="s">
        <v>94</v>
      </c>
      <c r="E30" s="78">
        <v>10.199999999999999</v>
      </c>
      <c r="G30" s="70" t="s">
        <v>175</v>
      </c>
      <c r="H30">
        <f t="shared" si="0"/>
        <v>10</v>
      </c>
      <c r="J30" s="70" t="s">
        <v>166</v>
      </c>
      <c r="K30" s="78">
        <v>25</v>
      </c>
      <c r="M30" s="70" t="s">
        <v>49</v>
      </c>
      <c r="N30" s="78">
        <v>20</v>
      </c>
    </row>
    <row r="31" spans="1:14">
      <c r="A31" s="89" t="s">
        <v>44</v>
      </c>
      <c r="B31" s="78">
        <v>8</v>
      </c>
      <c r="D31" s="89" t="s">
        <v>23</v>
      </c>
      <c r="E31" s="78">
        <v>10</v>
      </c>
      <c r="G31" s="70" t="s">
        <v>328</v>
      </c>
      <c r="H31">
        <f t="shared" si="0"/>
        <v>9.7799999999999994</v>
      </c>
      <c r="J31" s="70" t="s">
        <v>121</v>
      </c>
      <c r="K31" s="78">
        <v>25</v>
      </c>
      <c r="M31" s="70" t="s">
        <v>27</v>
      </c>
      <c r="N31" s="78">
        <v>20</v>
      </c>
    </row>
    <row r="32" spans="1:14">
      <c r="A32" s="89" t="s">
        <v>45</v>
      </c>
      <c r="B32" s="78">
        <v>7</v>
      </c>
      <c r="D32" s="89" t="s">
        <v>43</v>
      </c>
      <c r="E32" s="78">
        <v>10</v>
      </c>
      <c r="G32" s="70" t="s">
        <v>231</v>
      </c>
      <c r="H32">
        <f t="shared" si="0"/>
        <v>8.36</v>
      </c>
      <c r="J32" s="70" t="s">
        <v>385</v>
      </c>
      <c r="K32" s="78">
        <v>25</v>
      </c>
      <c r="M32" s="70" t="s">
        <v>44</v>
      </c>
      <c r="N32" s="78">
        <v>20</v>
      </c>
    </row>
    <row r="33" spans="1:14">
      <c r="A33" s="89" t="s">
        <v>49</v>
      </c>
      <c r="B33" s="78">
        <v>7</v>
      </c>
      <c r="D33" s="89" t="s">
        <v>97</v>
      </c>
      <c r="E33" s="78">
        <v>10</v>
      </c>
      <c r="G33" s="70" t="s">
        <v>360</v>
      </c>
      <c r="H33">
        <f t="shared" si="0"/>
        <v>8</v>
      </c>
      <c r="J33" s="70" t="s">
        <v>182</v>
      </c>
      <c r="K33" s="78">
        <v>25</v>
      </c>
      <c r="M33" s="70" t="s">
        <v>117</v>
      </c>
      <c r="N33" s="78">
        <v>20</v>
      </c>
    </row>
    <row r="34" spans="1:14">
      <c r="A34" s="89" t="s">
        <v>65</v>
      </c>
      <c r="B34" s="78">
        <v>7</v>
      </c>
      <c r="D34" s="89" t="s">
        <v>57</v>
      </c>
      <c r="E34" s="78">
        <v>10</v>
      </c>
      <c r="G34" s="70" t="s">
        <v>337</v>
      </c>
      <c r="H34">
        <f t="shared" si="0"/>
        <v>8</v>
      </c>
      <c r="J34" s="70" t="s">
        <v>295</v>
      </c>
      <c r="K34" s="78">
        <v>25</v>
      </c>
      <c r="M34" s="70" t="s">
        <v>45</v>
      </c>
      <c r="N34" s="78">
        <v>20</v>
      </c>
    </row>
    <row r="35" spans="1:14">
      <c r="A35" s="89" t="s">
        <v>50</v>
      </c>
      <c r="B35" s="78">
        <v>7</v>
      </c>
      <c r="D35" s="89" t="s">
        <v>56</v>
      </c>
      <c r="E35" s="78">
        <v>10</v>
      </c>
      <c r="G35" s="70" t="s">
        <v>336</v>
      </c>
      <c r="H35">
        <f t="shared" si="0"/>
        <v>8</v>
      </c>
      <c r="J35" s="70" t="s">
        <v>120</v>
      </c>
      <c r="K35" s="78">
        <v>25</v>
      </c>
      <c r="M35" s="70" t="s">
        <v>91</v>
      </c>
      <c r="N35" s="78">
        <v>20</v>
      </c>
    </row>
    <row r="36" spans="1:14">
      <c r="A36" s="89" t="s">
        <v>347</v>
      </c>
      <c r="B36" s="78">
        <v>6</v>
      </c>
      <c r="D36" s="89" t="s">
        <v>100</v>
      </c>
      <c r="E36" s="78">
        <v>8.5</v>
      </c>
      <c r="G36" s="70" t="s">
        <v>239</v>
      </c>
      <c r="H36">
        <f t="shared" ref="H36:H67" si="1">VLOOKUP(G36,$J$4:$K$390,2,0)</f>
        <v>7.49</v>
      </c>
      <c r="J36" s="70" t="s">
        <v>215</v>
      </c>
      <c r="K36" s="78">
        <v>24</v>
      </c>
      <c r="M36" s="70" t="s">
        <v>183</v>
      </c>
      <c r="N36" s="78">
        <v>20</v>
      </c>
    </row>
    <row r="37" spans="1:14">
      <c r="A37" s="89" t="s">
        <v>52</v>
      </c>
      <c r="B37" s="78">
        <v>6</v>
      </c>
      <c r="D37" s="89" t="s">
        <v>95</v>
      </c>
      <c r="E37" s="78">
        <v>8.4</v>
      </c>
      <c r="G37" s="70" t="s">
        <v>263</v>
      </c>
      <c r="H37">
        <f t="shared" si="1"/>
        <v>6</v>
      </c>
      <c r="J37" s="70" t="s">
        <v>112</v>
      </c>
      <c r="K37" s="78">
        <v>24</v>
      </c>
      <c r="M37" s="70" t="s">
        <v>28</v>
      </c>
      <c r="N37" s="78">
        <v>20</v>
      </c>
    </row>
    <row r="38" spans="1:14">
      <c r="A38" s="89" t="s">
        <v>105</v>
      </c>
      <c r="B38" s="78">
        <v>5.75</v>
      </c>
      <c r="D38" s="89" t="s">
        <v>24</v>
      </c>
      <c r="E38" s="78">
        <v>8</v>
      </c>
      <c r="G38" s="70" t="s">
        <v>401</v>
      </c>
      <c r="H38">
        <f t="shared" si="1"/>
        <v>6</v>
      </c>
      <c r="J38" s="70" t="s">
        <v>338</v>
      </c>
      <c r="K38" s="78">
        <v>24</v>
      </c>
      <c r="M38" s="70" t="s">
        <v>26</v>
      </c>
      <c r="N38" s="78">
        <v>20</v>
      </c>
    </row>
    <row r="39" spans="1:14">
      <c r="A39" s="89" t="s">
        <v>51</v>
      </c>
      <c r="B39" s="78">
        <v>5</v>
      </c>
      <c r="D39" s="89" t="s">
        <v>104</v>
      </c>
      <c r="E39" s="78">
        <v>8</v>
      </c>
      <c r="G39" s="70" t="s">
        <v>221</v>
      </c>
      <c r="H39">
        <f t="shared" si="1"/>
        <v>6</v>
      </c>
      <c r="J39" s="70" t="s">
        <v>163</v>
      </c>
      <c r="K39" s="78">
        <v>24</v>
      </c>
      <c r="M39" s="70" t="s">
        <v>192</v>
      </c>
      <c r="N39" s="78">
        <v>20</v>
      </c>
    </row>
    <row r="40" spans="1:14">
      <c r="A40" s="89" t="s">
        <v>30</v>
      </c>
      <c r="B40" s="78">
        <v>4</v>
      </c>
      <c r="D40" s="89" t="s">
        <v>60</v>
      </c>
      <c r="E40" s="78">
        <v>7</v>
      </c>
      <c r="G40" s="70" t="s">
        <v>297</v>
      </c>
      <c r="H40">
        <f t="shared" si="1"/>
        <v>6</v>
      </c>
      <c r="J40" s="70" t="s">
        <v>387</v>
      </c>
      <c r="K40" s="78">
        <v>23.74</v>
      </c>
      <c r="M40" s="70" t="s">
        <v>41</v>
      </c>
      <c r="N40" s="78">
        <v>19</v>
      </c>
    </row>
    <row r="41" spans="1:14">
      <c r="A41" s="89" t="s">
        <v>24</v>
      </c>
      <c r="B41" s="78">
        <v>4</v>
      </c>
      <c r="D41" s="89" t="s">
        <v>96</v>
      </c>
      <c r="E41" s="78">
        <v>6.5</v>
      </c>
      <c r="G41" s="70" t="s">
        <v>304</v>
      </c>
      <c r="H41">
        <f t="shared" si="1"/>
        <v>6</v>
      </c>
      <c r="J41" s="70" t="s">
        <v>329</v>
      </c>
      <c r="K41" s="78">
        <v>21.18</v>
      </c>
      <c r="M41" s="70" t="s">
        <v>120</v>
      </c>
      <c r="N41" s="78">
        <v>19</v>
      </c>
    </row>
    <row r="42" spans="1:14">
      <c r="A42" s="89" t="s">
        <v>23</v>
      </c>
      <c r="B42" s="78">
        <v>3</v>
      </c>
      <c r="D42" s="89" t="s">
        <v>106</v>
      </c>
      <c r="E42" s="78">
        <v>6.5</v>
      </c>
      <c r="G42" s="70" t="s">
        <v>303</v>
      </c>
      <c r="H42">
        <f t="shared" si="1"/>
        <v>6</v>
      </c>
      <c r="J42" s="70" t="s">
        <v>168</v>
      </c>
      <c r="K42" s="78">
        <v>20</v>
      </c>
      <c r="M42" s="70" t="s">
        <v>31</v>
      </c>
      <c r="N42" s="78">
        <v>19</v>
      </c>
    </row>
    <row r="43" spans="1:14">
      <c r="A43" s="89" t="s">
        <v>46</v>
      </c>
      <c r="B43" s="78">
        <v>3</v>
      </c>
      <c r="D43" s="89" t="s">
        <v>30</v>
      </c>
      <c r="E43" s="78">
        <v>6</v>
      </c>
      <c r="G43" s="70" t="s">
        <v>230</v>
      </c>
      <c r="H43">
        <f t="shared" si="1"/>
        <v>6</v>
      </c>
      <c r="J43" s="70" t="s">
        <v>45</v>
      </c>
      <c r="K43" s="78">
        <v>20</v>
      </c>
      <c r="M43" s="70" t="s">
        <v>255</v>
      </c>
      <c r="N43" s="78">
        <v>19</v>
      </c>
    </row>
    <row r="44" spans="1:14">
      <c r="A44" s="89" t="s">
        <v>32</v>
      </c>
      <c r="B44" s="78">
        <v>2</v>
      </c>
      <c r="D44" s="89" t="s">
        <v>53</v>
      </c>
      <c r="E44" s="78">
        <v>6</v>
      </c>
      <c r="G44" s="70" t="s">
        <v>191</v>
      </c>
      <c r="H44">
        <f t="shared" si="1"/>
        <v>6</v>
      </c>
      <c r="J44" s="70" t="s">
        <v>87</v>
      </c>
      <c r="K44" s="78">
        <v>20</v>
      </c>
      <c r="M44" s="70" t="s">
        <v>102</v>
      </c>
      <c r="N44" s="78">
        <v>18.5</v>
      </c>
    </row>
    <row r="45" spans="1:14">
      <c r="A45" s="89" t="s">
        <v>60</v>
      </c>
      <c r="B45" s="78">
        <v>1</v>
      </c>
      <c r="D45" s="89" t="s">
        <v>32</v>
      </c>
      <c r="E45" s="78">
        <v>4</v>
      </c>
      <c r="G45" s="70" t="s">
        <v>262</v>
      </c>
      <c r="H45">
        <f t="shared" si="1"/>
        <v>6</v>
      </c>
      <c r="J45" s="70" t="s">
        <v>50</v>
      </c>
      <c r="K45" s="78">
        <v>20</v>
      </c>
      <c r="M45" s="70" t="s">
        <v>113</v>
      </c>
      <c r="N45" s="78">
        <v>18</v>
      </c>
    </row>
    <row r="46" spans="1:14">
      <c r="A46" s="89" t="s">
        <v>64</v>
      </c>
      <c r="B46" s="78">
        <v>1</v>
      </c>
      <c r="D46" s="89" t="s">
        <v>107</v>
      </c>
      <c r="E46" s="78">
        <v>4</v>
      </c>
      <c r="G46" s="70" t="s">
        <v>332</v>
      </c>
      <c r="H46">
        <f t="shared" si="1"/>
        <v>6</v>
      </c>
      <c r="J46" s="70" t="s">
        <v>350</v>
      </c>
      <c r="K46" s="78">
        <v>20</v>
      </c>
      <c r="M46" s="70" t="s">
        <v>51</v>
      </c>
      <c r="N46" s="78">
        <v>18</v>
      </c>
    </row>
    <row r="47" spans="1:14">
      <c r="A47" s="89" t="s">
        <v>47</v>
      </c>
      <c r="B47" s="78">
        <v>1</v>
      </c>
      <c r="D47" s="89" t="s">
        <v>46</v>
      </c>
      <c r="E47" s="78">
        <v>4</v>
      </c>
      <c r="G47" s="70" t="s">
        <v>302</v>
      </c>
      <c r="H47">
        <f t="shared" si="1"/>
        <v>6</v>
      </c>
      <c r="J47" s="70" t="s">
        <v>27</v>
      </c>
      <c r="K47" s="78">
        <v>20</v>
      </c>
      <c r="M47" s="70" t="s">
        <v>87</v>
      </c>
      <c r="N47" s="78">
        <v>18</v>
      </c>
    </row>
    <row r="48" spans="1:14">
      <c r="A48" s="79" t="s">
        <v>441</v>
      </c>
      <c r="B48" s="78">
        <v>480.93085000000002</v>
      </c>
      <c r="D48" s="89" t="s">
        <v>29</v>
      </c>
      <c r="E48" s="78">
        <v>2</v>
      </c>
      <c r="G48" s="70" t="s">
        <v>371</v>
      </c>
      <c r="H48">
        <f t="shared" si="1"/>
        <v>6</v>
      </c>
      <c r="J48" s="70" t="s">
        <v>183</v>
      </c>
      <c r="K48" s="78">
        <v>20</v>
      </c>
      <c r="M48" s="70" t="s">
        <v>217</v>
      </c>
      <c r="N48" s="78">
        <v>17</v>
      </c>
    </row>
    <row r="49" spans="1:14">
      <c r="A49" s="89" t="s">
        <v>55</v>
      </c>
      <c r="B49" s="78">
        <v>200</v>
      </c>
      <c r="D49" s="89" t="s">
        <v>110</v>
      </c>
      <c r="E49" s="78">
        <v>2</v>
      </c>
      <c r="G49" s="70" t="s">
        <v>375</v>
      </c>
      <c r="H49">
        <f t="shared" si="1"/>
        <v>6</v>
      </c>
      <c r="J49" s="70" t="s">
        <v>114</v>
      </c>
      <c r="K49" s="78">
        <v>20</v>
      </c>
      <c r="M49" s="70" t="s">
        <v>115</v>
      </c>
      <c r="N49" s="78">
        <v>17</v>
      </c>
    </row>
    <row r="50" spans="1:14">
      <c r="A50" s="89" t="s">
        <v>116</v>
      </c>
      <c r="B50" s="78">
        <v>48</v>
      </c>
      <c r="D50" s="89" t="s">
        <v>108</v>
      </c>
      <c r="E50" s="78">
        <v>2</v>
      </c>
      <c r="G50" s="70" t="s">
        <v>306</v>
      </c>
      <c r="H50">
        <f t="shared" si="1"/>
        <v>6</v>
      </c>
      <c r="J50" s="70" t="s">
        <v>49</v>
      </c>
      <c r="K50" s="78">
        <v>20</v>
      </c>
      <c r="M50" s="70" t="s">
        <v>167</v>
      </c>
      <c r="N50" s="78">
        <v>16</v>
      </c>
    </row>
    <row r="51" spans="1:14">
      <c r="A51" s="89" t="s">
        <v>111</v>
      </c>
      <c r="B51" s="78">
        <v>44.642850000000003</v>
      </c>
      <c r="D51" s="89" t="s">
        <v>33</v>
      </c>
      <c r="E51" s="78">
        <v>2</v>
      </c>
      <c r="G51" s="70" t="s">
        <v>391</v>
      </c>
      <c r="H51">
        <f t="shared" si="1"/>
        <v>6</v>
      </c>
      <c r="J51" s="70" t="s">
        <v>28</v>
      </c>
      <c r="K51" s="78">
        <v>20</v>
      </c>
      <c r="M51" s="70" t="s">
        <v>32</v>
      </c>
      <c r="N51" s="78">
        <v>15</v>
      </c>
    </row>
    <row r="52" spans="1:14">
      <c r="A52" s="89" t="s">
        <v>93</v>
      </c>
      <c r="B52" s="78">
        <v>38.597999999999999</v>
      </c>
      <c r="D52" s="89" t="s">
        <v>109</v>
      </c>
      <c r="E52" s="78">
        <v>2</v>
      </c>
      <c r="G52" s="70" t="s">
        <v>244</v>
      </c>
      <c r="H52">
        <f t="shared" si="1"/>
        <v>6</v>
      </c>
      <c r="J52" s="70" t="s">
        <v>26</v>
      </c>
      <c r="K52" s="78">
        <v>20</v>
      </c>
      <c r="M52" s="70" t="s">
        <v>98</v>
      </c>
      <c r="N52" s="78">
        <v>15</v>
      </c>
    </row>
    <row r="53" spans="1:14">
      <c r="A53" s="89" t="s">
        <v>66</v>
      </c>
      <c r="B53" s="78">
        <v>26</v>
      </c>
      <c r="D53" s="89" t="s">
        <v>54</v>
      </c>
      <c r="E53" s="78">
        <v>2</v>
      </c>
      <c r="G53" s="70" t="s">
        <v>220</v>
      </c>
      <c r="H53">
        <f t="shared" si="1"/>
        <v>6</v>
      </c>
      <c r="J53" s="70" t="s">
        <v>41</v>
      </c>
      <c r="K53" s="78">
        <v>20</v>
      </c>
      <c r="M53" s="70" t="s">
        <v>88</v>
      </c>
      <c r="N53" s="78">
        <v>15</v>
      </c>
    </row>
    <row r="54" spans="1:14">
      <c r="A54" s="89" t="s">
        <v>81</v>
      </c>
      <c r="B54" s="78">
        <v>21</v>
      </c>
      <c r="D54" s="89" t="s">
        <v>39</v>
      </c>
      <c r="E54" s="78">
        <v>2</v>
      </c>
      <c r="G54" s="70" t="s">
        <v>305</v>
      </c>
      <c r="H54">
        <f t="shared" si="1"/>
        <v>6</v>
      </c>
      <c r="J54" s="70" t="s">
        <v>241</v>
      </c>
      <c r="K54" s="78">
        <v>20</v>
      </c>
      <c r="M54" s="70" t="s">
        <v>86</v>
      </c>
      <c r="N54" s="78">
        <v>15</v>
      </c>
    </row>
    <row r="55" spans="1:14">
      <c r="A55" s="89" t="s">
        <v>117</v>
      </c>
      <c r="B55" s="78">
        <v>20</v>
      </c>
      <c r="D55" s="89" t="s">
        <v>40</v>
      </c>
      <c r="E55" s="78">
        <v>1</v>
      </c>
      <c r="G55" s="70" t="s">
        <v>399</v>
      </c>
      <c r="H55">
        <f t="shared" si="1"/>
        <v>6</v>
      </c>
      <c r="J55" s="70" t="s">
        <v>119</v>
      </c>
      <c r="K55" s="78">
        <v>20</v>
      </c>
      <c r="M55" s="70" t="s">
        <v>347</v>
      </c>
      <c r="N55" s="78">
        <v>15</v>
      </c>
    </row>
    <row r="56" spans="1:14">
      <c r="A56" s="89" t="s">
        <v>65</v>
      </c>
      <c r="B56" s="78">
        <v>15</v>
      </c>
      <c r="D56" s="89" t="s">
        <v>47</v>
      </c>
      <c r="E56" s="78">
        <v>1</v>
      </c>
      <c r="G56" s="70" t="s">
        <v>372</v>
      </c>
      <c r="H56">
        <f t="shared" si="1"/>
        <v>6</v>
      </c>
      <c r="J56" s="70" t="s">
        <v>255</v>
      </c>
      <c r="K56" s="78">
        <v>20</v>
      </c>
      <c r="M56" s="70" t="s">
        <v>24</v>
      </c>
      <c r="N56" s="78">
        <v>14</v>
      </c>
    </row>
    <row r="57" spans="1:14">
      <c r="A57" s="89" t="s">
        <v>43</v>
      </c>
      <c r="B57" s="78">
        <v>10</v>
      </c>
      <c r="D57" s="88" t="s">
        <v>440</v>
      </c>
      <c r="E57" s="78">
        <v>455.87</v>
      </c>
      <c r="G57" s="70" t="s">
        <v>173</v>
      </c>
      <c r="H57">
        <f t="shared" si="1"/>
        <v>6</v>
      </c>
      <c r="J57" s="70" t="s">
        <v>298</v>
      </c>
      <c r="K57" s="78">
        <v>20</v>
      </c>
      <c r="M57" s="70" t="s">
        <v>58</v>
      </c>
      <c r="N57" s="78">
        <v>14</v>
      </c>
    </row>
    <row r="58" spans="1:14">
      <c r="A58" s="89" t="s">
        <v>94</v>
      </c>
      <c r="B58" s="78">
        <v>8.36</v>
      </c>
      <c r="D58" s="89" t="s">
        <v>93</v>
      </c>
      <c r="E58" s="78">
        <v>111.59</v>
      </c>
      <c r="G58" s="70" t="s">
        <v>233</v>
      </c>
      <c r="H58">
        <f t="shared" si="1"/>
        <v>5.54</v>
      </c>
      <c r="J58" s="70" t="s">
        <v>91</v>
      </c>
      <c r="K58" s="78">
        <v>20</v>
      </c>
      <c r="M58" s="70" t="s">
        <v>252</v>
      </c>
      <c r="N58" s="78">
        <v>14</v>
      </c>
    </row>
    <row r="59" spans="1:14">
      <c r="A59" s="89" t="s">
        <v>87</v>
      </c>
      <c r="B59" s="78">
        <v>8</v>
      </c>
      <c r="D59" s="89" t="s">
        <v>85</v>
      </c>
      <c r="E59" s="78">
        <v>100</v>
      </c>
      <c r="G59" s="70" t="s">
        <v>339</v>
      </c>
      <c r="H59">
        <f t="shared" si="1"/>
        <v>5</v>
      </c>
      <c r="J59" s="70" t="s">
        <v>52</v>
      </c>
      <c r="K59" s="78">
        <v>20</v>
      </c>
      <c r="M59" s="70" t="s">
        <v>114</v>
      </c>
      <c r="N59" s="78">
        <v>13</v>
      </c>
    </row>
    <row r="60" spans="1:14">
      <c r="A60" s="89" t="s">
        <v>88</v>
      </c>
      <c r="B60" s="78">
        <v>8</v>
      </c>
      <c r="D60" s="89" t="s">
        <v>83</v>
      </c>
      <c r="E60" s="78">
        <v>73.28</v>
      </c>
      <c r="G60" s="70" t="s">
        <v>276</v>
      </c>
      <c r="H60">
        <f t="shared" si="1"/>
        <v>5</v>
      </c>
      <c r="J60" s="70" t="s">
        <v>88</v>
      </c>
      <c r="K60" s="78">
        <v>20</v>
      </c>
      <c r="M60" s="70" t="s">
        <v>103</v>
      </c>
      <c r="N60" s="78">
        <v>12.203500000000002</v>
      </c>
    </row>
    <row r="61" spans="1:14">
      <c r="A61" s="89" t="s">
        <v>51</v>
      </c>
      <c r="B61" s="78">
        <v>7</v>
      </c>
      <c r="D61" s="89" t="s">
        <v>81</v>
      </c>
      <c r="E61" s="78">
        <v>42</v>
      </c>
      <c r="G61" s="70" t="s">
        <v>291</v>
      </c>
      <c r="H61">
        <f t="shared" si="1"/>
        <v>5</v>
      </c>
      <c r="J61" s="70" t="s">
        <v>44</v>
      </c>
      <c r="K61" s="78">
        <v>20</v>
      </c>
      <c r="M61" s="70" t="s">
        <v>43</v>
      </c>
      <c r="N61" s="78">
        <v>12</v>
      </c>
    </row>
    <row r="62" spans="1:14">
      <c r="A62" s="89" t="s">
        <v>28</v>
      </c>
      <c r="B62" s="78">
        <v>6</v>
      </c>
      <c r="D62" s="89" t="s">
        <v>91</v>
      </c>
      <c r="E62" s="78">
        <v>20</v>
      </c>
      <c r="G62" s="70" t="s">
        <v>398</v>
      </c>
      <c r="H62">
        <f t="shared" si="1"/>
        <v>5</v>
      </c>
      <c r="J62" s="70" t="s">
        <v>144</v>
      </c>
      <c r="K62" s="78">
        <v>20</v>
      </c>
      <c r="M62" s="70" t="s">
        <v>99</v>
      </c>
      <c r="N62" s="78">
        <v>12</v>
      </c>
    </row>
    <row r="63" spans="1:14">
      <c r="A63" s="89" t="s">
        <v>86</v>
      </c>
      <c r="B63" s="78">
        <v>5</v>
      </c>
      <c r="D63" s="89" t="s">
        <v>92</v>
      </c>
      <c r="E63" s="78">
        <v>12</v>
      </c>
      <c r="G63" s="70" t="s">
        <v>260</v>
      </c>
      <c r="H63">
        <f t="shared" si="1"/>
        <v>4.9800000000000004</v>
      </c>
      <c r="J63" s="70" t="s">
        <v>142</v>
      </c>
      <c r="K63" s="78">
        <v>20</v>
      </c>
      <c r="M63" s="70" t="s">
        <v>92</v>
      </c>
      <c r="N63" s="78">
        <v>12</v>
      </c>
    </row>
    <row r="64" spans="1:14">
      <c r="A64" s="89" t="s">
        <v>104</v>
      </c>
      <c r="B64" s="78">
        <v>3.88</v>
      </c>
      <c r="D64" s="89" t="s">
        <v>82</v>
      </c>
      <c r="E64" s="78">
        <v>10</v>
      </c>
      <c r="G64" s="70" t="s">
        <v>284</v>
      </c>
      <c r="H64">
        <f t="shared" si="1"/>
        <v>4</v>
      </c>
      <c r="J64" s="70" t="s">
        <v>217</v>
      </c>
      <c r="K64" s="78">
        <v>20</v>
      </c>
      <c r="M64" s="70" t="s">
        <v>23</v>
      </c>
      <c r="N64" s="78">
        <v>12</v>
      </c>
    </row>
    <row r="65" spans="1:14">
      <c r="A65" s="89" t="s">
        <v>82</v>
      </c>
      <c r="B65" s="78">
        <v>3</v>
      </c>
      <c r="D65" s="89" t="s">
        <v>80</v>
      </c>
      <c r="E65" s="78">
        <v>10</v>
      </c>
      <c r="G65" s="70" t="s">
        <v>388</v>
      </c>
      <c r="H65">
        <f t="shared" si="1"/>
        <v>4</v>
      </c>
      <c r="J65" s="70" t="s">
        <v>167</v>
      </c>
      <c r="K65" s="78">
        <v>20</v>
      </c>
      <c r="M65" s="70" t="s">
        <v>179</v>
      </c>
      <c r="N65" s="78">
        <v>12</v>
      </c>
    </row>
    <row r="66" spans="1:14">
      <c r="A66" s="89" t="s">
        <v>99</v>
      </c>
      <c r="B66" s="78">
        <v>2.4500000000000002</v>
      </c>
      <c r="D66" s="89" t="s">
        <v>89</v>
      </c>
      <c r="E66" s="78">
        <v>10</v>
      </c>
      <c r="G66" s="70" t="s">
        <v>311</v>
      </c>
      <c r="H66">
        <f t="shared" si="1"/>
        <v>4</v>
      </c>
      <c r="J66" s="70" t="s">
        <v>42</v>
      </c>
      <c r="K66" s="78">
        <v>20</v>
      </c>
      <c r="M66" s="70" t="s">
        <v>59</v>
      </c>
      <c r="N66" s="78">
        <v>12</v>
      </c>
    </row>
    <row r="67" spans="1:14">
      <c r="A67" s="89" t="s">
        <v>26</v>
      </c>
      <c r="B67" s="78">
        <v>2</v>
      </c>
      <c r="D67" s="89" t="s">
        <v>90</v>
      </c>
      <c r="E67" s="78">
        <v>10</v>
      </c>
      <c r="G67" s="70" t="s">
        <v>333</v>
      </c>
      <c r="H67">
        <f t="shared" si="1"/>
        <v>4</v>
      </c>
      <c r="J67" s="70" t="s">
        <v>386</v>
      </c>
      <c r="K67" s="78">
        <v>20</v>
      </c>
      <c r="M67" s="70" t="s">
        <v>299</v>
      </c>
      <c r="N67" s="78">
        <v>12</v>
      </c>
    </row>
    <row r="68" spans="1:14">
      <c r="A68" s="89" t="s">
        <v>129</v>
      </c>
      <c r="B68" s="78">
        <v>2</v>
      </c>
      <c r="D68" s="89" t="s">
        <v>87</v>
      </c>
      <c r="E68" s="78">
        <v>8</v>
      </c>
      <c r="G68" s="70" t="s">
        <v>358</v>
      </c>
      <c r="H68">
        <f t="shared" ref="H68:H99" si="2">VLOOKUP(G68,$J$4:$K$390,2,0)</f>
        <v>4</v>
      </c>
      <c r="J68" s="70" t="s">
        <v>117</v>
      </c>
      <c r="K68" s="78">
        <v>20</v>
      </c>
      <c r="M68" s="70" t="s">
        <v>101</v>
      </c>
      <c r="N68" s="78">
        <v>12</v>
      </c>
    </row>
    <row r="69" spans="1:14">
      <c r="A69" s="89" t="s">
        <v>68</v>
      </c>
      <c r="B69" s="78">
        <v>2</v>
      </c>
      <c r="D69" s="89" t="s">
        <v>88</v>
      </c>
      <c r="E69" s="78">
        <v>8</v>
      </c>
      <c r="G69" s="70" t="s">
        <v>190</v>
      </c>
      <c r="H69">
        <f t="shared" si="2"/>
        <v>4</v>
      </c>
      <c r="J69" s="70" t="s">
        <v>38</v>
      </c>
      <c r="K69" s="78">
        <v>20</v>
      </c>
      <c r="M69" s="70" t="s">
        <v>153</v>
      </c>
      <c r="N69" s="78">
        <v>11.24</v>
      </c>
    </row>
    <row r="70" spans="1:14">
      <c r="A70" s="79" t="s">
        <v>442</v>
      </c>
      <c r="B70" s="78">
        <v>236.95149999999998</v>
      </c>
      <c r="D70" s="89" t="s">
        <v>84</v>
      </c>
      <c r="E70" s="78">
        <v>5</v>
      </c>
      <c r="G70" s="70" t="s">
        <v>348</v>
      </c>
      <c r="H70">
        <f t="shared" si="2"/>
        <v>4</v>
      </c>
      <c r="J70" s="70" t="s">
        <v>37</v>
      </c>
      <c r="K70" s="78">
        <v>20</v>
      </c>
      <c r="M70" s="70" t="s">
        <v>90</v>
      </c>
      <c r="N70" s="78">
        <v>11</v>
      </c>
    </row>
    <row r="71" spans="1:14">
      <c r="A71" s="89" t="s">
        <v>137</v>
      </c>
      <c r="B71" s="78">
        <v>95.561499999999995</v>
      </c>
      <c r="D71" s="89" t="s">
        <v>86</v>
      </c>
      <c r="E71" s="78">
        <v>5</v>
      </c>
      <c r="G71" s="70" t="s">
        <v>412</v>
      </c>
      <c r="H71">
        <f t="shared" si="2"/>
        <v>4</v>
      </c>
      <c r="J71" s="70" t="s">
        <v>118</v>
      </c>
      <c r="K71" s="78">
        <v>20</v>
      </c>
      <c r="M71" s="70" t="s">
        <v>30</v>
      </c>
      <c r="N71" s="78">
        <v>11</v>
      </c>
    </row>
    <row r="72" spans="1:14">
      <c r="A72" s="89" t="s">
        <v>81</v>
      </c>
      <c r="B72" s="78">
        <v>21</v>
      </c>
      <c r="D72" s="89" t="s">
        <v>69</v>
      </c>
      <c r="E72" s="78">
        <v>3</v>
      </c>
      <c r="G72" s="70" t="s">
        <v>285</v>
      </c>
      <c r="H72">
        <f t="shared" si="2"/>
        <v>4</v>
      </c>
      <c r="J72" s="70" t="s">
        <v>192</v>
      </c>
      <c r="K72" s="78">
        <v>20</v>
      </c>
      <c r="M72" s="70" t="s">
        <v>105</v>
      </c>
      <c r="N72" s="78">
        <v>10.5</v>
      </c>
    </row>
    <row r="73" spans="1:14">
      <c r="A73" s="89" t="s">
        <v>83</v>
      </c>
      <c r="B73" s="78">
        <v>14.9</v>
      </c>
      <c r="D73" s="89" t="s">
        <v>74</v>
      </c>
      <c r="E73" s="78">
        <v>3</v>
      </c>
      <c r="G73" s="70" t="s">
        <v>161</v>
      </c>
      <c r="H73">
        <f t="shared" si="2"/>
        <v>4</v>
      </c>
      <c r="J73" s="70" t="s">
        <v>102</v>
      </c>
      <c r="K73" s="78">
        <v>18.5</v>
      </c>
      <c r="M73" s="70" t="s">
        <v>151</v>
      </c>
      <c r="N73" s="78">
        <v>10.244739726000001</v>
      </c>
    </row>
    <row r="74" spans="1:14">
      <c r="A74" s="89" t="s">
        <v>27</v>
      </c>
      <c r="B74" s="78">
        <v>8</v>
      </c>
      <c r="D74" s="89" t="s">
        <v>73</v>
      </c>
      <c r="E74" s="78">
        <v>3</v>
      </c>
      <c r="G74" s="70" t="s">
        <v>314</v>
      </c>
      <c r="H74">
        <f t="shared" si="2"/>
        <v>4</v>
      </c>
      <c r="J74" s="70" t="s">
        <v>30</v>
      </c>
      <c r="K74" s="78">
        <v>18</v>
      </c>
      <c r="M74" s="70" t="s">
        <v>94</v>
      </c>
      <c r="N74" s="78">
        <v>10.199999999999999</v>
      </c>
    </row>
    <row r="75" spans="1:14">
      <c r="A75" s="89" t="s">
        <v>121</v>
      </c>
      <c r="B75" s="78">
        <v>8</v>
      </c>
      <c r="D75" s="89" t="s">
        <v>77</v>
      </c>
      <c r="E75" s="78">
        <v>3</v>
      </c>
      <c r="G75" s="70" t="s">
        <v>172</v>
      </c>
      <c r="H75">
        <f t="shared" si="2"/>
        <v>4</v>
      </c>
      <c r="J75" s="70" t="s">
        <v>113</v>
      </c>
      <c r="K75" s="78">
        <v>18</v>
      </c>
      <c r="M75" s="70" t="s">
        <v>140</v>
      </c>
      <c r="N75" s="78">
        <v>10</v>
      </c>
    </row>
    <row r="76" spans="1:14">
      <c r="A76" s="89" t="s">
        <v>98</v>
      </c>
      <c r="B76" s="78">
        <v>7.45</v>
      </c>
      <c r="D76" s="89" t="s">
        <v>78</v>
      </c>
      <c r="E76" s="78">
        <v>3</v>
      </c>
      <c r="G76" s="70" t="s">
        <v>396</v>
      </c>
      <c r="H76">
        <f t="shared" si="2"/>
        <v>3.88</v>
      </c>
      <c r="J76" s="70" t="s">
        <v>287</v>
      </c>
      <c r="K76" s="78">
        <v>18</v>
      </c>
      <c r="M76" s="70" t="s">
        <v>315</v>
      </c>
      <c r="N76" s="78">
        <v>10</v>
      </c>
    </row>
    <row r="77" spans="1:14">
      <c r="A77" s="89" t="s">
        <v>95</v>
      </c>
      <c r="B77" s="78">
        <v>7.44</v>
      </c>
      <c r="D77" s="89" t="s">
        <v>75</v>
      </c>
      <c r="E77" s="78">
        <v>3</v>
      </c>
      <c r="G77" s="70" t="s">
        <v>397</v>
      </c>
      <c r="H77">
        <f t="shared" si="2"/>
        <v>3.1</v>
      </c>
      <c r="J77" s="70" t="s">
        <v>288</v>
      </c>
      <c r="K77" s="78">
        <v>18</v>
      </c>
      <c r="M77" s="70" t="s">
        <v>247</v>
      </c>
      <c r="N77" s="78">
        <v>10</v>
      </c>
    </row>
    <row r="78" spans="1:14">
      <c r="A78" s="89" t="s">
        <v>103</v>
      </c>
      <c r="B78" s="78">
        <v>7.12</v>
      </c>
      <c r="D78" s="89" t="s">
        <v>76</v>
      </c>
      <c r="E78" s="78">
        <v>2</v>
      </c>
      <c r="G78" s="70" t="s">
        <v>124</v>
      </c>
      <c r="H78">
        <f t="shared" si="2"/>
        <v>3</v>
      </c>
      <c r="J78" s="70" t="s">
        <v>51</v>
      </c>
      <c r="K78" s="78">
        <v>18</v>
      </c>
      <c r="M78" s="70" t="s">
        <v>82</v>
      </c>
      <c r="N78" s="78">
        <v>10</v>
      </c>
    </row>
    <row r="79" spans="1:14">
      <c r="A79" s="89" t="s">
        <v>122</v>
      </c>
      <c r="B79" s="78">
        <v>7</v>
      </c>
      <c r="D79" s="89" t="s">
        <v>25</v>
      </c>
      <c r="E79" s="78">
        <v>2</v>
      </c>
      <c r="G79" s="70" t="s">
        <v>126</v>
      </c>
      <c r="H79">
        <f t="shared" si="2"/>
        <v>3</v>
      </c>
      <c r="J79" s="70" t="s">
        <v>261</v>
      </c>
      <c r="K79" s="78">
        <v>17.559999999999999</v>
      </c>
      <c r="M79" s="70" t="s">
        <v>141</v>
      </c>
      <c r="N79" s="78">
        <v>10</v>
      </c>
    </row>
    <row r="80" spans="1:14">
      <c r="A80" s="89" t="s">
        <v>86</v>
      </c>
      <c r="B80" s="78">
        <v>6</v>
      </c>
      <c r="D80" s="89" t="s">
        <v>70</v>
      </c>
      <c r="E80" s="78">
        <v>2</v>
      </c>
      <c r="G80" s="70" t="s">
        <v>154</v>
      </c>
      <c r="H80">
        <f t="shared" si="2"/>
        <v>3</v>
      </c>
      <c r="J80" s="70" t="s">
        <v>31</v>
      </c>
      <c r="K80" s="78">
        <v>17</v>
      </c>
      <c r="M80" s="70" t="s">
        <v>243</v>
      </c>
      <c r="N80" s="78">
        <v>10</v>
      </c>
    </row>
    <row r="81" spans="1:14">
      <c r="A81" s="89" t="s">
        <v>63</v>
      </c>
      <c r="B81" s="78">
        <v>5</v>
      </c>
      <c r="D81" s="89" t="s">
        <v>68</v>
      </c>
      <c r="E81" s="78">
        <v>2</v>
      </c>
      <c r="G81" s="70" t="s">
        <v>419</v>
      </c>
      <c r="H81">
        <f t="shared" si="2"/>
        <v>3</v>
      </c>
      <c r="J81" s="70" t="s">
        <v>330</v>
      </c>
      <c r="K81" s="78">
        <v>16</v>
      </c>
      <c r="M81" s="70" t="s">
        <v>57</v>
      </c>
      <c r="N81" s="78">
        <v>10</v>
      </c>
    </row>
    <row r="82" spans="1:14">
      <c r="A82" s="89" t="s">
        <v>99</v>
      </c>
      <c r="B82" s="78">
        <v>4.62</v>
      </c>
      <c r="D82" s="89" t="s">
        <v>79</v>
      </c>
      <c r="E82" s="78">
        <v>2</v>
      </c>
      <c r="G82" s="70" t="s">
        <v>155</v>
      </c>
      <c r="H82">
        <f t="shared" si="2"/>
        <v>3</v>
      </c>
      <c r="J82" s="70" t="s">
        <v>98</v>
      </c>
      <c r="K82" s="78">
        <v>15</v>
      </c>
      <c r="M82" s="70" t="s">
        <v>97</v>
      </c>
      <c r="N82" s="78">
        <v>10</v>
      </c>
    </row>
    <row r="83" spans="1:14">
      <c r="A83" s="89" t="s">
        <v>33</v>
      </c>
      <c r="B83" s="78">
        <v>4</v>
      </c>
      <c r="D83" s="89" t="s">
        <v>62</v>
      </c>
      <c r="E83" s="78">
        <v>1</v>
      </c>
      <c r="G83" s="70" t="s">
        <v>325</v>
      </c>
      <c r="H83">
        <f t="shared" si="2"/>
        <v>3</v>
      </c>
      <c r="J83" s="70" t="s">
        <v>86</v>
      </c>
      <c r="K83" s="78">
        <v>15</v>
      </c>
      <c r="M83" s="70" t="s">
        <v>329</v>
      </c>
      <c r="N83" s="78">
        <v>9.870000000000001</v>
      </c>
    </row>
    <row r="84" spans="1:14">
      <c r="A84" s="89" t="s">
        <v>26</v>
      </c>
      <c r="B84" s="78">
        <v>4</v>
      </c>
      <c r="D84" s="89" t="s">
        <v>72</v>
      </c>
      <c r="E84" s="78">
        <v>1</v>
      </c>
      <c r="G84" s="70" t="s">
        <v>392</v>
      </c>
      <c r="H84">
        <f t="shared" si="2"/>
        <v>3</v>
      </c>
      <c r="J84" s="70" t="s">
        <v>58</v>
      </c>
      <c r="K84" s="78">
        <v>15</v>
      </c>
      <c r="M84" s="70" t="s">
        <v>42</v>
      </c>
      <c r="N84" s="78">
        <v>9</v>
      </c>
    </row>
    <row r="85" spans="1:14">
      <c r="A85" s="89" t="s">
        <v>55</v>
      </c>
      <c r="B85" s="78">
        <v>4</v>
      </c>
      <c r="D85" s="89" t="s">
        <v>71</v>
      </c>
      <c r="E85" s="78">
        <v>1</v>
      </c>
      <c r="G85" s="70" t="s">
        <v>206</v>
      </c>
      <c r="H85">
        <f t="shared" si="2"/>
        <v>3</v>
      </c>
      <c r="J85" s="70" t="s">
        <v>63</v>
      </c>
      <c r="K85" s="78">
        <v>14</v>
      </c>
      <c r="M85" s="70" t="s">
        <v>152</v>
      </c>
      <c r="N85" s="78">
        <v>8.67</v>
      </c>
    </row>
    <row r="86" spans="1:14">
      <c r="A86" s="89" t="s">
        <v>88</v>
      </c>
      <c r="B86" s="78">
        <v>3</v>
      </c>
      <c r="D86" s="88" t="s">
        <v>441</v>
      </c>
      <c r="E86" s="78">
        <v>568.27</v>
      </c>
      <c r="G86" s="70" t="s">
        <v>335</v>
      </c>
      <c r="H86">
        <f t="shared" si="2"/>
        <v>3</v>
      </c>
      <c r="J86" s="70" t="s">
        <v>103</v>
      </c>
      <c r="K86" s="78">
        <v>12.2</v>
      </c>
      <c r="M86" s="70" t="s">
        <v>100</v>
      </c>
      <c r="N86" s="78">
        <v>8.5</v>
      </c>
    </row>
    <row r="87" spans="1:14">
      <c r="A87" s="89" t="s">
        <v>42</v>
      </c>
      <c r="B87" s="78">
        <v>3</v>
      </c>
      <c r="D87" s="89" t="s">
        <v>111</v>
      </c>
      <c r="E87" s="78">
        <v>231.54999999999998</v>
      </c>
      <c r="G87" s="70" t="s">
        <v>342</v>
      </c>
      <c r="H87">
        <f t="shared" si="2"/>
        <v>3</v>
      </c>
      <c r="J87" s="70" t="s">
        <v>418</v>
      </c>
      <c r="K87" s="78">
        <v>12</v>
      </c>
      <c r="M87" s="70" t="s">
        <v>95</v>
      </c>
      <c r="N87" s="78">
        <v>8.4</v>
      </c>
    </row>
    <row r="88" spans="1:14">
      <c r="A88" s="89" t="s">
        <v>100</v>
      </c>
      <c r="B88" s="78">
        <v>2.56</v>
      </c>
      <c r="D88" s="89" t="s">
        <v>116</v>
      </c>
      <c r="E88" s="78">
        <v>48</v>
      </c>
      <c r="G88" s="70" t="s">
        <v>223</v>
      </c>
      <c r="H88">
        <f t="shared" si="2"/>
        <v>3</v>
      </c>
      <c r="J88" s="70" t="s">
        <v>359</v>
      </c>
      <c r="K88" s="78">
        <v>12</v>
      </c>
      <c r="M88" s="70" t="s">
        <v>370</v>
      </c>
      <c r="N88" s="78">
        <v>8</v>
      </c>
    </row>
    <row r="89" spans="1:14">
      <c r="A89" s="89" t="s">
        <v>104</v>
      </c>
      <c r="B89" s="78">
        <v>2.1</v>
      </c>
      <c r="D89" s="89" t="s">
        <v>81</v>
      </c>
      <c r="E89" s="78">
        <v>40</v>
      </c>
      <c r="G89" s="70" t="s">
        <v>407</v>
      </c>
      <c r="H89">
        <f t="shared" si="2"/>
        <v>3</v>
      </c>
      <c r="J89" s="70" t="s">
        <v>115</v>
      </c>
      <c r="K89" s="78">
        <v>12</v>
      </c>
      <c r="M89" s="70" t="s">
        <v>104</v>
      </c>
      <c r="N89" s="78">
        <v>8</v>
      </c>
    </row>
    <row r="90" spans="1:14">
      <c r="A90" s="89" t="s">
        <v>110</v>
      </c>
      <c r="B90" s="78">
        <v>2</v>
      </c>
      <c r="D90" s="89" t="s">
        <v>120</v>
      </c>
      <c r="E90" s="78">
        <v>25</v>
      </c>
      <c r="G90" s="70" t="s">
        <v>361</v>
      </c>
      <c r="H90">
        <f t="shared" si="2"/>
        <v>3</v>
      </c>
      <c r="J90" s="70" t="s">
        <v>390</v>
      </c>
      <c r="K90" s="78">
        <v>12</v>
      </c>
      <c r="M90" s="70" t="s">
        <v>131</v>
      </c>
      <c r="N90" s="78">
        <v>8</v>
      </c>
    </row>
    <row r="91" spans="1:14">
      <c r="A91" s="89" t="s">
        <v>108</v>
      </c>
      <c r="B91" s="78">
        <v>2</v>
      </c>
      <c r="D91" s="89" t="s">
        <v>122</v>
      </c>
      <c r="E91" s="78">
        <v>25</v>
      </c>
      <c r="G91" s="70" t="s">
        <v>394</v>
      </c>
      <c r="H91">
        <f t="shared" si="2"/>
        <v>2.84</v>
      </c>
      <c r="J91" s="70" t="s">
        <v>59</v>
      </c>
      <c r="K91" s="78">
        <v>12</v>
      </c>
      <c r="M91" s="70" t="s">
        <v>320</v>
      </c>
      <c r="N91" s="78">
        <v>8</v>
      </c>
    </row>
    <row r="92" spans="1:14">
      <c r="A92" s="89" t="s">
        <v>23</v>
      </c>
      <c r="B92" s="78">
        <v>2</v>
      </c>
      <c r="D92" s="89" t="s">
        <v>121</v>
      </c>
      <c r="E92" s="78">
        <v>25</v>
      </c>
      <c r="G92" s="70" t="s">
        <v>384</v>
      </c>
      <c r="H92">
        <f t="shared" si="2"/>
        <v>2</v>
      </c>
      <c r="J92" s="70" t="s">
        <v>410</v>
      </c>
      <c r="K92" s="78">
        <v>12</v>
      </c>
      <c r="M92" s="70" t="s">
        <v>288</v>
      </c>
      <c r="N92" s="78">
        <v>7</v>
      </c>
    </row>
    <row r="93" spans="1:14">
      <c r="A93" s="89" t="s">
        <v>109</v>
      </c>
      <c r="B93" s="78">
        <v>2</v>
      </c>
      <c r="D93" s="89" t="s">
        <v>119</v>
      </c>
      <c r="E93" s="78">
        <v>20</v>
      </c>
      <c r="G93" s="70" t="s">
        <v>39</v>
      </c>
      <c r="H93">
        <f t="shared" si="2"/>
        <v>2</v>
      </c>
      <c r="J93" s="70" t="s">
        <v>228</v>
      </c>
      <c r="K93" s="78">
        <v>12</v>
      </c>
      <c r="M93" s="70" t="s">
        <v>63</v>
      </c>
      <c r="N93" s="78">
        <v>7</v>
      </c>
    </row>
    <row r="94" spans="1:14">
      <c r="A94" s="89" t="s">
        <v>82</v>
      </c>
      <c r="B94" s="78">
        <v>2</v>
      </c>
      <c r="D94" s="89" t="s">
        <v>117</v>
      </c>
      <c r="E94" s="78">
        <v>20</v>
      </c>
      <c r="G94" s="70" t="s">
        <v>416</v>
      </c>
      <c r="H94">
        <f t="shared" si="2"/>
        <v>2</v>
      </c>
      <c r="J94" s="70" t="s">
        <v>179</v>
      </c>
      <c r="K94" s="78">
        <v>12</v>
      </c>
      <c r="M94" s="70" t="s">
        <v>144</v>
      </c>
      <c r="N94" s="78">
        <v>7</v>
      </c>
    </row>
    <row r="95" spans="1:14">
      <c r="A95" s="89" t="s">
        <v>41</v>
      </c>
      <c r="B95" s="78">
        <v>2</v>
      </c>
      <c r="D95" s="89" t="s">
        <v>118</v>
      </c>
      <c r="E95" s="78">
        <v>20</v>
      </c>
      <c r="G95" s="70" t="s">
        <v>310</v>
      </c>
      <c r="H95">
        <f t="shared" si="2"/>
        <v>2</v>
      </c>
      <c r="J95" s="70" t="s">
        <v>99</v>
      </c>
      <c r="K95" s="78">
        <v>12</v>
      </c>
      <c r="M95" s="70" t="s">
        <v>266</v>
      </c>
      <c r="N95" s="78">
        <v>7</v>
      </c>
    </row>
    <row r="96" spans="1:14">
      <c r="A96" s="89" t="s">
        <v>28</v>
      </c>
      <c r="B96" s="78">
        <v>2</v>
      </c>
      <c r="D96" s="89" t="s">
        <v>63</v>
      </c>
      <c r="E96" s="78">
        <v>14</v>
      </c>
      <c r="G96" s="70" t="s">
        <v>343</v>
      </c>
      <c r="H96">
        <f t="shared" si="2"/>
        <v>2</v>
      </c>
      <c r="J96" s="70" t="s">
        <v>101</v>
      </c>
      <c r="K96" s="78">
        <v>12</v>
      </c>
      <c r="M96" s="70" t="s">
        <v>170</v>
      </c>
      <c r="N96" s="78">
        <v>7</v>
      </c>
    </row>
    <row r="97" spans="1:14">
      <c r="A97" s="89" t="s">
        <v>43</v>
      </c>
      <c r="B97" s="78">
        <v>2</v>
      </c>
      <c r="D97" s="89" t="s">
        <v>115</v>
      </c>
      <c r="E97" s="78">
        <v>12</v>
      </c>
      <c r="G97" s="70" t="s">
        <v>201</v>
      </c>
      <c r="H97">
        <f t="shared" si="2"/>
        <v>2</v>
      </c>
      <c r="J97" s="70" t="s">
        <v>252</v>
      </c>
      <c r="K97" s="78">
        <v>12</v>
      </c>
      <c r="M97" s="70" t="s">
        <v>237</v>
      </c>
      <c r="N97" s="78">
        <v>6.9753999999999996</v>
      </c>
    </row>
    <row r="98" spans="1:14">
      <c r="A98" s="89" t="s">
        <v>54</v>
      </c>
      <c r="B98" s="78">
        <v>2</v>
      </c>
      <c r="D98" s="89" t="s">
        <v>88</v>
      </c>
      <c r="E98" s="78">
        <v>12</v>
      </c>
      <c r="G98" s="70" t="s">
        <v>162</v>
      </c>
      <c r="H98">
        <f t="shared" si="2"/>
        <v>2</v>
      </c>
      <c r="J98" s="70" t="s">
        <v>299</v>
      </c>
      <c r="K98" s="78">
        <v>12</v>
      </c>
      <c r="M98" s="70" t="s">
        <v>174</v>
      </c>
      <c r="N98" s="78">
        <v>6.85</v>
      </c>
    </row>
    <row r="99" spans="1:14">
      <c r="A99" s="89" t="s">
        <v>106</v>
      </c>
      <c r="B99" s="78">
        <v>1.2</v>
      </c>
      <c r="D99" s="89" t="s">
        <v>112</v>
      </c>
      <c r="E99" s="78">
        <v>12</v>
      </c>
      <c r="G99" s="70" t="s">
        <v>324</v>
      </c>
      <c r="H99">
        <f t="shared" si="2"/>
        <v>2</v>
      </c>
      <c r="J99" s="70" t="s">
        <v>92</v>
      </c>
      <c r="K99" s="78">
        <v>12</v>
      </c>
      <c r="M99" s="70" t="s">
        <v>96</v>
      </c>
      <c r="N99" s="78">
        <v>6.5</v>
      </c>
    </row>
    <row r="100" spans="1:14">
      <c r="A100" s="89" t="s">
        <v>74</v>
      </c>
      <c r="B100" s="78">
        <v>1</v>
      </c>
      <c r="D100" s="89" t="s">
        <v>87</v>
      </c>
      <c r="E100" s="78">
        <v>12</v>
      </c>
      <c r="G100" s="70" t="s">
        <v>408</v>
      </c>
      <c r="H100">
        <f t="shared" ref="H100:H131" si="3">VLOOKUP(G100,$J$4:$K$390,2,0)</f>
        <v>2</v>
      </c>
      <c r="J100" s="70" t="s">
        <v>315</v>
      </c>
      <c r="K100" s="78">
        <v>12</v>
      </c>
      <c r="M100" s="70" t="s">
        <v>106</v>
      </c>
      <c r="N100" s="78">
        <v>6.5</v>
      </c>
    </row>
    <row r="101" spans="1:14">
      <c r="A101" s="89" t="s">
        <v>138</v>
      </c>
      <c r="B101" s="78">
        <v>1</v>
      </c>
      <c r="D101" s="89" t="s">
        <v>86</v>
      </c>
      <c r="E101" s="78">
        <v>10</v>
      </c>
      <c r="G101" s="70" t="s">
        <v>159</v>
      </c>
      <c r="H101">
        <f t="shared" si="3"/>
        <v>2</v>
      </c>
      <c r="J101" s="70" t="s">
        <v>53</v>
      </c>
      <c r="K101" s="78">
        <v>12</v>
      </c>
      <c r="M101" s="70" t="s">
        <v>234</v>
      </c>
      <c r="N101" s="78">
        <v>6.2314500000000006</v>
      </c>
    </row>
    <row r="102" spans="1:14">
      <c r="A102" s="89" t="s">
        <v>123</v>
      </c>
      <c r="B102" s="78">
        <v>1</v>
      </c>
      <c r="D102" s="89" t="s">
        <v>114</v>
      </c>
      <c r="E102" s="78">
        <v>8</v>
      </c>
      <c r="G102" s="70" t="s">
        <v>403</v>
      </c>
      <c r="H102">
        <f t="shared" si="3"/>
        <v>2</v>
      </c>
      <c r="J102" s="70" t="s">
        <v>278</v>
      </c>
      <c r="K102" s="78">
        <v>12</v>
      </c>
      <c r="M102" s="70" t="s">
        <v>261</v>
      </c>
      <c r="N102" s="78">
        <v>6.11</v>
      </c>
    </row>
    <row r="103" spans="1:14">
      <c r="A103" s="79" t="s">
        <v>443</v>
      </c>
      <c r="B103" s="78">
        <v>725.74199999999996</v>
      </c>
      <c r="D103" s="89" t="s">
        <v>113</v>
      </c>
      <c r="E103" s="78">
        <v>8</v>
      </c>
      <c r="G103" s="70" t="s">
        <v>189</v>
      </c>
      <c r="H103">
        <f t="shared" si="3"/>
        <v>2</v>
      </c>
      <c r="J103" s="70" t="s">
        <v>153</v>
      </c>
      <c r="K103" s="78">
        <v>11.24</v>
      </c>
      <c r="M103" s="70" t="s">
        <v>52</v>
      </c>
      <c r="N103" s="78">
        <v>6</v>
      </c>
    </row>
    <row r="104" spans="1:14">
      <c r="A104" s="89" t="s">
        <v>55</v>
      </c>
      <c r="B104" s="78">
        <v>450</v>
      </c>
      <c r="D104" s="89" t="s">
        <v>127</v>
      </c>
      <c r="E104" s="78">
        <v>5.46</v>
      </c>
      <c r="G104" s="70" t="s">
        <v>202</v>
      </c>
      <c r="H104">
        <f t="shared" si="3"/>
        <v>2</v>
      </c>
      <c r="J104" s="70" t="s">
        <v>152</v>
      </c>
      <c r="K104" s="78">
        <v>11</v>
      </c>
      <c r="M104" s="70" t="s">
        <v>60</v>
      </c>
      <c r="N104" s="78">
        <v>6</v>
      </c>
    </row>
    <row r="105" spans="1:14">
      <c r="A105" s="89" t="s">
        <v>111</v>
      </c>
      <c r="B105" s="78">
        <v>84.702000000000012</v>
      </c>
      <c r="D105" s="89" t="s">
        <v>123</v>
      </c>
      <c r="E105" s="78">
        <v>5</v>
      </c>
      <c r="G105" s="70" t="s">
        <v>248</v>
      </c>
      <c r="H105">
        <f t="shared" si="3"/>
        <v>2</v>
      </c>
      <c r="J105" s="70" t="s">
        <v>402</v>
      </c>
      <c r="K105" s="78">
        <v>11</v>
      </c>
      <c r="M105" s="70" t="s">
        <v>139</v>
      </c>
      <c r="N105" s="78">
        <v>6</v>
      </c>
    </row>
    <row r="106" spans="1:14">
      <c r="A106" s="89" t="s">
        <v>48</v>
      </c>
      <c r="B106" s="78">
        <v>28</v>
      </c>
      <c r="D106" s="89" t="s">
        <v>128</v>
      </c>
      <c r="E106" s="78">
        <v>3.26</v>
      </c>
      <c r="G106" s="70" t="s">
        <v>198</v>
      </c>
      <c r="H106">
        <f t="shared" si="3"/>
        <v>2</v>
      </c>
      <c r="J106" s="70" t="s">
        <v>290</v>
      </c>
      <c r="K106" s="78">
        <v>11</v>
      </c>
      <c r="M106" s="70" t="s">
        <v>228</v>
      </c>
      <c r="N106" s="78">
        <v>6</v>
      </c>
    </row>
    <row r="107" spans="1:14">
      <c r="A107" s="89" t="s">
        <v>101</v>
      </c>
      <c r="B107" s="78">
        <v>12</v>
      </c>
      <c r="D107" s="89" t="s">
        <v>68</v>
      </c>
      <c r="E107" s="78">
        <v>3</v>
      </c>
      <c r="G107" s="70" t="s">
        <v>374</v>
      </c>
      <c r="H107">
        <f t="shared" si="3"/>
        <v>2</v>
      </c>
      <c r="J107" s="70" t="s">
        <v>149</v>
      </c>
      <c r="K107" s="78">
        <v>10.82</v>
      </c>
      <c r="M107" s="70" t="s">
        <v>345</v>
      </c>
      <c r="N107" s="78">
        <v>6</v>
      </c>
    </row>
    <row r="108" spans="1:14">
      <c r="A108" s="89" t="s">
        <v>122</v>
      </c>
      <c r="B108" s="78">
        <v>12</v>
      </c>
      <c r="D108" s="89" t="s">
        <v>126</v>
      </c>
      <c r="E108" s="78">
        <v>3</v>
      </c>
      <c r="G108" s="70" t="s">
        <v>382</v>
      </c>
      <c r="H108">
        <f t="shared" si="3"/>
        <v>2</v>
      </c>
      <c r="J108" s="70" t="s">
        <v>105</v>
      </c>
      <c r="K108" s="78">
        <v>10.5</v>
      </c>
      <c r="M108" s="70" t="s">
        <v>180</v>
      </c>
      <c r="N108" s="78">
        <v>6</v>
      </c>
    </row>
    <row r="109" spans="1:14">
      <c r="A109" s="89" t="s">
        <v>121</v>
      </c>
      <c r="B109" s="78">
        <v>12</v>
      </c>
      <c r="D109" s="89" t="s">
        <v>124</v>
      </c>
      <c r="E109" s="78">
        <v>3</v>
      </c>
      <c r="G109" s="70" t="s">
        <v>196</v>
      </c>
      <c r="H109">
        <f t="shared" si="3"/>
        <v>2</v>
      </c>
      <c r="J109" s="70" t="s">
        <v>151</v>
      </c>
      <c r="K109" s="78">
        <v>10.24</v>
      </c>
      <c r="M109" s="70" t="s">
        <v>181</v>
      </c>
      <c r="N109" s="78">
        <v>6</v>
      </c>
    </row>
    <row r="110" spans="1:14">
      <c r="A110" s="89" t="s">
        <v>83</v>
      </c>
      <c r="B110" s="78">
        <v>9.18</v>
      </c>
      <c r="D110" s="89" t="s">
        <v>125</v>
      </c>
      <c r="E110" s="78">
        <v>3</v>
      </c>
      <c r="G110" s="70" t="s">
        <v>406</v>
      </c>
      <c r="H110">
        <f t="shared" si="3"/>
        <v>2</v>
      </c>
      <c r="J110" s="70" t="s">
        <v>94</v>
      </c>
      <c r="K110" s="78">
        <v>10.199999999999999</v>
      </c>
      <c r="M110" s="70" t="s">
        <v>56</v>
      </c>
      <c r="N110" s="78">
        <v>6</v>
      </c>
    </row>
    <row r="111" spans="1:14">
      <c r="A111" s="89" t="s">
        <v>120</v>
      </c>
      <c r="B111" s="78">
        <v>9</v>
      </c>
      <c r="D111" s="88" t="s">
        <v>442</v>
      </c>
      <c r="E111" s="78">
        <v>274.64999999999998</v>
      </c>
      <c r="G111" s="70" t="s">
        <v>226</v>
      </c>
      <c r="H111">
        <f t="shared" si="3"/>
        <v>2</v>
      </c>
      <c r="J111" s="70" t="s">
        <v>171</v>
      </c>
      <c r="K111" s="78">
        <v>10</v>
      </c>
      <c r="M111" s="70" t="s">
        <v>127</v>
      </c>
      <c r="N111" s="78">
        <v>5.4635999999999996</v>
      </c>
    </row>
    <row r="112" spans="1:14">
      <c r="A112" s="89" t="s">
        <v>144</v>
      </c>
      <c r="B112" s="78">
        <v>7</v>
      </c>
      <c r="D112" s="89" t="s">
        <v>111</v>
      </c>
      <c r="E112" s="78">
        <v>103.65</v>
      </c>
      <c r="G112" s="70" t="s">
        <v>207</v>
      </c>
      <c r="H112">
        <f t="shared" si="3"/>
        <v>2</v>
      </c>
      <c r="J112" s="70" t="s">
        <v>232</v>
      </c>
      <c r="K112" s="78">
        <v>10</v>
      </c>
      <c r="M112" s="70" t="s">
        <v>34</v>
      </c>
      <c r="N112" s="78">
        <v>5</v>
      </c>
    </row>
    <row r="113" spans="1:14">
      <c r="A113" s="89" t="s">
        <v>45</v>
      </c>
      <c r="B113" s="78">
        <v>7</v>
      </c>
      <c r="D113" s="89" t="s">
        <v>139</v>
      </c>
      <c r="E113" s="78">
        <v>50</v>
      </c>
      <c r="G113" s="70" t="s">
        <v>323</v>
      </c>
      <c r="H113">
        <f t="shared" si="3"/>
        <v>2</v>
      </c>
      <c r="J113" s="70" t="s">
        <v>140</v>
      </c>
      <c r="K113" s="78">
        <v>10</v>
      </c>
      <c r="M113" s="70" t="s">
        <v>298</v>
      </c>
      <c r="N113" s="78">
        <v>5</v>
      </c>
    </row>
    <row r="114" spans="1:14">
      <c r="A114" s="89" t="s">
        <v>141</v>
      </c>
      <c r="B114" s="78">
        <v>6</v>
      </c>
      <c r="D114" s="89" t="s">
        <v>142</v>
      </c>
      <c r="E114" s="78">
        <v>20</v>
      </c>
      <c r="G114" s="70" t="s">
        <v>413</v>
      </c>
      <c r="H114">
        <f t="shared" si="3"/>
        <v>2</v>
      </c>
      <c r="J114" s="70" t="s">
        <v>169</v>
      </c>
      <c r="K114" s="78">
        <v>10</v>
      </c>
      <c r="M114" s="70" t="s">
        <v>123</v>
      </c>
      <c r="N114" s="78">
        <v>5</v>
      </c>
    </row>
    <row r="115" spans="1:14">
      <c r="A115" s="89" t="s">
        <v>57</v>
      </c>
      <c r="B115" s="78">
        <v>6</v>
      </c>
      <c r="D115" s="89" t="s">
        <v>144</v>
      </c>
      <c r="E115" s="78">
        <v>20</v>
      </c>
      <c r="G115" s="70" t="s">
        <v>204</v>
      </c>
      <c r="H115">
        <f t="shared" si="3"/>
        <v>2</v>
      </c>
      <c r="J115" s="70" t="s">
        <v>80</v>
      </c>
      <c r="K115" s="78">
        <v>10</v>
      </c>
      <c r="M115" s="70" t="s">
        <v>319</v>
      </c>
      <c r="N115" s="78">
        <v>5</v>
      </c>
    </row>
    <row r="116" spans="1:14">
      <c r="A116" s="89" t="s">
        <v>44</v>
      </c>
      <c r="B116" s="78">
        <v>5</v>
      </c>
      <c r="D116" s="89" t="s">
        <v>30</v>
      </c>
      <c r="E116" s="78">
        <v>12</v>
      </c>
      <c r="G116" s="70" t="s">
        <v>205</v>
      </c>
      <c r="H116">
        <f t="shared" si="3"/>
        <v>2</v>
      </c>
      <c r="J116" s="70" t="s">
        <v>89</v>
      </c>
      <c r="K116" s="78">
        <v>10</v>
      </c>
      <c r="M116" s="70" t="s">
        <v>177</v>
      </c>
      <c r="N116" s="78">
        <v>5</v>
      </c>
    </row>
    <row r="117" spans="1:14">
      <c r="A117" s="89" t="s">
        <v>41</v>
      </c>
      <c r="B117" s="78">
        <v>5</v>
      </c>
      <c r="D117" s="89" t="s">
        <v>143</v>
      </c>
      <c r="E117" s="78">
        <v>10</v>
      </c>
      <c r="G117" s="70" t="s">
        <v>200</v>
      </c>
      <c r="H117">
        <f t="shared" si="3"/>
        <v>2</v>
      </c>
      <c r="J117" s="70" t="s">
        <v>243</v>
      </c>
      <c r="K117" s="78">
        <v>10</v>
      </c>
      <c r="M117" s="70" t="s">
        <v>53</v>
      </c>
      <c r="N117" s="78">
        <v>5</v>
      </c>
    </row>
    <row r="118" spans="1:14">
      <c r="A118" s="89" t="s">
        <v>49</v>
      </c>
      <c r="B118" s="78">
        <v>5</v>
      </c>
      <c r="D118" s="89" t="s">
        <v>141</v>
      </c>
      <c r="E118" s="78">
        <v>10</v>
      </c>
      <c r="G118" s="70" t="s">
        <v>249</v>
      </c>
      <c r="H118">
        <f t="shared" si="3"/>
        <v>2</v>
      </c>
      <c r="J118" s="70" t="s">
        <v>141</v>
      </c>
      <c r="K118" s="78">
        <v>10</v>
      </c>
      <c r="M118" s="70" t="s">
        <v>290</v>
      </c>
      <c r="N118" s="78">
        <v>5</v>
      </c>
    </row>
    <row r="119" spans="1:14">
      <c r="A119" s="89" t="s">
        <v>98</v>
      </c>
      <c r="B119" s="78">
        <v>4.1100000000000003</v>
      </c>
      <c r="D119" s="89" t="s">
        <v>140</v>
      </c>
      <c r="E119" s="78">
        <v>10</v>
      </c>
      <c r="G119" s="70" t="s">
        <v>186</v>
      </c>
      <c r="H119">
        <f t="shared" si="3"/>
        <v>2</v>
      </c>
      <c r="J119" s="70" t="s">
        <v>90</v>
      </c>
      <c r="K119" s="78">
        <v>10</v>
      </c>
      <c r="M119" s="70" t="s">
        <v>149</v>
      </c>
      <c r="N119" s="78">
        <v>4.6241000000000003</v>
      </c>
    </row>
    <row r="120" spans="1:14">
      <c r="A120" s="89" t="s">
        <v>107</v>
      </c>
      <c r="B120" s="78">
        <v>4</v>
      </c>
      <c r="D120" s="89" t="s">
        <v>131</v>
      </c>
      <c r="E120" s="78">
        <v>8</v>
      </c>
      <c r="G120" s="70" t="s">
        <v>185</v>
      </c>
      <c r="H120">
        <f t="shared" si="3"/>
        <v>2</v>
      </c>
      <c r="J120" s="70" t="s">
        <v>247</v>
      </c>
      <c r="K120" s="78">
        <v>10</v>
      </c>
      <c r="M120" s="70" t="s">
        <v>322</v>
      </c>
      <c r="N120" s="78">
        <v>4</v>
      </c>
    </row>
    <row r="121" spans="1:14">
      <c r="A121" s="89" t="s">
        <v>87</v>
      </c>
      <c r="B121" s="78">
        <v>4</v>
      </c>
      <c r="D121" s="89" t="s">
        <v>138</v>
      </c>
      <c r="E121" s="78">
        <v>6</v>
      </c>
      <c r="G121" s="70" t="s">
        <v>187</v>
      </c>
      <c r="H121">
        <f t="shared" si="3"/>
        <v>2</v>
      </c>
      <c r="J121" s="70" t="s">
        <v>164</v>
      </c>
      <c r="K121" s="78">
        <v>10</v>
      </c>
      <c r="M121" s="70" t="s">
        <v>279</v>
      </c>
      <c r="N121" s="78">
        <v>4</v>
      </c>
    </row>
    <row r="122" spans="1:14">
      <c r="A122" s="89" t="s">
        <v>50</v>
      </c>
      <c r="B122" s="78">
        <v>4</v>
      </c>
      <c r="D122" s="89" t="s">
        <v>32</v>
      </c>
      <c r="E122" s="78">
        <v>6</v>
      </c>
      <c r="G122" s="70" t="s">
        <v>307</v>
      </c>
      <c r="H122">
        <f t="shared" si="3"/>
        <v>2</v>
      </c>
      <c r="J122" s="70" t="s">
        <v>170</v>
      </c>
      <c r="K122" s="78">
        <v>10</v>
      </c>
      <c r="M122" s="70" t="s">
        <v>265</v>
      </c>
      <c r="N122" s="78">
        <v>4</v>
      </c>
    </row>
    <row r="123" spans="1:14">
      <c r="A123" s="89" t="s">
        <v>58</v>
      </c>
      <c r="B123" s="78">
        <v>4</v>
      </c>
      <c r="D123" s="89" t="s">
        <v>31</v>
      </c>
      <c r="E123" s="78">
        <v>5</v>
      </c>
      <c r="G123" s="70" t="s">
        <v>414</v>
      </c>
      <c r="H123">
        <f t="shared" si="3"/>
        <v>2</v>
      </c>
      <c r="J123" s="70" t="s">
        <v>400</v>
      </c>
      <c r="K123" s="78">
        <v>10</v>
      </c>
      <c r="M123" s="70" t="s">
        <v>241</v>
      </c>
      <c r="N123" s="78">
        <v>4</v>
      </c>
    </row>
    <row r="124" spans="1:14">
      <c r="A124" s="89" t="s">
        <v>113</v>
      </c>
      <c r="B124" s="78">
        <v>4</v>
      </c>
      <c r="D124" s="89" t="s">
        <v>132</v>
      </c>
      <c r="E124" s="78">
        <v>4</v>
      </c>
      <c r="G124" s="70" t="s">
        <v>417</v>
      </c>
      <c r="H124">
        <f t="shared" si="3"/>
        <v>2</v>
      </c>
      <c r="J124" s="70" t="s">
        <v>373</v>
      </c>
      <c r="K124" s="78">
        <v>10</v>
      </c>
      <c r="M124" s="70" t="s">
        <v>163</v>
      </c>
      <c r="N124" s="78">
        <v>4</v>
      </c>
    </row>
    <row r="125" spans="1:14">
      <c r="A125" s="89" t="s">
        <v>105</v>
      </c>
      <c r="B125" s="78">
        <v>3.99</v>
      </c>
      <c r="D125" s="89" t="s">
        <v>134</v>
      </c>
      <c r="E125" s="78">
        <v>3</v>
      </c>
      <c r="G125" s="70" t="s">
        <v>353</v>
      </c>
      <c r="H125">
        <f t="shared" si="3"/>
        <v>2</v>
      </c>
      <c r="J125" s="70" t="s">
        <v>57</v>
      </c>
      <c r="K125" s="78">
        <v>10</v>
      </c>
      <c r="M125" s="70" t="s">
        <v>326</v>
      </c>
      <c r="N125" s="78">
        <v>4</v>
      </c>
    </row>
    <row r="126" spans="1:14">
      <c r="A126" s="89" t="s">
        <v>56</v>
      </c>
      <c r="B126" s="78">
        <v>3</v>
      </c>
      <c r="D126" s="89" t="s">
        <v>133</v>
      </c>
      <c r="E126" s="78">
        <v>2</v>
      </c>
      <c r="G126" s="70" t="s">
        <v>318</v>
      </c>
      <c r="H126">
        <f t="shared" si="3"/>
        <v>2</v>
      </c>
      <c r="J126" s="70" t="s">
        <v>23</v>
      </c>
      <c r="K126" s="78">
        <v>10</v>
      </c>
      <c r="M126" s="70" t="s">
        <v>278</v>
      </c>
      <c r="N126" s="78">
        <v>4</v>
      </c>
    </row>
    <row r="127" spans="1:14">
      <c r="A127" s="89" t="s">
        <v>42</v>
      </c>
      <c r="B127" s="78">
        <v>3</v>
      </c>
      <c r="D127" s="89" t="s">
        <v>129</v>
      </c>
      <c r="E127" s="78">
        <v>2</v>
      </c>
      <c r="G127" s="70" t="s">
        <v>420</v>
      </c>
      <c r="H127">
        <f t="shared" si="3"/>
        <v>2</v>
      </c>
      <c r="J127" s="70" t="s">
        <v>32</v>
      </c>
      <c r="K127" s="78">
        <v>10</v>
      </c>
      <c r="M127" s="70" t="s">
        <v>289</v>
      </c>
      <c r="N127" s="78">
        <v>4</v>
      </c>
    </row>
    <row r="128" spans="1:14">
      <c r="A128" s="89" t="s">
        <v>51</v>
      </c>
      <c r="B128" s="78">
        <v>3</v>
      </c>
      <c r="D128" s="89" t="s">
        <v>130</v>
      </c>
      <c r="E128" s="78">
        <v>2</v>
      </c>
      <c r="G128" s="70" t="s">
        <v>156</v>
      </c>
      <c r="H128">
        <f t="shared" si="3"/>
        <v>2</v>
      </c>
      <c r="J128" s="70" t="s">
        <v>43</v>
      </c>
      <c r="K128" s="78">
        <v>10</v>
      </c>
      <c r="M128" s="70" t="s">
        <v>107</v>
      </c>
      <c r="N128" s="78">
        <v>4</v>
      </c>
    </row>
    <row r="129" spans="1:14">
      <c r="A129" s="89" t="s">
        <v>75</v>
      </c>
      <c r="B129" s="78">
        <v>3</v>
      </c>
      <c r="D129" s="89" t="s">
        <v>135</v>
      </c>
      <c r="E129" s="78">
        <v>1</v>
      </c>
      <c r="G129" s="70" t="s">
        <v>301</v>
      </c>
      <c r="H129">
        <f t="shared" si="3"/>
        <v>2</v>
      </c>
      <c r="J129" s="70" t="s">
        <v>123</v>
      </c>
      <c r="K129" s="78">
        <v>10</v>
      </c>
      <c r="M129" s="70" t="s">
        <v>232</v>
      </c>
      <c r="N129" s="78">
        <v>3.77</v>
      </c>
    </row>
    <row r="130" spans="1:14">
      <c r="A130" s="89" t="s">
        <v>86</v>
      </c>
      <c r="B130" s="78">
        <v>3</v>
      </c>
      <c r="D130" s="88" t="s">
        <v>443</v>
      </c>
      <c r="E130" s="78">
        <v>674.31999999999994</v>
      </c>
      <c r="G130" s="70" t="s">
        <v>404</v>
      </c>
      <c r="H130">
        <f t="shared" si="3"/>
        <v>2</v>
      </c>
      <c r="J130" s="70" t="s">
        <v>56</v>
      </c>
      <c r="K130" s="78">
        <v>10</v>
      </c>
      <c r="M130" s="70" t="s">
        <v>259</v>
      </c>
      <c r="N130" s="78">
        <v>3.6</v>
      </c>
    </row>
    <row r="131" spans="1:14">
      <c r="A131" s="89" t="s">
        <v>82</v>
      </c>
      <c r="B131" s="78">
        <v>3</v>
      </c>
      <c r="D131" s="89" t="s">
        <v>184</v>
      </c>
      <c r="E131" s="78">
        <v>100</v>
      </c>
      <c r="G131" s="70" t="s">
        <v>376</v>
      </c>
      <c r="H131">
        <f t="shared" si="3"/>
        <v>2</v>
      </c>
      <c r="J131" s="70" t="s">
        <v>97</v>
      </c>
      <c r="K131" s="78">
        <v>10</v>
      </c>
      <c r="M131" s="70" t="s">
        <v>150</v>
      </c>
      <c r="N131" s="78">
        <v>3.22</v>
      </c>
    </row>
    <row r="132" spans="1:14">
      <c r="A132" s="89" t="s">
        <v>99</v>
      </c>
      <c r="B132" s="78">
        <v>2.9</v>
      </c>
      <c r="D132" s="89" t="s">
        <v>48</v>
      </c>
      <c r="E132" s="78">
        <v>60</v>
      </c>
      <c r="G132" s="70" t="s">
        <v>405</v>
      </c>
      <c r="H132">
        <f t="shared" ref="H132:H163" si="4">VLOOKUP(G132,$J$4:$K$390,2,0)</f>
        <v>2</v>
      </c>
      <c r="J132" s="70" t="s">
        <v>143</v>
      </c>
      <c r="K132" s="78">
        <v>10</v>
      </c>
      <c r="M132" s="70" t="s">
        <v>277</v>
      </c>
      <c r="N132" s="78">
        <v>3.21</v>
      </c>
    </row>
    <row r="133" spans="1:14">
      <c r="A133" s="89" t="s">
        <v>106</v>
      </c>
      <c r="B133" s="78">
        <v>2.5499999999999998</v>
      </c>
      <c r="D133" s="89" t="s">
        <v>165</v>
      </c>
      <c r="E133" s="78">
        <v>50</v>
      </c>
      <c r="G133" s="70" t="s">
        <v>294</v>
      </c>
      <c r="H133">
        <f t="shared" si="4"/>
        <v>2</v>
      </c>
      <c r="J133" s="70" t="s">
        <v>175</v>
      </c>
      <c r="K133" s="78">
        <v>10</v>
      </c>
      <c r="M133" s="70" t="s">
        <v>238</v>
      </c>
      <c r="N133" s="78">
        <v>3.01</v>
      </c>
    </row>
    <row r="134" spans="1:14">
      <c r="A134" s="89" t="s">
        <v>97</v>
      </c>
      <c r="B134" s="78">
        <v>2.44</v>
      </c>
      <c r="D134" s="89" t="s">
        <v>178</v>
      </c>
      <c r="E134" s="78">
        <v>42</v>
      </c>
      <c r="G134" s="70" t="s">
        <v>282</v>
      </c>
      <c r="H134">
        <f t="shared" si="4"/>
        <v>2</v>
      </c>
      <c r="J134" s="70" t="s">
        <v>82</v>
      </c>
      <c r="K134" s="78">
        <v>10</v>
      </c>
      <c r="M134" s="70" t="s">
        <v>166</v>
      </c>
      <c r="N134" s="78">
        <v>3</v>
      </c>
    </row>
    <row r="135" spans="1:14">
      <c r="A135" s="89" t="s">
        <v>115</v>
      </c>
      <c r="B135" s="78">
        <v>2</v>
      </c>
      <c r="D135" s="89" t="s">
        <v>166</v>
      </c>
      <c r="E135" s="78">
        <v>25</v>
      </c>
      <c r="G135" s="70" t="s">
        <v>275</v>
      </c>
      <c r="H135">
        <f t="shared" si="4"/>
        <v>2</v>
      </c>
      <c r="J135" s="70" t="s">
        <v>328</v>
      </c>
      <c r="K135" s="78">
        <v>9.7799999999999994</v>
      </c>
      <c r="M135" s="70" t="s">
        <v>77</v>
      </c>
      <c r="N135" s="78">
        <v>3</v>
      </c>
    </row>
    <row r="136" spans="1:14">
      <c r="A136" s="89" t="s">
        <v>88</v>
      </c>
      <c r="B136" s="78">
        <v>2</v>
      </c>
      <c r="D136" s="89" t="s">
        <v>182</v>
      </c>
      <c r="E136" s="78">
        <v>25</v>
      </c>
      <c r="G136" s="70" t="s">
        <v>225</v>
      </c>
      <c r="H136">
        <f t="shared" si="4"/>
        <v>2</v>
      </c>
      <c r="J136" s="70" t="s">
        <v>237</v>
      </c>
      <c r="K136" s="78">
        <v>9.48</v>
      </c>
      <c r="M136" s="70" t="s">
        <v>89</v>
      </c>
      <c r="N136" s="78">
        <v>3</v>
      </c>
    </row>
    <row r="137" spans="1:14">
      <c r="A137" s="89" t="s">
        <v>60</v>
      </c>
      <c r="B137" s="78">
        <v>2</v>
      </c>
      <c r="D137" s="89" t="s">
        <v>163</v>
      </c>
      <c r="E137" s="78">
        <v>24</v>
      </c>
      <c r="G137" s="70" t="s">
        <v>224</v>
      </c>
      <c r="H137">
        <f t="shared" si="4"/>
        <v>2</v>
      </c>
      <c r="J137" s="70" t="s">
        <v>322</v>
      </c>
      <c r="K137" s="78">
        <v>9</v>
      </c>
      <c r="M137" s="70" t="s">
        <v>84</v>
      </c>
      <c r="N137" s="78">
        <v>3</v>
      </c>
    </row>
    <row r="138" spans="1:14">
      <c r="A138" s="89" t="s">
        <v>59</v>
      </c>
      <c r="B138" s="78">
        <v>2</v>
      </c>
      <c r="D138" s="89" t="s">
        <v>168</v>
      </c>
      <c r="E138" s="78">
        <v>20</v>
      </c>
      <c r="G138" s="70" t="s">
        <v>195</v>
      </c>
      <c r="H138">
        <f t="shared" si="4"/>
        <v>2</v>
      </c>
      <c r="J138" s="70" t="s">
        <v>100</v>
      </c>
      <c r="K138" s="78">
        <v>8.5</v>
      </c>
      <c r="M138" s="70" t="s">
        <v>46</v>
      </c>
      <c r="N138" s="78">
        <v>3</v>
      </c>
    </row>
    <row r="139" spans="1:14">
      <c r="A139" s="89" t="s">
        <v>32</v>
      </c>
      <c r="B139" s="78">
        <v>2</v>
      </c>
      <c r="D139" s="89" t="s">
        <v>192</v>
      </c>
      <c r="E139" s="78">
        <v>20</v>
      </c>
      <c r="G139" s="70" t="s">
        <v>395</v>
      </c>
      <c r="H139">
        <f t="shared" si="4"/>
        <v>1.64</v>
      </c>
      <c r="J139" s="70" t="s">
        <v>95</v>
      </c>
      <c r="K139" s="78">
        <v>8.4</v>
      </c>
      <c r="M139" s="70" t="s">
        <v>148</v>
      </c>
      <c r="N139" s="78">
        <v>3</v>
      </c>
    </row>
    <row r="140" spans="1:14">
      <c r="A140" s="89" t="s">
        <v>127</v>
      </c>
      <c r="B140" s="78">
        <v>1.87</v>
      </c>
      <c r="D140" s="89" t="s">
        <v>183</v>
      </c>
      <c r="E140" s="78">
        <v>20</v>
      </c>
      <c r="G140" s="70" t="s">
        <v>362</v>
      </c>
      <c r="H140">
        <f t="shared" si="4"/>
        <v>1</v>
      </c>
      <c r="J140" s="70" t="s">
        <v>231</v>
      </c>
      <c r="K140" s="78">
        <v>8.36</v>
      </c>
      <c r="M140" s="70" t="s">
        <v>242</v>
      </c>
      <c r="N140" s="78">
        <v>3</v>
      </c>
    </row>
    <row r="141" spans="1:14">
      <c r="A141" s="89" t="s">
        <v>76</v>
      </c>
      <c r="B141" s="78">
        <v>1</v>
      </c>
      <c r="D141" s="89" t="s">
        <v>179</v>
      </c>
      <c r="E141" s="78">
        <v>12</v>
      </c>
      <c r="G141" s="70" t="s">
        <v>423</v>
      </c>
      <c r="H141">
        <f t="shared" si="4"/>
        <v>1</v>
      </c>
      <c r="J141" s="70" t="s">
        <v>234</v>
      </c>
      <c r="K141" s="78">
        <v>8.26</v>
      </c>
      <c r="M141" s="70" t="s">
        <v>146</v>
      </c>
      <c r="N141" s="78">
        <v>3</v>
      </c>
    </row>
    <row r="142" spans="1:14">
      <c r="A142" s="89" t="s">
        <v>123</v>
      </c>
      <c r="B142" s="78">
        <v>1</v>
      </c>
      <c r="D142" s="89" t="s">
        <v>114</v>
      </c>
      <c r="E142" s="78">
        <v>12</v>
      </c>
      <c r="G142" s="70" t="s">
        <v>424</v>
      </c>
      <c r="H142">
        <f t="shared" si="4"/>
        <v>1</v>
      </c>
      <c r="J142" s="70" t="s">
        <v>150</v>
      </c>
      <c r="K142" s="78">
        <v>8.0399999999999991</v>
      </c>
      <c r="M142" s="70" t="s">
        <v>129</v>
      </c>
      <c r="N142" s="78">
        <v>3</v>
      </c>
    </row>
    <row r="143" spans="1:14">
      <c r="A143" s="79" t="s">
        <v>444</v>
      </c>
      <c r="B143" s="78">
        <v>226.14854821699998</v>
      </c>
      <c r="D143" s="89" t="s">
        <v>112</v>
      </c>
      <c r="E143" s="78">
        <v>12</v>
      </c>
      <c r="G143" s="70" t="s">
        <v>135</v>
      </c>
      <c r="H143">
        <f t="shared" si="4"/>
        <v>1</v>
      </c>
      <c r="J143" s="70" t="s">
        <v>104</v>
      </c>
      <c r="K143" s="78">
        <v>8</v>
      </c>
      <c r="M143" s="70" t="s">
        <v>75</v>
      </c>
      <c r="N143" s="78">
        <v>3</v>
      </c>
    </row>
    <row r="144" spans="1:14">
      <c r="A144" s="89" t="s">
        <v>93</v>
      </c>
      <c r="B144" s="78">
        <v>70.293808491000007</v>
      </c>
      <c r="D144" s="89" t="s">
        <v>153</v>
      </c>
      <c r="E144" s="78">
        <v>11.24</v>
      </c>
      <c r="G144" s="70" t="s">
        <v>377</v>
      </c>
      <c r="H144">
        <f t="shared" si="4"/>
        <v>1</v>
      </c>
      <c r="J144" s="70" t="s">
        <v>24</v>
      </c>
      <c r="K144" s="78">
        <v>8</v>
      </c>
      <c r="M144" s="70" t="s">
        <v>164</v>
      </c>
      <c r="N144" s="78">
        <v>3</v>
      </c>
    </row>
    <row r="145" spans="1:14">
      <c r="A145" s="89" t="s">
        <v>81</v>
      </c>
      <c r="B145" s="78">
        <v>20</v>
      </c>
      <c r="D145" s="89" t="s">
        <v>152</v>
      </c>
      <c r="E145" s="78">
        <v>11</v>
      </c>
      <c r="G145" s="70" t="s">
        <v>366</v>
      </c>
      <c r="H145">
        <f t="shared" si="4"/>
        <v>1</v>
      </c>
      <c r="J145" s="70" t="s">
        <v>360</v>
      </c>
      <c r="K145" s="78">
        <v>8</v>
      </c>
      <c r="M145" s="70" t="s">
        <v>344</v>
      </c>
      <c r="N145" s="78">
        <v>3</v>
      </c>
    </row>
    <row r="146" spans="1:14">
      <c r="A146" s="89" t="s">
        <v>91</v>
      </c>
      <c r="B146" s="78">
        <v>20</v>
      </c>
      <c r="D146" s="89" t="s">
        <v>151</v>
      </c>
      <c r="E146" s="78">
        <v>10.24</v>
      </c>
      <c r="G146" s="70" t="s">
        <v>367</v>
      </c>
      <c r="H146">
        <f t="shared" si="4"/>
        <v>1</v>
      </c>
      <c r="J146" s="70" t="s">
        <v>337</v>
      </c>
      <c r="K146" s="78">
        <v>8</v>
      </c>
      <c r="M146" s="70" t="s">
        <v>286</v>
      </c>
      <c r="N146" s="78">
        <v>3</v>
      </c>
    </row>
    <row r="147" spans="1:14">
      <c r="A147" s="89" t="s">
        <v>217</v>
      </c>
      <c r="B147" s="78">
        <v>15</v>
      </c>
      <c r="D147" s="89" t="s">
        <v>167</v>
      </c>
      <c r="E147" s="78">
        <v>10</v>
      </c>
      <c r="G147" s="70" t="s">
        <v>393</v>
      </c>
      <c r="H147">
        <f t="shared" si="4"/>
        <v>1</v>
      </c>
      <c r="J147" s="70" t="s">
        <v>320</v>
      </c>
      <c r="K147" s="78">
        <v>8</v>
      </c>
      <c r="M147" s="70" t="s">
        <v>78</v>
      </c>
      <c r="N147" s="78">
        <v>3</v>
      </c>
    </row>
    <row r="148" spans="1:14">
      <c r="A148" s="89" t="s">
        <v>218</v>
      </c>
      <c r="B148" s="78">
        <v>12</v>
      </c>
      <c r="D148" s="89" t="s">
        <v>175</v>
      </c>
      <c r="E148" s="78">
        <v>10</v>
      </c>
      <c r="G148" s="70" t="s">
        <v>368</v>
      </c>
      <c r="H148">
        <f t="shared" si="4"/>
        <v>1</v>
      </c>
      <c r="J148" s="70" t="s">
        <v>336</v>
      </c>
      <c r="K148" s="78">
        <v>8</v>
      </c>
      <c r="M148" s="70" t="s">
        <v>134</v>
      </c>
      <c r="N148" s="78">
        <v>3</v>
      </c>
    </row>
    <row r="149" spans="1:14">
      <c r="A149" s="89" t="s">
        <v>151</v>
      </c>
      <c r="B149" s="78">
        <v>9.7847397259999997</v>
      </c>
      <c r="D149" s="89" t="s">
        <v>164</v>
      </c>
      <c r="E149" s="78">
        <v>10</v>
      </c>
      <c r="G149" s="70" t="s">
        <v>426</v>
      </c>
      <c r="H149">
        <f t="shared" si="4"/>
        <v>1</v>
      </c>
      <c r="J149" s="70" t="s">
        <v>131</v>
      </c>
      <c r="K149" s="78">
        <v>8</v>
      </c>
      <c r="M149" s="70" t="s">
        <v>80</v>
      </c>
      <c r="N149" s="78">
        <v>3</v>
      </c>
    </row>
    <row r="150" spans="1:14">
      <c r="A150" s="89" t="s">
        <v>44</v>
      </c>
      <c r="B150" s="78">
        <v>7</v>
      </c>
      <c r="D150" s="89" t="s">
        <v>170</v>
      </c>
      <c r="E150" s="78">
        <v>10</v>
      </c>
      <c r="G150" s="70" t="s">
        <v>364</v>
      </c>
      <c r="H150">
        <f t="shared" si="4"/>
        <v>1</v>
      </c>
      <c r="J150" s="70" t="s">
        <v>259</v>
      </c>
      <c r="K150" s="78">
        <v>7.9600000000000009</v>
      </c>
      <c r="M150" s="70" t="s">
        <v>132</v>
      </c>
      <c r="N150" s="78">
        <v>3</v>
      </c>
    </row>
    <row r="151" spans="1:14">
      <c r="A151" s="89" t="s">
        <v>45</v>
      </c>
      <c r="B151" s="78">
        <v>6</v>
      </c>
      <c r="D151" s="89" t="s">
        <v>171</v>
      </c>
      <c r="E151" s="78">
        <v>10</v>
      </c>
      <c r="G151" s="70" t="s">
        <v>236</v>
      </c>
      <c r="H151">
        <f t="shared" si="4"/>
        <v>1</v>
      </c>
      <c r="J151" s="70" t="s">
        <v>239</v>
      </c>
      <c r="K151" s="78">
        <v>7.49</v>
      </c>
      <c r="M151" s="70" t="s">
        <v>125</v>
      </c>
      <c r="N151" s="78">
        <v>3</v>
      </c>
    </row>
    <row r="152" spans="1:14">
      <c r="A152" s="89" t="s">
        <v>50</v>
      </c>
      <c r="B152" s="78">
        <v>6</v>
      </c>
      <c r="D152" s="89" t="s">
        <v>169</v>
      </c>
      <c r="E152" s="78">
        <v>10</v>
      </c>
      <c r="G152" s="70" t="s">
        <v>409</v>
      </c>
      <c r="H152">
        <f t="shared" si="4"/>
        <v>1</v>
      </c>
      <c r="J152" s="70" t="s">
        <v>137</v>
      </c>
      <c r="K152" s="78">
        <v>7.43</v>
      </c>
      <c r="M152" s="70" t="s">
        <v>68</v>
      </c>
      <c r="N152" s="78">
        <v>3</v>
      </c>
    </row>
    <row r="153" spans="1:14">
      <c r="A153" s="89" t="s">
        <v>83</v>
      </c>
      <c r="B153" s="78">
        <v>4.99</v>
      </c>
      <c r="D153" s="89" t="s">
        <v>113</v>
      </c>
      <c r="E153" s="78">
        <v>10</v>
      </c>
      <c r="G153" s="70" t="s">
        <v>389</v>
      </c>
      <c r="H153">
        <f t="shared" si="4"/>
        <v>1</v>
      </c>
      <c r="J153" s="70" t="s">
        <v>174</v>
      </c>
      <c r="K153" s="78">
        <v>7.18</v>
      </c>
      <c r="M153" s="70" t="s">
        <v>250</v>
      </c>
      <c r="N153" s="78">
        <v>3</v>
      </c>
    </row>
    <row r="154" spans="1:14">
      <c r="A154" s="89" t="s">
        <v>55</v>
      </c>
      <c r="B154" s="78">
        <v>4</v>
      </c>
      <c r="D154" s="89" t="s">
        <v>150</v>
      </c>
      <c r="E154" s="78">
        <v>8.0399999999999991</v>
      </c>
      <c r="G154" s="70" t="s">
        <v>40</v>
      </c>
      <c r="H154">
        <f t="shared" si="4"/>
        <v>1</v>
      </c>
      <c r="J154" s="70" t="s">
        <v>146</v>
      </c>
      <c r="K154" s="78">
        <v>7</v>
      </c>
      <c r="M154" s="70" t="s">
        <v>197</v>
      </c>
      <c r="N154" s="78">
        <v>3</v>
      </c>
    </row>
    <row r="155" spans="1:14">
      <c r="A155" s="89" t="s">
        <v>266</v>
      </c>
      <c r="B155" s="78">
        <v>4</v>
      </c>
      <c r="D155" s="89" t="s">
        <v>174</v>
      </c>
      <c r="E155" s="78">
        <v>7.18</v>
      </c>
      <c r="G155" s="70" t="s">
        <v>355</v>
      </c>
      <c r="H155">
        <f t="shared" si="4"/>
        <v>1</v>
      </c>
      <c r="J155" s="70" t="s">
        <v>60</v>
      </c>
      <c r="K155" s="78">
        <v>7</v>
      </c>
      <c r="M155" s="70" t="s">
        <v>69</v>
      </c>
      <c r="N155" s="78">
        <v>3</v>
      </c>
    </row>
    <row r="156" spans="1:14">
      <c r="A156" s="89" t="s">
        <v>33</v>
      </c>
      <c r="B156" s="78">
        <v>4</v>
      </c>
      <c r="D156" s="89" t="s">
        <v>191</v>
      </c>
      <c r="E156" s="78">
        <v>6</v>
      </c>
      <c r="G156" s="70" t="s">
        <v>425</v>
      </c>
      <c r="H156">
        <f t="shared" si="4"/>
        <v>1</v>
      </c>
      <c r="J156" s="70" t="s">
        <v>266</v>
      </c>
      <c r="K156" s="78">
        <v>7</v>
      </c>
      <c r="M156" s="70" t="s">
        <v>128</v>
      </c>
      <c r="N156" s="78">
        <v>2.11</v>
      </c>
    </row>
    <row r="157" spans="1:14">
      <c r="A157" s="89" t="s">
        <v>51</v>
      </c>
      <c r="B157" s="78">
        <v>3</v>
      </c>
      <c r="D157" s="89" t="s">
        <v>173</v>
      </c>
      <c r="E157" s="78">
        <v>6</v>
      </c>
      <c r="G157" s="70" t="s">
        <v>283</v>
      </c>
      <c r="H157">
        <f t="shared" si="4"/>
        <v>1</v>
      </c>
      <c r="J157" s="70" t="s">
        <v>277</v>
      </c>
      <c r="K157" s="78">
        <v>6.67</v>
      </c>
      <c r="M157" s="70" t="s">
        <v>245</v>
      </c>
      <c r="N157" s="78">
        <v>2.09</v>
      </c>
    </row>
    <row r="158" spans="1:14">
      <c r="A158" s="89" t="s">
        <v>265</v>
      </c>
      <c r="B158" s="78">
        <v>3</v>
      </c>
      <c r="D158" s="89" t="s">
        <v>181</v>
      </c>
      <c r="E158" s="78">
        <v>6</v>
      </c>
      <c r="G158" s="70" t="s">
        <v>308</v>
      </c>
      <c r="H158">
        <f t="shared" si="4"/>
        <v>1</v>
      </c>
      <c r="J158" s="70" t="s">
        <v>106</v>
      </c>
      <c r="K158" s="78">
        <v>6.5</v>
      </c>
      <c r="M158" s="70" t="s">
        <v>158</v>
      </c>
      <c r="N158" s="78">
        <v>2</v>
      </c>
    </row>
    <row r="159" spans="1:14">
      <c r="A159" s="89" t="s">
        <v>146</v>
      </c>
      <c r="B159" s="78">
        <v>3</v>
      </c>
      <c r="D159" s="89" t="s">
        <v>180</v>
      </c>
      <c r="E159" s="78">
        <v>6</v>
      </c>
      <c r="G159" s="70" t="s">
        <v>62</v>
      </c>
      <c r="H159">
        <f t="shared" si="4"/>
        <v>1</v>
      </c>
      <c r="J159" s="70" t="s">
        <v>96</v>
      </c>
      <c r="K159" s="78">
        <v>6.5</v>
      </c>
      <c r="M159" s="70" t="s">
        <v>147</v>
      </c>
      <c r="N159" s="78">
        <v>2</v>
      </c>
    </row>
    <row r="160" spans="1:14">
      <c r="A160" s="89" t="s">
        <v>97</v>
      </c>
      <c r="B160" s="78">
        <v>2.08</v>
      </c>
      <c r="D160" s="89" t="s">
        <v>188</v>
      </c>
      <c r="E160" s="78">
        <v>6</v>
      </c>
      <c r="G160" s="70" t="s">
        <v>309</v>
      </c>
      <c r="H160">
        <f t="shared" si="4"/>
        <v>1</v>
      </c>
      <c r="J160" s="70" t="s">
        <v>263</v>
      </c>
      <c r="K160" s="78">
        <v>6</v>
      </c>
      <c r="M160" s="70" t="s">
        <v>25</v>
      </c>
      <c r="N160" s="78">
        <v>2</v>
      </c>
    </row>
    <row r="161" spans="1:14">
      <c r="A161" s="89" t="s">
        <v>133</v>
      </c>
      <c r="B161" s="78">
        <v>2</v>
      </c>
      <c r="D161" s="89" t="s">
        <v>177</v>
      </c>
      <c r="E161" s="78">
        <v>6</v>
      </c>
      <c r="G161" s="70" t="s">
        <v>378</v>
      </c>
      <c r="H161">
        <f t="shared" si="4"/>
        <v>1</v>
      </c>
      <c r="J161" s="70" t="s">
        <v>286</v>
      </c>
      <c r="K161" s="78">
        <v>6</v>
      </c>
      <c r="M161" s="70" t="s">
        <v>160</v>
      </c>
      <c r="N161" s="78">
        <v>2</v>
      </c>
    </row>
    <row r="162" spans="1:14">
      <c r="A162" s="89" t="s">
        <v>176</v>
      </c>
      <c r="B162" s="78">
        <v>2</v>
      </c>
      <c r="D162" s="89" t="s">
        <v>149</v>
      </c>
      <c r="E162" s="78">
        <v>4.62</v>
      </c>
      <c r="G162" s="70" t="s">
        <v>363</v>
      </c>
      <c r="H162">
        <f t="shared" si="4"/>
        <v>1</v>
      </c>
      <c r="J162" s="70" t="s">
        <v>401</v>
      </c>
      <c r="K162" s="78">
        <v>6</v>
      </c>
      <c r="M162" s="70" t="s">
        <v>253</v>
      </c>
      <c r="N162" s="78">
        <v>2</v>
      </c>
    </row>
    <row r="163" spans="1:14">
      <c r="A163" s="89" t="s">
        <v>90</v>
      </c>
      <c r="B163" s="78">
        <v>2</v>
      </c>
      <c r="D163" s="89" t="s">
        <v>148</v>
      </c>
      <c r="E163" s="78">
        <v>4</v>
      </c>
      <c r="G163" s="70" t="s">
        <v>214</v>
      </c>
      <c r="H163">
        <f t="shared" si="4"/>
        <v>1</v>
      </c>
      <c r="J163" s="70" t="s">
        <v>221</v>
      </c>
      <c r="K163" s="78">
        <v>6</v>
      </c>
      <c r="M163" s="70" t="s">
        <v>199</v>
      </c>
      <c r="N163" s="78">
        <v>2</v>
      </c>
    </row>
    <row r="164" spans="1:14">
      <c r="A164" s="89" t="s">
        <v>194</v>
      </c>
      <c r="B164" s="78">
        <v>2</v>
      </c>
      <c r="D164" s="89" t="s">
        <v>172</v>
      </c>
      <c r="E164" s="78">
        <v>4</v>
      </c>
      <c r="G164" s="70" t="s">
        <v>267</v>
      </c>
      <c r="H164">
        <f t="shared" ref="H164:H182" si="5">VLOOKUP(G164,$J$4:$K$390,2,0)</f>
        <v>1</v>
      </c>
      <c r="J164" s="70" t="s">
        <v>297</v>
      </c>
      <c r="K164" s="78">
        <v>6</v>
      </c>
      <c r="M164" s="70" t="s">
        <v>79</v>
      </c>
      <c r="N164" s="78">
        <v>2</v>
      </c>
    </row>
    <row r="165" spans="1:14">
      <c r="A165" s="89" t="s">
        <v>63</v>
      </c>
      <c r="B165" s="78">
        <v>2</v>
      </c>
      <c r="D165" s="89" t="s">
        <v>190</v>
      </c>
      <c r="E165" s="78">
        <v>4</v>
      </c>
      <c r="G165" s="70" t="s">
        <v>381</v>
      </c>
      <c r="H165">
        <f t="shared" si="5"/>
        <v>1</v>
      </c>
      <c r="J165" s="70" t="s">
        <v>227</v>
      </c>
      <c r="K165" s="78">
        <v>6</v>
      </c>
      <c r="M165" s="70" t="s">
        <v>292</v>
      </c>
      <c r="N165" s="78">
        <v>2</v>
      </c>
    </row>
    <row r="166" spans="1:14">
      <c r="A166" s="89" t="s">
        <v>41</v>
      </c>
      <c r="B166" s="78">
        <v>2</v>
      </c>
      <c r="D166" s="89" t="s">
        <v>161</v>
      </c>
      <c r="E166" s="78">
        <v>4</v>
      </c>
      <c r="G166" s="70" t="s">
        <v>356</v>
      </c>
      <c r="H166">
        <f t="shared" si="5"/>
        <v>1</v>
      </c>
      <c r="J166" s="70" t="s">
        <v>304</v>
      </c>
      <c r="K166" s="78">
        <v>6</v>
      </c>
      <c r="M166" s="70" t="s">
        <v>133</v>
      </c>
      <c r="N166" s="78">
        <v>2</v>
      </c>
    </row>
    <row r="167" spans="1:14">
      <c r="A167" s="89" t="s">
        <v>163</v>
      </c>
      <c r="B167" s="78">
        <v>2</v>
      </c>
      <c r="D167" s="89" t="s">
        <v>154</v>
      </c>
      <c r="E167" s="78">
        <v>3</v>
      </c>
      <c r="G167" s="70" t="s">
        <v>268</v>
      </c>
      <c r="H167">
        <f t="shared" si="5"/>
        <v>1</v>
      </c>
      <c r="J167" s="70" t="s">
        <v>303</v>
      </c>
      <c r="K167" s="78">
        <v>6</v>
      </c>
      <c r="M167" s="70" t="s">
        <v>176</v>
      </c>
      <c r="N167" s="78">
        <v>2</v>
      </c>
    </row>
    <row r="168" spans="1:14">
      <c r="A168" s="89" t="s">
        <v>193</v>
      </c>
      <c r="B168" s="78">
        <v>2</v>
      </c>
      <c r="D168" s="89" t="s">
        <v>146</v>
      </c>
      <c r="E168" s="78">
        <v>3</v>
      </c>
      <c r="G168" s="70" t="s">
        <v>254</v>
      </c>
      <c r="H168">
        <f t="shared" si="5"/>
        <v>1</v>
      </c>
      <c r="J168" s="70" t="s">
        <v>289</v>
      </c>
      <c r="K168" s="78">
        <v>6</v>
      </c>
      <c r="M168" s="70" t="s">
        <v>54</v>
      </c>
      <c r="N168" s="78">
        <v>2</v>
      </c>
    </row>
    <row r="169" spans="1:14">
      <c r="A169" s="89" t="s">
        <v>165</v>
      </c>
      <c r="B169" s="78">
        <v>2</v>
      </c>
      <c r="D169" s="89" t="s">
        <v>206</v>
      </c>
      <c r="E169" s="78">
        <v>3</v>
      </c>
      <c r="G169" s="70" t="s">
        <v>379</v>
      </c>
      <c r="H169">
        <f t="shared" si="5"/>
        <v>1</v>
      </c>
      <c r="J169" s="70" t="s">
        <v>181</v>
      </c>
      <c r="K169" s="78">
        <v>6</v>
      </c>
      <c r="M169" s="70" t="s">
        <v>108</v>
      </c>
      <c r="N169" s="78">
        <v>2</v>
      </c>
    </row>
    <row r="170" spans="1:14">
      <c r="A170" s="89" t="s">
        <v>132</v>
      </c>
      <c r="B170" s="78">
        <v>2</v>
      </c>
      <c r="D170" s="89" t="s">
        <v>145</v>
      </c>
      <c r="E170" s="78">
        <v>3</v>
      </c>
      <c r="G170" s="70" t="s">
        <v>256</v>
      </c>
      <c r="H170">
        <f t="shared" si="5"/>
        <v>1</v>
      </c>
      <c r="J170" s="70" t="s">
        <v>230</v>
      </c>
      <c r="K170" s="78">
        <v>6</v>
      </c>
      <c r="M170" s="70" t="s">
        <v>157</v>
      </c>
      <c r="N170" s="78">
        <v>2</v>
      </c>
    </row>
    <row r="171" spans="1:14">
      <c r="A171" s="89" t="s">
        <v>242</v>
      </c>
      <c r="B171" s="78">
        <v>1</v>
      </c>
      <c r="D171" s="89" t="s">
        <v>155</v>
      </c>
      <c r="E171" s="78">
        <v>3</v>
      </c>
      <c r="G171" s="70" t="s">
        <v>270</v>
      </c>
      <c r="H171">
        <f t="shared" si="5"/>
        <v>1</v>
      </c>
      <c r="J171" s="70" t="s">
        <v>191</v>
      </c>
      <c r="K171" s="78">
        <v>6</v>
      </c>
      <c r="M171" s="70" t="s">
        <v>287</v>
      </c>
      <c r="N171" s="78">
        <v>2</v>
      </c>
    </row>
    <row r="172" spans="1:14">
      <c r="A172" s="89" t="s">
        <v>211</v>
      </c>
      <c r="B172" s="78">
        <v>1</v>
      </c>
      <c r="D172" s="89" t="s">
        <v>209</v>
      </c>
      <c r="E172" s="78">
        <v>2</v>
      </c>
      <c r="G172" s="70" t="s">
        <v>203</v>
      </c>
      <c r="H172">
        <f t="shared" si="5"/>
        <v>1</v>
      </c>
      <c r="J172" s="70" t="s">
        <v>262</v>
      </c>
      <c r="K172" s="78">
        <v>6</v>
      </c>
      <c r="M172" s="70" t="s">
        <v>210</v>
      </c>
      <c r="N172" s="78">
        <v>2</v>
      </c>
    </row>
    <row r="173" spans="1:14">
      <c r="A173" s="89" t="s">
        <v>120</v>
      </c>
      <c r="B173" s="78">
        <v>1</v>
      </c>
      <c r="D173" s="89" t="s">
        <v>202</v>
      </c>
      <c r="E173" s="78">
        <v>2</v>
      </c>
      <c r="G173" s="70" t="s">
        <v>369</v>
      </c>
      <c r="H173">
        <f t="shared" si="5"/>
        <v>1</v>
      </c>
      <c r="J173" s="70" t="s">
        <v>332</v>
      </c>
      <c r="K173" s="78">
        <v>6</v>
      </c>
      <c r="M173" s="70" t="s">
        <v>235</v>
      </c>
      <c r="N173" s="78">
        <v>2</v>
      </c>
    </row>
    <row r="174" spans="1:14">
      <c r="A174" s="89" t="s">
        <v>71</v>
      </c>
      <c r="B174" s="78">
        <v>1</v>
      </c>
      <c r="D174" s="89" t="s">
        <v>199</v>
      </c>
      <c r="E174" s="78">
        <v>2</v>
      </c>
      <c r="G174" s="70" t="s">
        <v>354</v>
      </c>
      <c r="H174">
        <f t="shared" si="5"/>
        <v>1</v>
      </c>
      <c r="J174" s="70" t="s">
        <v>302</v>
      </c>
      <c r="K174" s="78">
        <v>6</v>
      </c>
      <c r="M174" s="70" t="s">
        <v>209</v>
      </c>
      <c r="N174" s="78">
        <v>2</v>
      </c>
    </row>
    <row r="175" spans="1:14">
      <c r="A175" s="89" t="s">
        <v>73</v>
      </c>
      <c r="B175" s="78">
        <v>1</v>
      </c>
      <c r="D175" s="89" t="s">
        <v>193</v>
      </c>
      <c r="E175" s="78">
        <v>2</v>
      </c>
      <c r="G175" s="70" t="s">
        <v>383</v>
      </c>
      <c r="H175">
        <f t="shared" si="5"/>
        <v>1</v>
      </c>
      <c r="J175" s="70" t="s">
        <v>138</v>
      </c>
      <c r="K175" s="78">
        <v>6</v>
      </c>
      <c r="M175" s="70" t="s">
        <v>109</v>
      </c>
      <c r="N175" s="78">
        <v>2</v>
      </c>
    </row>
    <row r="176" spans="1:14">
      <c r="A176" s="89" t="s">
        <v>178</v>
      </c>
      <c r="B176" s="78">
        <v>1</v>
      </c>
      <c r="D176" s="89" t="s">
        <v>158</v>
      </c>
      <c r="E176" s="78">
        <v>2</v>
      </c>
      <c r="G176" s="70" t="s">
        <v>365</v>
      </c>
      <c r="H176">
        <f t="shared" si="5"/>
        <v>1</v>
      </c>
      <c r="J176" s="70" t="s">
        <v>177</v>
      </c>
      <c r="K176" s="78">
        <v>6</v>
      </c>
      <c r="M176" s="70" t="s">
        <v>193</v>
      </c>
      <c r="N176" s="78">
        <v>2</v>
      </c>
    </row>
    <row r="177" spans="1:14">
      <c r="A177" s="89" t="s">
        <v>129</v>
      </c>
      <c r="B177" s="78">
        <v>1</v>
      </c>
      <c r="D177" s="89" t="s">
        <v>176</v>
      </c>
      <c r="E177" s="78">
        <v>2</v>
      </c>
      <c r="G177" s="70" t="s">
        <v>421</v>
      </c>
      <c r="H177">
        <f t="shared" si="5"/>
        <v>1</v>
      </c>
      <c r="J177" s="70" t="s">
        <v>371</v>
      </c>
      <c r="K177" s="78">
        <v>6</v>
      </c>
      <c r="M177" s="70" t="s">
        <v>293</v>
      </c>
      <c r="N177" s="78">
        <v>2</v>
      </c>
    </row>
    <row r="178" spans="1:14">
      <c r="A178" s="89" t="s">
        <v>28</v>
      </c>
      <c r="B178" s="78">
        <v>1</v>
      </c>
      <c r="D178" s="89" t="s">
        <v>160</v>
      </c>
      <c r="E178" s="78">
        <v>2</v>
      </c>
      <c r="G178" s="70" t="s">
        <v>357</v>
      </c>
      <c r="H178">
        <f t="shared" si="5"/>
        <v>1</v>
      </c>
      <c r="J178" s="70" t="s">
        <v>68</v>
      </c>
      <c r="K178" s="78">
        <v>6</v>
      </c>
      <c r="M178" s="70" t="s">
        <v>70</v>
      </c>
      <c r="N178" s="78">
        <v>2</v>
      </c>
    </row>
    <row r="179" spans="1:14">
      <c r="A179" s="89" t="s">
        <v>119</v>
      </c>
      <c r="B179" s="78">
        <v>1</v>
      </c>
      <c r="D179" s="89" t="s">
        <v>186</v>
      </c>
      <c r="E179" s="78">
        <v>2</v>
      </c>
      <c r="G179" s="70" t="s">
        <v>269</v>
      </c>
      <c r="H179">
        <f t="shared" si="5"/>
        <v>1</v>
      </c>
      <c r="J179" s="70" t="s">
        <v>188</v>
      </c>
      <c r="K179" s="78">
        <v>6</v>
      </c>
      <c r="M179" s="70" t="s">
        <v>317</v>
      </c>
      <c r="N179" s="78">
        <v>2</v>
      </c>
    </row>
    <row r="180" spans="1:14">
      <c r="A180" s="89" t="s">
        <v>130</v>
      </c>
      <c r="B180" s="78">
        <v>1</v>
      </c>
      <c r="D180" s="89" t="s">
        <v>201</v>
      </c>
      <c r="E180" s="78">
        <v>2</v>
      </c>
      <c r="G180" s="70" t="s">
        <v>380</v>
      </c>
      <c r="H180">
        <f t="shared" si="5"/>
        <v>1</v>
      </c>
      <c r="J180" s="70" t="s">
        <v>345</v>
      </c>
      <c r="K180" s="78">
        <v>6</v>
      </c>
      <c r="M180" s="70" t="s">
        <v>194</v>
      </c>
      <c r="N180" s="78">
        <v>2</v>
      </c>
    </row>
    <row r="181" spans="1:14">
      <c r="A181" s="89" t="s">
        <v>188</v>
      </c>
      <c r="B181" s="78">
        <v>1</v>
      </c>
      <c r="D181" s="89" t="s">
        <v>194</v>
      </c>
      <c r="E181" s="78">
        <v>2</v>
      </c>
      <c r="G181" s="70" t="s">
        <v>422</v>
      </c>
      <c r="H181">
        <f t="shared" si="5"/>
        <v>1</v>
      </c>
      <c r="J181" s="70" t="s">
        <v>279</v>
      </c>
      <c r="K181" s="78">
        <v>6</v>
      </c>
      <c r="M181" s="70" t="s">
        <v>211</v>
      </c>
      <c r="N181" s="78">
        <v>2</v>
      </c>
    </row>
    <row r="182" spans="1:14">
      <c r="A182" s="89" t="s">
        <v>212</v>
      </c>
      <c r="B182" s="78">
        <v>1</v>
      </c>
      <c r="D182" s="89" t="s">
        <v>156</v>
      </c>
      <c r="E182" s="78">
        <v>2</v>
      </c>
      <c r="G182" s="70" t="s">
        <v>271</v>
      </c>
      <c r="H182">
        <f t="shared" si="5"/>
        <v>1</v>
      </c>
      <c r="J182" s="70" t="s">
        <v>375</v>
      </c>
      <c r="K182" s="78">
        <v>6</v>
      </c>
      <c r="M182" s="70" t="s">
        <v>110</v>
      </c>
      <c r="N182" s="78">
        <v>2</v>
      </c>
    </row>
    <row r="183" spans="1:14">
      <c r="A183" s="79" t="s">
        <v>445</v>
      </c>
      <c r="B183" s="78">
        <v>546.54454999999996</v>
      </c>
      <c r="D183" s="89" t="s">
        <v>187</v>
      </c>
      <c r="E183" s="78">
        <v>2</v>
      </c>
      <c r="G183" s="70"/>
      <c r="J183" s="70" t="s">
        <v>306</v>
      </c>
      <c r="K183" s="78">
        <v>6</v>
      </c>
      <c r="M183" s="70" t="s">
        <v>258</v>
      </c>
      <c r="N183" s="78">
        <v>1.33</v>
      </c>
    </row>
    <row r="184" spans="1:14">
      <c r="A184" s="89" t="s">
        <v>111</v>
      </c>
      <c r="B184" s="78">
        <v>137.65170000000001</v>
      </c>
      <c r="D184" s="89" t="s">
        <v>189</v>
      </c>
      <c r="E184" s="78">
        <v>2</v>
      </c>
      <c r="G184" s="70"/>
      <c r="J184" s="70" t="s">
        <v>391</v>
      </c>
      <c r="K184" s="78">
        <v>6</v>
      </c>
      <c r="M184" s="70" t="s">
        <v>219</v>
      </c>
      <c r="N184" s="78">
        <v>1</v>
      </c>
    </row>
    <row r="185" spans="1:14">
      <c r="A185" s="89" t="s">
        <v>184</v>
      </c>
      <c r="B185" s="78">
        <v>50</v>
      </c>
      <c r="D185" s="89" t="s">
        <v>34</v>
      </c>
      <c r="E185" s="78">
        <v>2</v>
      </c>
      <c r="G185" s="70"/>
      <c r="J185" s="70" t="s">
        <v>244</v>
      </c>
      <c r="K185" s="78">
        <v>6</v>
      </c>
      <c r="M185" s="70" t="s">
        <v>138</v>
      </c>
      <c r="N185" s="78">
        <v>1</v>
      </c>
    </row>
    <row r="186" spans="1:14">
      <c r="A186" s="89" t="s">
        <v>165</v>
      </c>
      <c r="B186" s="78">
        <v>42</v>
      </c>
      <c r="D186" s="89" t="s">
        <v>147</v>
      </c>
      <c r="E186" s="78">
        <v>2</v>
      </c>
      <c r="G186" s="70"/>
      <c r="J186" s="70" t="s">
        <v>220</v>
      </c>
      <c r="K186" s="78">
        <v>6</v>
      </c>
      <c r="M186" s="70" t="s">
        <v>316</v>
      </c>
      <c r="N186" s="78">
        <v>1</v>
      </c>
    </row>
    <row r="187" spans="1:14">
      <c r="A187" s="89" t="s">
        <v>81</v>
      </c>
      <c r="B187" s="78">
        <v>23</v>
      </c>
      <c r="D187" s="89" t="s">
        <v>211</v>
      </c>
      <c r="E187" s="78">
        <v>2</v>
      </c>
      <c r="G187" s="70"/>
      <c r="J187" s="70" t="s">
        <v>305</v>
      </c>
      <c r="K187" s="78">
        <v>6</v>
      </c>
      <c r="M187" s="70" t="s">
        <v>257</v>
      </c>
      <c r="N187" s="78">
        <v>1</v>
      </c>
    </row>
    <row r="188" spans="1:14">
      <c r="A188" s="89" t="s">
        <v>183</v>
      </c>
      <c r="B188" s="78">
        <v>20</v>
      </c>
      <c r="D188" s="89" t="s">
        <v>198</v>
      </c>
      <c r="E188" s="78">
        <v>2</v>
      </c>
      <c r="G188" s="70"/>
      <c r="J188" s="70" t="s">
        <v>180</v>
      </c>
      <c r="K188" s="78">
        <v>6</v>
      </c>
      <c r="M188" s="70" t="s">
        <v>71</v>
      </c>
      <c r="N188" s="78">
        <v>1</v>
      </c>
    </row>
    <row r="189" spans="1:14">
      <c r="A189" s="89" t="s">
        <v>218</v>
      </c>
      <c r="B189" s="78">
        <v>15</v>
      </c>
      <c r="D189" s="89" t="s">
        <v>210</v>
      </c>
      <c r="E189" s="78">
        <v>2</v>
      </c>
      <c r="G189" s="70"/>
      <c r="J189" s="70" t="s">
        <v>399</v>
      </c>
      <c r="K189" s="78">
        <v>6</v>
      </c>
      <c r="M189" s="70" t="s">
        <v>251</v>
      </c>
      <c r="N189" s="78">
        <v>1</v>
      </c>
    </row>
    <row r="190" spans="1:14">
      <c r="A190" s="89" t="s">
        <v>296</v>
      </c>
      <c r="B190" s="78">
        <v>14</v>
      </c>
      <c r="D190" s="89" t="s">
        <v>204</v>
      </c>
      <c r="E190" s="78">
        <v>2</v>
      </c>
      <c r="G190" s="70"/>
      <c r="J190" s="70" t="s">
        <v>372</v>
      </c>
      <c r="K190" s="78">
        <v>6</v>
      </c>
      <c r="M190" s="70" t="s">
        <v>119</v>
      </c>
      <c r="N190" s="78">
        <v>1</v>
      </c>
    </row>
    <row r="191" spans="1:14">
      <c r="A191" s="89" t="s">
        <v>142</v>
      </c>
      <c r="B191" s="78">
        <v>13</v>
      </c>
      <c r="D191" s="89" t="s">
        <v>195</v>
      </c>
      <c r="E191" s="78">
        <v>2</v>
      </c>
      <c r="G191" s="70"/>
      <c r="J191" s="70" t="s">
        <v>173</v>
      </c>
      <c r="K191" s="78">
        <v>6</v>
      </c>
      <c r="M191" s="70" t="s">
        <v>64</v>
      </c>
      <c r="N191" s="78">
        <v>1</v>
      </c>
    </row>
    <row r="192" spans="1:14">
      <c r="A192" s="89" t="s">
        <v>255</v>
      </c>
      <c r="B192" s="78">
        <v>12</v>
      </c>
      <c r="D192" s="89" t="s">
        <v>205</v>
      </c>
      <c r="E192" s="78">
        <v>2</v>
      </c>
      <c r="G192" s="70"/>
      <c r="J192" s="70" t="s">
        <v>245</v>
      </c>
      <c r="K192" s="78">
        <v>5.99</v>
      </c>
      <c r="M192" s="70" t="s">
        <v>73</v>
      </c>
      <c r="N192" s="78">
        <v>1</v>
      </c>
    </row>
    <row r="193" spans="1:14">
      <c r="A193" s="89" t="s">
        <v>26</v>
      </c>
      <c r="B193" s="78">
        <v>12</v>
      </c>
      <c r="D193" s="89" t="s">
        <v>159</v>
      </c>
      <c r="E193" s="78">
        <v>2</v>
      </c>
      <c r="G193" s="70"/>
      <c r="J193" s="70" t="s">
        <v>233</v>
      </c>
      <c r="K193" s="78">
        <v>5.54</v>
      </c>
      <c r="M193" s="70" t="s">
        <v>229</v>
      </c>
      <c r="N193" s="78">
        <v>1</v>
      </c>
    </row>
    <row r="194" spans="1:14">
      <c r="A194" s="89" t="s">
        <v>216</v>
      </c>
      <c r="B194" s="78">
        <v>10</v>
      </c>
      <c r="D194" s="89" t="s">
        <v>200</v>
      </c>
      <c r="E194" s="78">
        <v>2</v>
      </c>
      <c r="G194" s="70"/>
      <c r="J194" s="70" t="s">
        <v>127</v>
      </c>
      <c r="K194" s="78">
        <v>5.46</v>
      </c>
      <c r="M194" s="70" t="s">
        <v>29</v>
      </c>
      <c r="N194" s="78">
        <v>1</v>
      </c>
    </row>
    <row r="195" spans="1:14">
      <c r="A195" s="89" t="s">
        <v>27</v>
      </c>
      <c r="B195" s="78">
        <v>10</v>
      </c>
      <c r="D195" s="89" t="s">
        <v>162</v>
      </c>
      <c r="E195" s="78">
        <v>2</v>
      </c>
      <c r="G195" s="70"/>
      <c r="J195" s="70" t="s">
        <v>339</v>
      </c>
      <c r="K195" s="78">
        <v>5</v>
      </c>
      <c r="M195" s="70" t="s">
        <v>188</v>
      </c>
      <c r="N195" s="78">
        <v>1</v>
      </c>
    </row>
    <row r="196" spans="1:14">
      <c r="A196" s="89" t="s">
        <v>140</v>
      </c>
      <c r="B196" s="78">
        <v>10</v>
      </c>
      <c r="D196" s="89" t="s">
        <v>157</v>
      </c>
      <c r="E196" s="78">
        <v>2</v>
      </c>
      <c r="G196" s="70"/>
      <c r="J196" s="70" t="s">
        <v>276</v>
      </c>
      <c r="K196" s="78">
        <v>5</v>
      </c>
      <c r="M196" s="70" t="s">
        <v>212</v>
      </c>
      <c r="N196" s="78">
        <v>1</v>
      </c>
    </row>
    <row r="197" spans="1:14">
      <c r="A197" s="89" t="s">
        <v>243</v>
      </c>
      <c r="B197" s="78">
        <v>10</v>
      </c>
      <c r="D197" s="89" t="s">
        <v>196</v>
      </c>
      <c r="E197" s="78">
        <v>2</v>
      </c>
      <c r="G197" s="70"/>
      <c r="J197" s="70" t="s">
        <v>291</v>
      </c>
      <c r="K197" s="78">
        <v>5</v>
      </c>
      <c r="M197" s="70" t="s">
        <v>145</v>
      </c>
      <c r="N197" s="78">
        <v>1</v>
      </c>
    </row>
    <row r="198" spans="1:14">
      <c r="A198" s="89" t="s">
        <v>178</v>
      </c>
      <c r="B198" s="78">
        <v>10</v>
      </c>
      <c r="D198" s="89" t="s">
        <v>185</v>
      </c>
      <c r="E198" s="78">
        <v>2</v>
      </c>
      <c r="G198" s="70"/>
      <c r="J198" s="70" t="s">
        <v>398</v>
      </c>
      <c r="K198" s="78">
        <v>5</v>
      </c>
      <c r="M198" s="70" t="s">
        <v>72</v>
      </c>
      <c r="N198" s="78">
        <v>1</v>
      </c>
    </row>
    <row r="199" spans="1:14">
      <c r="A199" s="89" t="s">
        <v>299</v>
      </c>
      <c r="B199" s="78">
        <v>10</v>
      </c>
      <c r="D199" s="89" t="s">
        <v>207</v>
      </c>
      <c r="E199" s="78">
        <v>2</v>
      </c>
      <c r="G199" s="70"/>
      <c r="J199" s="70" t="s">
        <v>84</v>
      </c>
      <c r="K199" s="78">
        <v>5</v>
      </c>
      <c r="M199" s="70" t="s">
        <v>47</v>
      </c>
      <c r="N199" s="78">
        <v>1</v>
      </c>
    </row>
    <row r="200" spans="1:14">
      <c r="A200" s="89" t="s">
        <v>28</v>
      </c>
      <c r="B200" s="78">
        <v>9</v>
      </c>
      <c r="D200" s="89" t="s">
        <v>197</v>
      </c>
      <c r="E200" s="78">
        <v>2</v>
      </c>
      <c r="G200" s="70"/>
      <c r="J200" s="70" t="s">
        <v>319</v>
      </c>
      <c r="K200" s="78">
        <v>5</v>
      </c>
      <c r="M200" s="70" t="s">
        <v>340</v>
      </c>
      <c r="N200" s="78">
        <v>1</v>
      </c>
    </row>
    <row r="201" spans="1:14">
      <c r="A201" s="89" t="s">
        <v>252</v>
      </c>
      <c r="B201" s="78">
        <v>8</v>
      </c>
      <c r="D201" s="89" t="s">
        <v>208</v>
      </c>
      <c r="E201" s="78">
        <v>1</v>
      </c>
      <c r="G201" s="70"/>
      <c r="J201" s="70" t="s">
        <v>260</v>
      </c>
      <c r="K201" s="78">
        <v>4.9800000000000004</v>
      </c>
      <c r="M201" s="70" t="s">
        <v>281</v>
      </c>
      <c r="N201" s="78">
        <v>1</v>
      </c>
    </row>
    <row r="202" spans="1:14">
      <c r="A202" s="89" t="s">
        <v>58</v>
      </c>
      <c r="B202" s="78">
        <v>8</v>
      </c>
      <c r="D202" s="89" t="s">
        <v>203</v>
      </c>
      <c r="E202" s="78">
        <v>1</v>
      </c>
      <c r="G202" s="70"/>
      <c r="J202" s="70" t="s">
        <v>284</v>
      </c>
      <c r="K202" s="78">
        <v>4</v>
      </c>
      <c r="M202" s="70" t="s">
        <v>61</v>
      </c>
      <c r="N202" s="78">
        <v>1</v>
      </c>
    </row>
    <row r="203" spans="1:14">
      <c r="A203" s="89" t="s">
        <v>153</v>
      </c>
      <c r="B203" s="78">
        <v>6.69</v>
      </c>
      <c r="D203" s="89" t="s">
        <v>212</v>
      </c>
      <c r="E203" s="78">
        <v>1</v>
      </c>
      <c r="G203" s="70"/>
      <c r="J203" s="70" t="s">
        <v>326</v>
      </c>
      <c r="K203" s="78">
        <v>4</v>
      </c>
      <c r="M203" s="70" t="s">
        <v>300</v>
      </c>
      <c r="N203" s="78">
        <v>1</v>
      </c>
    </row>
    <row r="204" spans="1:14">
      <c r="A204" s="89" t="s">
        <v>288</v>
      </c>
      <c r="B204" s="78">
        <v>6</v>
      </c>
      <c r="D204" s="89" t="s">
        <v>214</v>
      </c>
      <c r="E204" s="78">
        <v>1</v>
      </c>
      <c r="G204" s="70"/>
      <c r="J204" s="70" t="s">
        <v>388</v>
      </c>
      <c r="K204" s="78">
        <v>4</v>
      </c>
      <c r="M204" s="70" t="s">
        <v>341</v>
      </c>
      <c r="N204" s="78">
        <v>1</v>
      </c>
    </row>
    <row r="205" spans="1:14">
      <c r="A205" s="89" t="s">
        <v>102</v>
      </c>
      <c r="B205" s="78">
        <v>5.7</v>
      </c>
      <c r="D205" s="89" t="s">
        <v>213</v>
      </c>
      <c r="E205" s="78">
        <v>1</v>
      </c>
      <c r="G205" s="70"/>
      <c r="J205" s="70" t="s">
        <v>148</v>
      </c>
      <c r="K205" s="78">
        <v>4</v>
      </c>
      <c r="M205" s="70" t="s">
        <v>227</v>
      </c>
      <c r="N205" s="78">
        <v>1</v>
      </c>
    </row>
    <row r="206" spans="1:14">
      <c r="A206" s="89" t="s">
        <v>97</v>
      </c>
      <c r="B206" s="78">
        <v>5.48</v>
      </c>
      <c r="D206" s="88" t="s">
        <v>444</v>
      </c>
      <c r="E206" s="78">
        <v>499.11</v>
      </c>
      <c r="G206" s="70"/>
      <c r="J206" s="70" t="s">
        <v>265</v>
      </c>
      <c r="K206" s="78">
        <v>4</v>
      </c>
      <c r="M206" s="70" t="s">
        <v>222</v>
      </c>
      <c r="N206" s="78">
        <v>1</v>
      </c>
    </row>
    <row r="207" spans="1:14">
      <c r="A207" s="89" t="s">
        <v>103</v>
      </c>
      <c r="B207" s="78">
        <v>5.0835000000000008</v>
      </c>
      <c r="D207" s="89" t="s">
        <v>246</v>
      </c>
      <c r="E207" s="78">
        <v>84</v>
      </c>
      <c r="G207" s="70"/>
      <c r="J207" s="70" t="s">
        <v>311</v>
      </c>
      <c r="K207" s="78">
        <v>4</v>
      </c>
      <c r="M207" s="70" t="s">
        <v>76</v>
      </c>
      <c r="N207" s="78">
        <v>1</v>
      </c>
    </row>
    <row r="208" spans="1:14">
      <c r="A208" s="89" t="s">
        <v>179</v>
      </c>
      <c r="B208" s="78">
        <v>5</v>
      </c>
      <c r="D208" s="89" t="s">
        <v>218</v>
      </c>
      <c r="E208" s="78">
        <v>40</v>
      </c>
      <c r="G208" s="70"/>
      <c r="J208" s="70" t="s">
        <v>132</v>
      </c>
      <c r="K208" s="78">
        <v>4</v>
      </c>
      <c r="M208" s="70" t="s">
        <v>208</v>
      </c>
      <c r="N208" s="78">
        <v>1</v>
      </c>
    </row>
    <row r="209" spans="1:14">
      <c r="A209" s="89" t="s">
        <v>177</v>
      </c>
      <c r="B209" s="78">
        <v>5</v>
      </c>
      <c r="D209" s="89" t="s">
        <v>216</v>
      </c>
      <c r="E209" s="78">
        <v>36</v>
      </c>
      <c r="G209" s="70"/>
      <c r="J209" s="70" t="s">
        <v>281</v>
      </c>
      <c r="K209" s="78">
        <v>4</v>
      </c>
      <c r="M209" s="70" t="s">
        <v>321</v>
      </c>
      <c r="N209" s="78">
        <v>1</v>
      </c>
    </row>
    <row r="210" spans="1:14">
      <c r="A210" s="89" t="s">
        <v>141</v>
      </c>
      <c r="B210" s="78">
        <v>4</v>
      </c>
      <c r="D210" s="89" t="s">
        <v>215</v>
      </c>
      <c r="E210" s="78">
        <v>24</v>
      </c>
      <c r="G210" s="70"/>
      <c r="J210" s="70" t="s">
        <v>333</v>
      </c>
      <c r="K210" s="78">
        <v>4</v>
      </c>
      <c r="M210" s="70" t="s">
        <v>213</v>
      </c>
      <c r="N210" s="78">
        <v>1</v>
      </c>
    </row>
    <row r="211" spans="1:14">
      <c r="A211" s="89" t="s">
        <v>139</v>
      </c>
      <c r="B211" s="78">
        <v>4</v>
      </c>
      <c r="D211" s="89" t="s">
        <v>255</v>
      </c>
      <c r="E211" s="78">
        <v>20</v>
      </c>
      <c r="G211" s="70"/>
      <c r="J211" s="70" t="s">
        <v>358</v>
      </c>
      <c r="K211" s="78">
        <v>4</v>
      </c>
      <c r="M211" s="70" t="s">
        <v>130</v>
      </c>
      <c r="N211" s="78">
        <v>1</v>
      </c>
    </row>
    <row r="212" spans="1:14">
      <c r="A212" s="89" t="s">
        <v>234</v>
      </c>
      <c r="B212" s="78">
        <v>3.57145</v>
      </c>
      <c r="D212" s="89" t="s">
        <v>217</v>
      </c>
      <c r="E212" s="78">
        <v>20</v>
      </c>
      <c r="J212" s="70" t="s">
        <v>190</v>
      </c>
      <c r="K212" s="78">
        <v>4</v>
      </c>
      <c r="M212" s="70" t="s">
        <v>74</v>
      </c>
      <c r="N212" s="78">
        <v>1</v>
      </c>
    </row>
    <row r="213" spans="1:14">
      <c r="A213" s="89" t="s">
        <v>83</v>
      </c>
      <c r="B213" s="78">
        <v>3.1779999999999999</v>
      </c>
      <c r="D213" s="89" t="s">
        <v>241</v>
      </c>
      <c r="E213" s="78">
        <v>20</v>
      </c>
      <c r="J213" s="70" t="s">
        <v>348</v>
      </c>
      <c r="K213" s="78">
        <v>4</v>
      </c>
      <c r="M213" s="70" t="s">
        <v>429</v>
      </c>
      <c r="N213" s="78">
        <v>3962.3715912170001</v>
      </c>
    </row>
    <row r="214" spans="1:14">
      <c r="A214" s="89" t="s">
        <v>238</v>
      </c>
      <c r="B214" s="78">
        <v>3.01</v>
      </c>
      <c r="D214" s="89" t="s">
        <v>252</v>
      </c>
      <c r="E214" s="78">
        <v>12</v>
      </c>
      <c r="J214" s="70" t="s">
        <v>253</v>
      </c>
      <c r="K214" s="78">
        <v>4</v>
      </c>
    </row>
    <row r="215" spans="1:14">
      <c r="A215" s="89" t="s">
        <v>164</v>
      </c>
      <c r="B215" s="78">
        <v>3</v>
      </c>
      <c r="D215" s="89" t="s">
        <v>261</v>
      </c>
      <c r="E215" s="78">
        <v>11</v>
      </c>
      <c r="J215" s="70" t="s">
        <v>250</v>
      </c>
      <c r="K215" s="78">
        <v>4</v>
      </c>
    </row>
    <row r="216" spans="1:14">
      <c r="A216" s="89" t="s">
        <v>166</v>
      </c>
      <c r="B216" s="78">
        <v>3</v>
      </c>
      <c r="D216" s="89" t="s">
        <v>167</v>
      </c>
      <c r="E216" s="78">
        <v>10</v>
      </c>
      <c r="J216" s="70" t="s">
        <v>412</v>
      </c>
      <c r="K216" s="78">
        <v>4</v>
      </c>
    </row>
    <row r="217" spans="1:14">
      <c r="A217" s="89" t="s">
        <v>197</v>
      </c>
      <c r="B217" s="78">
        <v>3</v>
      </c>
      <c r="D217" s="89" t="s">
        <v>247</v>
      </c>
      <c r="E217" s="78">
        <v>10</v>
      </c>
      <c r="J217" s="70" t="s">
        <v>285</v>
      </c>
      <c r="K217" s="78">
        <v>4</v>
      </c>
    </row>
    <row r="218" spans="1:14">
      <c r="A218" s="89" t="s">
        <v>30</v>
      </c>
      <c r="B218" s="78">
        <v>3</v>
      </c>
      <c r="D218" s="89" t="s">
        <v>243</v>
      </c>
      <c r="E218" s="78">
        <v>10</v>
      </c>
      <c r="J218" s="70" t="s">
        <v>161</v>
      </c>
      <c r="K218" s="78">
        <v>4</v>
      </c>
    </row>
    <row r="219" spans="1:14">
      <c r="A219" s="89" t="s">
        <v>295</v>
      </c>
      <c r="B219" s="78">
        <v>3</v>
      </c>
      <c r="D219" s="89" t="s">
        <v>240</v>
      </c>
      <c r="E219" s="78">
        <v>10</v>
      </c>
      <c r="J219" s="70" t="s">
        <v>314</v>
      </c>
      <c r="K219" s="78">
        <v>4</v>
      </c>
    </row>
    <row r="220" spans="1:14">
      <c r="A220" s="89" t="s">
        <v>134</v>
      </c>
      <c r="B220" s="78">
        <v>3</v>
      </c>
      <c r="D220" s="89" t="s">
        <v>232</v>
      </c>
      <c r="E220" s="78">
        <v>10</v>
      </c>
      <c r="J220" s="70" t="s">
        <v>257</v>
      </c>
      <c r="K220" s="78">
        <v>4</v>
      </c>
    </row>
    <row r="221" spans="1:14">
      <c r="A221" s="89" t="s">
        <v>49</v>
      </c>
      <c r="B221" s="78">
        <v>3</v>
      </c>
      <c r="D221" s="89" t="s">
        <v>237</v>
      </c>
      <c r="E221" s="78">
        <v>9.48</v>
      </c>
      <c r="J221" s="70" t="s">
        <v>46</v>
      </c>
      <c r="K221" s="78">
        <v>4</v>
      </c>
    </row>
    <row r="222" spans="1:14">
      <c r="A222" s="89" t="s">
        <v>50</v>
      </c>
      <c r="B222" s="78">
        <v>3</v>
      </c>
      <c r="D222" s="89" t="s">
        <v>231</v>
      </c>
      <c r="E222" s="78">
        <v>8.36</v>
      </c>
      <c r="J222" s="70" t="s">
        <v>69</v>
      </c>
      <c r="K222" s="78">
        <v>4</v>
      </c>
    </row>
    <row r="223" spans="1:14">
      <c r="A223" s="89" t="s">
        <v>149</v>
      </c>
      <c r="B223" s="78">
        <v>2.8041</v>
      </c>
      <c r="D223" s="89" t="s">
        <v>234</v>
      </c>
      <c r="E223" s="78">
        <v>8.26</v>
      </c>
      <c r="J223" s="70" t="s">
        <v>210</v>
      </c>
      <c r="K223" s="78">
        <v>4</v>
      </c>
    </row>
    <row r="224" spans="1:14">
      <c r="A224" s="89" t="s">
        <v>237</v>
      </c>
      <c r="B224" s="78">
        <v>2.3757999999999999</v>
      </c>
      <c r="D224" s="89" t="s">
        <v>239</v>
      </c>
      <c r="E224" s="78">
        <v>7.49</v>
      </c>
      <c r="J224" s="70" t="s">
        <v>107</v>
      </c>
      <c r="K224" s="78">
        <v>4</v>
      </c>
    </row>
    <row r="225" spans="1:11">
      <c r="A225" s="89" t="s">
        <v>60</v>
      </c>
      <c r="B225" s="78">
        <v>2</v>
      </c>
      <c r="D225" s="89" t="s">
        <v>266</v>
      </c>
      <c r="E225" s="78">
        <v>7</v>
      </c>
      <c r="J225" s="70" t="s">
        <v>172</v>
      </c>
      <c r="K225" s="78">
        <v>4</v>
      </c>
    </row>
    <row r="226" spans="1:11">
      <c r="A226" s="89" t="s">
        <v>157</v>
      </c>
      <c r="B226" s="78">
        <v>2</v>
      </c>
      <c r="D226" s="89" t="s">
        <v>149</v>
      </c>
      <c r="E226" s="78">
        <v>6.2</v>
      </c>
      <c r="J226" s="70" t="s">
        <v>396</v>
      </c>
      <c r="K226" s="78">
        <v>3.88</v>
      </c>
    </row>
    <row r="227" spans="1:11">
      <c r="A227" s="89" t="s">
        <v>217</v>
      </c>
      <c r="B227" s="78">
        <v>2</v>
      </c>
      <c r="D227" s="89" t="s">
        <v>263</v>
      </c>
      <c r="E227" s="78">
        <v>6</v>
      </c>
      <c r="J227" s="70" t="s">
        <v>128</v>
      </c>
      <c r="K227" s="78">
        <v>3.26</v>
      </c>
    </row>
    <row r="228" spans="1:11">
      <c r="A228" s="89" t="s">
        <v>92</v>
      </c>
      <c r="B228" s="78">
        <v>2</v>
      </c>
      <c r="D228" s="89" t="s">
        <v>227</v>
      </c>
      <c r="E228" s="78">
        <v>6</v>
      </c>
      <c r="J228" s="70" t="s">
        <v>258</v>
      </c>
      <c r="K228" s="78">
        <v>3.2</v>
      </c>
    </row>
    <row r="229" spans="1:11">
      <c r="A229" s="89" t="s">
        <v>147</v>
      </c>
      <c r="B229" s="78">
        <v>2</v>
      </c>
      <c r="D229" s="89" t="s">
        <v>230</v>
      </c>
      <c r="E229" s="78">
        <v>6</v>
      </c>
      <c r="J229" s="70" t="s">
        <v>397</v>
      </c>
      <c r="K229" s="78">
        <v>3.1</v>
      </c>
    </row>
    <row r="230" spans="1:11">
      <c r="A230" s="89" t="s">
        <v>163</v>
      </c>
      <c r="B230" s="78">
        <v>2</v>
      </c>
      <c r="D230" s="89" t="s">
        <v>228</v>
      </c>
      <c r="E230" s="78">
        <v>6</v>
      </c>
      <c r="J230" s="70" t="s">
        <v>238</v>
      </c>
      <c r="K230" s="78">
        <v>3.01</v>
      </c>
    </row>
    <row r="231" spans="1:11">
      <c r="A231" s="89" t="s">
        <v>250</v>
      </c>
      <c r="B231" s="78">
        <v>2</v>
      </c>
      <c r="D231" s="89" t="s">
        <v>262</v>
      </c>
      <c r="E231" s="78">
        <v>6</v>
      </c>
      <c r="J231" s="70" t="s">
        <v>74</v>
      </c>
      <c r="K231" s="78">
        <v>3</v>
      </c>
    </row>
    <row r="232" spans="1:11">
      <c r="A232" s="89" t="s">
        <v>88</v>
      </c>
      <c r="B232" s="78">
        <v>2</v>
      </c>
      <c r="D232" s="89" t="s">
        <v>244</v>
      </c>
      <c r="E232" s="78">
        <v>6</v>
      </c>
      <c r="J232" s="70" t="s">
        <v>73</v>
      </c>
      <c r="K232" s="78">
        <v>3</v>
      </c>
    </row>
    <row r="233" spans="1:11">
      <c r="A233" s="89" t="s">
        <v>33</v>
      </c>
      <c r="B233" s="78">
        <v>2</v>
      </c>
      <c r="D233" s="89" t="s">
        <v>53</v>
      </c>
      <c r="E233" s="78">
        <v>6</v>
      </c>
      <c r="J233" s="70" t="s">
        <v>130</v>
      </c>
      <c r="K233" s="78">
        <v>3</v>
      </c>
    </row>
    <row r="234" spans="1:11">
      <c r="A234" s="89" t="s">
        <v>115</v>
      </c>
      <c r="B234" s="78">
        <v>2</v>
      </c>
      <c r="D234" s="89" t="s">
        <v>220</v>
      </c>
      <c r="E234" s="78">
        <v>6</v>
      </c>
      <c r="J234" s="70" t="s">
        <v>124</v>
      </c>
      <c r="K234" s="78">
        <v>3</v>
      </c>
    </row>
    <row r="235" spans="1:11">
      <c r="A235" s="89" t="s">
        <v>209</v>
      </c>
      <c r="B235" s="78">
        <v>2</v>
      </c>
      <c r="D235" s="89" t="s">
        <v>221</v>
      </c>
      <c r="E235" s="78">
        <v>6</v>
      </c>
      <c r="J235" s="70" t="s">
        <v>54</v>
      </c>
      <c r="K235" s="78">
        <v>3</v>
      </c>
    </row>
    <row r="236" spans="1:11">
      <c r="A236" s="89" t="s">
        <v>42</v>
      </c>
      <c r="B236" s="78">
        <v>2</v>
      </c>
      <c r="D236" s="89" t="s">
        <v>245</v>
      </c>
      <c r="E236" s="78">
        <v>5.99</v>
      </c>
      <c r="J236" s="70" t="s">
        <v>125</v>
      </c>
      <c r="K236" s="78">
        <v>3</v>
      </c>
    </row>
    <row r="237" spans="1:11">
      <c r="A237" s="89" t="s">
        <v>278</v>
      </c>
      <c r="B237" s="78">
        <v>2</v>
      </c>
      <c r="D237" s="89" t="s">
        <v>233</v>
      </c>
      <c r="E237" s="78">
        <v>5.54</v>
      </c>
      <c r="J237" s="70" t="s">
        <v>77</v>
      </c>
      <c r="K237" s="78">
        <v>3</v>
      </c>
    </row>
    <row r="238" spans="1:11">
      <c r="A238" s="89" t="s">
        <v>253</v>
      </c>
      <c r="B238" s="78">
        <v>2</v>
      </c>
      <c r="D238" s="89" t="s">
        <v>260</v>
      </c>
      <c r="E238" s="78">
        <v>4.9800000000000004</v>
      </c>
      <c r="J238" s="70" t="s">
        <v>126</v>
      </c>
      <c r="K238" s="78">
        <v>3</v>
      </c>
    </row>
    <row r="239" spans="1:11">
      <c r="A239" s="89" t="s">
        <v>289</v>
      </c>
      <c r="B239" s="78">
        <v>1</v>
      </c>
      <c r="D239" s="89" t="s">
        <v>253</v>
      </c>
      <c r="E239" s="78">
        <v>4</v>
      </c>
      <c r="J239" s="70" t="s">
        <v>78</v>
      </c>
      <c r="K239" s="78">
        <v>3</v>
      </c>
    </row>
    <row r="240" spans="1:11">
      <c r="A240" s="89" t="s">
        <v>114</v>
      </c>
      <c r="B240" s="78">
        <v>1</v>
      </c>
      <c r="D240" s="89" t="s">
        <v>250</v>
      </c>
      <c r="E240" s="78">
        <v>4</v>
      </c>
      <c r="J240" s="70" t="s">
        <v>235</v>
      </c>
      <c r="K240" s="78">
        <v>3</v>
      </c>
    </row>
    <row r="241" spans="1:11">
      <c r="A241" s="89" t="s">
        <v>292</v>
      </c>
      <c r="B241" s="78">
        <v>1</v>
      </c>
      <c r="D241" s="89" t="s">
        <v>265</v>
      </c>
      <c r="E241" s="78">
        <v>4</v>
      </c>
      <c r="J241" s="70" t="s">
        <v>75</v>
      </c>
      <c r="K241" s="78">
        <v>3</v>
      </c>
    </row>
    <row r="242" spans="1:11">
      <c r="A242" s="89" t="s">
        <v>219</v>
      </c>
      <c r="B242" s="78">
        <v>1</v>
      </c>
      <c r="D242" s="89" t="s">
        <v>314</v>
      </c>
      <c r="E242" s="78">
        <v>4</v>
      </c>
      <c r="J242" s="70" t="s">
        <v>154</v>
      </c>
      <c r="K242" s="78">
        <v>3</v>
      </c>
    </row>
    <row r="243" spans="1:11">
      <c r="A243" s="89" t="s">
        <v>257</v>
      </c>
      <c r="B243" s="78">
        <v>1</v>
      </c>
      <c r="D243" s="89" t="s">
        <v>259</v>
      </c>
      <c r="E243" s="78">
        <v>3.6</v>
      </c>
      <c r="J243" s="70" t="s">
        <v>419</v>
      </c>
      <c r="K243" s="78">
        <v>3</v>
      </c>
    </row>
    <row r="244" spans="1:11">
      <c r="A244" s="89" t="s">
        <v>211</v>
      </c>
      <c r="B244" s="78">
        <v>1</v>
      </c>
      <c r="D244" s="89" t="s">
        <v>258</v>
      </c>
      <c r="E244" s="78">
        <v>3.2</v>
      </c>
      <c r="J244" s="70" t="s">
        <v>155</v>
      </c>
      <c r="K244" s="78">
        <v>3</v>
      </c>
    </row>
    <row r="245" spans="1:11">
      <c r="A245" s="89" t="s">
        <v>281</v>
      </c>
      <c r="B245" s="78">
        <v>1</v>
      </c>
      <c r="D245" s="89" t="s">
        <v>238</v>
      </c>
      <c r="E245" s="78">
        <v>3.01</v>
      </c>
      <c r="J245" s="70" t="s">
        <v>134</v>
      </c>
      <c r="K245" s="78">
        <v>3</v>
      </c>
    </row>
    <row r="246" spans="1:11">
      <c r="A246" s="89" t="s">
        <v>316</v>
      </c>
      <c r="B246" s="78">
        <v>1</v>
      </c>
      <c r="D246" s="89" t="s">
        <v>222</v>
      </c>
      <c r="E246" s="78">
        <v>3</v>
      </c>
      <c r="J246" s="70" t="s">
        <v>325</v>
      </c>
      <c r="K246" s="78">
        <v>3</v>
      </c>
    </row>
    <row r="247" spans="1:11">
      <c r="A247" s="89" t="s">
        <v>317</v>
      </c>
      <c r="B247" s="78">
        <v>1</v>
      </c>
      <c r="D247" s="89" t="s">
        <v>223</v>
      </c>
      <c r="E247" s="78">
        <v>3</v>
      </c>
      <c r="J247" s="70" t="s">
        <v>392</v>
      </c>
      <c r="K247" s="78">
        <v>3</v>
      </c>
    </row>
    <row r="248" spans="1:11">
      <c r="A248" s="79" t="s">
        <v>446</v>
      </c>
      <c r="B248" s="78">
        <v>199.99659800000001</v>
      </c>
      <c r="D248" s="89" t="s">
        <v>219</v>
      </c>
      <c r="E248" s="78">
        <v>3</v>
      </c>
      <c r="J248" s="70" t="s">
        <v>292</v>
      </c>
      <c r="K248" s="78">
        <v>3</v>
      </c>
    </row>
    <row r="249" spans="1:11">
      <c r="A249" s="89" t="s">
        <v>111</v>
      </c>
      <c r="B249" s="78">
        <v>61.947298000000004</v>
      </c>
      <c r="D249" s="89" t="s">
        <v>229</v>
      </c>
      <c r="E249" s="78">
        <v>3</v>
      </c>
      <c r="J249" s="70" t="s">
        <v>219</v>
      </c>
      <c r="K249" s="78">
        <v>3</v>
      </c>
    </row>
    <row r="250" spans="1:11">
      <c r="A250" s="89" t="s">
        <v>246</v>
      </c>
      <c r="B250" s="78">
        <v>23</v>
      </c>
      <c r="D250" s="89" t="s">
        <v>235</v>
      </c>
      <c r="E250" s="78">
        <v>3</v>
      </c>
      <c r="J250" s="70" t="s">
        <v>206</v>
      </c>
      <c r="K250" s="78">
        <v>3</v>
      </c>
    </row>
    <row r="251" spans="1:11">
      <c r="A251" s="89" t="s">
        <v>167</v>
      </c>
      <c r="B251" s="78">
        <v>16</v>
      </c>
      <c r="D251" s="89" t="s">
        <v>226</v>
      </c>
      <c r="E251" s="78">
        <v>2</v>
      </c>
      <c r="J251" s="70" t="s">
        <v>335</v>
      </c>
      <c r="K251" s="78">
        <v>3</v>
      </c>
    </row>
    <row r="252" spans="1:11">
      <c r="A252" s="89" t="s">
        <v>218</v>
      </c>
      <c r="B252" s="78">
        <v>12</v>
      </c>
      <c r="D252" s="89" t="s">
        <v>242</v>
      </c>
      <c r="E252" s="78">
        <v>2</v>
      </c>
      <c r="J252" s="70" t="s">
        <v>145</v>
      </c>
      <c r="K252" s="78">
        <v>3</v>
      </c>
    </row>
    <row r="253" spans="1:11">
      <c r="A253" s="89" t="s">
        <v>41</v>
      </c>
      <c r="B253" s="78">
        <v>10</v>
      </c>
      <c r="D253" s="89" t="s">
        <v>224</v>
      </c>
      <c r="E253" s="78">
        <v>2</v>
      </c>
      <c r="J253" s="70" t="s">
        <v>342</v>
      </c>
      <c r="K253" s="78">
        <v>3</v>
      </c>
    </row>
    <row r="254" spans="1:11">
      <c r="A254" s="89" t="s">
        <v>215</v>
      </c>
      <c r="B254" s="78">
        <v>9</v>
      </c>
      <c r="D254" s="89" t="s">
        <v>248</v>
      </c>
      <c r="E254" s="78">
        <v>2</v>
      </c>
      <c r="J254" s="70" t="s">
        <v>223</v>
      </c>
      <c r="K254" s="78">
        <v>3</v>
      </c>
    </row>
    <row r="255" spans="1:11">
      <c r="A255" s="89" t="s">
        <v>216</v>
      </c>
      <c r="B255" s="78">
        <v>8</v>
      </c>
      <c r="D255" s="89" t="s">
        <v>225</v>
      </c>
      <c r="E255" s="78">
        <v>2</v>
      </c>
      <c r="J255" s="70" t="s">
        <v>321</v>
      </c>
      <c r="K255" s="78">
        <v>3</v>
      </c>
    </row>
    <row r="256" spans="1:11">
      <c r="A256" s="89" t="s">
        <v>96</v>
      </c>
      <c r="B256" s="78">
        <v>6.5</v>
      </c>
      <c r="D256" s="89" t="s">
        <v>251</v>
      </c>
      <c r="E256" s="78">
        <v>2</v>
      </c>
      <c r="J256" s="70" t="s">
        <v>407</v>
      </c>
      <c r="K256" s="78">
        <v>3</v>
      </c>
    </row>
    <row r="257" spans="1:11">
      <c r="A257" s="89" t="s">
        <v>252</v>
      </c>
      <c r="B257" s="78">
        <v>6</v>
      </c>
      <c r="D257" s="89" t="s">
        <v>257</v>
      </c>
      <c r="E257" s="78">
        <v>2</v>
      </c>
      <c r="J257" s="70" t="s">
        <v>229</v>
      </c>
      <c r="K257" s="78">
        <v>3</v>
      </c>
    </row>
    <row r="258" spans="1:11">
      <c r="A258" s="89" t="s">
        <v>290</v>
      </c>
      <c r="B258" s="78">
        <v>4</v>
      </c>
      <c r="D258" s="89" t="s">
        <v>249</v>
      </c>
      <c r="E258" s="78">
        <v>2</v>
      </c>
      <c r="J258" s="70" t="s">
        <v>222</v>
      </c>
      <c r="K258" s="78">
        <v>3</v>
      </c>
    </row>
    <row r="259" spans="1:11">
      <c r="A259" s="89" t="s">
        <v>279</v>
      </c>
      <c r="B259" s="78">
        <v>4</v>
      </c>
      <c r="D259" s="89" t="s">
        <v>270</v>
      </c>
      <c r="E259" s="78">
        <v>1</v>
      </c>
      <c r="J259" s="70" t="s">
        <v>70</v>
      </c>
      <c r="K259" s="78">
        <v>3</v>
      </c>
    </row>
    <row r="260" spans="1:11">
      <c r="A260" s="89" t="s">
        <v>295</v>
      </c>
      <c r="B260" s="78">
        <v>4</v>
      </c>
      <c r="D260" s="89" t="s">
        <v>271</v>
      </c>
      <c r="E260" s="78">
        <v>1</v>
      </c>
      <c r="J260" s="70" t="s">
        <v>361</v>
      </c>
      <c r="K260" s="78">
        <v>3</v>
      </c>
    </row>
    <row r="261" spans="1:11">
      <c r="A261" s="89" t="s">
        <v>34</v>
      </c>
      <c r="B261" s="78">
        <v>4</v>
      </c>
      <c r="D261" s="89" t="s">
        <v>268</v>
      </c>
      <c r="E261" s="78">
        <v>1</v>
      </c>
      <c r="J261" s="70" t="s">
        <v>394</v>
      </c>
      <c r="K261" s="78">
        <v>2.84</v>
      </c>
    </row>
    <row r="262" spans="1:11">
      <c r="A262" s="89" t="s">
        <v>125</v>
      </c>
      <c r="B262" s="78">
        <v>3</v>
      </c>
      <c r="D262" s="89" t="s">
        <v>256</v>
      </c>
      <c r="E262" s="78">
        <v>1</v>
      </c>
      <c r="J262" s="70" t="s">
        <v>384</v>
      </c>
      <c r="K262" s="78">
        <v>2</v>
      </c>
    </row>
    <row r="263" spans="1:11">
      <c r="A263" s="89" t="s">
        <v>255</v>
      </c>
      <c r="B263" s="78">
        <v>3</v>
      </c>
      <c r="D263" s="89" t="s">
        <v>254</v>
      </c>
      <c r="E263" s="78">
        <v>1</v>
      </c>
      <c r="J263" s="70" t="s">
        <v>39</v>
      </c>
      <c r="K263" s="78">
        <v>2</v>
      </c>
    </row>
    <row r="264" spans="1:11">
      <c r="A264" s="89" t="s">
        <v>322</v>
      </c>
      <c r="B264" s="78">
        <v>3</v>
      </c>
      <c r="D264" s="89" t="s">
        <v>236</v>
      </c>
      <c r="E264" s="78">
        <v>1</v>
      </c>
      <c r="J264" s="70" t="s">
        <v>242</v>
      </c>
      <c r="K264" s="78">
        <v>2</v>
      </c>
    </row>
    <row r="265" spans="1:11">
      <c r="A265" s="89" t="s">
        <v>83</v>
      </c>
      <c r="B265" s="78">
        <v>2.5893000000000002</v>
      </c>
      <c r="D265" s="89" t="s">
        <v>267</v>
      </c>
      <c r="E265" s="78">
        <v>1</v>
      </c>
      <c r="J265" s="70" t="s">
        <v>251</v>
      </c>
      <c r="K265" s="78">
        <v>2</v>
      </c>
    </row>
    <row r="266" spans="1:11">
      <c r="A266" s="89" t="s">
        <v>139</v>
      </c>
      <c r="B266" s="78">
        <v>2</v>
      </c>
      <c r="D266" s="89" t="s">
        <v>269</v>
      </c>
      <c r="E266" s="78">
        <v>1</v>
      </c>
      <c r="J266" s="70" t="s">
        <v>416</v>
      </c>
      <c r="K266" s="78">
        <v>2</v>
      </c>
    </row>
    <row r="267" spans="1:11">
      <c r="A267" s="89" t="s">
        <v>210</v>
      </c>
      <c r="B267" s="78">
        <v>2</v>
      </c>
      <c r="D267" s="88" t="s">
        <v>445</v>
      </c>
      <c r="E267" s="78">
        <v>722.94</v>
      </c>
      <c r="J267" s="70" t="s">
        <v>310</v>
      </c>
      <c r="K267" s="78">
        <v>2</v>
      </c>
    </row>
    <row r="268" spans="1:11">
      <c r="A268" s="89" t="s">
        <v>242</v>
      </c>
      <c r="B268" s="78">
        <v>2</v>
      </c>
      <c r="D268" s="89" t="s">
        <v>111</v>
      </c>
      <c r="E268" s="78">
        <v>479.27</v>
      </c>
      <c r="J268" s="70" t="s">
        <v>300</v>
      </c>
      <c r="K268" s="78">
        <v>2</v>
      </c>
    </row>
    <row r="269" spans="1:11">
      <c r="A269" s="89" t="s">
        <v>266</v>
      </c>
      <c r="B269" s="78">
        <v>2</v>
      </c>
      <c r="D269" s="89" t="s">
        <v>295</v>
      </c>
      <c r="E269" s="78">
        <v>25</v>
      </c>
      <c r="J269" s="70" t="s">
        <v>343</v>
      </c>
      <c r="K269" s="78">
        <v>2</v>
      </c>
    </row>
    <row r="270" spans="1:11">
      <c r="A270" s="89" t="s">
        <v>165</v>
      </c>
      <c r="B270" s="78">
        <v>2</v>
      </c>
      <c r="D270" s="89" t="s">
        <v>296</v>
      </c>
      <c r="E270" s="78">
        <v>25</v>
      </c>
      <c r="J270" s="70" t="s">
        <v>201</v>
      </c>
      <c r="K270" s="78">
        <v>2</v>
      </c>
    </row>
    <row r="271" spans="1:11">
      <c r="A271" s="89" t="s">
        <v>79</v>
      </c>
      <c r="B271" s="78">
        <v>2</v>
      </c>
      <c r="D271" s="89" t="s">
        <v>298</v>
      </c>
      <c r="E271" s="78">
        <v>20</v>
      </c>
      <c r="J271" s="70" t="s">
        <v>162</v>
      </c>
      <c r="K271" s="78">
        <v>2</v>
      </c>
    </row>
    <row r="272" spans="1:11">
      <c r="A272" s="89" t="s">
        <v>60</v>
      </c>
      <c r="B272" s="78">
        <v>1</v>
      </c>
      <c r="D272" s="89" t="s">
        <v>287</v>
      </c>
      <c r="E272" s="78">
        <v>18</v>
      </c>
      <c r="J272" s="70" t="s">
        <v>324</v>
      </c>
      <c r="K272" s="78">
        <v>2</v>
      </c>
    </row>
    <row r="273" spans="1:11">
      <c r="A273" s="89" t="s">
        <v>179</v>
      </c>
      <c r="B273" s="78">
        <v>1</v>
      </c>
      <c r="D273" s="89" t="s">
        <v>288</v>
      </c>
      <c r="E273" s="78">
        <v>18</v>
      </c>
      <c r="J273" s="70" t="s">
        <v>317</v>
      </c>
      <c r="K273" s="78">
        <v>2</v>
      </c>
    </row>
    <row r="274" spans="1:11">
      <c r="A274" s="89" t="s">
        <v>265</v>
      </c>
      <c r="B274" s="78">
        <v>1</v>
      </c>
      <c r="D274" s="89" t="s">
        <v>278</v>
      </c>
      <c r="E274" s="78">
        <v>12</v>
      </c>
      <c r="J274" s="70" t="s">
        <v>408</v>
      </c>
      <c r="K274" s="78">
        <v>2</v>
      </c>
    </row>
    <row r="275" spans="1:11">
      <c r="A275" s="89" t="s">
        <v>61</v>
      </c>
      <c r="B275" s="78">
        <v>1</v>
      </c>
      <c r="D275" s="89" t="s">
        <v>299</v>
      </c>
      <c r="E275" s="78">
        <v>12</v>
      </c>
      <c r="J275" s="70" t="s">
        <v>159</v>
      </c>
      <c r="K275" s="78">
        <v>2</v>
      </c>
    </row>
    <row r="276" spans="1:11">
      <c r="A276" s="89" t="s">
        <v>49</v>
      </c>
      <c r="B276" s="78">
        <v>1</v>
      </c>
      <c r="D276" s="89" t="s">
        <v>277</v>
      </c>
      <c r="E276" s="78">
        <v>6.67</v>
      </c>
      <c r="J276" s="70" t="s">
        <v>403</v>
      </c>
      <c r="K276" s="78">
        <v>2</v>
      </c>
    </row>
    <row r="277" spans="1:11">
      <c r="A277" s="89" t="s">
        <v>69</v>
      </c>
      <c r="B277" s="78">
        <v>1</v>
      </c>
      <c r="D277" s="89" t="s">
        <v>306</v>
      </c>
      <c r="E277" s="78">
        <v>6</v>
      </c>
      <c r="J277" s="70" t="s">
        <v>189</v>
      </c>
      <c r="K277" s="78">
        <v>2</v>
      </c>
    </row>
    <row r="278" spans="1:11">
      <c r="A278" s="89" t="s">
        <v>55</v>
      </c>
      <c r="B278" s="78">
        <v>1</v>
      </c>
      <c r="D278" s="89" t="s">
        <v>297</v>
      </c>
      <c r="E278" s="78">
        <v>6</v>
      </c>
      <c r="J278" s="70" t="s">
        <v>76</v>
      </c>
      <c r="K278" s="78">
        <v>2</v>
      </c>
    </row>
    <row r="279" spans="1:11">
      <c r="A279" s="89" t="s">
        <v>95</v>
      </c>
      <c r="B279" s="78">
        <v>0.96</v>
      </c>
      <c r="D279" s="89" t="s">
        <v>304</v>
      </c>
      <c r="E279" s="78">
        <v>6</v>
      </c>
      <c r="J279" s="70" t="s">
        <v>194</v>
      </c>
      <c r="K279" s="78">
        <v>2</v>
      </c>
    </row>
    <row r="280" spans="1:11">
      <c r="A280" s="79" t="s">
        <v>447</v>
      </c>
      <c r="B280" s="78">
        <v>320.298045</v>
      </c>
      <c r="D280" s="89" t="s">
        <v>279</v>
      </c>
      <c r="E280" s="78">
        <v>6</v>
      </c>
      <c r="J280" s="70" t="s">
        <v>29</v>
      </c>
      <c r="K280" s="78">
        <v>2</v>
      </c>
    </row>
    <row r="281" spans="1:11">
      <c r="A281" s="89" t="s">
        <v>111</v>
      </c>
      <c r="B281" s="78">
        <v>100.49484500000001</v>
      </c>
      <c r="D281" s="89" t="s">
        <v>303</v>
      </c>
      <c r="E281" s="78">
        <v>6</v>
      </c>
      <c r="J281" s="70" t="s">
        <v>108</v>
      </c>
      <c r="K281" s="78">
        <v>2</v>
      </c>
    </row>
    <row r="282" spans="1:11">
      <c r="A282" s="89" t="s">
        <v>55</v>
      </c>
      <c r="B282" s="78">
        <v>19</v>
      </c>
      <c r="D282" s="89" t="s">
        <v>302</v>
      </c>
      <c r="E282" s="78">
        <v>6</v>
      </c>
      <c r="J282" s="70" t="s">
        <v>202</v>
      </c>
      <c r="K282" s="78">
        <v>2</v>
      </c>
    </row>
    <row r="283" spans="1:11">
      <c r="A283" s="89" t="s">
        <v>216</v>
      </c>
      <c r="B283" s="78">
        <v>18</v>
      </c>
      <c r="D283" s="89" t="s">
        <v>286</v>
      </c>
      <c r="E283" s="78">
        <v>6</v>
      </c>
      <c r="J283" s="70" t="s">
        <v>110</v>
      </c>
      <c r="K283" s="78">
        <v>2</v>
      </c>
    </row>
    <row r="284" spans="1:11">
      <c r="A284" s="89" t="s">
        <v>142</v>
      </c>
      <c r="B284" s="78">
        <v>16</v>
      </c>
      <c r="D284" s="89" t="s">
        <v>305</v>
      </c>
      <c r="E284" s="78">
        <v>6</v>
      </c>
      <c r="J284" s="70" t="s">
        <v>248</v>
      </c>
      <c r="K284" s="78">
        <v>2</v>
      </c>
    </row>
    <row r="285" spans="1:11">
      <c r="A285" s="89" t="s">
        <v>215</v>
      </c>
      <c r="B285" s="78">
        <v>16</v>
      </c>
      <c r="D285" s="89" t="s">
        <v>276</v>
      </c>
      <c r="E285" s="78">
        <v>5</v>
      </c>
      <c r="J285" s="70" t="s">
        <v>109</v>
      </c>
      <c r="K285" s="78">
        <v>2</v>
      </c>
    </row>
    <row r="286" spans="1:11">
      <c r="A286" s="89" t="s">
        <v>296</v>
      </c>
      <c r="B286" s="78">
        <v>15</v>
      </c>
      <c r="D286" s="89" t="s">
        <v>291</v>
      </c>
      <c r="E286" s="78">
        <v>5</v>
      </c>
      <c r="J286" s="70" t="s">
        <v>61</v>
      </c>
      <c r="K286" s="78">
        <v>2</v>
      </c>
    </row>
    <row r="287" spans="1:11">
      <c r="A287" s="89" t="s">
        <v>295</v>
      </c>
      <c r="B287" s="78">
        <v>15</v>
      </c>
      <c r="D287" s="89" t="s">
        <v>290</v>
      </c>
      <c r="E287" s="78">
        <v>5</v>
      </c>
      <c r="J287" s="70" t="s">
        <v>198</v>
      </c>
      <c r="K287" s="78">
        <v>2</v>
      </c>
    </row>
    <row r="288" spans="1:11">
      <c r="A288" s="89" t="s">
        <v>115</v>
      </c>
      <c r="B288" s="78">
        <v>13</v>
      </c>
      <c r="D288" s="89" t="s">
        <v>281</v>
      </c>
      <c r="E288" s="78">
        <v>4</v>
      </c>
      <c r="J288" s="70" t="s">
        <v>374</v>
      </c>
      <c r="K288" s="78">
        <v>2</v>
      </c>
    </row>
    <row r="289" spans="1:11">
      <c r="A289" s="89" t="s">
        <v>81</v>
      </c>
      <c r="B289" s="78">
        <v>12</v>
      </c>
      <c r="D289" s="89" t="s">
        <v>311</v>
      </c>
      <c r="E289" s="78">
        <v>4</v>
      </c>
      <c r="J289" s="70" t="s">
        <v>382</v>
      </c>
      <c r="K289" s="78">
        <v>2</v>
      </c>
    </row>
    <row r="290" spans="1:11">
      <c r="A290" s="89" t="s">
        <v>178</v>
      </c>
      <c r="B290" s="78">
        <v>7</v>
      </c>
      <c r="D290" s="89" t="s">
        <v>284</v>
      </c>
      <c r="E290" s="78">
        <v>4</v>
      </c>
      <c r="J290" s="70" t="s">
        <v>33</v>
      </c>
      <c r="K290" s="78">
        <v>2</v>
      </c>
    </row>
    <row r="291" spans="1:11">
      <c r="A291" s="89" t="s">
        <v>261</v>
      </c>
      <c r="B291" s="78">
        <v>6.11</v>
      </c>
      <c r="D291" s="89" t="s">
        <v>146</v>
      </c>
      <c r="E291" s="78">
        <v>4</v>
      </c>
      <c r="J291" s="70" t="s">
        <v>196</v>
      </c>
      <c r="K291" s="78">
        <v>2</v>
      </c>
    </row>
    <row r="292" spans="1:11">
      <c r="A292" s="89" t="s">
        <v>179</v>
      </c>
      <c r="B292" s="78">
        <v>6</v>
      </c>
      <c r="D292" s="89" t="s">
        <v>285</v>
      </c>
      <c r="E292" s="78">
        <v>4</v>
      </c>
      <c r="J292" s="70" t="s">
        <v>157</v>
      </c>
      <c r="K292" s="78">
        <v>2</v>
      </c>
    </row>
    <row r="293" spans="1:11">
      <c r="A293" s="89" t="s">
        <v>319</v>
      </c>
      <c r="B293" s="78">
        <v>5</v>
      </c>
      <c r="D293" s="89" t="s">
        <v>292</v>
      </c>
      <c r="E293" s="78">
        <v>3</v>
      </c>
      <c r="J293" s="70" t="s">
        <v>160</v>
      </c>
      <c r="K293" s="78">
        <v>2</v>
      </c>
    </row>
    <row r="294" spans="1:11">
      <c r="A294" s="89" t="s">
        <v>83</v>
      </c>
      <c r="B294" s="78">
        <v>4.88</v>
      </c>
      <c r="D294" s="89" t="s">
        <v>307</v>
      </c>
      <c r="E294" s="78">
        <v>2</v>
      </c>
      <c r="J294" s="70" t="s">
        <v>406</v>
      </c>
      <c r="K294" s="78">
        <v>2</v>
      </c>
    </row>
    <row r="295" spans="1:11">
      <c r="A295" s="89" t="s">
        <v>237</v>
      </c>
      <c r="B295" s="78">
        <v>4.5995999999999997</v>
      </c>
      <c r="D295" s="89" t="s">
        <v>275</v>
      </c>
      <c r="E295" s="78">
        <v>2</v>
      </c>
      <c r="J295" s="70" t="s">
        <v>197</v>
      </c>
      <c r="K295" s="78">
        <v>2</v>
      </c>
    </row>
    <row r="296" spans="1:11">
      <c r="A296" s="89" t="s">
        <v>153</v>
      </c>
      <c r="B296" s="78">
        <v>4.55</v>
      </c>
      <c r="D296" s="89" t="s">
        <v>301</v>
      </c>
      <c r="E296" s="78">
        <v>2</v>
      </c>
      <c r="J296" s="70" t="s">
        <v>344</v>
      </c>
      <c r="K296" s="78">
        <v>2</v>
      </c>
    </row>
    <row r="297" spans="1:11">
      <c r="A297" s="89" t="s">
        <v>320</v>
      </c>
      <c r="B297" s="78">
        <v>4</v>
      </c>
      <c r="D297" s="89" t="s">
        <v>310</v>
      </c>
      <c r="E297" s="78">
        <v>2</v>
      </c>
      <c r="J297" s="70" t="s">
        <v>226</v>
      </c>
      <c r="K297" s="78">
        <v>2</v>
      </c>
    </row>
    <row r="298" spans="1:11">
      <c r="A298" s="89" t="s">
        <v>326</v>
      </c>
      <c r="B298" s="78">
        <v>4</v>
      </c>
      <c r="D298" s="89" t="s">
        <v>282</v>
      </c>
      <c r="E298" s="78">
        <v>2</v>
      </c>
      <c r="J298" s="70" t="s">
        <v>207</v>
      </c>
      <c r="K298" s="78">
        <v>2</v>
      </c>
    </row>
    <row r="299" spans="1:11">
      <c r="A299" s="89" t="s">
        <v>315</v>
      </c>
      <c r="B299" s="78">
        <v>4</v>
      </c>
      <c r="D299" s="89" t="s">
        <v>294</v>
      </c>
      <c r="E299" s="78">
        <v>2</v>
      </c>
      <c r="J299" s="70" t="s">
        <v>176</v>
      </c>
      <c r="K299" s="78">
        <v>2</v>
      </c>
    </row>
    <row r="300" spans="1:11">
      <c r="A300" s="89" t="s">
        <v>165</v>
      </c>
      <c r="B300" s="78">
        <v>4</v>
      </c>
      <c r="D300" s="89" t="s">
        <v>293</v>
      </c>
      <c r="E300" s="78">
        <v>2</v>
      </c>
      <c r="J300" s="70" t="s">
        <v>323</v>
      </c>
      <c r="K300" s="78">
        <v>2</v>
      </c>
    </row>
    <row r="301" spans="1:11">
      <c r="A301" s="89" t="s">
        <v>98</v>
      </c>
      <c r="B301" s="78">
        <v>3.4399999999999995</v>
      </c>
      <c r="D301" s="89" t="s">
        <v>289</v>
      </c>
      <c r="E301" s="78">
        <v>2</v>
      </c>
      <c r="J301" s="70" t="s">
        <v>413</v>
      </c>
      <c r="K301" s="78">
        <v>2</v>
      </c>
    </row>
    <row r="302" spans="1:11">
      <c r="A302" s="89" t="s">
        <v>344</v>
      </c>
      <c r="B302" s="78">
        <v>3</v>
      </c>
      <c r="D302" s="89" t="s">
        <v>300</v>
      </c>
      <c r="E302" s="78">
        <v>2</v>
      </c>
      <c r="J302" s="70" t="s">
        <v>204</v>
      </c>
      <c r="K302" s="78">
        <v>2</v>
      </c>
    </row>
    <row r="303" spans="1:11">
      <c r="A303" s="89" t="s">
        <v>106</v>
      </c>
      <c r="B303" s="78">
        <v>2.75</v>
      </c>
      <c r="D303" s="89" t="s">
        <v>283</v>
      </c>
      <c r="E303" s="78">
        <v>1</v>
      </c>
      <c r="J303" s="70" t="s">
        <v>316</v>
      </c>
      <c r="K303" s="78">
        <v>2</v>
      </c>
    </row>
    <row r="304" spans="1:11">
      <c r="A304" s="89" t="s">
        <v>127</v>
      </c>
      <c r="B304" s="78">
        <v>2.4436</v>
      </c>
      <c r="D304" s="89" t="s">
        <v>309</v>
      </c>
      <c r="E304" s="78">
        <v>1</v>
      </c>
      <c r="J304" s="70" t="s">
        <v>205</v>
      </c>
      <c r="K304" s="78">
        <v>2</v>
      </c>
    </row>
    <row r="305" spans="1:11">
      <c r="A305" s="89" t="s">
        <v>99</v>
      </c>
      <c r="B305" s="78">
        <v>2.0299999999999998</v>
      </c>
      <c r="D305" s="89" t="s">
        <v>308</v>
      </c>
      <c r="E305" s="78">
        <v>1</v>
      </c>
      <c r="J305" s="70" t="s">
        <v>79</v>
      </c>
      <c r="K305" s="78">
        <v>2</v>
      </c>
    </row>
    <row r="306" spans="1:11">
      <c r="A306" s="89" t="s">
        <v>299</v>
      </c>
      <c r="B306" s="78">
        <v>2</v>
      </c>
      <c r="D306" s="88" t="s">
        <v>446</v>
      </c>
      <c r="E306" s="78">
        <v>108</v>
      </c>
      <c r="J306" s="70" t="s">
        <v>200</v>
      </c>
      <c r="K306" s="78">
        <v>2</v>
      </c>
    </row>
    <row r="307" spans="1:11">
      <c r="A307" s="89" t="s">
        <v>247</v>
      </c>
      <c r="B307" s="78">
        <v>2</v>
      </c>
      <c r="D307" s="89" t="s">
        <v>296</v>
      </c>
      <c r="E307" s="78">
        <v>50</v>
      </c>
      <c r="J307" s="70" t="s">
        <v>147</v>
      </c>
      <c r="K307" s="78">
        <v>2</v>
      </c>
    </row>
    <row r="308" spans="1:11">
      <c r="A308" s="89" t="s">
        <v>235</v>
      </c>
      <c r="B308" s="78">
        <v>2</v>
      </c>
      <c r="D308" s="89" t="s">
        <v>315</v>
      </c>
      <c r="E308" s="78">
        <v>12</v>
      </c>
      <c r="J308" s="70" t="s">
        <v>249</v>
      </c>
      <c r="K308" s="78">
        <v>2</v>
      </c>
    </row>
    <row r="309" spans="1:11">
      <c r="A309" s="89" t="s">
        <v>287</v>
      </c>
      <c r="B309" s="78">
        <v>2</v>
      </c>
      <c r="D309" s="89" t="s">
        <v>322</v>
      </c>
      <c r="E309" s="78">
        <v>9</v>
      </c>
      <c r="J309" s="70" t="s">
        <v>186</v>
      </c>
      <c r="K309" s="78">
        <v>2</v>
      </c>
    </row>
    <row r="310" spans="1:11">
      <c r="A310" s="89" t="s">
        <v>69</v>
      </c>
      <c r="B310" s="78">
        <v>2</v>
      </c>
      <c r="D310" s="89" t="s">
        <v>320</v>
      </c>
      <c r="E310" s="78">
        <v>8</v>
      </c>
      <c r="J310" s="70" t="s">
        <v>209</v>
      </c>
      <c r="K310" s="78">
        <v>2</v>
      </c>
    </row>
    <row r="311" spans="1:11">
      <c r="A311" s="89" t="s">
        <v>158</v>
      </c>
      <c r="B311" s="78">
        <v>2</v>
      </c>
      <c r="D311" s="89" t="s">
        <v>319</v>
      </c>
      <c r="E311" s="78">
        <v>5</v>
      </c>
      <c r="J311" s="70" t="s">
        <v>25</v>
      </c>
      <c r="K311" s="78">
        <v>2</v>
      </c>
    </row>
    <row r="312" spans="1:11">
      <c r="A312" s="89" t="s">
        <v>58</v>
      </c>
      <c r="B312" s="78">
        <v>2</v>
      </c>
      <c r="D312" s="89" t="s">
        <v>326</v>
      </c>
      <c r="E312" s="78">
        <v>4</v>
      </c>
      <c r="J312" s="70" t="s">
        <v>185</v>
      </c>
      <c r="K312" s="78">
        <v>2</v>
      </c>
    </row>
    <row r="313" spans="1:11">
      <c r="A313" s="89" t="s">
        <v>345</v>
      </c>
      <c r="B313" s="78">
        <v>2</v>
      </c>
      <c r="D313" s="89" t="s">
        <v>325</v>
      </c>
      <c r="E313" s="78">
        <v>3</v>
      </c>
      <c r="J313" s="70" t="s">
        <v>187</v>
      </c>
      <c r="K313" s="78">
        <v>2</v>
      </c>
    </row>
    <row r="314" spans="1:11">
      <c r="A314" s="89" t="s">
        <v>255</v>
      </c>
      <c r="B314" s="78">
        <v>2</v>
      </c>
      <c r="D314" s="89" t="s">
        <v>321</v>
      </c>
      <c r="E314" s="78">
        <v>3</v>
      </c>
      <c r="J314" s="70" t="s">
        <v>307</v>
      </c>
      <c r="K314" s="78">
        <v>2</v>
      </c>
    </row>
    <row r="315" spans="1:11">
      <c r="A315" s="89" t="s">
        <v>68</v>
      </c>
      <c r="B315" s="78">
        <v>1</v>
      </c>
      <c r="D315" s="89" t="s">
        <v>316</v>
      </c>
      <c r="E315" s="78">
        <v>2</v>
      </c>
      <c r="J315" s="70" t="s">
        <v>414</v>
      </c>
      <c r="K315" s="78">
        <v>2</v>
      </c>
    </row>
    <row r="316" spans="1:11">
      <c r="A316" s="89" t="s">
        <v>222</v>
      </c>
      <c r="B316" s="78">
        <v>1</v>
      </c>
      <c r="D316" s="89" t="s">
        <v>210</v>
      </c>
      <c r="E316" s="78">
        <v>2</v>
      </c>
      <c r="J316" s="70" t="s">
        <v>417</v>
      </c>
      <c r="K316" s="78">
        <v>2</v>
      </c>
    </row>
    <row r="317" spans="1:11">
      <c r="A317" s="89" t="s">
        <v>70</v>
      </c>
      <c r="B317" s="78">
        <v>1</v>
      </c>
      <c r="D317" s="89" t="s">
        <v>289</v>
      </c>
      <c r="E317" s="78">
        <v>2</v>
      </c>
      <c r="J317" s="70" t="s">
        <v>353</v>
      </c>
      <c r="K317" s="78">
        <v>2</v>
      </c>
    </row>
    <row r="318" spans="1:11">
      <c r="A318" s="89" t="s">
        <v>132</v>
      </c>
      <c r="B318" s="78">
        <v>1</v>
      </c>
      <c r="D318" s="89" t="s">
        <v>318</v>
      </c>
      <c r="E318" s="78">
        <v>2</v>
      </c>
      <c r="J318" s="70" t="s">
        <v>318</v>
      </c>
      <c r="K318" s="78">
        <v>2</v>
      </c>
    </row>
    <row r="319" spans="1:11">
      <c r="A319" s="89" t="s">
        <v>293</v>
      </c>
      <c r="B319" s="78">
        <v>1</v>
      </c>
      <c r="D319" s="89" t="s">
        <v>317</v>
      </c>
      <c r="E319" s="78">
        <v>2</v>
      </c>
      <c r="J319" s="70" t="s">
        <v>199</v>
      </c>
      <c r="K319" s="78">
        <v>2</v>
      </c>
    </row>
    <row r="320" spans="1:11">
      <c r="A320" s="89" t="s">
        <v>72</v>
      </c>
      <c r="B320" s="78">
        <v>1</v>
      </c>
      <c r="D320" s="89" t="s">
        <v>323</v>
      </c>
      <c r="E320" s="78">
        <v>2</v>
      </c>
      <c r="J320" s="70" t="s">
        <v>211</v>
      </c>
      <c r="K320" s="78">
        <v>2</v>
      </c>
    </row>
    <row r="321" spans="1:11">
      <c r="A321" s="89" t="s">
        <v>145</v>
      </c>
      <c r="B321" s="78">
        <v>1</v>
      </c>
      <c r="D321" s="89" t="s">
        <v>324</v>
      </c>
      <c r="E321" s="78">
        <v>2</v>
      </c>
      <c r="J321" s="70" t="s">
        <v>34</v>
      </c>
      <c r="K321" s="78">
        <v>2</v>
      </c>
    </row>
    <row r="322" spans="1:11">
      <c r="A322" s="89" t="s">
        <v>266</v>
      </c>
      <c r="B322" s="78">
        <v>1</v>
      </c>
      <c r="D322" s="88" t="s">
        <v>447</v>
      </c>
      <c r="E322" s="78">
        <v>226.5</v>
      </c>
      <c r="J322" s="70" t="s">
        <v>420</v>
      </c>
      <c r="K322" s="78">
        <v>2</v>
      </c>
    </row>
    <row r="323" spans="1:11">
      <c r="A323" s="89" t="s">
        <v>227</v>
      </c>
      <c r="B323" s="78">
        <v>1</v>
      </c>
      <c r="D323" s="89" t="s">
        <v>346</v>
      </c>
      <c r="E323" s="78">
        <v>40</v>
      </c>
      <c r="J323" s="70" t="s">
        <v>129</v>
      </c>
      <c r="K323" s="78">
        <v>2</v>
      </c>
    </row>
    <row r="324" spans="1:11">
      <c r="A324" s="89" t="s">
        <v>290</v>
      </c>
      <c r="B324" s="78">
        <v>1</v>
      </c>
      <c r="D324" s="89" t="s">
        <v>347</v>
      </c>
      <c r="E324" s="78">
        <v>40</v>
      </c>
      <c r="J324" s="70" t="s">
        <v>156</v>
      </c>
      <c r="K324" s="78">
        <v>2</v>
      </c>
    </row>
    <row r="325" spans="1:11">
      <c r="A325" s="70" t="s">
        <v>449</v>
      </c>
      <c r="B325" s="78"/>
      <c r="D325" s="89" t="s">
        <v>331</v>
      </c>
      <c r="E325" s="78">
        <v>25</v>
      </c>
      <c r="J325" s="70" t="s">
        <v>301</v>
      </c>
      <c r="K325" s="78">
        <v>2</v>
      </c>
    </row>
    <row r="326" spans="1:11">
      <c r="A326" s="79" t="s">
        <v>437</v>
      </c>
      <c r="B326" s="78">
        <v>412.12959999999998</v>
      </c>
      <c r="D326" s="89" t="s">
        <v>338</v>
      </c>
      <c r="E326" s="78">
        <v>24</v>
      </c>
      <c r="J326" s="70" t="s">
        <v>158</v>
      </c>
      <c r="K326" s="78">
        <v>2</v>
      </c>
    </row>
    <row r="327" spans="1:11">
      <c r="A327" s="89" t="s">
        <v>111</v>
      </c>
      <c r="B327" s="78">
        <v>181.6396</v>
      </c>
      <c r="D327" s="89" t="s">
        <v>330</v>
      </c>
      <c r="E327" s="78">
        <v>16</v>
      </c>
      <c r="J327" s="70" t="s">
        <v>293</v>
      </c>
      <c r="K327" s="78">
        <v>2</v>
      </c>
    </row>
    <row r="328" spans="1:11">
      <c r="A328" s="89" t="s">
        <v>81</v>
      </c>
      <c r="B328" s="78">
        <v>39</v>
      </c>
      <c r="D328" s="89" t="s">
        <v>329</v>
      </c>
      <c r="E328" s="78">
        <v>13.72</v>
      </c>
      <c r="J328" s="70" t="s">
        <v>404</v>
      </c>
      <c r="K328" s="78">
        <v>2</v>
      </c>
    </row>
    <row r="329" spans="1:11">
      <c r="A329" s="89" t="s">
        <v>112</v>
      </c>
      <c r="B329" s="78">
        <v>22</v>
      </c>
      <c r="D329" s="89" t="s">
        <v>328</v>
      </c>
      <c r="E329" s="78">
        <v>9.7799999999999994</v>
      </c>
      <c r="J329" s="70" t="s">
        <v>376</v>
      </c>
      <c r="K329" s="78">
        <v>2</v>
      </c>
    </row>
    <row r="330" spans="1:11">
      <c r="A330" s="89" t="s">
        <v>113</v>
      </c>
      <c r="B330" s="78">
        <v>14</v>
      </c>
      <c r="D330" s="89" t="s">
        <v>336</v>
      </c>
      <c r="E330" s="78">
        <v>8</v>
      </c>
      <c r="J330" s="70" t="s">
        <v>405</v>
      </c>
      <c r="K330" s="78">
        <v>2</v>
      </c>
    </row>
    <row r="331" spans="1:11">
      <c r="A331" s="89" t="s">
        <v>114</v>
      </c>
      <c r="B331" s="78">
        <v>12</v>
      </c>
      <c r="D331" s="89" t="s">
        <v>337</v>
      </c>
      <c r="E331" s="78">
        <v>8</v>
      </c>
      <c r="J331" s="70" t="s">
        <v>294</v>
      </c>
      <c r="K331" s="78">
        <v>2</v>
      </c>
    </row>
    <row r="332" spans="1:11">
      <c r="A332" s="89" t="s">
        <v>92</v>
      </c>
      <c r="B332" s="78">
        <v>10</v>
      </c>
      <c r="D332" s="89" t="s">
        <v>345</v>
      </c>
      <c r="E332" s="78">
        <v>6</v>
      </c>
      <c r="J332" s="70" t="s">
        <v>193</v>
      </c>
      <c r="K332" s="78">
        <v>2</v>
      </c>
    </row>
    <row r="333" spans="1:11">
      <c r="A333" s="89" t="s">
        <v>90</v>
      </c>
      <c r="B333" s="78">
        <v>9</v>
      </c>
      <c r="D333" s="89" t="s">
        <v>228</v>
      </c>
      <c r="E333" s="78">
        <v>6</v>
      </c>
      <c r="J333" s="70" t="s">
        <v>341</v>
      </c>
      <c r="K333" s="78">
        <v>2</v>
      </c>
    </row>
    <row r="334" spans="1:11">
      <c r="A334" s="89" t="s">
        <v>184</v>
      </c>
      <c r="B334" s="78">
        <v>7</v>
      </c>
      <c r="D334" s="89" t="s">
        <v>332</v>
      </c>
      <c r="E334" s="78">
        <v>6</v>
      </c>
      <c r="J334" s="70" t="s">
        <v>282</v>
      </c>
      <c r="K334" s="78">
        <v>2</v>
      </c>
    </row>
    <row r="335" spans="1:11">
      <c r="A335" s="89" t="s">
        <v>315</v>
      </c>
      <c r="B335" s="78">
        <v>6</v>
      </c>
      <c r="D335" s="89" t="s">
        <v>339</v>
      </c>
      <c r="E335" s="78">
        <v>5</v>
      </c>
      <c r="J335" s="70" t="s">
        <v>275</v>
      </c>
      <c r="K335" s="78">
        <v>2</v>
      </c>
    </row>
    <row r="336" spans="1:11">
      <c r="A336" s="89" t="s">
        <v>178</v>
      </c>
      <c r="B336" s="78">
        <v>6</v>
      </c>
      <c r="D336" s="89" t="s">
        <v>333</v>
      </c>
      <c r="E336" s="78">
        <v>4</v>
      </c>
      <c r="J336" s="70" t="s">
        <v>133</v>
      </c>
      <c r="K336" s="78">
        <v>2</v>
      </c>
    </row>
    <row r="337" spans="1:11">
      <c r="A337" s="89" t="s">
        <v>87</v>
      </c>
      <c r="B337" s="78">
        <v>6</v>
      </c>
      <c r="D337" s="89" t="s">
        <v>342</v>
      </c>
      <c r="E337" s="78">
        <v>3</v>
      </c>
      <c r="J337" s="70" t="s">
        <v>225</v>
      </c>
      <c r="K337" s="78">
        <v>2</v>
      </c>
    </row>
    <row r="338" spans="1:11">
      <c r="A338" s="89" t="s">
        <v>228</v>
      </c>
      <c r="B338" s="78">
        <v>6</v>
      </c>
      <c r="D338" s="89" t="s">
        <v>335</v>
      </c>
      <c r="E338" s="78">
        <v>3</v>
      </c>
      <c r="J338" s="70" t="s">
        <v>224</v>
      </c>
      <c r="K338" s="78">
        <v>2</v>
      </c>
    </row>
    <row r="339" spans="1:11">
      <c r="A339" s="89" t="s">
        <v>296</v>
      </c>
      <c r="B339" s="78">
        <v>6</v>
      </c>
      <c r="D339" s="89" t="s">
        <v>343</v>
      </c>
      <c r="E339" s="78">
        <v>2</v>
      </c>
      <c r="J339" s="70" t="s">
        <v>195</v>
      </c>
      <c r="K339" s="78">
        <v>2</v>
      </c>
    </row>
    <row r="340" spans="1:11">
      <c r="A340" s="89" t="s">
        <v>100</v>
      </c>
      <c r="B340" s="78">
        <v>5.94</v>
      </c>
      <c r="D340" s="89" t="s">
        <v>348</v>
      </c>
      <c r="E340" s="78">
        <v>2</v>
      </c>
      <c r="J340" s="70" t="s">
        <v>395</v>
      </c>
      <c r="K340" s="78">
        <v>1.64</v>
      </c>
    </row>
    <row r="341" spans="1:11">
      <c r="A341" s="89" t="s">
        <v>53</v>
      </c>
      <c r="B341" s="78">
        <v>5</v>
      </c>
      <c r="D341" s="89" t="s">
        <v>341</v>
      </c>
      <c r="E341" s="78">
        <v>2</v>
      </c>
      <c r="J341" s="70" t="s">
        <v>362</v>
      </c>
      <c r="K341" s="78">
        <v>1</v>
      </c>
    </row>
    <row r="342" spans="1:11">
      <c r="A342" s="89" t="s">
        <v>122</v>
      </c>
      <c r="B342" s="78">
        <v>5</v>
      </c>
      <c r="D342" s="89" t="s">
        <v>344</v>
      </c>
      <c r="E342" s="78">
        <v>2</v>
      </c>
      <c r="J342" s="70" t="s">
        <v>423</v>
      </c>
      <c r="K342" s="78">
        <v>1</v>
      </c>
    </row>
    <row r="343" spans="1:11">
      <c r="A343" s="89" t="s">
        <v>320</v>
      </c>
      <c r="B343" s="78">
        <v>4</v>
      </c>
      <c r="D343" s="89" t="s">
        <v>340</v>
      </c>
      <c r="E343" s="78">
        <v>1</v>
      </c>
      <c r="J343" s="70" t="s">
        <v>424</v>
      </c>
      <c r="K343" s="78">
        <v>1</v>
      </c>
    </row>
    <row r="344" spans="1:11">
      <c r="A344" s="89" t="s">
        <v>57</v>
      </c>
      <c r="B344" s="78">
        <v>4</v>
      </c>
      <c r="D344" s="70" t="s">
        <v>449</v>
      </c>
      <c r="E344" s="78"/>
      <c r="J344" s="70" t="s">
        <v>135</v>
      </c>
      <c r="K344" s="78">
        <v>1</v>
      </c>
    </row>
    <row r="345" spans="1:11">
      <c r="A345" s="89" t="s">
        <v>347</v>
      </c>
      <c r="B345" s="78">
        <v>4</v>
      </c>
      <c r="D345" s="88" t="s">
        <v>437</v>
      </c>
      <c r="E345" s="78">
        <v>221.46</v>
      </c>
      <c r="J345" s="70" t="s">
        <v>47</v>
      </c>
      <c r="K345" s="78">
        <v>1</v>
      </c>
    </row>
    <row r="346" spans="1:11">
      <c r="A346" s="89" t="s">
        <v>120</v>
      </c>
      <c r="B346" s="78">
        <v>4</v>
      </c>
      <c r="D346" s="89" t="s">
        <v>370</v>
      </c>
      <c r="E346" s="78">
        <v>40</v>
      </c>
      <c r="J346" s="70" t="s">
        <v>340</v>
      </c>
      <c r="K346" s="78">
        <v>1</v>
      </c>
    </row>
    <row r="347" spans="1:11">
      <c r="A347" s="89" t="s">
        <v>49</v>
      </c>
      <c r="B347" s="78">
        <v>4</v>
      </c>
      <c r="D347" s="89" t="s">
        <v>352</v>
      </c>
      <c r="E347" s="78">
        <v>25</v>
      </c>
      <c r="J347" s="70" t="s">
        <v>377</v>
      </c>
      <c r="K347" s="78">
        <v>1</v>
      </c>
    </row>
    <row r="348" spans="1:11">
      <c r="A348" s="89" t="s">
        <v>345</v>
      </c>
      <c r="B348" s="78">
        <v>4</v>
      </c>
      <c r="D348" s="89" t="s">
        <v>351</v>
      </c>
      <c r="E348" s="78">
        <v>25</v>
      </c>
      <c r="J348" s="70" t="s">
        <v>366</v>
      </c>
      <c r="K348" s="78">
        <v>1</v>
      </c>
    </row>
    <row r="349" spans="1:11">
      <c r="A349" s="89" t="s">
        <v>121</v>
      </c>
      <c r="B349" s="78">
        <v>4</v>
      </c>
      <c r="D349" s="89" t="s">
        <v>350</v>
      </c>
      <c r="E349" s="78">
        <v>20</v>
      </c>
      <c r="J349" s="70" t="s">
        <v>367</v>
      </c>
      <c r="K349" s="78">
        <v>1</v>
      </c>
    </row>
    <row r="350" spans="1:11">
      <c r="A350" s="89" t="s">
        <v>232</v>
      </c>
      <c r="B350" s="78">
        <v>3.77</v>
      </c>
      <c r="D350" s="89" t="s">
        <v>359</v>
      </c>
      <c r="E350" s="78">
        <v>12</v>
      </c>
      <c r="J350" s="70" t="s">
        <v>393</v>
      </c>
      <c r="K350" s="78">
        <v>1</v>
      </c>
    </row>
    <row r="351" spans="1:11">
      <c r="A351" s="89" t="s">
        <v>84</v>
      </c>
      <c r="B351" s="78">
        <v>3</v>
      </c>
      <c r="D351" s="89" t="s">
        <v>373</v>
      </c>
      <c r="E351" s="78">
        <v>10</v>
      </c>
      <c r="J351" s="70" t="s">
        <v>368</v>
      </c>
      <c r="K351" s="78">
        <v>1</v>
      </c>
    </row>
    <row r="352" spans="1:11">
      <c r="A352" s="89" t="s">
        <v>286</v>
      </c>
      <c r="B352" s="78">
        <v>3</v>
      </c>
      <c r="D352" s="89" t="s">
        <v>360</v>
      </c>
      <c r="E352" s="78">
        <v>8</v>
      </c>
      <c r="J352" s="70" t="s">
        <v>426</v>
      </c>
      <c r="K352" s="78">
        <v>1</v>
      </c>
    </row>
    <row r="353" spans="1:11">
      <c r="A353" s="89" t="s">
        <v>152</v>
      </c>
      <c r="B353" s="78">
        <v>2.89</v>
      </c>
      <c r="D353" s="89" t="s">
        <v>329</v>
      </c>
      <c r="E353" s="78">
        <v>7.46</v>
      </c>
      <c r="J353" s="70" t="s">
        <v>364</v>
      </c>
      <c r="K353" s="78">
        <v>1</v>
      </c>
    </row>
    <row r="354" spans="1:11">
      <c r="A354" s="89" t="s">
        <v>83</v>
      </c>
      <c r="B354" s="78">
        <v>2.44</v>
      </c>
      <c r="D354" s="89" t="s">
        <v>290</v>
      </c>
      <c r="E354" s="78">
        <v>6</v>
      </c>
      <c r="J354" s="70" t="s">
        <v>236</v>
      </c>
      <c r="K354" s="78">
        <v>1</v>
      </c>
    </row>
    <row r="355" spans="1:11">
      <c r="A355" s="89" t="s">
        <v>199</v>
      </c>
      <c r="B355" s="78">
        <v>2</v>
      </c>
      <c r="D355" s="89" t="s">
        <v>372</v>
      </c>
      <c r="E355" s="78">
        <v>6</v>
      </c>
      <c r="J355" s="70" t="s">
        <v>409</v>
      </c>
      <c r="K355" s="78">
        <v>1</v>
      </c>
    </row>
    <row r="356" spans="1:11">
      <c r="A356" s="89" t="s">
        <v>278</v>
      </c>
      <c r="B356" s="78">
        <v>2</v>
      </c>
      <c r="D356" s="89" t="s">
        <v>371</v>
      </c>
      <c r="E356" s="78">
        <v>6</v>
      </c>
      <c r="J356" s="70" t="s">
        <v>389</v>
      </c>
      <c r="K356" s="78">
        <v>1</v>
      </c>
    </row>
    <row r="357" spans="1:11">
      <c r="A357" s="89" t="s">
        <v>82</v>
      </c>
      <c r="B357" s="78">
        <v>2</v>
      </c>
      <c r="D357" s="89" t="s">
        <v>375</v>
      </c>
      <c r="E357" s="78">
        <v>6</v>
      </c>
      <c r="J357" s="70" t="s">
        <v>40</v>
      </c>
      <c r="K357" s="78">
        <v>1</v>
      </c>
    </row>
    <row r="358" spans="1:11">
      <c r="A358" s="89" t="s">
        <v>33</v>
      </c>
      <c r="B358" s="78">
        <v>2</v>
      </c>
      <c r="D358" s="89" t="s">
        <v>123</v>
      </c>
      <c r="E358" s="78">
        <v>5</v>
      </c>
      <c r="J358" s="70" t="s">
        <v>212</v>
      </c>
      <c r="K358" s="78">
        <v>1</v>
      </c>
    </row>
    <row r="359" spans="1:11">
      <c r="A359" s="89" t="s">
        <v>255</v>
      </c>
      <c r="B359" s="78">
        <v>2</v>
      </c>
      <c r="D359" s="89" t="s">
        <v>358</v>
      </c>
      <c r="E359" s="78">
        <v>4</v>
      </c>
      <c r="J359" s="70" t="s">
        <v>355</v>
      </c>
      <c r="K359" s="78">
        <v>1</v>
      </c>
    </row>
    <row r="360" spans="1:11">
      <c r="A360" s="89" t="s">
        <v>55</v>
      </c>
      <c r="B360" s="78">
        <v>2</v>
      </c>
      <c r="D360" s="89" t="s">
        <v>361</v>
      </c>
      <c r="E360" s="78">
        <v>3</v>
      </c>
      <c r="J360" s="70" t="s">
        <v>425</v>
      </c>
      <c r="K360" s="78">
        <v>1</v>
      </c>
    </row>
    <row r="361" spans="1:11">
      <c r="A361" s="89" t="s">
        <v>123</v>
      </c>
      <c r="B361" s="78">
        <v>2</v>
      </c>
      <c r="D361" s="89" t="s">
        <v>403</v>
      </c>
      <c r="E361" s="78">
        <v>2</v>
      </c>
      <c r="J361" s="70" t="s">
        <v>283</v>
      </c>
      <c r="K361" s="78">
        <v>1</v>
      </c>
    </row>
    <row r="362" spans="1:11">
      <c r="A362" s="89" t="s">
        <v>94</v>
      </c>
      <c r="B362" s="78">
        <v>1.8399999999999999</v>
      </c>
      <c r="D362" s="89" t="s">
        <v>374</v>
      </c>
      <c r="E362" s="78">
        <v>2</v>
      </c>
      <c r="J362" s="70" t="s">
        <v>308</v>
      </c>
      <c r="K362" s="78">
        <v>1</v>
      </c>
    </row>
    <row r="363" spans="1:11">
      <c r="A363" s="89" t="s">
        <v>127</v>
      </c>
      <c r="B363" s="78">
        <v>1.1499999999999999</v>
      </c>
      <c r="D363" s="89" t="s">
        <v>353</v>
      </c>
      <c r="E363" s="78">
        <v>2</v>
      </c>
      <c r="J363" s="70" t="s">
        <v>62</v>
      </c>
      <c r="K363" s="78">
        <v>1</v>
      </c>
    </row>
    <row r="364" spans="1:11">
      <c r="A364" s="89" t="s">
        <v>322</v>
      </c>
      <c r="B364" s="78">
        <v>1</v>
      </c>
      <c r="D364" s="89" t="s">
        <v>61</v>
      </c>
      <c r="E364" s="78">
        <v>2</v>
      </c>
      <c r="J364" s="70" t="s">
        <v>71</v>
      </c>
      <c r="K364" s="78">
        <v>1</v>
      </c>
    </row>
    <row r="365" spans="1:11">
      <c r="A365" s="89" t="s">
        <v>229</v>
      </c>
      <c r="B365" s="78">
        <v>1</v>
      </c>
      <c r="D365" s="89" t="s">
        <v>376</v>
      </c>
      <c r="E365" s="78">
        <v>2</v>
      </c>
      <c r="J365" s="70" t="s">
        <v>309</v>
      </c>
      <c r="K365" s="78">
        <v>1</v>
      </c>
    </row>
    <row r="366" spans="1:11">
      <c r="A366" s="89" t="s">
        <v>251</v>
      </c>
      <c r="B366" s="78">
        <v>1</v>
      </c>
      <c r="D366" s="89" t="s">
        <v>404</v>
      </c>
      <c r="E366" s="78">
        <v>2</v>
      </c>
      <c r="J366" s="70" t="s">
        <v>378</v>
      </c>
      <c r="K366" s="78">
        <v>1</v>
      </c>
    </row>
    <row r="367" spans="1:11">
      <c r="A367" s="89" t="s">
        <v>300</v>
      </c>
      <c r="B367" s="78">
        <v>1</v>
      </c>
      <c r="D367" s="89" t="s">
        <v>406</v>
      </c>
      <c r="E367" s="78">
        <v>2</v>
      </c>
      <c r="J367" s="70" t="s">
        <v>363</v>
      </c>
      <c r="K367" s="78">
        <v>1</v>
      </c>
    </row>
    <row r="368" spans="1:11">
      <c r="A368" s="89" t="s">
        <v>86</v>
      </c>
      <c r="B368" s="78">
        <v>1</v>
      </c>
      <c r="D368" s="89" t="s">
        <v>405</v>
      </c>
      <c r="E368" s="78">
        <v>2</v>
      </c>
      <c r="J368" s="70" t="s">
        <v>213</v>
      </c>
      <c r="K368" s="78">
        <v>1</v>
      </c>
    </row>
    <row r="369" spans="1:11">
      <c r="A369" s="89" t="s">
        <v>340</v>
      </c>
      <c r="B369" s="78">
        <v>1</v>
      </c>
      <c r="D369" s="89" t="s">
        <v>54</v>
      </c>
      <c r="E369" s="78">
        <v>1</v>
      </c>
      <c r="J369" s="70" t="s">
        <v>214</v>
      </c>
      <c r="K369" s="78">
        <v>1</v>
      </c>
    </row>
    <row r="370" spans="1:11">
      <c r="A370" s="89" t="s">
        <v>293</v>
      </c>
      <c r="B370" s="78">
        <v>1</v>
      </c>
      <c r="D370" s="89" t="s">
        <v>348</v>
      </c>
      <c r="E370" s="78">
        <v>1</v>
      </c>
      <c r="J370" s="70" t="s">
        <v>267</v>
      </c>
      <c r="K370" s="78">
        <v>1</v>
      </c>
    </row>
    <row r="371" spans="1:11">
      <c r="A371" s="89" t="s">
        <v>208</v>
      </c>
      <c r="B371" s="78">
        <v>1</v>
      </c>
      <c r="D371" s="89" t="s">
        <v>365</v>
      </c>
      <c r="E371" s="78">
        <v>1</v>
      </c>
      <c r="J371" s="70" t="s">
        <v>381</v>
      </c>
      <c r="K371" s="78">
        <v>1</v>
      </c>
    </row>
    <row r="372" spans="1:11">
      <c r="A372" s="89" t="s">
        <v>321</v>
      </c>
      <c r="B372" s="78">
        <v>1</v>
      </c>
      <c r="D372" s="89" t="s">
        <v>366</v>
      </c>
      <c r="E372" s="78">
        <v>1</v>
      </c>
      <c r="J372" s="70" t="s">
        <v>356</v>
      </c>
      <c r="K372" s="78">
        <v>1</v>
      </c>
    </row>
    <row r="373" spans="1:11">
      <c r="A373" s="89" t="s">
        <v>42</v>
      </c>
      <c r="B373" s="78">
        <v>1</v>
      </c>
      <c r="D373" s="89" t="s">
        <v>354</v>
      </c>
      <c r="E373" s="78">
        <v>1</v>
      </c>
      <c r="J373" s="70" t="s">
        <v>268</v>
      </c>
      <c r="K373" s="78">
        <v>1</v>
      </c>
    </row>
    <row r="374" spans="1:11">
      <c r="A374" s="89" t="s">
        <v>289</v>
      </c>
      <c r="B374" s="78">
        <v>1</v>
      </c>
      <c r="D374" s="89" t="s">
        <v>130</v>
      </c>
      <c r="E374" s="78">
        <v>1</v>
      </c>
      <c r="J374" s="70" t="s">
        <v>72</v>
      </c>
      <c r="K374" s="78">
        <v>1</v>
      </c>
    </row>
    <row r="375" spans="1:11">
      <c r="A375" s="89" t="s">
        <v>151</v>
      </c>
      <c r="B375" s="78">
        <v>0.46000000000000085</v>
      </c>
      <c r="D375" s="89" t="s">
        <v>362</v>
      </c>
      <c r="E375" s="78">
        <v>1</v>
      </c>
      <c r="J375" s="70" t="s">
        <v>208</v>
      </c>
      <c r="K375" s="78">
        <v>1</v>
      </c>
    </row>
    <row r="376" spans="1:11">
      <c r="A376" s="79" t="s">
        <v>438</v>
      </c>
      <c r="B376" s="78">
        <v>298.69990000000001</v>
      </c>
      <c r="D376" s="89" t="s">
        <v>368</v>
      </c>
      <c r="E376" s="78">
        <v>1</v>
      </c>
      <c r="J376" s="70" t="s">
        <v>254</v>
      </c>
      <c r="K376" s="78">
        <v>1</v>
      </c>
    </row>
    <row r="377" spans="1:11">
      <c r="A377" s="89" t="s">
        <v>246</v>
      </c>
      <c r="B377" s="78">
        <v>61</v>
      </c>
      <c r="D377" s="89" t="s">
        <v>364</v>
      </c>
      <c r="E377" s="78">
        <v>1</v>
      </c>
      <c r="J377" s="70" t="s">
        <v>379</v>
      </c>
      <c r="K377" s="78">
        <v>1</v>
      </c>
    </row>
    <row r="378" spans="1:11">
      <c r="A378" s="89" t="s">
        <v>111</v>
      </c>
      <c r="B378" s="78">
        <v>26.379899999999999</v>
      </c>
      <c r="D378" s="89" t="s">
        <v>355</v>
      </c>
      <c r="E378" s="78">
        <v>1</v>
      </c>
      <c r="J378" s="70" t="s">
        <v>256</v>
      </c>
      <c r="K378" s="78">
        <v>1</v>
      </c>
    </row>
    <row r="379" spans="1:11">
      <c r="A379" s="89" t="s">
        <v>192</v>
      </c>
      <c r="B379" s="78">
        <v>20</v>
      </c>
      <c r="D379" s="89" t="s">
        <v>69</v>
      </c>
      <c r="E379" s="78">
        <v>1</v>
      </c>
      <c r="J379" s="70" t="s">
        <v>270</v>
      </c>
      <c r="K379" s="78">
        <v>1</v>
      </c>
    </row>
    <row r="380" spans="1:11">
      <c r="A380" s="89" t="s">
        <v>178</v>
      </c>
      <c r="B380" s="78">
        <v>18</v>
      </c>
      <c r="D380" s="89" t="s">
        <v>369</v>
      </c>
      <c r="E380" s="78">
        <v>1</v>
      </c>
      <c r="J380" s="70" t="s">
        <v>203</v>
      </c>
      <c r="K380" s="78">
        <v>1</v>
      </c>
    </row>
    <row r="381" spans="1:11">
      <c r="A381" s="89" t="s">
        <v>296</v>
      </c>
      <c r="B381" s="78">
        <v>11</v>
      </c>
      <c r="D381" s="89" t="s">
        <v>357</v>
      </c>
      <c r="E381" s="78">
        <v>1</v>
      </c>
      <c r="J381" s="70" t="s">
        <v>369</v>
      </c>
      <c r="K381" s="78">
        <v>1</v>
      </c>
    </row>
    <row r="382" spans="1:11">
      <c r="A382" s="89" t="s">
        <v>329</v>
      </c>
      <c r="B382" s="78">
        <v>9.870000000000001</v>
      </c>
      <c r="D382" s="89" t="s">
        <v>356</v>
      </c>
      <c r="E382" s="78">
        <v>1</v>
      </c>
      <c r="J382" s="70" t="s">
        <v>354</v>
      </c>
      <c r="K382" s="78">
        <v>1</v>
      </c>
    </row>
    <row r="383" spans="1:11">
      <c r="A383" s="89" t="s">
        <v>32</v>
      </c>
      <c r="B383" s="78">
        <v>9</v>
      </c>
      <c r="D383" s="89" t="s">
        <v>367</v>
      </c>
      <c r="E383" s="78">
        <v>1</v>
      </c>
      <c r="J383" s="70" t="s">
        <v>383</v>
      </c>
      <c r="K383" s="78">
        <v>1</v>
      </c>
    </row>
    <row r="384" spans="1:11">
      <c r="A384" s="89" t="s">
        <v>247</v>
      </c>
      <c r="B384" s="78">
        <v>8</v>
      </c>
      <c r="D384" s="89" t="s">
        <v>378</v>
      </c>
      <c r="E384" s="78">
        <v>1</v>
      </c>
      <c r="J384" s="70" t="s">
        <v>365</v>
      </c>
      <c r="K384" s="78">
        <v>1</v>
      </c>
    </row>
    <row r="385" spans="1:11">
      <c r="A385" s="89" t="s">
        <v>370</v>
      </c>
      <c r="B385" s="78">
        <v>8</v>
      </c>
      <c r="D385" s="89" t="s">
        <v>377</v>
      </c>
      <c r="E385" s="78">
        <v>1</v>
      </c>
      <c r="J385" s="70" t="s">
        <v>421</v>
      </c>
      <c r="K385" s="78">
        <v>1</v>
      </c>
    </row>
    <row r="386" spans="1:11">
      <c r="A386" s="89" t="s">
        <v>131</v>
      </c>
      <c r="B386" s="78">
        <v>8</v>
      </c>
      <c r="D386" s="89" t="s">
        <v>379</v>
      </c>
      <c r="E386" s="78">
        <v>1</v>
      </c>
      <c r="J386" s="70" t="s">
        <v>357</v>
      </c>
      <c r="K386" s="78">
        <v>1</v>
      </c>
    </row>
    <row r="387" spans="1:11">
      <c r="A387" s="89" t="s">
        <v>170</v>
      </c>
      <c r="B387" s="78">
        <v>7</v>
      </c>
      <c r="D387" s="89" t="s">
        <v>68</v>
      </c>
      <c r="E387" s="78">
        <v>1</v>
      </c>
      <c r="J387" s="70" t="s">
        <v>269</v>
      </c>
      <c r="K387" s="78">
        <v>1</v>
      </c>
    </row>
    <row r="388" spans="1:11">
      <c r="A388" s="89" t="s">
        <v>31</v>
      </c>
      <c r="B388" s="78">
        <v>7</v>
      </c>
      <c r="D388" s="89" t="s">
        <v>363</v>
      </c>
      <c r="E388" s="78">
        <v>1</v>
      </c>
      <c r="J388" s="70" t="s">
        <v>380</v>
      </c>
      <c r="K388" s="78">
        <v>1</v>
      </c>
    </row>
    <row r="389" spans="1:11">
      <c r="A389" s="89" t="s">
        <v>174</v>
      </c>
      <c r="B389" s="78">
        <v>6.85</v>
      </c>
      <c r="D389" s="89" t="s">
        <v>380</v>
      </c>
      <c r="E389" s="78">
        <v>1</v>
      </c>
      <c r="J389" s="70" t="s">
        <v>422</v>
      </c>
      <c r="K389" s="78">
        <v>1</v>
      </c>
    </row>
    <row r="390" spans="1:11">
      <c r="A390" s="89" t="s">
        <v>181</v>
      </c>
      <c r="B390" s="78">
        <v>6</v>
      </c>
      <c r="D390" s="89" t="s">
        <v>381</v>
      </c>
      <c r="E390" s="78">
        <v>1</v>
      </c>
      <c r="J390" s="70" t="s">
        <v>271</v>
      </c>
      <c r="K390" s="78">
        <v>1</v>
      </c>
    </row>
    <row r="391" spans="1:11">
      <c r="A391" s="89" t="s">
        <v>180</v>
      </c>
      <c r="B391" s="78">
        <v>6</v>
      </c>
      <c r="D391" s="88" t="s">
        <v>438</v>
      </c>
      <c r="E391" s="78">
        <v>496.55</v>
      </c>
      <c r="J391" s="70" t="s">
        <v>429</v>
      </c>
      <c r="K391" s="78">
        <v>5819.9699999999993</v>
      </c>
    </row>
    <row r="392" spans="1:11">
      <c r="A392" s="89" t="s">
        <v>152</v>
      </c>
      <c r="B392" s="78">
        <v>5.78</v>
      </c>
      <c r="D392" s="89" t="s">
        <v>165</v>
      </c>
      <c r="E392" s="78">
        <v>125</v>
      </c>
    </row>
    <row r="393" spans="1:11">
      <c r="A393" s="89" t="s">
        <v>298</v>
      </c>
      <c r="B393" s="78">
        <v>5</v>
      </c>
      <c r="D393" s="89" t="s">
        <v>415</v>
      </c>
      <c r="E393" s="78">
        <v>72</v>
      </c>
    </row>
    <row r="394" spans="1:11">
      <c r="A394" s="89" t="s">
        <v>120</v>
      </c>
      <c r="B394" s="78">
        <v>5</v>
      </c>
      <c r="D394" s="89" t="s">
        <v>411</v>
      </c>
      <c r="E394" s="78">
        <v>32</v>
      </c>
    </row>
    <row r="395" spans="1:11">
      <c r="A395" s="89" t="s">
        <v>347</v>
      </c>
      <c r="B395" s="78">
        <v>5</v>
      </c>
      <c r="D395" s="89" t="s">
        <v>385</v>
      </c>
      <c r="E395" s="78">
        <v>25</v>
      </c>
    </row>
    <row r="396" spans="1:11">
      <c r="A396" s="89" t="s">
        <v>122</v>
      </c>
      <c r="B396" s="78">
        <v>4</v>
      </c>
      <c r="D396" s="89" t="s">
        <v>387</v>
      </c>
      <c r="E396" s="78">
        <v>23.74</v>
      </c>
    </row>
    <row r="397" spans="1:11">
      <c r="A397" s="89" t="s">
        <v>241</v>
      </c>
      <c r="B397" s="78">
        <v>4</v>
      </c>
      <c r="D397" s="89" t="s">
        <v>370</v>
      </c>
      <c r="E397" s="78">
        <v>20</v>
      </c>
    </row>
    <row r="398" spans="1:11">
      <c r="A398" s="89" t="s">
        <v>259</v>
      </c>
      <c r="B398" s="78">
        <v>3.6</v>
      </c>
      <c r="D398" s="89" t="s">
        <v>240</v>
      </c>
      <c r="E398" s="78">
        <v>20</v>
      </c>
    </row>
    <row r="399" spans="1:11">
      <c r="A399" s="89" t="s">
        <v>150</v>
      </c>
      <c r="B399" s="78">
        <v>3.22</v>
      </c>
      <c r="D399" s="89" t="s">
        <v>386</v>
      </c>
      <c r="E399" s="78">
        <v>20</v>
      </c>
    </row>
    <row r="400" spans="1:11">
      <c r="A400" s="89" t="s">
        <v>277</v>
      </c>
      <c r="B400" s="78">
        <v>3.21</v>
      </c>
      <c r="D400" s="89" t="s">
        <v>410</v>
      </c>
      <c r="E400" s="78">
        <v>12</v>
      </c>
    </row>
    <row r="401" spans="1:5">
      <c r="A401" s="89" t="s">
        <v>148</v>
      </c>
      <c r="B401" s="78">
        <v>3</v>
      </c>
      <c r="D401" s="89" t="s">
        <v>390</v>
      </c>
      <c r="E401" s="78">
        <v>12</v>
      </c>
    </row>
    <row r="402" spans="1:5">
      <c r="A402" s="89" t="s">
        <v>78</v>
      </c>
      <c r="B402" s="78">
        <v>3</v>
      </c>
      <c r="D402" s="89" t="s">
        <v>418</v>
      </c>
      <c r="E402" s="78">
        <v>12</v>
      </c>
    </row>
    <row r="403" spans="1:5">
      <c r="A403" s="89" t="s">
        <v>89</v>
      </c>
      <c r="B403" s="78">
        <v>3</v>
      </c>
      <c r="D403" s="89" t="s">
        <v>402</v>
      </c>
      <c r="E403" s="78">
        <v>11</v>
      </c>
    </row>
    <row r="404" spans="1:5">
      <c r="A404" s="89" t="s">
        <v>80</v>
      </c>
      <c r="B404" s="78">
        <v>3</v>
      </c>
      <c r="D404" s="89" t="s">
        <v>400</v>
      </c>
      <c r="E404" s="78">
        <v>10</v>
      </c>
    </row>
    <row r="405" spans="1:5">
      <c r="A405" s="89" t="s">
        <v>56</v>
      </c>
      <c r="B405" s="78">
        <v>3</v>
      </c>
      <c r="D405" s="89" t="s">
        <v>137</v>
      </c>
      <c r="E405" s="78">
        <v>7.43</v>
      </c>
    </row>
    <row r="406" spans="1:5">
      <c r="A406" s="89" t="s">
        <v>77</v>
      </c>
      <c r="B406" s="78">
        <v>3</v>
      </c>
      <c r="D406" s="89" t="s">
        <v>261</v>
      </c>
      <c r="E406" s="78">
        <v>6.56</v>
      </c>
    </row>
    <row r="407" spans="1:5">
      <c r="A407" s="89" t="s">
        <v>234</v>
      </c>
      <c r="B407" s="78">
        <v>2.66</v>
      </c>
      <c r="D407" s="89" t="s">
        <v>391</v>
      </c>
      <c r="E407" s="78">
        <v>6</v>
      </c>
    </row>
    <row r="408" spans="1:5">
      <c r="A408" s="89" t="s">
        <v>128</v>
      </c>
      <c r="B408" s="78">
        <v>2.11</v>
      </c>
      <c r="D408" s="89" t="s">
        <v>399</v>
      </c>
      <c r="E408" s="78">
        <v>6</v>
      </c>
    </row>
    <row r="409" spans="1:5">
      <c r="A409" s="89" t="s">
        <v>245</v>
      </c>
      <c r="B409" s="78">
        <v>2.09</v>
      </c>
      <c r="D409" s="89" t="s">
        <v>401</v>
      </c>
      <c r="E409" s="78">
        <v>6</v>
      </c>
    </row>
    <row r="410" spans="1:5">
      <c r="A410" s="89" t="s">
        <v>104</v>
      </c>
      <c r="B410" s="78">
        <v>2.02</v>
      </c>
      <c r="D410" s="89" t="s">
        <v>398</v>
      </c>
      <c r="E410" s="78">
        <v>5</v>
      </c>
    </row>
    <row r="411" spans="1:5">
      <c r="A411" s="89" t="s">
        <v>33</v>
      </c>
      <c r="B411" s="78">
        <v>2</v>
      </c>
      <c r="D411" s="89" t="s">
        <v>259</v>
      </c>
      <c r="E411" s="78">
        <v>4.3600000000000003</v>
      </c>
    </row>
    <row r="412" spans="1:5">
      <c r="A412" s="89" t="s">
        <v>289</v>
      </c>
      <c r="B412" s="78">
        <v>2</v>
      </c>
      <c r="D412" s="89" t="s">
        <v>388</v>
      </c>
      <c r="E412" s="78">
        <v>4</v>
      </c>
    </row>
    <row r="413" spans="1:5">
      <c r="A413" s="89" t="s">
        <v>160</v>
      </c>
      <c r="B413" s="78">
        <v>2</v>
      </c>
      <c r="D413" s="89" t="s">
        <v>412</v>
      </c>
      <c r="E413" s="78">
        <v>4</v>
      </c>
    </row>
    <row r="414" spans="1:5">
      <c r="A414" s="89" t="s">
        <v>30</v>
      </c>
      <c r="B414" s="78">
        <v>2</v>
      </c>
      <c r="D414" s="89" t="s">
        <v>396</v>
      </c>
      <c r="E414" s="78">
        <v>3.88</v>
      </c>
    </row>
    <row r="415" spans="1:5">
      <c r="A415" s="89" t="s">
        <v>149</v>
      </c>
      <c r="B415" s="78">
        <v>1.8200000000000003</v>
      </c>
      <c r="D415" s="89" t="s">
        <v>397</v>
      </c>
      <c r="E415" s="78">
        <v>3.1</v>
      </c>
    </row>
    <row r="416" spans="1:5">
      <c r="A416" s="89" t="s">
        <v>258</v>
      </c>
      <c r="B416" s="78">
        <v>1.33</v>
      </c>
      <c r="D416" s="89" t="s">
        <v>407</v>
      </c>
      <c r="E416" s="78">
        <v>3</v>
      </c>
    </row>
    <row r="417" spans="1:5">
      <c r="A417" s="89" t="s">
        <v>70</v>
      </c>
      <c r="B417" s="78">
        <v>1</v>
      </c>
      <c r="D417" s="89" t="s">
        <v>392</v>
      </c>
      <c r="E417" s="78">
        <v>3</v>
      </c>
    </row>
    <row r="418" spans="1:5">
      <c r="A418" s="89" t="s">
        <v>213</v>
      </c>
      <c r="B418" s="78">
        <v>1</v>
      </c>
      <c r="D418" s="89" t="s">
        <v>419</v>
      </c>
      <c r="E418" s="78">
        <v>3</v>
      </c>
    </row>
    <row r="419" spans="1:5">
      <c r="A419" s="89" t="s">
        <v>341</v>
      </c>
      <c r="B419" s="78">
        <v>1</v>
      </c>
      <c r="D419" s="89" t="s">
        <v>394</v>
      </c>
      <c r="E419" s="78">
        <v>2.84</v>
      </c>
    </row>
    <row r="420" spans="1:5">
      <c r="A420" s="89" t="s">
        <v>121</v>
      </c>
      <c r="B420" s="78">
        <v>1</v>
      </c>
      <c r="D420" s="89" t="s">
        <v>408</v>
      </c>
      <c r="E420" s="78">
        <v>2</v>
      </c>
    </row>
    <row r="421" spans="1:5">
      <c r="A421" s="89" t="s">
        <v>317</v>
      </c>
      <c r="B421" s="78">
        <v>1</v>
      </c>
      <c r="D421" s="89" t="s">
        <v>382</v>
      </c>
      <c r="E421" s="78">
        <v>2</v>
      </c>
    </row>
    <row r="422" spans="1:5">
      <c r="A422" s="89" t="s">
        <v>250</v>
      </c>
      <c r="B422" s="78">
        <v>1</v>
      </c>
      <c r="D422" s="89" t="s">
        <v>420</v>
      </c>
      <c r="E422" s="78">
        <v>2</v>
      </c>
    </row>
    <row r="423" spans="1:5">
      <c r="A423" s="89" t="s">
        <v>292</v>
      </c>
      <c r="B423" s="78">
        <v>1</v>
      </c>
      <c r="D423" s="89" t="s">
        <v>384</v>
      </c>
      <c r="E423" s="78">
        <v>2</v>
      </c>
    </row>
    <row r="424" spans="1:5">
      <c r="A424" s="89" t="s">
        <v>288</v>
      </c>
      <c r="B424" s="78">
        <v>1</v>
      </c>
      <c r="D424" s="89" t="s">
        <v>257</v>
      </c>
      <c r="E424" s="78">
        <v>2</v>
      </c>
    </row>
    <row r="425" spans="1:5">
      <c r="A425" s="89" t="s">
        <v>123</v>
      </c>
      <c r="B425" s="78">
        <v>1</v>
      </c>
      <c r="D425" s="89" t="s">
        <v>289</v>
      </c>
      <c r="E425" s="78">
        <v>2</v>
      </c>
    </row>
    <row r="426" spans="1:5">
      <c r="A426" s="89" t="s">
        <v>105</v>
      </c>
      <c r="B426" s="78">
        <v>0.75999999999999979</v>
      </c>
      <c r="D426" s="89" t="s">
        <v>416</v>
      </c>
      <c r="E426" s="78">
        <v>2</v>
      </c>
    </row>
    <row r="427" spans="1:5">
      <c r="A427" s="70" t="s">
        <v>429</v>
      </c>
      <c r="B427" s="78">
        <v>3962.371591217001</v>
      </c>
      <c r="D427" s="89" t="s">
        <v>417</v>
      </c>
      <c r="E427" s="78">
        <v>2</v>
      </c>
    </row>
    <row r="428" spans="1:5">
      <c r="D428" s="89" t="s">
        <v>413</v>
      </c>
      <c r="E428" s="78">
        <v>2</v>
      </c>
    </row>
    <row r="429" spans="1:5">
      <c r="D429" s="89" t="s">
        <v>414</v>
      </c>
      <c r="E429" s="78">
        <v>2</v>
      </c>
    </row>
    <row r="430" spans="1:5">
      <c r="D430" s="89" t="s">
        <v>395</v>
      </c>
      <c r="E430" s="78">
        <v>1.64</v>
      </c>
    </row>
    <row r="431" spans="1:5">
      <c r="D431" s="89" t="s">
        <v>426</v>
      </c>
      <c r="E431" s="78">
        <v>1</v>
      </c>
    </row>
    <row r="432" spans="1:5">
      <c r="D432" s="89" t="s">
        <v>393</v>
      </c>
      <c r="E432" s="78">
        <v>1</v>
      </c>
    </row>
    <row r="433" spans="4:5">
      <c r="D433" s="89" t="s">
        <v>425</v>
      </c>
      <c r="E433" s="78">
        <v>1</v>
      </c>
    </row>
    <row r="434" spans="4:5">
      <c r="D434" s="89" t="s">
        <v>383</v>
      </c>
      <c r="E434" s="78">
        <v>1</v>
      </c>
    </row>
    <row r="435" spans="4:5">
      <c r="D435" s="89" t="s">
        <v>422</v>
      </c>
      <c r="E435" s="78">
        <v>1</v>
      </c>
    </row>
    <row r="436" spans="4:5">
      <c r="D436" s="89" t="s">
        <v>70</v>
      </c>
      <c r="E436" s="78">
        <v>1</v>
      </c>
    </row>
    <row r="437" spans="4:5">
      <c r="D437" s="89" t="s">
        <v>409</v>
      </c>
      <c r="E437" s="78">
        <v>1</v>
      </c>
    </row>
    <row r="438" spans="4:5">
      <c r="D438" s="89" t="s">
        <v>348</v>
      </c>
      <c r="E438" s="78">
        <v>1</v>
      </c>
    </row>
    <row r="439" spans="4:5">
      <c r="D439" s="89" t="s">
        <v>423</v>
      </c>
      <c r="E439" s="78">
        <v>1</v>
      </c>
    </row>
    <row r="440" spans="4:5">
      <c r="D440" s="89" t="s">
        <v>424</v>
      </c>
      <c r="E440" s="78">
        <v>1</v>
      </c>
    </row>
    <row r="441" spans="4:5">
      <c r="D441" s="89" t="s">
        <v>389</v>
      </c>
      <c r="E441" s="78">
        <v>1</v>
      </c>
    </row>
    <row r="442" spans="4:5">
      <c r="D442" s="89" t="s">
        <v>421</v>
      </c>
      <c r="E442" s="78">
        <v>1</v>
      </c>
    </row>
    <row r="443" spans="4:5">
      <c r="D443" s="70" t="s">
        <v>429</v>
      </c>
      <c r="E443" s="78">
        <v>5819.97</v>
      </c>
    </row>
  </sheetData>
  <sortState ref="H3:H835">
    <sortCondition ref="H4"/>
  </sortState>
  <mergeCells count="1">
    <mergeCell ref="G2:H2"/>
  </mergeCell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zoomScale="70" zoomScaleNormal="70" workbookViewId="0">
      <selection activeCell="J24" sqref="J24"/>
    </sheetView>
  </sheetViews>
  <sheetFormatPr defaultRowHeight="15"/>
  <cols>
    <col min="1" max="1" width="13.140625" bestFit="1" customWidth="1"/>
    <col min="2" max="2" width="24.85546875" bestFit="1" customWidth="1"/>
    <col min="3" max="3" width="13.42578125" style="73" bestFit="1" customWidth="1"/>
    <col min="4" max="4" width="14.140625" style="99" customWidth="1"/>
    <col min="5" max="5" width="18.7109375" customWidth="1"/>
    <col min="6" max="6" width="22.5703125" customWidth="1"/>
    <col min="7" max="7" width="23.7109375" customWidth="1"/>
  </cols>
  <sheetData>
    <row r="3" spans="1:7">
      <c r="A3" s="69" t="s">
        <v>428</v>
      </c>
      <c r="B3" t="s">
        <v>483</v>
      </c>
      <c r="C3"/>
      <c r="D3" s="101" t="s">
        <v>487</v>
      </c>
      <c r="E3" s="101" t="s">
        <v>488</v>
      </c>
      <c r="F3" s="101" t="s">
        <v>489</v>
      </c>
      <c r="G3" s="101" t="s">
        <v>490</v>
      </c>
    </row>
    <row r="4" spans="1:7">
      <c r="A4" s="70" t="s">
        <v>465</v>
      </c>
      <c r="B4" s="78">
        <v>20</v>
      </c>
      <c r="C4"/>
      <c r="D4" s="70" t="s">
        <v>453</v>
      </c>
      <c r="E4" s="78">
        <v>70</v>
      </c>
      <c r="F4">
        <f>E4</f>
        <v>70</v>
      </c>
      <c r="G4" s="95">
        <f t="shared" ref="G4:G26" si="0">F4/$E$28</f>
        <v>0.15625</v>
      </c>
    </row>
    <row r="5" spans="1:7">
      <c r="A5" s="70" t="s">
        <v>456</v>
      </c>
      <c r="B5" s="78">
        <v>36</v>
      </c>
      <c r="C5"/>
      <c r="D5" s="70" t="s">
        <v>462</v>
      </c>
      <c r="E5" s="78">
        <v>62</v>
      </c>
      <c r="F5">
        <f>E5+F4</f>
        <v>132</v>
      </c>
      <c r="G5" s="95">
        <f t="shared" si="0"/>
        <v>0.29464285714285715</v>
      </c>
    </row>
    <row r="6" spans="1:7">
      <c r="A6" s="70" t="s">
        <v>462</v>
      </c>
      <c r="B6" s="78">
        <v>62</v>
      </c>
      <c r="C6"/>
      <c r="D6" s="70" t="s">
        <v>450</v>
      </c>
      <c r="E6" s="78">
        <v>61</v>
      </c>
      <c r="F6">
        <f t="shared" ref="F6:F26" si="1">E6+F5</f>
        <v>193</v>
      </c>
      <c r="G6" s="95">
        <f t="shared" si="0"/>
        <v>0.43080357142857145</v>
      </c>
    </row>
    <row r="7" spans="1:7">
      <c r="A7" s="70" t="s">
        <v>450</v>
      </c>
      <c r="B7" s="78">
        <v>61</v>
      </c>
      <c r="C7"/>
      <c r="D7" s="70" t="s">
        <v>457</v>
      </c>
      <c r="E7" s="78">
        <v>59</v>
      </c>
      <c r="F7">
        <f t="shared" si="1"/>
        <v>252</v>
      </c>
      <c r="G7" s="95">
        <f t="shared" si="0"/>
        <v>0.5625</v>
      </c>
    </row>
    <row r="8" spans="1:7">
      <c r="A8" s="70" t="s">
        <v>461</v>
      </c>
      <c r="B8" s="78">
        <v>17</v>
      </c>
      <c r="C8"/>
      <c r="D8" s="70" t="s">
        <v>451</v>
      </c>
      <c r="E8" s="78">
        <v>40</v>
      </c>
      <c r="F8">
        <f t="shared" si="1"/>
        <v>292</v>
      </c>
      <c r="G8" s="95">
        <f t="shared" si="0"/>
        <v>0.6517857142857143</v>
      </c>
    </row>
    <row r="9" spans="1:7">
      <c r="A9" s="70" t="s">
        <v>457</v>
      </c>
      <c r="B9" s="78">
        <v>59</v>
      </c>
      <c r="C9"/>
      <c r="D9" s="70" t="s">
        <v>456</v>
      </c>
      <c r="E9" s="78">
        <v>36</v>
      </c>
      <c r="F9">
        <f t="shared" si="1"/>
        <v>328</v>
      </c>
      <c r="G9" s="95">
        <f t="shared" si="0"/>
        <v>0.7321428571428571</v>
      </c>
    </row>
    <row r="10" spans="1:7">
      <c r="A10" s="70" t="s">
        <v>451</v>
      </c>
      <c r="B10" s="78">
        <v>40</v>
      </c>
      <c r="C10"/>
      <c r="D10" s="70" t="s">
        <v>465</v>
      </c>
      <c r="E10" s="78">
        <v>20</v>
      </c>
      <c r="F10">
        <f t="shared" si="1"/>
        <v>348</v>
      </c>
      <c r="G10" s="95">
        <f t="shared" si="0"/>
        <v>0.7767857142857143</v>
      </c>
    </row>
    <row r="11" spans="1:7">
      <c r="A11" s="70" t="s">
        <v>453</v>
      </c>
      <c r="B11" s="78">
        <v>70</v>
      </c>
      <c r="C11"/>
      <c r="D11" s="70" t="s">
        <v>461</v>
      </c>
      <c r="E11" s="78">
        <v>17</v>
      </c>
      <c r="F11">
        <f t="shared" si="1"/>
        <v>365</v>
      </c>
      <c r="G11" s="95">
        <f t="shared" si="0"/>
        <v>0.8147321428571429</v>
      </c>
    </row>
    <row r="12" spans="1:7">
      <c r="A12" s="70" t="s">
        <v>455</v>
      </c>
      <c r="B12" s="78">
        <v>15</v>
      </c>
      <c r="C12"/>
      <c r="D12" s="70" t="s">
        <v>455</v>
      </c>
      <c r="E12" s="78">
        <v>15</v>
      </c>
      <c r="F12">
        <f t="shared" si="1"/>
        <v>380</v>
      </c>
      <c r="G12" s="95">
        <f t="shared" si="0"/>
        <v>0.8482142857142857</v>
      </c>
    </row>
    <row r="13" spans="1:7">
      <c r="A13" s="70" t="s">
        <v>463</v>
      </c>
      <c r="B13" s="78">
        <v>13</v>
      </c>
      <c r="C13"/>
      <c r="D13" s="70" t="s">
        <v>468</v>
      </c>
      <c r="E13" s="78">
        <v>14</v>
      </c>
      <c r="F13">
        <f t="shared" si="1"/>
        <v>394</v>
      </c>
      <c r="G13" s="95">
        <f t="shared" si="0"/>
        <v>0.8794642857142857</v>
      </c>
    </row>
    <row r="14" spans="1:7">
      <c r="A14" s="70" t="s">
        <v>472</v>
      </c>
      <c r="B14" s="78">
        <v>10</v>
      </c>
      <c r="C14"/>
      <c r="D14" s="70" t="s">
        <v>463</v>
      </c>
      <c r="E14" s="78">
        <v>13</v>
      </c>
      <c r="F14">
        <f t="shared" si="1"/>
        <v>407</v>
      </c>
      <c r="G14" s="95">
        <f t="shared" si="0"/>
        <v>0.9084821428571429</v>
      </c>
    </row>
    <row r="15" spans="1:7">
      <c r="A15" s="70" t="s">
        <v>454</v>
      </c>
      <c r="B15" s="78">
        <v>2</v>
      </c>
      <c r="C15"/>
      <c r="D15" s="70" t="s">
        <v>472</v>
      </c>
      <c r="E15" s="78">
        <v>10</v>
      </c>
      <c r="F15">
        <f t="shared" si="1"/>
        <v>417</v>
      </c>
      <c r="G15" s="95">
        <f t="shared" si="0"/>
        <v>0.9308035714285714</v>
      </c>
    </row>
    <row r="16" spans="1:7">
      <c r="A16" s="70" t="s">
        <v>468</v>
      </c>
      <c r="B16" s="78">
        <v>14</v>
      </c>
      <c r="C16"/>
      <c r="D16" s="70" t="s">
        <v>459</v>
      </c>
      <c r="E16" s="78">
        <v>6</v>
      </c>
      <c r="F16">
        <f t="shared" si="1"/>
        <v>423</v>
      </c>
      <c r="G16" s="95">
        <f t="shared" si="0"/>
        <v>0.9441964285714286</v>
      </c>
    </row>
    <row r="17" spans="1:7">
      <c r="A17" s="70" t="s">
        <v>460</v>
      </c>
      <c r="B17" s="78">
        <v>4</v>
      </c>
      <c r="C17"/>
      <c r="D17" s="70" t="s">
        <v>460</v>
      </c>
      <c r="E17" s="78">
        <v>4</v>
      </c>
      <c r="F17">
        <f t="shared" si="1"/>
        <v>427</v>
      </c>
      <c r="G17" s="95">
        <f t="shared" si="0"/>
        <v>0.953125</v>
      </c>
    </row>
    <row r="18" spans="1:7">
      <c r="A18" s="70" t="s">
        <v>452</v>
      </c>
      <c r="B18" s="78">
        <v>3</v>
      </c>
      <c r="C18"/>
      <c r="D18" s="70" t="s">
        <v>469</v>
      </c>
      <c r="E18" s="78">
        <v>4</v>
      </c>
      <c r="F18">
        <f t="shared" si="1"/>
        <v>431</v>
      </c>
      <c r="G18" s="95">
        <f t="shared" si="0"/>
        <v>0.9620535714285714</v>
      </c>
    </row>
    <row r="19" spans="1:7">
      <c r="A19" s="70" t="s">
        <v>466</v>
      </c>
      <c r="B19" s="78">
        <v>3</v>
      </c>
      <c r="C19"/>
      <c r="D19" s="70" t="s">
        <v>464</v>
      </c>
      <c r="E19" s="78">
        <v>4</v>
      </c>
      <c r="F19">
        <f t="shared" si="1"/>
        <v>435</v>
      </c>
      <c r="G19" s="95">
        <f t="shared" si="0"/>
        <v>0.9709821428571429</v>
      </c>
    </row>
    <row r="20" spans="1:7">
      <c r="A20" s="70" t="s">
        <v>458</v>
      </c>
      <c r="B20" s="78">
        <v>1</v>
      </c>
      <c r="C20"/>
      <c r="D20" s="70" t="s">
        <v>452</v>
      </c>
      <c r="E20" s="78">
        <v>3</v>
      </c>
      <c r="F20">
        <f t="shared" si="1"/>
        <v>438</v>
      </c>
      <c r="G20" s="95">
        <f t="shared" si="0"/>
        <v>0.9776785714285714</v>
      </c>
    </row>
    <row r="21" spans="1:7">
      <c r="A21" s="70" t="s">
        <v>459</v>
      </c>
      <c r="B21" s="78">
        <v>6</v>
      </c>
      <c r="C21"/>
      <c r="D21" s="70" t="s">
        <v>466</v>
      </c>
      <c r="E21" s="78">
        <v>3</v>
      </c>
      <c r="F21">
        <f t="shared" si="1"/>
        <v>441</v>
      </c>
      <c r="G21" s="95">
        <f t="shared" si="0"/>
        <v>0.984375</v>
      </c>
    </row>
    <row r="22" spans="1:7">
      <c r="A22" s="70" t="s">
        <v>469</v>
      </c>
      <c r="B22" s="78">
        <v>4</v>
      </c>
      <c r="C22"/>
      <c r="D22" s="70" t="s">
        <v>454</v>
      </c>
      <c r="E22" s="78">
        <v>2</v>
      </c>
      <c r="F22">
        <f t="shared" si="1"/>
        <v>443</v>
      </c>
      <c r="G22" s="95">
        <f t="shared" si="0"/>
        <v>0.9888392857142857</v>
      </c>
    </row>
    <row r="23" spans="1:7">
      <c r="A23" s="70" t="s">
        <v>464</v>
      </c>
      <c r="B23" s="78">
        <v>4</v>
      </c>
      <c r="C23"/>
      <c r="D23" s="70" t="s">
        <v>467</v>
      </c>
      <c r="E23" s="78">
        <v>2</v>
      </c>
      <c r="F23">
        <f t="shared" si="1"/>
        <v>445</v>
      </c>
      <c r="G23" s="95">
        <f t="shared" si="0"/>
        <v>0.9933035714285714</v>
      </c>
    </row>
    <row r="24" spans="1:7">
      <c r="A24" s="70" t="s">
        <v>470</v>
      </c>
      <c r="B24" s="78">
        <v>1</v>
      </c>
      <c r="C24"/>
      <c r="D24" s="70" t="s">
        <v>458</v>
      </c>
      <c r="E24" s="78">
        <v>1</v>
      </c>
      <c r="F24">
        <f t="shared" si="1"/>
        <v>446</v>
      </c>
      <c r="G24" s="95">
        <f t="shared" si="0"/>
        <v>0.9955357142857143</v>
      </c>
    </row>
    <row r="25" spans="1:7">
      <c r="A25" s="70" t="s">
        <v>471</v>
      </c>
      <c r="B25" s="78">
        <v>1</v>
      </c>
      <c r="C25"/>
      <c r="D25" s="70" t="s">
        <v>470</v>
      </c>
      <c r="E25" s="78">
        <v>1</v>
      </c>
      <c r="F25">
        <f t="shared" si="1"/>
        <v>447</v>
      </c>
      <c r="G25" s="95">
        <f t="shared" si="0"/>
        <v>0.9977678571428571</v>
      </c>
    </row>
    <row r="26" spans="1:7">
      <c r="A26" s="70" t="s">
        <v>467</v>
      </c>
      <c r="B26" s="78">
        <v>2</v>
      </c>
      <c r="C26"/>
      <c r="D26" s="70" t="s">
        <v>471</v>
      </c>
      <c r="E26" s="78">
        <v>1</v>
      </c>
      <c r="F26">
        <f t="shared" si="1"/>
        <v>448</v>
      </c>
      <c r="G26" s="95">
        <f t="shared" si="0"/>
        <v>1</v>
      </c>
    </row>
    <row r="27" spans="1:7">
      <c r="A27" s="70" t="s">
        <v>429</v>
      </c>
      <c r="B27" s="78">
        <v>448</v>
      </c>
      <c r="C27"/>
      <c r="D27"/>
    </row>
    <row r="28" spans="1:7">
      <c r="D28" s="100" t="s">
        <v>486</v>
      </c>
      <c r="E28">
        <v>448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5"/>
  <sheetViews>
    <sheetView workbookViewId="0">
      <selection activeCell="E18" sqref="E18"/>
    </sheetView>
  </sheetViews>
  <sheetFormatPr defaultRowHeight="15"/>
  <cols>
    <col min="1" max="1" width="41.42578125" customWidth="1"/>
    <col min="2" max="2" width="24.42578125" customWidth="1"/>
    <col min="3" max="3" width="12.28515625" customWidth="1"/>
    <col min="4" max="4" width="25.7109375" customWidth="1"/>
    <col min="5" max="6" width="16" style="102" customWidth="1"/>
    <col min="7" max="7" width="11.42578125" style="73" customWidth="1"/>
  </cols>
  <sheetData>
    <row r="3" spans="1:7">
      <c r="A3" s="69" t="s">
        <v>428</v>
      </c>
      <c r="B3" t="s">
        <v>491</v>
      </c>
      <c r="D3" t="s">
        <v>432</v>
      </c>
      <c r="E3" s="73" t="s">
        <v>433</v>
      </c>
      <c r="F3" s="73" t="s">
        <v>430</v>
      </c>
      <c r="G3" s="73" t="s">
        <v>431</v>
      </c>
    </row>
    <row r="4" spans="1:7">
      <c r="A4" s="70" t="s">
        <v>29</v>
      </c>
      <c r="B4" s="78">
        <v>8474.58</v>
      </c>
      <c r="D4" s="70" t="s">
        <v>29</v>
      </c>
      <c r="E4" s="73">
        <f>VLOOKUP(D4,Sales!$E$3:$G$780,3,0)</f>
        <v>8474.58</v>
      </c>
      <c r="F4" s="73">
        <f>VLOOKUP($D4,Purchases!$F$4:$H$461,3,0)</f>
        <v>6610.19</v>
      </c>
      <c r="G4" s="73">
        <f t="shared" ref="G4:G67" si="0">E4-F4</f>
        <v>1864.3900000000003</v>
      </c>
    </row>
    <row r="5" spans="1:7">
      <c r="A5" s="70" t="s">
        <v>47</v>
      </c>
      <c r="B5" s="78">
        <v>7796.61</v>
      </c>
      <c r="D5" s="70" t="s">
        <v>289</v>
      </c>
      <c r="E5" s="73">
        <f>VLOOKUP(D5,Sales!$E$3:$G$780,3,0)</f>
        <v>3305.0846999999999</v>
      </c>
      <c r="F5" s="73">
        <f>VLOOKUP($D5,Purchases!$F$4:$H$461,3,0)</f>
        <v>2025.43</v>
      </c>
      <c r="G5" s="73">
        <f t="shared" si="0"/>
        <v>1279.6546999999998</v>
      </c>
    </row>
    <row r="6" spans="1:7">
      <c r="A6" s="70" t="s">
        <v>46</v>
      </c>
      <c r="B6" s="78">
        <v>6949.1499999999987</v>
      </c>
      <c r="D6" s="70" t="s">
        <v>47</v>
      </c>
      <c r="E6" s="73">
        <f>VLOOKUP(D6,Sales!$E$3:$G$780,3,0)</f>
        <v>7796.61</v>
      </c>
      <c r="F6" s="73">
        <f>VLOOKUP($D6,Purchases!$F$4:$H$461,3,0)</f>
        <v>6780.51</v>
      </c>
      <c r="G6" s="73">
        <f t="shared" si="0"/>
        <v>1016.0999999999995</v>
      </c>
    </row>
    <row r="7" spans="1:7">
      <c r="A7" s="70" t="s">
        <v>293</v>
      </c>
      <c r="B7" s="78">
        <v>4915.2520999999997</v>
      </c>
      <c r="D7" s="70" t="s">
        <v>46</v>
      </c>
      <c r="E7" s="73">
        <f>VLOOKUP(D7,Sales!$E$3:$G$780,3,0)</f>
        <v>6949.15</v>
      </c>
      <c r="F7" s="73">
        <f>VLOOKUP($D7,Purchases!$F$4:$H$461,3,0)</f>
        <v>5941.52</v>
      </c>
      <c r="G7" s="73">
        <f t="shared" si="0"/>
        <v>1007.6299999999992</v>
      </c>
    </row>
    <row r="8" spans="1:7">
      <c r="A8" s="70" t="s">
        <v>61</v>
      </c>
      <c r="B8" s="78">
        <v>4237.2880999999998</v>
      </c>
      <c r="D8" s="70" t="s">
        <v>74</v>
      </c>
      <c r="E8" s="73">
        <f>VLOOKUP(D8,Sales!$E$3:$G$780,3,0)</f>
        <v>2033.9</v>
      </c>
      <c r="F8" s="73">
        <f>VLOOKUP($D8,Purchases!$F$4:$H$461,3,0)</f>
        <v>1314</v>
      </c>
      <c r="G8" s="73">
        <f t="shared" si="0"/>
        <v>719.90000000000009</v>
      </c>
    </row>
    <row r="9" spans="1:7">
      <c r="A9" s="70" t="s">
        <v>212</v>
      </c>
      <c r="B9" s="78">
        <v>2881.36</v>
      </c>
      <c r="D9" s="70" t="s">
        <v>60</v>
      </c>
      <c r="E9" s="73">
        <f>VLOOKUP(D9,Sales!$E$3:$G$780,3,0)</f>
        <v>1694.92</v>
      </c>
      <c r="F9" s="73">
        <f>VLOOKUP($D9,Purchases!$F$4:$H$461,3,0)</f>
        <v>1100</v>
      </c>
      <c r="G9" s="73">
        <f t="shared" si="0"/>
        <v>594.92000000000007</v>
      </c>
    </row>
    <row r="10" spans="1:7">
      <c r="A10" s="70" t="s">
        <v>289</v>
      </c>
      <c r="B10" s="78">
        <v>2725.9886999999999</v>
      </c>
      <c r="D10" s="70" t="s">
        <v>61</v>
      </c>
      <c r="E10" s="73">
        <f>VLOOKUP(D10,Sales!$E$3:$G$780,3,0)</f>
        <v>4237.2880999999998</v>
      </c>
      <c r="F10" s="73">
        <f>VLOOKUP($D10,Purchases!$F$4:$H$461,3,0)</f>
        <v>3644.07</v>
      </c>
      <c r="G10" s="73">
        <f t="shared" si="0"/>
        <v>593.21809999999959</v>
      </c>
    </row>
    <row r="11" spans="1:7">
      <c r="A11" s="70" t="s">
        <v>109</v>
      </c>
      <c r="B11" s="78">
        <v>2366.0700000000002</v>
      </c>
      <c r="D11" s="70" t="s">
        <v>326</v>
      </c>
      <c r="E11" s="73">
        <f>VLOOKUP(D11,Sales!$E$3:$G$780,3,0)</f>
        <v>1567.7965999999999</v>
      </c>
      <c r="F11" s="73">
        <f>VLOOKUP($D11,Purchases!$F$4:$H$461,3,0)</f>
        <v>1062.0650000000001</v>
      </c>
      <c r="G11" s="73">
        <f t="shared" si="0"/>
        <v>505.73159999999984</v>
      </c>
    </row>
    <row r="12" spans="1:7">
      <c r="A12" s="70" t="s">
        <v>71</v>
      </c>
      <c r="B12" s="78">
        <v>2330.5100000000002</v>
      </c>
      <c r="D12" s="70" t="s">
        <v>69</v>
      </c>
      <c r="E12" s="73">
        <f>VLOOKUP(D12,Sales!$E$3:$G$780,3,0)</f>
        <v>1652.5424</v>
      </c>
      <c r="F12" s="73">
        <f>VLOOKUP($D12,Purchases!$F$4:$H$461,3,0)</f>
        <v>1155.1400000000001</v>
      </c>
      <c r="G12" s="73">
        <f t="shared" si="0"/>
        <v>497.40239999999994</v>
      </c>
    </row>
    <row r="13" spans="1:7">
      <c r="A13" s="70" t="s">
        <v>70</v>
      </c>
      <c r="B13" s="78">
        <v>2245.7627000000002</v>
      </c>
      <c r="D13" s="70" t="s">
        <v>54</v>
      </c>
      <c r="E13" s="73">
        <f>VLOOKUP(D13,Sales!$E$3:$G$780,3,0)</f>
        <v>2118.64</v>
      </c>
      <c r="F13" s="73">
        <f>VLOOKUP($D13,Purchases!$F$4:$H$461,3,0)</f>
        <v>1624.61</v>
      </c>
      <c r="G13" s="73">
        <f t="shared" si="0"/>
        <v>494.03</v>
      </c>
    </row>
    <row r="14" spans="1:7">
      <c r="A14" s="70" t="s">
        <v>74</v>
      </c>
      <c r="B14" s="78">
        <v>2033.9</v>
      </c>
      <c r="D14" s="70" t="s">
        <v>109</v>
      </c>
      <c r="E14" s="73">
        <f>VLOOKUP(D14,Sales!$E$3:$G$780,3,0)</f>
        <v>2366.0700000000002</v>
      </c>
      <c r="F14" s="73">
        <f>VLOOKUP($D14,Purchases!$F$4:$H$461,3,0)</f>
        <v>1970</v>
      </c>
      <c r="G14" s="73">
        <f t="shared" si="0"/>
        <v>396.07000000000016</v>
      </c>
    </row>
    <row r="15" spans="1:7">
      <c r="A15" s="70" t="s">
        <v>54</v>
      </c>
      <c r="B15" s="78">
        <v>2033.895</v>
      </c>
      <c r="D15" s="70" t="s">
        <v>24</v>
      </c>
      <c r="E15" s="73">
        <f>VLOOKUP(D15,Sales!$E$3:$G$780,3,0)</f>
        <v>1228.81</v>
      </c>
      <c r="F15" s="73">
        <f>VLOOKUP($D15,Purchases!$F$4:$H$461,3,0)</f>
        <v>843.22</v>
      </c>
      <c r="G15" s="73">
        <f t="shared" si="0"/>
        <v>385.58999999999992</v>
      </c>
    </row>
    <row r="16" spans="1:7">
      <c r="A16" s="70" t="s">
        <v>72</v>
      </c>
      <c r="B16" s="78">
        <v>2008.9286</v>
      </c>
      <c r="D16" s="70" t="s">
        <v>251</v>
      </c>
      <c r="E16" s="73">
        <f>VLOOKUP(D16,Sales!$E$3:$G$780,3,0)</f>
        <v>1186.4407000000001</v>
      </c>
      <c r="F16" s="73">
        <f>VLOOKUP($D16,Purchases!$F$4:$H$461,3,0)</f>
        <v>818.78499999999997</v>
      </c>
      <c r="G16" s="73">
        <f t="shared" si="0"/>
        <v>367.65570000000014</v>
      </c>
    </row>
    <row r="17" spans="1:7">
      <c r="A17" s="70" t="s">
        <v>64</v>
      </c>
      <c r="B17" s="78">
        <v>1991.53</v>
      </c>
      <c r="D17" s="70" t="s">
        <v>322</v>
      </c>
      <c r="E17" s="73">
        <f>VLOOKUP(D17,Sales!$E$3:$G$780,3,0)</f>
        <v>1875</v>
      </c>
      <c r="F17" s="73">
        <f>VLOOKUP($D17,Purchases!$F$4:$H$461,3,0)</f>
        <v>1527</v>
      </c>
      <c r="G17" s="73">
        <f t="shared" si="0"/>
        <v>348</v>
      </c>
    </row>
    <row r="18" spans="1:7">
      <c r="A18" s="70" t="s">
        <v>25</v>
      </c>
      <c r="B18" s="78">
        <v>1991.53</v>
      </c>
      <c r="D18" s="70" t="s">
        <v>71</v>
      </c>
      <c r="E18" s="73">
        <f>VLOOKUP(D18,Sales!$E$3:$G$780,3,0)</f>
        <v>2330.5100000000002</v>
      </c>
      <c r="F18" s="73">
        <f>VLOOKUP($D18,Purchases!$F$4:$H$461,3,0)</f>
        <v>1984</v>
      </c>
      <c r="G18" s="73">
        <f t="shared" si="0"/>
        <v>346.51000000000022</v>
      </c>
    </row>
    <row r="19" spans="1:7">
      <c r="A19" s="70" t="s">
        <v>76</v>
      </c>
      <c r="B19" s="78">
        <v>1991.53</v>
      </c>
      <c r="D19" s="70" t="s">
        <v>76</v>
      </c>
      <c r="E19" s="73">
        <f>VLOOKUP(D19,Sales!$E$3:$G$780,3,0)</f>
        <v>1991.53</v>
      </c>
      <c r="F19" s="73">
        <f>VLOOKUP($D19,Purchases!$F$4:$H$461,3,0)</f>
        <v>1652.54</v>
      </c>
      <c r="G19" s="73">
        <f t="shared" si="0"/>
        <v>338.99</v>
      </c>
    </row>
    <row r="20" spans="1:7">
      <c r="A20" s="70" t="s">
        <v>344</v>
      </c>
      <c r="B20" s="78">
        <v>1991.5254</v>
      </c>
      <c r="D20" s="70" t="s">
        <v>107</v>
      </c>
      <c r="E20" s="73">
        <f>VLOOKUP(D20,Sales!$E$3:$G$780,3,0)</f>
        <v>1785.71</v>
      </c>
      <c r="F20" s="73">
        <f>VLOOKUP($D20,Purchases!$F$4:$H$461,3,0)</f>
        <v>1455</v>
      </c>
      <c r="G20" s="73">
        <f t="shared" si="0"/>
        <v>330.71000000000004</v>
      </c>
    </row>
    <row r="21" spans="1:7">
      <c r="A21" s="70" t="s">
        <v>322</v>
      </c>
      <c r="B21" s="78">
        <v>1964.2856999999999</v>
      </c>
      <c r="D21" s="70" t="s">
        <v>320</v>
      </c>
      <c r="E21" s="73">
        <f>VLOOKUP(D21,Sales!$E$3:$G$780,3,0)</f>
        <v>1038.1356000000001</v>
      </c>
      <c r="F21" s="73">
        <f>VLOOKUP($D21,Purchases!$F$4:$H$461,3,0)</f>
        <v>720.34</v>
      </c>
      <c r="G21" s="73">
        <f t="shared" si="0"/>
        <v>317.79560000000004</v>
      </c>
    </row>
    <row r="22" spans="1:7">
      <c r="A22" s="70" t="s">
        <v>213</v>
      </c>
      <c r="B22" s="78">
        <v>1906.7797</v>
      </c>
      <c r="D22" s="70" t="s">
        <v>25</v>
      </c>
      <c r="E22" s="73">
        <f>VLOOKUP(D22,Sales!$E$3:$G$780,3,0)</f>
        <v>1991.53</v>
      </c>
      <c r="F22" s="73">
        <f>VLOOKUP($D22,Purchases!$F$4:$H$461,3,0)</f>
        <v>1690.68</v>
      </c>
      <c r="G22" s="73">
        <f t="shared" si="0"/>
        <v>300.84999999999991</v>
      </c>
    </row>
    <row r="23" spans="1:7">
      <c r="A23" s="70" t="s">
        <v>107</v>
      </c>
      <c r="B23" s="78">
        <v>1830.355</v>
      </c>
      <c r="D23" s="70" t="s">
        <v>257</v>
      </c>
      <c r="E23" s="73">
        <f>VLOOKUP(D23,Sales!$E$3:$G$780,3,0)</f>
        <v>1779.6610000000001</v>
      </c>
      <c r="F23" s="73">
        <f>VLOOKUP($D23,Purchases!$F$4:$H$461,3,0)</f>
        <v>1483.05</v>
      </c>
      <c r="G23" s="73">
        <f t="shared" si="0"/>
        <v>296.6110000000001</v>
      </c>
    </row>
    <row r="24" spans="1:7">
      <c r="A24" s="70" t="s">
        <v>257</v>
      </c>
      <c r="B24" s="78">
        <v>1779.6610000000001</v>
      </c>
      <c r="D24" s="70" t="s">
        <v>129</v>
      </c>
      <c r="E24" s="73">
        <f>VLOOKUP(D24,Sales!$E$3:$G$780,3,0)</f>
        <v>1144.07</v>
      </c>
      <c r="F24" s="73">
        <f>VLOOKUP($D24,Purchases!$F$4:$H$461,3,0)</f>
        <v>858.52</v>
      </c>
      <c r="G24" s="73">
        <f t="shared" si="0"/>
        <v>285.54999999999995</v>
      </c>
    </row>
    <row r="25" spans="1:7">
      <c r="A25" s="70" t="s">
        <v>60</v>
      </c>
      <c r="B25" s="78">
        <v>1745.7637999999999</v>
      </c>
      <c r="D25" s="70" t="s">
        <v>110</v>
      </c>
      <c r="E25" s="73">
        <f>VLOOKUP(D25,Sales!$E$3:$G$780,3,0)</f>
        <v>1383.93</v>
      </c>
      <c r="F25" s="73">
        <f>VLOOKUP($D25,Purchases!$F$4:$H$461,3,0)</f>
        <v>1110</v>
      </c>
      <c r="G25" s="73">
        <f t="shared" si="0"/>
        <v>273.93000000000006</v>
      </c>
    </row>
    <row r="26" spans="1:7">
      <c r="A26" s="70" t="s">
        <v>131</v>
      </c>
      <c r="B26" s="78">
        <v>1674.1070999999999</v>
      </c>
      <c r="D26" s="70" t="s">
        <v>341</v>
      </c>
      <c r="E26" s="73">
        <f>VLOOKUP(D26,Sales!$E$3:$G$780,3,0)</f>
        <v>1228.8136</v>
      </c>
      <c r="F26" s="73">
        <f>VLOOKUP($D26,Purchases!$F$4:$H$461,3,0)</f>
        <v>959.33199999999999</v>
      </c>
      <c r="G26" s="73">
        <f t="shared" si="0"/>
        <v>269.48159999999996</v>
      </c>
    </row>
    <row r="27" spans="1:7">
      <c r="A27" s="70" t="s">
        <v>148</v>
      </c>
      <c r="B27" s="78">
        <v>1567.7965999999999</v>
      </c>
      <c r="D27" s="70" t="s">
        <v>212</v>
      </c>
      <c r="E27" s="73">
        <f>VLOOKUP(D27,Sales!$E$3:$G$780,3,0)</f>
        <v>2881.36</v>
      </c>
      <c r="F27" s="73">
        <f>VLOOKUP($D27,Purchases!$F$4:$H$461,3,0)</f>
        <v>2613.69</v>
      </c>
      <c r="G27" s="73">
        <f t="shared" si="0"/>
        <v>267.67000000000007</v>
      </c>
    </row>
    <row r="28" spans="1:7">
      <c r="A28" s="70" t="s">
        <v>326</v>
      </c>
      <c r="B28" s="78">
        <v>1567.7965999999999</v>
      </c>
      <c r="D28" s="70" t="s">
        <v>68</v>
      </c>
      <c r="E28" s="73">
        <f>VLOOKUP(D28,Sales!$E$3:$G$780,3,0)</f>
        <v>1016.95</v>
      </c>
      <c r="F28" s="73">
        <f>VLOOKUP($D28,Purchases!$F$4:$H$461,3,0)</f>
        <v>750.88499999999999</v>
      </c>
      <c r="G28" s="73">
        <f t="shared" si="0"/>
        <v>266.06500000000005</v>
      </c>
    </row>
    <row r="29" spans="1:7">
      <c r="A29" s="70" t="s">
        <v>108</v>
      </c>
      <c r="B29" s="78">
        <v>1562.5</v>
      </c>
      <c r="D29" s="70" t="s">
        <v>72</v>
      </c>
      <c r="E29" s="73">
        <f>VLOOKUP(D29,Sales!$E$3:$G$780,3,0)</f>
        <v>2008.9286</v>
      </c>
      <c r="F29" s="73">
        <f>VLOOKUP($D29,Purchases!$F$4:$H$461,3,0)</f>
        <v>1744</v>
      </c>
      <c r="G29" s="73">
        <f t="shared" si="0"/>
        <v>264.92859999999996</v>
      </c>
    </row>
    <row r="30" spans="1:7">
      <c r="A30" s="70" t="s">
        <v>132</v>
      </c>
      <c r="B30" s="78">
        <v>1468.9260000000002</v>
      </c>
      <c r="D30" s="70" t="s">
        <v>213</v>
      </c>
      <c r="E30" s="73">
        <f>VLOOKUP(D30,Sales!$E$3:$G$780,3,0)</f>
        <v>1906.7797</v>
      </c>
      <c r="F30" s="73">
        <f>VLOOKUP($D30,Purchases!$F$4:$H$461,3,0)</f>
        <v>1645</v>
      </c>
      <c r="G30" s="73">
        <f t="shared" si="0"/>
        <v>261.77970000000005</v>
      </c>
    </row>
    <row r="31" spans="1:7">
      <c r="A31" s="70" t="s">
        <v>69</v>
      </c>
      <c r="B31" s="78">
        <v>1426.5536666666667</v>
      </c>
      <c r="D31" s="70" t="s">
        <v>344</v>
      </c>
      <c r="E31" s="73">
        <f>VLOOKUP(D31,Sales!$E$3:$G$780,3,0)</f>
        <v>1991.5254</v>
      </c>
      <c r="F31" s="73">
        <f>VLOOKUP($D31,Purchases!$F$4:$H$461,3,0)</f>
        <v>1729.95</v>
      </c>
      <c r="G31" s="73">
        <f t="shared" si="0"/>
        <v>261.57539999999995</v>
      </c>
    </row>
    <row r="32" spans="1:7">
      <c r="A32" s="70" t="s">
        <v>110</v>
      </c>
      <c r="B32" s="78">
        <v>1383.93</v>
      </c>
      <c r="D32" s="70" t="s">
        <v>133</v>
      </c>
      <c r="E32" s="73">
        <f>VLOOKUP(D32,Sales!$E$3:$G$780,3,0)</f>
        <v>1313.56</v>
      </c>
      <c r="F32" s="73">
        <f>VLOOKUP($D32,Purchases!$F$4:$H$461,3,0)</f>
        <v>1054.26</v>
      </c>
      <c r="G32" s="73">
        <f t="shared" si="0"/>
        <v>259.29999999999995</v>
      </c>
    </row>
    <row r="33" spans="1:7">
      <c r="A33" s="70" t="s">
        <v>23</v>
      </c>
      <c r="B33" s="78">
        <v>1356.0183333333334</v>
      </c>
      <c r="D33" s="70" t="s">
        <v>300</v>
      </c>
      <c r="E33" s="73">
        <f>VLOOKUP(D33,Sales!$E$3:$G$780,3,0)</f>
        <v>991.52539999999999</v>
      </c>
      <c r="F33" s="73">
        <f>VLOOKUP($D33,Purchases!$F$4:$H$461,3,0)</f>
        <v>735.63</v>
      </c>
      <c r="G33" s="73">
        <f t="shared" si="0"/>
        <v>255.8954</v>
      </c>
    </row>
    <row r="34" spans="1:7">
      <c r="A34" s="70" t="s">
        <v>133</v>
      </c>
      <c r="B34" s="78">
        <v>1313.56</v>
      </c>
      <c r="D34" s="70" t="s">
        <v>321</v>
      </c>
      <c r="E34" s="73">
        <f>VLOOKUP(D34,Sales!$E$3:$G$780,3,0)</f>
        <v>1059.3219999999999</v>
      </c>
      <c r="F34" s="73">
        <f>VLOOKUP($D34,Purchases!$F$4:$H$461,3,0)</f>
        <v>805.09</v>
      </c>
      <c r="G34" s="73">
        <f t="shared" si="0"/>
        <v>254.23199999999986</v>
      </c>
    </row>
    <row r="35" spans="1:7">
      <c r="A35" s="70" t="s">
        <v>341</v>
      </c>
      <c r="B35" s="78">
        <v>1228.8136</v>
      </c>
      <c r="D35" s="70" t="s">
        <v>250</v>
      </c>
      <c r="E35" s="73">
        <f>VLOOKUP(D35,Sales!$E$3:$G$780,3,0)</f>
        <v>1144.0678</v>
      </c>
      <c r="F35" s="73">
        <f>VLOOKUP($D35,Purchases!$F$4:$H$461,3,0)</f>
        <v>900.245</v>
      </c>
      <c r="G35" s="73">
        <f t="shared" si="0"/>
        <v>243.82280000000003</v>
      </c>
    </row>
    <row r="36" spans="1:7">
      <c r="A36" s="70" t="s">
        <v>134</v>
      </c>
      <c r="B36" s="78">
        <v>1228.81</v>
      </c>
      <c r="D36" s="70" t="s">
        <v>88</v>
      </c>
      <c r="E36" s="73">
        <f>VLOOKUP(D36,Sales!$E$3:$G$780,3,0)</f>
        <v>720.34</v>
      </c>
      <c r="F36" s="73">
        <f>VLOOKUP($D36,Purchases!$F$4:$H$461,3,0)</f>
        <v>485</v>
      </c>
      <c r="G36" s="73">
        <f t="shared" si="0"/>
        <v>235.34000000000003</v>
      </c>
    </row>
    <row r="37" spans="1:7">
      <c r="A37" s="70" t="s">
        <v>251</v>
      </c>
      <c r="B37" s="78">
        <v>1186.4407000000001</v>
      </c>
      <c r="D37" s="70" t="s">
        <v>345</v>
      </c>
      <c r="E37" s="73">
        <f>VLOOKUP(D37,Sales!$E$3:$G$780,3,0)</f>
        <v>686.44069999999999</v>
      </c>
      <c r="F37" s="73">
        <f>VLOOKUP($D37,Purchases!$F$4:$H$461,3,0)</f>
        <v>455.11</v>
      </c>
      <c r="G37" s="73">
        <f t="shared" si="0"/>
        <v>231.33069999999998</v>
      </c>
    </row>
    <row r="38" spans="1:7">
      <c r="A38" s="70" t="s">
        <v>210</v>
      </c>
      <c r="B38" s="78">
        <v>1186.44</v>
      </c>
      <c r="D38" s="70" t="s">
        <v>148</v>
      </c>
      <c r="E38" s="73">
        <f>VLOOKUP(D38,Sales!$E$3:$G$780,3,0)</f>
        <v>1567.7965999999999</v>
      </c>
      <c r="F38" s="73">
        <f>VLOOKUP($D38,Purchases!$F$4:$H$461,3,0)</f>
        <v>1338.14</v>
      </c>
      <c r="G38" s="73">
        <f t="shared" si="0"/>
        <v>229.6565999999998</v>
      </c>
    </row>
    <row r="39" spans="1:7">
      <c r="A39" s="70" t="s">
        <v>24</v>
      </c>
      <c r="B39" s="78">
        <v>1179.3750000000002</v>
      </c>
      <c r="D39" s="70" t="s">
        <v>65</v>
      </c>
      <c r="E39" s="73">
        <f>VLOOKUP(D39,Sales!$E$3:$G$780,3,0)</f>
        <v>1186.44</v>
      </c>
      <c r="F39" s="73">
        <f>VLOOKUP($D39,Purchases!$F$4:$H$461,3,0)</f>
        <v>961.06500000000005</v>
      </c>
      <c r="G39" s="73">
        <f t="shared" si="0"/>
        <v>225.375</v>
      </c>
    </row>
    <row r="40" spans="1:7">
      <c r="A40" s="70" t="s">
        <v>250</v>
      </c>
      <c r="B40" s="78">
        <v>1144.0678</v>
      </c>
      <c r="D40" s="70" t="s">
        <v>138</v>
      </c>
      <c r="E40" s="73">
        <f>VLOOKUP(D40,Sales!$E$3:$G$780,3,0)</f>
        <v>783.9</v>
      </c>
      <c r="F40" s="73">
        <f>VLOOKUP($D40,Purchases!$F$4:$H$461,3,0)</f>
        <v>580</v>
      </c>
      <c r="G40" s="73">
        <f t="shared" si="0"/>
        <v>203.89999999999998</v>
      </c>
    </row>
    <row r="41" spans="1:7">
      <c r="A41" s="70" t="s">
        <v>129</v>
      </c>
      <c r="B41" s="78">
        <v>1115.82</v>
      </c>
      <c r="D41" s="70" t="s">
        <v>131</v>
      </c>
      <c r="E41" s="73">
        <f>VLOOKUP(D41,Sales!$E$3:$G$780,3,0)</f>
        <v>1674.1070999999999</v>
      </c>
      <c r="F41" s="73">
        <f>VLOOKUP($D41,Purchases!$F$4:$H$461,3,0)</f>
        <v>1473.22</v>
      </c>
      <c r="G41" s="73">
        <f t="shared" si="0"/>
        <v>200.88709999999992</v>
      </c>
    </row>
    <row r="42" spans="1:7">
      <c r="A42" s="70" t="s">
        <v>65</v>
      </c>
      <c r="B42" s="78">
        <v>1065.3742857142856</v>
      </c>
      <c r="D42" s="70" t="s">
        <v>130</v>
      </c>
      <c r="E42" s="73">
        <f>VLOOKUP(D42,Sales!$E$3:$G$780,3,0)</f>
        <v>1059.32</v>
      </c>
      <c r="F42" s="73">
        <f>VLOOKUP($D42,Purchases!$F$4:$H$461,3,0)</f>
        <v>858.52</v>
      </c>
      <c r="G42" s="73">
        <f t="shared" si="0"/>
        <v>200.79999999999995</v>
      </c>
    </row>
    <row r="43" spans="1:7">
      <c r="A43" s="70" t="s">
        <v>321</v>
      </c>
      <c r="B43" s="78">
        <v>1059.3219999999999</v>
      </c>
      <c r="D43" s="70" t="s">
        <v>229</v>
      </c>
      <c r="E43" s="73">
        <f>VLOOKUP(D43,Sales!$E$3:$G$780,3,0)</f>
        <v>783.89829999999995</v>
      </c>
      <c r="F43" s="73">
        <f>VLOOKUP($D43,Purchases!$F$4:$H$461,3,0)</f>
        <v>585</v>
      </c>
      <c r="G43" s="73">
        <f t="shared" si="0"/>
        <v>198.89829999999995</v>
      </c>
    </row>
    <row r="44" spans="1:7">
      <c r="A44" s="70" t="s">
        <v>130</v>
      </c>
      <c r="B44" s="78">
        <v>1059.32</v>
      </c>
      <c r="D44" s="70" t="s">
        <v>23</v>
      </c>
      <c r="E44" s="73">
        <f>VLOOKUP(D44,Sales!$E$3:$G$780,3,0)</f>
        <v>1398.31</v>
      </c>
      <c r="F44" s="73">
        <f>VLOOKUP($D44,Purchases!$F$4:$H$461,3,0)</f>
        <v>1200</v>
      </c>
      <c r="G44" s="73">
        <f t="shared" si="0"/>
        <v>198.30999999999995</v>
      </c>
    </row>
    <row r="45" spans="1:7">
      <c r="A45" s="70" t="s">
        <v>66</v>
      </c>
      <c r="B45" s="78">
        <v>1059.32</v>
      </c>
      <c r="D45" s="70" t="s">
        <v>317</v>
      </c>
      <c r="E45" s="73">
        <f>VLOOKUP(D45,Sales!$E$3:$G$780,3,0)</f>
        <v>783.89829999999995</v>
      </c>
      <c r="F45" s="73">
        <f>VLOOKUP($D45,Purchases!$F$4:$H$461,3,0)</f>
        <v>592.4</v>
      </c>
      <c r="G45" s="73">
        <f t="shared" si="0"/>
        <v>191.49829999999997</v>
      </c>
    </row>
    <row r="46" spans="1:7">
      <c r="A46" s="70" t="s">
        <v>300</v>
      </c>
      <c r="B46" s="78">
        <v>991.52539999999999</v>
      </c>
      <c r="D46" s="70" t="s">
        <v>222</v>
      </c>
      <c r="E46" s="73">
        <f>VLOOKUP(D46,Sales!$E$3:$G$780,3,0)</f>
        <v>937.5</v>
      </c>
      <c r="F46" s="73">
        <f>VLOOKUP($D46,Purchases!$F$4:$H$461,3,0)</f>
        <v>752</v>
      </c>
      <c r="G46" s="73">
        <f t="shared" si="0"/>
        <v>185.5</v>
      </c>
    </row>
    <row r="47" spans="1:7">
      <c r="A47" s="70" t="s">
        <v>68</v>
      </c>
      <c r="B47" s="78">
        <v>960.45253333333346</v>
      </c>
      <c r="D47" s="70" t="s">
        <v>125</v>
      </c>
      <c r="E47" s="73">
        <f>VLOOKUP(D47,Sales!$E$3:$G$780,3,0)</f>
        <v>703.125</v>
      </c>
      <c r="F47" s="73">
        <f>VLOOKUP($D47,Purchases!$F$4:$H$461,3,0)</f>
        <v>520</v>
      </c>
      <c r="G47" s="73">
        <f t="shared" si="0"/>
        <v>183.125</v>
      </c>
    </row>
    <row r="48" spans="1:7">
      <c r="A48" s="70" t="s">
        <v>222</v>
      </c>
      <c r="B48" s="78">
        <v>937.5</v>
      </c>
      <c r="D48" s="70" t="s">
        <v>158</v>
      </c>
      <c r="E48" s="73">
        <f>VLOOKUP(D48,Sales!$E$3:$G$780,3,0)</f>
        <v>825.89290000000005</v>
      </c>
      <c r="F48" s="73">
        <f>VLOOKUP($D48,Purchases!$F$4:$H$461,3,0)</f>
        <v>649.29</v>
      </c>
      <c r="G48" s="73">
        <f t="shared" si="0"/>
        <v>176.60290000000009</v>
      </c>
    </row>
    <row r="49" spans="1:7">
      <c r="A49" s="70" t="s">
        <v>320</v>
      </c>
      <c r="B49" s="78">
        <v>923.12348571428572</v>
      </c>
      <c r="D49" s="70" t="s">
        <v>132</v>
      </c>
      <c r="E49" s="73">
        <f>VLOOKUP(D49,Sales!$E$3:$G$780,3,0)</f>
        <v>1483.05</v>
      </c>
      <c r="F49" s="73">
        <f>VLOOKUP($D49,Purchases!$F$4:$H$461,3,0)</f>
        <v>1314</v>
      </c>
      <c r="G49" s="73">
        <f t="shared" si="0"/>
        <v>169.04999999999995</v>
      </c>
    </row>
    <row r="50" spans="1:7">
      <c r="A50" s="70" t="s">
        <v>219</v>
      </c>
      <c r="B50" s="78">
        <v>870.53570000000002</v>
      </c>
      <c r="D50" s="70" t="s">
        <v>31</v>
      </c>
      <c r="E50" s="73">
        <f>VLOOKUP(D50,Sales!$E$3:$G$780,3,0)</f>
        <v>575</v>
      </c>
      <c r="F50" s="73">
        <f>VLOOKUP($D50,Purchases!$F$4:$H$461,3,0)</f>
        <v>407</v>
      </c>
      <c r="G50" s="73">
        <f t="shared" si="0"/>
        <v>168</v>
      </c>
    </row>
    <row r="51" spans="1:7">
      <c r="A51" s="70" t="s">
        <v>199</v>
      </c>
      <c r="B51" s="78">
        <v>832.58929999999998</v>
      </c>
      <c r="D51" s="70" t="s">
        <v>134</v>
      </c>
      <c r="E51" s="73">
        <f>VLOOKUP(D51,Sales!$E$3:$G$780,3,0)</f>
        <v>1228.81</v>
      </c>
      <c r="F51" s="73">
        <f>VLOOKUP($D51,Purchases!$F$4:$H$461,3,0)</f>
        <v>1062.05</v>
      </c>
      <c r="G51" s="73">
        <f t="shared" si="0"/>
        <v>166.76</v>
      </c>
    </row>
    <row r="52" spans="1:7">
      <c r="A52" s="70" t="s">
        <v>158</v>
      </c>
      <c r="B52" s="78">
        <v>825.89290000000005</v>
      </c>
      <c r="D52" s="70" t="s">
        <v>299</v>
      </c>
      <c r="E52" s="73">
        <f>VLOOKUP(D52,Sales!$E$3:$G$780,3,0)</f>
        <v>276.78570000000002</v>
      </c>
      <c r="F52" s="73">
        <f>VLOOKUP($D52,Purchases!$F$4:$H$461,3,0)</f>
        <v>236.79</v>
      </c>
      <c r="G52" s="73">
        <f t="shared" si="0"/>
        <v>39.995700000000028</v>
      </c>
    </row>
    <row r="53" spans="1:7">
      <c r="A53" s="70" t="s">
        <v>176</v>
      </c>
      <c r="B53" s="78">
        <v>817.8</v>
      </c>
      <c r="D53" s="70" t="s">
        <v>73</v>
      </c>
      <c r="E53" s="73">
        <f>VLOOKUP(D53,Sales!$E$3:$G$780,3,0)</f>
        <v>614.41</v>
      </c>
      <c r="F53" s="73">
        <f>VLOOKUP($D53,Purchases!$F$4:$H$461,3,0)</f>
        <v>454</v>
      </c>
      <c r="G53" s="73">
        <f t="shared" si="0"/>
        <v>160.40999999999997</v>
      </c>
    </row>
    <row r="54" spans="1:7">
      <c r="A54" s="70" t="s">
        <v>145</v>
      </c>
      <c r="B54" s="78">
        <v>805.0847</v>
      </c>
      <c r="D54" s="70" t="s">
        <v>102</v>
      </c>
      <c r="E54" s="73">
        <f>VLOOKUP(D54,Sales!$E$3:$G$780,3,0)</f>
        <v>650</v>
      </c>
      <c r="F54" s="73">
        <f>VLOOKUP($D54,Purchases!$F$4:$H$461,3,0)</f>
        <v>490</v>
      </c>
      <c r="G54" s="73">
        <f t="shared" si="0"/>
        <v>160</v>
      </c>
    </row>
    <row r="55" spans="1:7">
      <c r="A55" s="70" t="s">
        <v>138</v>
      </c>
      <c r="B55" s="78">
        <v>783.9</v>
      </c>
      <c r="D55" s="70" t="s">
        <v>253</v>
      </c>
      <c r="E55" s="73">
        <f>VLOOKUP(D55,Sales!$E$3:$G$780,3,0)</f>
        <v>593.22029999999995</v>
      </c>
      <c r="F55" s="73">
        <f>VLOOKUP($D55,Purchases!$F$4:$H$461,3,0)</f>
        <v>441.45749999999998</v>
      </c>
      <c r="G55" s="73">
        <f t="shared" si="0"/>
        <v>151.76279999999997</v>
      </c>
    </row>
    <row r="56" spans="1:7">
      <c r="A56" s="70" t="s">
        <v>317</v>
      </c>
      <c r="B56" s="78">
        <v>783.89829999999995</v>
      </c>
      <c r="D56" s="70" t="s">
        <v>219</v>
      </c>
      <c r="E56" s="73">
        <f>VLOOKUP(D56,Sales!$E$3:$G$780,3,0)</f>
        <v>870.53570000000002</v>
      </c>
      <c r="F56" s="73">
        <f>VLOOKUP($D56,Purchases!$F$4:$H$461,3,0)</f>
        <v>719</v>
      </c>
      <c r="G56" s="73">
        <f t="shared" si="0"/>
        <v>151.53570000000002</v>
      </c>
    </row>
    <row r="57" spans="1:7">
      <c r="A57" s="70" t="s">
        <v>229</v>
      </c>
      <c r="B57" s="78">
        <v>783.89829999999995</v>
      </c>
      <c r="D57" s="70" t="s">
        <v>211</v>
      </c>
      <c r="E57" s="73">
        <f>VLOOKUP(D57,Sales!$E$3:$G$780,3,0)</f>
        <v>661.02</v>
      </c>
      <c r="F57" s="73">
        <f>VLOOKUP($D57,Purchases!$F$4:$H$461,3,0)</f>
        <v>511.89</v>
      </c>
      <c r="G57" s="73">
        <f t="shared" si="0"/>
        <v>149.13</v>
      </c>
    </row>
    <row r="58" spans="1:7">
      <c r="A58" s="70" t="s">
        <v>177</v>
      </c>
      <c r="B58" s="78">
        <v>779.66099999999994</v>
      </c>
      <c r="D58" s="70" t="s">
        <v>145</v>
      </c>
      <c r="E58" s="73">
        <f>VLOOKUP(D58,Sales!$E$3:$G$780,3,0)</f>
        <v>805.0847</v>
      </c>
      <c r="F58" s="73">
        <f>VLOOKUP($D58,Purchases!$F$4:$H$461,3,0)</f>
        <v>656.78</v>
      </c>
      <c r="G58" s="73">
        <f t="shared" si="0"/>
        <v>148.30470000000003</v>
      </c>
    </row>
    <row r="59" spans="1:7">
      <c r="A59" s="70" t="s">
        <v>146</v>
      </c>
      <c r="B59" s="78">
        <v>762.71299999999997</v>
      </c>
      <c r="D59" s="70" t="s">
        <v>210</v>
      </c>
      <c r="E59" s="73">
        <f>VLOOKUP(D59,Sales!$E$3:$G$780,3,0)</f>
        <v>1186.44</v>
      </c>
      <c r="F59" s="73">
        <f>VLOOKUP($D59,Purchases!$F$4:$H$461,3,0)</f>
        <v>1039.0350000000001</v>
      </c>
      <c r="G59" s="73">
        <f t="shared" si="0"/>
        <v>147.40499999999997</v>
      </c>
    </row>
    <row r="60" spans="1:7">
      <c r="A60" s="70" t="s">
        <v>292</v>
      </c>
      <c r="B60" s="78">
        <v>741.52539999999999</v>
      </c>
      <c r="D60" s="70" t="s">
        <v>292</v>
      </c>
      <c r="E60" s="73">
        <f>VLOOKUP(D60,Sales!$E$3:$G$780,3,0)</f>
        <v>741.52539999999999</v>
      </c>
      <c r="F60" s="73">
        <f>VLOOKUP($D60,Purchases!$F$4:$H$461,3,0)</f>
        <v>594.94000000000005</v>
      </c>
      <c r="G60" s="73">
        <f t="shared" si="0"/>
        <v>146.58539999999994</v>
      </c>
    </row>
    <row r="61" spans="1:7">
      <c r="A61" s="70" t="s">
        <v>197</v>
      </c>
      <c r="B61" s="78">
        <v>736.60715000000005</v>
      </c>
      <c r="D61" s="70" t="s">
        <v>115</v>
      </c>
      <c r="E61" s="73">
        <f>VLOOKUP(D61,Sales!$E$3:$G$780,3,0)</f>
        <v>720.34</v>
      </c>
      <c r="F61" s="73">
        <f>VLOOKUP($D61,Purchases!$F$4:$H$461,3,0)</f>
        <v>580</v>
      </c>
      <c r="G61" s="73">
        <f t="shared" si="0"/>
        <v>140.34000000000003</v>
      </c>
    </row>
    <row r="62" spans="1:7">
      <c r="A62" s="70" t="s">
        <v>208</v>
      </c>
      <c r="B62" s="78">
        <v>736.60709999999995</v>
      </c>
      <c r="D62" s="70" t="s">
        <v>32</v>
      </c>
      <c r="E62" s="73">
        <f>VLOOKUP(D62,Sales!$E$3:$G$780,3,0)</f>
        <v>625</v>
      </c>
      <c r="F62" s="73">
        <f>VLOOKUP($D62,Purchases!$F$4:$H$461,3,0)</f>
        <v>485</v>
      </c>
      <c r="G62" s="73">
        <f t="shared" si="0"/>
        <v>140</v>
      </c>
    </row>
    <row r="63" spans="1:7">
      <c r="A63" s="70" t="s">
        <v>113</v>
      </c>
      <c r="B63" s="78">
        <v>730.93269999999995</v>
      </c>
      <c r="D63" s="70" t="s">
        <v>34</v>
      </c>
      <c r="E63" s="73">
        <f>VLOOKUP(D63,Sales!$E$3:$G$780,3,0)</f>
        <v>508.47</v>
      </c>
      <c r="F63" s="73">
        <f>VLOOKUP($D63,Purchases!$F$4:$H$461,3,0)</f>
        <v>368.66500000000002</v>
      </c>
      <c r="G63" s="73">
        <f t="shared" si="0"/>
        <v>139.80500000000001</v>
      </c>
    </row>
    <row r="64" spans="1:7">
      <c r="A64" s="70" t="s">
        <v>125</v>
      </c>
      <c r="B64" s="78">
        <v>703.125</v>
      </c>
      <c r="D64" s="70" t="s">
        <v>316</v>
      </c>
      <c r="E64" s="73">
        <f>VLOOKUP(D64,Sales!$E$3:$G$780,3,0)</f>
        <v>572.03390000000002</v>
      </c>
      <c r="F64" s="73">
        <f>VLOOKUP($D64,Purchases!$F$4:$H$461,3,0)</f>
        <v>432.23</v>
      </c>
      <c r="G64" s="73">
        <f t="shared" si="0"/>
        <v>139.8039</v>
      </c>
    </row>
    <row r="65" spans="1:7">
      <c r="A65" s="70" t="s">
        <v>188</v>
      </c>
      <c r="B65" s="78">
        <v>677.97</v>
      </c>
      <c r="D65" s="70" t="s">
        <v>319</v>
      </c>
      <c r="E65" s="73">
        <f>VLOOKUP(D65,Sales!$E$3:$G$780,3,0)</f>
        <v>487.28809999999999</v>
      </c>
      <c r="F65" s="73">
        <f>VLOOKUP($D65,Purchases!$F$4:$H$461,3,0)</f>
        <v>348.322</v>
      </c>
      <c r="G65" s="73">
        <f t="shared" si="0"/>
        <v>138.96609999999998</v>
      </c>
    </row>
    <row r="66" spans="1:7">
      <c r="A66" s="70" t="s">
        <v>115</v>
      </c>
      <c r="B66" s="78">
        <v>677.96643333333338</v>
      </c>
      <c r="D66" s="70" t="s">
        <v>293</v>
      </c>
      <c r="E66" s="73">
        <f>VLOOKUP(D66,Sales!$E$3:$G$780,3,0)</f>
        <v>4915.2542000000003</v>
      </c>
      <c r="F66" s="73">
        <f>VLOOKUP($D66,Purchases!$F$4:$H$461,3,0)</f>
        <v>4777.3599999999997</v>
      </c>
      <c r="G66" s="73">
        <f t="shared" si="0"/>
        <v>137.89420000000064</v>
      </c>
    </row>
    <row r="67" spans="1:7">
      <c r="A67" s="70" t="s">
        <v>88</v>
      </c>
      <c r="B67" s="78">
        <v>672.18837272727262</v>
      </c>
      <c r="D67" s="70" t="s">
        <v>70</v>
      </c>
      <c r="E67" s="73">
        <f>VLOOKUP(D67,Sales!$E$3:$G$780,3,0)</f>
        <v>2161.0169000000001</v>
      </c>
      <c r="F67" s="73">
        <f>VLOOKUP($D67,Purchases!$F$4:$H$461,3,0)</f>
        <v>2025.5250000000001</v>
      </c>
      <c r="G67" s="73">
        <f t="shared" si="0"/>
        <v>135.49189999999999</v>
      </c>
    </row>
    <row r="68" spans="1:7">
      <c r="A68" s="70" t="s">
        <v>157</v>
      </c>
      <c r="B68" s="78">
        <v>669.64290000000005</v>
      </c>
      <c r="D68" s="70" t="s">
        <v>30</v>
      </c>
      <c r="E68" s="73">
        <f>VLOOKUP(D68,Sales!$E$3:$G$780,3,0)</f>
        <v>400</v>
      </c>
      <c r="F68" s="73">
        <f>VLOOKUP($D68,Purchases!$F$4:$H$461,3,0)</f>
        <v>265</v>
      </c>
      <c r="G68" s="73">
        <f t="shared" ref="G68:G131" si="1">E68-F68</f>
        <v>135</v>
      </c>
    </row>
    <row r="69" spans="1:7">
      <c r="A69" s="70" t="s">
        <v>211</v>
      </c>
      <c r="B69" s="78">
        <v>658.9</v>
      </c>
      <c r="D69" s="70" t="s">
        <v>242</v>
      </c>
      <c r="E69" s="73">
        <f>VLOOKUP(D69,Sales!$E$3:$G$780,3,0)</f>
        <v>513.39</v>
      </c>
      <c r="F69" s="73">
        <f>VLOOKUP($D69,Purchases!$F$4:$H$461,3,0)</f>
        <v>379.46</v>
      </c>
      <c r="G69" s="73">
        <f t="shared" si="1"/>
        <v>133.93</v>
      </c>
    </row>
    <row r="70" spans="1:7">
      <c r="A70" s="70" t="s">
        <v>32</v>
      </c>
      <c r="B70" s="78">
        <v>649.71780000000001</v>
      </c>
      <c r="D70" s="70" t="s">
        <v>227</v>
      </c>
      <c r="E70" s="73">
        <f>VLOOKUP(D70,Sales!$E$3:$G$780,3,0)</f>
        <v>593.22029999999995</v>
      </c>
      <c r="F70" s="73">
        <f>VLOOKUP($D70,Purchases!$F$4:$H$461,3,0)</f>
        <v>462</v>
      </c>
      <c r="G70" s="73">
        <f t="shared" si="1"/>
        <v>131.22029999999995</v>
      </c>
    </row>
    <row r="71" spans="1:7">
      <c r="A71" s="70" t="s">
        <v>218</v>
      </c>
      <c r="B71" s="78">
        <v>641.80550000000017</v>
      </c>
      <c r="D71" s="70" t="s">
        <v>208</v>
      </c>
      <c r="E71" s="73">
        <f>VLOOKUP(D71,Sales!$E$3:$G$780,3,0)</f>
        <v>736.60709999999995</v>
      </c>
      <c r="F71" s="73">
        <f>VLOOKUP($D71,Purchases!$F$4:$H$461,3,0)</f>
        <v>610.72</v>
      </c>
      <c r="G71" s="73">
        <f t="shared" si="1"/>
        <v>125.88709999999992</v>
      </c>
    </row>
    <row r="72" spans="1:7">
      <c r="A72" s="70" t="s">
        <v>345</v>
      </c>
      <c r="B72" s="78">
        <v>641.24294999999995</v>
      </c>
      <c r="D72" s="70" t="s">
        <v>160</v>
      </c>
      <c r="E72" s="73">
        <f>VLOOKUP(D72,Sales!$E$3:$G$780,3,0)</f>
        <v>491.07139999999998</v>
      </c>
      <c r="F72" s="73">
        <f>VLOOKUP($D72,Purchases!$F$4:$H$461,3,0)</f>
        <v>366.43</v>
      </c>
      <c r="G72" s="73">
        <f t="shared" si="1"/>
        <v>124.64139999999998</v>
      </c>
    </row>
    <row r="73" spans="1:7">
      <c r="A73" s="70" t="s">
        <v>209</v>
      </c>
      <c r="B73" s="78">
        <v>625</v>
      </c>
      <c r="D73" s="70" t="s">
        <v>113</v>
      </c>
      <c r="E73" s="73">
        <f>VLOOKUP(D73,Sales!$E$3:$G$780,3,0)</f>
        <v>720.34</v>
      </c>
      <c r="F73" s="73">
        <f>VLOOKUP($D73,Purchases!$F$4:$H$461,3,0)</f>
        <v>596</v>
      </c>
      <c r="G73" s="73">
        <f t="shared" si="1"/>
        <v>124.34000000000003</v>
      </c>
    </row>
    <row r="74" spans="1:7">
      <c r="A74" s="70" t="s">
        <v>63</v>
      </c>
      <c r="B74" s="78">
        <v>620.33600000000001</v>
      </c>
      <c r="D74" s="70" t="s">
        <v>178</v>
      </c>
      <c r="E74" s="73">
        <f>VLOOKUP(D74,Sales!$E$3:$G$780,3,0)</f>
        <v>305.08499999999998</v>
      </c>
      <c r="F74" s="73">
        <f>VLOOKUP($D74,Purchases!$F$4:$H$461,3,0)</f>
        <v>181</v>
      </c>
      <c r="G74" s="73">
        <f t="shared" si="1"/>
        <v>124.08499999999998</v>
      </c>
    </row>
    <row r="75" spans="1:7">
      <c r="A75" s="70" t="s">
        <v>73</v>
      </c>
      <c r="B75" s="78">
        <v>614.41</v>
      </c>
      <c r="D75" s="70" t="s">
        <v>281</v>
      </c>
      <c r="E75" s="73">
        <f>VLOOKUP(D75,Sales!$E$3:$G$780,3,0)</f>
        <v>474.5763</v>
      </c>
      <c r="F75" s="73">
        <f>VLOOKUP($D75,Purchases!$F$4:$H$461,3,0)</f>
        <v>351.69</v>
      </c>
      <c r="G75" s="73">
        <f t="shared" si="1"/>
        <v>122.88630000000001</v>
      </c>
    </row>
    <row r="76" spans="1:7">
      <c r="A76" s="70" t="s">
        <v>253</v>
      </c>
      <c r="B76" s="78">
        <v>614.40674999999999</v>
      </c>
      <c r="D76" s="70" t="s">
        <v>87</v>
      </c>
      <c r="E76" s="73">
        <f>VLOOKUP(D76,Sales!$E$3:$G$780,3,0)</f>
        <v>529.66</v>
      </c>
      <c r="F76" s="73">
        <f>VLOOKUP($D76,Purchases!$F$4:$H$461,3,0)</f>
        <v>407</v>
      </c>
      <c r="G76" s="73">
        <f t="shared" si="1"/>
        <v>122.65999999999997</v>
      </c>
    </row>
    <row r="77" spans="1:7">
      <c r="A77" s="70" t="s">
        <v>102</v>
      </c>
      <c r="B77" s="78">
        <v>600</v>
      </c>
      <c r="D77" s="70" t="s">
        <v>252</v>
      </c>
      <c r="E77" s="73">
        <f>VLOOKUP(D77,Sales!$E$3:$G$780,3,0)</f>
        <v>296.61</v>
      </c>
      <c r="F77" s="73">
        <f>VLOOKUP($D77,Purchases!$F$4:$H$461,3,0)</f>
        <v>175.10400000000001</v>
      </c>
      <c r="G77" s="73">
        <f t="shared" si="1"/>
        <v>121.506</v>
      </c>
    </row>
    <row r="78" spans="1:7">
      <c r="A78" s="70" t="s">
        <v>238</v>
      </c>
      <c r="B78" s="78">
        <v>600</v>
      </c>
      <c r="D78" s="70" t="s">
        <v>340</v>
      </c>
      <c r="E78" s="73">
        <f>VLOOKUP(D78,Sales!$E$3:$G$780,3,0)</f>
        <v>466.10169999999999</v>
      </c>
      <c r="F78" s="73">
        <f>VLOOKUP($D78,Purchases!$F$4:$H$461,3,0)</f>
        <v>346.61</v>
      </c>
      <c r="G78" s="73">
        <f t="shared" si="1"/>
        <v>119.49169999999998</v>
      </c>
    </row>
    <row r="79" spans="1:7">
      <c r="A79" s="70" t="s">
        <v>277</v>
      </c>
      <c r="B79" s="78">
        <v>593.75</v>
      </c>
      <c r="D79" s="70" t="s">
        <v>278</v>
      </c>
      <c r="E79" s="73">
        <f>VLOOKUP(D79,Sales!$E$3:$G$780,3,0)</f>
        <v>533.89829999999995</v>
      </c>
      <c r="F79" s="73">
        <f>VLOOKUP($D79,Purchases!$F$4:$H$461,3,0)</f>
        <v>368.66</v>
      </c>
      <c r="G79" s="73">
        <f t="shared" si="1"/>
        <v>165.23829999999992</v>
      </c>
    </row>
    <row r="80" spans="1:7">
      <c r="A80" s="70" t="s">
        <v>227</v>
      </c>
      <c r="B80" s="78">
        <v>593.22029999999995</v>
      </c>
      <c r="D80" s="70" t="s">
        <v>177</v>
      </c>
      <c r="E80" s="73">
        <f>VLOOKUP(D80,Sales!$E$3:$G$780,3,0)</f>
        <v>779.66099999999994</v>
      </c>
      <c r="F80" s="73">
        <f>VLOOKUP($D80,Purchases!$F$4:$H$461,3,0)</f>
        <v>665</v>
      </c>
      <c r="G80" s="73">
        <f t="shared" si="1"/>
        <v>114.66099999999994</v>
      </c>
    </row>
    <row r="81" spans="1:7">
      <c r="A81" s="70" t="s">
        <v>105</v>
      </c>
      <c r="B81" s="78">
        <v>588.33333333333337</v>
      </c>
      <c r="D81" s="70" t="s">
        <v>157</v>
      </c>
      <c r="E81" s="73">
        <f>VLOOKUP(D81,Sales!$E$3:$G$780,3,0)</f>
        <v>669.64290000000005</v>
      </c>
      <c r="F81" s="73">
        <f>VLOOKUP($D81,Purchases!$F$4:$H$461,3,0)</f>
        <v>559.59</v>
      </c>
      <c r="G81" s="73">
        <f t="shared" si="1"/>
        <v>110.05290000000002</v>
      </c>
    </row>
    <row r="82" spans="1:7">
      <c r="A82" s="70" t="s">
        <v>181</v>
      </c>
      <c r="B82" s="78">
        <v>575</v>
      </c>
      <c r="D82" s="70" t="s">
        <v>188</v>
      </c>
      <c r="E82" s="73">
        <f>VLOOKUP(D82,Sales!$E$3:$G$780,3,0)</f>
        <v>677.97</v>
      </c>
      <c r="F82" s="73">
        <f>VLOOKUP($D82,Purchases!$F$4:$H$461,3,0)</f>
        <v>570</v>
      </c>
      <c r="G82" s="73">
        <f t="shared" si="1"/>
        <v>107.97000000000003</v>
      </c>
    </row>
    <row r="83" spans="1:7">
      <c r="A83" s="70" t="s">
        <v>147</v>
      </c>
      <c r="B83" s="78">
        <v>572.03390000000002</v>
      </c>
      <c r="D83" s="70" t="s">
        <v>147</v>
      </c>
      <c r="E83" s="73">
        <f>VLOOKUP(D83,Sales!$E$3:$G$780,3,0)</f>
        <v>572.03390000000002</v>
      </c>
      <c r="F83" s="73">
        <f>VLOOKUP($D83,Purchases!$F$4:$H$461,3,0)</f>
        <v>466.1</v>
      </c>
      <c r="G83" s="73">
        <f t="shared" si="1"/>
        <v>105.93389999999999</v>
      </c>
    </row>
    <row r="84" spans="1:7">
      <c r="A84" s="70" t="s">
        <v>316</v>
      </c>
      <c r="B84" s="78">
        <v>572.03390000000002</v>
      </c>
      <c r="D84" s="70" t="s">
        <v>146</v>
      </c>
      <c r="E84" s="73">
        <f>VLOOKUP(D84,Sales!$E$3:$G$780,3,0)</f>
        <v>762.71299999999997</v>
      </c>
      <c r="F84" s="73">
        <f>VLOOKUP($D84,Purchases!$F$4:$H$461,3,0)</f>
        <v>656.78</v>
      </c>
      <c r="G84" s="73">
        <f t="shared" si="1"/>
        <v>105.93299999999999</v>
      </c>
    </row>
    <row r="85" spans="1:7">
      <c r="A85" s="70" t="s">
        <v>99</v>
      </c>
      <c r="B85" s="78">
        <v>557</v>
      </c>
      <c r="D85" s="70" t="s">
        <v>197</v>
      </c>
      <c r="E85" s="73">
        <f>VLOOKUP(D85,Sales!$E$3:$G$780,3,0)</f>
        <v>714.28570000000002</v>
      </c>
      <c r="F85" s="73">
        <f>VLOOKUP($D85,Purchases!$F$4:$H$461,3,0)</f>
        <v>610.71</v>
      </c>
      <c r="G85" s="73">
        <f t="shared" si="1"/>
        <v>103.57569999999998</v>
      </c>
    </row>
    <row r="86" spans="1:7">
      <c r="A86" s="70" t="s">
        <v>31</v>
      </c>
      <c r="B86" s="78">
        <v>542.96538999999996</v>
      </c>
      <c r="D86" s="70" t="s">
        <v>228</v>
      </c>
      <c r="E86" s="73">
        <f>VLOOKUP(D86,Sales!$E$3:$G$780,3,0)</f>
        <v>402.54239999999999</v>
      </c>
      <c r="F86" s="73">
        <f>VLOOKUP($D86,Purchases!$F$4:$H$461,3,0)</f>
        <v>302</v>
      </c>
      <c r="G86" s="73">
        <f t="shared" si="1"/>
        <v>100.54239999999999</v>
      </c>
    </row>
    <row r="87" spans="1:7">
      <c r="A87" s="70" t="s">
        <v>104</v>
      </c>
      <c r="B87" s="78">
        <v>520</v>
      </c>
      <c r="D87" s="70" t="s">
        <v>194</v>
      </c>
      <c r="E87" s="73">
        <f>VLOOKUP(D87,Sales!$E$3:$G$780,3,0)</f>
        <v>439.73</v>
      </c>
      <c r="F87" s="73">
        <f>VLOOKUP($D87,Purchases!$F$4:$H$461,3,0)</f>
        <v>340.71</v>
      </c>
      <c r="G87" s="73">
        <f t="shared" si="1"/>
        <v>99.020000000000039</v>
      </c>
    </row>
    <row r="88" spans="1:7">
      <c r="A88" s="70" t="s">
        <v>87</v>
      </c>
      <c r="B88" s="78">
        <v>514.1246666666666</v>
      </c>
      <c r="D88" s="70" t="s">
        <v>66</v>
      </c>
      <c r="E88" s="73">
        <f>VLOOKUP(D88,Sales!$E$3:$G$780,3,0)</f>
        <v>1059.32</v>
      </c>
      <c r="F88" s="73">
        <f>VLOOKUP($D88,Purchases!$F$4:$H$461,3,0)</f>
        <v>961.06500000000005</v>
      </c>
      <c r="G88" s="73">
        <f t="shared" si="1"/>
        <v>98.254999999999882</v>
      </c>
    </row>
    <row r="89" spans="1:7">
      <c r="A89" s="70" t="s">
        <v>278</v>
      </c>
      <c r="B89" s="78">
        <v>510.59319999999991</v>
      </c>
      <c r="D89" s="70" t="s">
        <v>209</v>
      </c>
      <c r="E89" s="73">
        <f>VLOOKUP(D89,Sales!$E$3:$G$780,3,0)</f>
        <v>625</v>
      </c>
      <c r="F89" s="73">
        <f>VLOOKUP($D89,Purchases!$F$4:$H$461,3,0)</f>
        <v>527.14</v>
      </c>
      <c r="G89" s="73">
        <f t="shared" si="1"/>
        <v>97.860000000000014</v>
      </c>
    </row>
    <row r="90" spans="1:7">
      <c r="A90" s="70" t="s">
        <v>112</v>
      </c>
      <c r="B90" s="78">
        <v>508.47460000000001</v>
      </c>
      <c r="D90" s="70" t="s">
        <v>181</v>
      </c>
      <c r="E90" s="73">
        <f>VLOOKUP(D90,Sales!$E$3:$G$780,3,0)</f>
        <v>575</v>
      </c>
      <c r="F90" s="73">
        <f>VLOOKUP($D90,Purchases!$F$4:$H$461,3,0)</f>
        <v>483</v>
      </c>
      <c r="G90" s="73">
        <f t="shared" si="1"/>
        <v>92</v>
      </c>
    </row>
    <row r="91" spans="1:7">
      <c r="A91" s="70" t="s">
        <v>98</v>
      </c>
      <c r="B91" s="78">
        <v>507.5</v>
      </c>
      <c r="D91" s="70" t="s">
        <v>315</v>
      </c>
      <c r="E91" s="73">
        <f>VLOOKUP(D91,Sales!$E$3:$G$780,3,0)</f>
        <v>271.18639999999999</v>
      </c>
      <c r="F91" s="73">
        <f>VLOOKUP($D91,Purchases!$F$4:$H$461,3,0)</f>
        <v>180.52</v>
      </c>
      <c r="G91" s="73">
        <f t="shared" si="1"/>
        <v>90.666399999999982</v>
      </c>
    </row>
    <row r="92" spans="1:7">
      <c r="A92" s="70" t="s">
        <v>180</v>
      </c>
      <c r="B92" s="78">
        <v>500</v>
      </c>
      <c r="D92" s="70" t="s">
        <v>245</v>
      </c>
      <c r="E92" s="73">
        <f>VLOOKUP(D92,Sales!$E$3:$G$780,3,0)</f>
        <v>410</v>
      </c>
      <c r="F92" s="73">
        <f>VLOOKUP($D92,Purchases!$F$4:$H$461,3,0)</f>
        <v>321.43</v>
      </c>
      <c r="G92" s="73">
        <f t="shared" si="1"/>
        <v>88.57</v>
      </c>
    </row>
    <row r="93" spans="1:7">
      <c r="A93" s="70" t="s">
        <v>242</v>
      </c>
      <c r="B93" s="78">
        <v>494.41819999999996</v>
      </c>
      <c r="D93" s="70" t="s">
        <v>142</v>
      </c>
      <c r="E93" s="73">
        <f>VLOOKUP(D93,Sales!$E$3:$G$780,3,0)</f>
        <v>290</v>
      </c>
      <c r="F93" s="73">
        <f>VLOOKUP($D93,Purchases!$F$4:$H$461,3,0)</f>
        <v>225</v>
      </c>
      <c r="G93" s="73">
        <f t="shared" si="1"/>
        <v>65</v>
      </c>
    </row>
    <row r="94" spans="1:7">
      <c r="A94" s="70" t="s">
        <v>160</v>
      </c>
      <c r="B94" s="78">
        <v>491.07139999999998</v>
      </c>
      <c r="D94" s="70" t="s">
        <v>112</v>
      </c>
      <c r="E94" s="73">
        <f>VLOOKUP(D94,Sales!$E$3:$G$780,3,0)</f>
        <v>508.47460000000001</v>
      </c>
      <c r="F94" s="73">
        <f>VLOOKUP($D94,Purchases!$F$4:$H$461,3,0)</f>
        <v>425.44</v>
      </c>
      <c r="G94" s="73">
        <f t="shared" si="1"/>
        <v>83.034600000000012</v>
      </c>
    </row>
    <row r="95" spans="1:7">
      <c r="A95" s="70" t="s">
        <v>97</v>
      </c>
      <c r="B95" s="78">
        <v>488.75</v>
      </c>
      <c r="D95" s="70" t="s">
        <v>108</v>
      </c>
      <c r="E95" s="73">
        <f>VLOOKUP(D95,Sales!$E$3:$G$780,3,0)</f>
        <v>1562.5</v>
      </c>
      <c r="F95" s="73">
        <f>VLOOKUP($D95,Purchases!$F$4:$H$461,3,0)</f>
        <v>1480</v>
      </c>
      <c r="G95" s="73">
        <f t="shared" si="1"/>
        <v>82.5</v>
      </c>
    </row>
    <row r="96" spans="1:7">
      <c r="A96" s="70" t="s">
        <v>319</v>
      </c>
      <c r="B96" s="78">
        <v>487.28809999999999</v>
      </c>
      <c r="D96" s="70" t="s">
        <v>176</v>
      </c>
      <c r="E96" s="73">
        <f>VLOOKUP(D96,Sales!$E$3:$G$780,3,0)</f>
        <v>817.8</v>
      </c>
      <c r="F96" s="73">
        <f>VLOOKUP($D96,Purchases!$F$4:$H$461,3,0)</f>
        <v>735.63</v>
      </c>
      <c r="G96" s="73">
        <f t="shared" si="1"/>
        <v>82.169999999999959</v>
      </c>
    </row>
    <row r="97" spans="1:7">
      <c r="A97" s="70" t="s">
        <v>265</v>
      </c>
      <c r="B97" s="78">
        <v>487.28782499999994</v>
      </c>
      <c r="D97" s="70" t="s">
        <v>238</v>
      </c>
      <c r="E97" s="73">
        <f>VLOOKUP(D97,Sales!$E$3:$G$780,3,0)</f>
        <v>600</v>
      </c>
      <c r="F97" s="73">
        <f>VLOOKUP($D97,Purchases!$F$4:$H$461,3,0)</f>
        <v>517.86</v>
      </c>
      <c r="G97" s="73">
        <f t="shared" si="1"/>
        <v>82.139999999999986</v>
      </c>
    </row>
    <row r="98" spans="1:7">
      <c r="A98" s="70" t="s">
        <v>153</v>
      </c>
      <c r="B98" s="78">
        <v>482.5</v>
      </c>
      <c r="D98" s="70" t="s">
        <v>199</v>
      </c>
      <c r="E98" s="73">
        <f>VLOOKUP(D98,Sales!$E$3:$G$780,3,0)</f>
        <v>821.42859999999996</v>
      </c>
      <c r="F98" s="73">
        <f>VLOOKUP($D98,Purchases!$F$4:$H$461,3,0)</f>
        <v>739.29</v>
      </c>
      <c r="G98" s="73">
        <f t="shared" si="1"/>
        <v>82.138599999999997</v>
      </c>
    </row>
    <row r="99" spans="1:7">
      <c r="A99" s="70" t="s">
        <v>34</v>
      </c>
      <c r="B99" s="78">
        <v>480.22446666666673</v>
      </c>
      <c r="D99" s="70" t="s">
        <v>287</v>
      </c>
      <c r="E99" s="73">
        <f>VLOOKUP(D99,Sales!$E$3:$G$780,3,0)</f>
        <v>254.2373</v>
      </c>
      <c r="F99" s="73">
        <f>VLOOKUP($D99,Purchases!$F$4:$H$461,3,0)</f>
        <v>173.73</v>
      </c>
      <c r="G99" s="73">
        <f t="shared" si="1"/>
        <v>80.507300000000015</v>
      </c>
    </row>
    <row r="100" spans="1:7">
      <c r="A100" s="70" t="s">
        <v>95</v>
      </c>
      <c r="B100" s="78">
        <v>477.5</v>
      </c>
      <c r="D100" s="70" t="s">
        <v>100</v>
      </c>
      <c r="E100" s="73">
        <f>VLOOKUP(D100,Sales!$E$3:$G$780,3,0)</f>
        <v>450</v>
      </c>
      <c r="F100" s="73">
        <f>VLOOKUP($D100,Purchases!$F$4:$H$461,3,0)</f>
        <v>370</v>
      </c>
      <c r="G100" s="73">
        <f t="shared" si="1"/>
        <v>80</v>
      </c>
    </row>
    <row r="101" spans="1:7">
      <c r="A101" s="70" t="s">
        <v>103</v>
      </c>
      <c r="B101" s="78">
        <v>477.5</v>
      </c>
      <c r="D101" s="70" t="s">
        <v>288</v>
      </c>
      <c r="E101" s="73">
        <f>VLOOKUP(D101,Sales!$E$3:$G$780,3,0)</f>
        <v>240.113</v>
      </c>
      <c r="F101" s="73">
        <f>VLOOKUP($D101,Purchases!$F$4:$H$461,3,0)</f>
        <v>161.01689999999999</v>
      </c>
      <c r="G101" s="73">
        <f t="shared" si="1"/>
        <v>79.096100000000007</v>
      </c>
    </row>
    <row r="102" spans="1:7">
      <c r="A102" s="70" t="s">
        <v>127</v>
      </c>
      <c r="B102" s="78">
        <v>476.66666666666669</v>
      </c>
      <c r="D102" s="70" t="s">
        <v>286</v>
      </c>
      <c r="E102" s="73">
        <f>VLOOKUP(D102,Sales!$E$3:$G$780,3,0)</f>
        <v>292.37290000000002</v>
      </c>
      <c r="F102" s="73">
        <f>VLOOKUP($D102,Purchases!$F$4:$H$461,3,0)</f>
        <v>214.41</v>
      </c>
      <c r="G102" s="73">
        <f t="shared" si="1"/>
        <v>77.962900000000019</v>
      </c>
    </row>
    <row r="103" spans="1:7">
      <c r="A103" s="70" t="s">
        <v>128</v>
      </c>
      <c r="B103" s="78">
        <v>475</v>
      </c>
      <c r="D103" s="70" t="s">
        <v>180</v>
      </c>
      <c r="E103" s="73">
        <f>VLOOKUP(D103,Sales!$E$3:$G$780,3,0)</f>
        <v>500</v>
      </c>
      <c r="F103" s="73">
        <f>VLOOKUP($D103,Purchases!$F$4:$H$461,3,0)</f>
        <v>423</v>
      </c>
      <c r="G103" s="73">
        <f t="shared" si="1"/>
        <v>77</v>
      </c>
    </row>
    <row r="104" spans="1:7">
      <c r="A104" s="70" t="s">
        <v>290</v>
      </c>
      <c r="B104" s="78">
        <v>474.5763</v>
      </c>
      <c r="D104" s="70" t="s">
        <v>101</v>
      </c>
      <c r="E104" s="73">
        <f>VLOOKUP(D104,Sales!$E$3:$G$780,3,0)</f>
        <v>350</v>
      </c>
      <c r="F104" s="73">
        <f>VLOOKUP($D104,Purchases!$F$4:$H$461,3,0)</f>
        <v>275</v>
      </c>
      <c r="G104" s="73">
        <f t="shared" si="1"/>
        <v>75</v>
      </c>
    </row>
    <row r="105" spans="1:7">
      <c r="A105" s="70" t="s">
        <v>281</v>
      </c>
      <c r="B105" s="78">
        <v>474.5763</v>
      </c>
      <c r="D105" s="70" t="s">
        <v>59</v>
      </c>
      <c r="E105" s="73">
        <f>VLOOKUP(D105,Sales!$E$3:$G$780,3,0)</f>
        <v>280</v>
      </c>
      <c r="F105" s="73">
        <f>VLOOKUP($D105,Purchases!$F$4:$H$461,3,0)</f>
        <v>205</v>
      </c>
      <c r="G105" s="73">
        <f t="shared" si="1"/>
        <v>75</v>
      </c>
    </row>
    <row r="106" spans="1:7">
      <c r="A106" s="70" t="s">
        <v>340</v>
      </c>
      <c r="B106" s="78">
        <v>466.10169999999999</v>
      </c>
      <c r="D106" s="70" t="s">
        <v>51</v>
      </c>
      <c r="E106" s="73">
        <f>VLOOKUP(D106,Sales!$E$3:$G$780,3,0)</f>
        <v>250</v>
      </c>
      <c r="F106" s="73">
        <f>VLOOKUP($D106,Purchases!$F$4:$H$461,3,0)</f>
        <v>175</v>
      </c>
      <c r="G106" s="73">
        <f t="shared" si="1"/>
        <v>75</v>
      </c>
    </row>
    <row r="107" spans="1:7">
      <c r="A107" s="70" t="s">
        <v>106</v>
      </c>
      <c r="B107" s="78">
        <v>456.94833333333332</v>
      </c>
      <c r="D107" s="70" t="s">
        <v>179</v>
      </c>
      <c r="E107" s="73">
        <f>VLOOKUP(D107,Sales!$E$3:$G$780,3,0)</f>
        <v>325</v>
      </c>
      <c r="F107" s="73">
        <f>VLOOKUP($D107,Purchases!$F$4:$H$461,3,0)</f>
        <v>248</v>
      </c>
      <c r="G107" s="73">
        <f t="shared" si="1"/>
        <v>77</v>
      </c>
    </row>
    <row r="108" spans="1:7">
      <c r="A108" s="70" t="s">
        <v>247</v>
      </c>
      <c r="B108" s="78">
        <v>446.42854999999997</v>
      </c>
      <c r="D108" s="70" t="s">
        <v>86</v>
      </c>
      <c r="E108" s="73">
        <f>VLOOKUP(D108,Sales!$E$3:$G$780,3,0)</f>
        <v>338.98</v>
      </c>
      <c r="F108" s="73">
        <f>VLOOKUP($D108,Purchases!$F$4:$H$461,3,0)</f>
        <v>265</v>
      </c>
      <c r="G108" s="73">
        <f t="shared" si="1"/>
        <v>73.980000000000018</v>
      </c>
    </row>
    <row r="109" spans="1:7">
      <c r="A109" s="70" t="s">
        <v>100</v>
      </c>
      <c r="B109" s="78">
        <v>442.5</v>
      </c>
      <c r="D109" s="70" t="s">
        <v>75</v>
      </c>
      <c r="E109" s="73">
        <f>VLOOKUP(D109,Sales!$E$3:$G$780,3,0)</f>
        <v>357.14</v>
      </c>
      <c r="F109" s="73">
        <f>VLOOKUP($D109,Purchases!$F$4:$H$461,3,0)</f>
        <v>284.39</v>
      </c>
      <c r="G109" s="73">
        <f t="shared" si="1"/>
        <v>72.75</v>
      </c>
    </row>
    <row r="110" spans="1:7">
      <c r="A110" s="70" t="s">
        <v>194</v>
      </c>
      <c r="B110" s="78">
        <v>439.73</v>
      </c>
      <c r="D110" s="70" t="s">
        <v>152</v>
      </c>
      <c r="E110" s="73">
        <f>VLOOKUP(D110,Sales!$E$3:$G$780,3,0)</f>
        <v>375</v>
      </c>
      <c r="F110" s="73">
        <f>VLOOKUP($D110,Purchases!$F$4:$H$461,3,0)</f>
        <v>304</v>
      </c>
      <c r="G110" s="73">
        <f t="shared" si="1"/>
        <v>71</v>
      </c>
    </row>
    <row r="111" spans="1:7">
      <c r="A111" s="70" t="s">
        <v>279</v>
      </c>
      <c r="B111" s="78">
        <v>430.791</v>
      </c>
      <c r="D111" s="70" t="s">
        <v>105</v>
      </c>
      <c r="E111" s="73">
        <f>VLOOKUP(D111,Sales!$E$3:$G$780,3,0)</f>
        <v>600</v>
      </c>
      <c r="F111" s="73">
        <f>VLOOKUP($D111,Purchases!$F$4:$H$461,3,0)</f>
        <v>530</v>
      </c>
      <c r="G111" s="73">
        <f t="shared" si="1"/>
        <v>70</v>
      </c>
    </row>
    <row r="112" spans="1:7">
      <c r="A112" s="70" t="s">
        <v>259</v>
      </c>
      <c r="B112" s="78">
        <v>425</v>
      </c>
      <c r="D112" s="70" t="s">
        <v>140</v>
      </c>
      <c r="E112" s="73">
        <f>VLOOKUP(D112,Sales!$E$3:$G$780,3,0)</f>
        <v>280</v>
      </c>
      <c r="F112" s="73">
        <f>VLOOKUP($D112,Purchases!$F$4:$H$461,3,0)</f>
        <v>210</v>
      </c>
      <c r="G112" s="73">
        <f t="shared" si="1"/>
        <v>70</v>
      </c>
    </row>
    <row r="113" spans="1:7">
      <c r="A113" s="70" t="s">
        <v>258</v>
      </c>
      <c r="B113" s="78">
        <v>425</v>
      </c>
      <c r="D113" s="70" t="s">
        <v>114</v>
      </c>
      <c r="E113" s="73">
        <f>VLOOKUP(D113,Sales!$E$3:$G$780,3,0)</f>
        <v>360.16950000000003</v>
      </c>
      <c r="F113" s="73">
        <f>VLOOKUP($D113,Purchases!$F$4:$H$461,3,0)</f>
        <v>290.69</v>
      </c>
      <c r="G113" s="73">
        <f t="shared" si="1"/>
        <v>69.47950000000003</v>
      </c>
    </row>
    <row r="114" spans="1:7">
      <c r="A114" s="70" t="s">
        <v>234</v>
      </c>
      <c r="B114" s="78">
        <v>425</v>
      </c>
      <c r="D114" s="70" t="s">
        <v>247</v>
      </c>
      <c r="E114" s="73">
        <f>VLOOKUP(D114,Sales!$E$3:$G$780,3,0)</f>
        <v>424.1071</v>
      </c>
      <c r="F114" s="73">
        <f>VLOOKUP($D114,Purchases!$F$4:$H$461,3,0)</f>
        <v>355.47</v>
      </c>
      <c r="G114" s="73">
        <f t="shared" si="1"/>
        <v>68.637099999999975</v>
      </c>
    </row>
    <row r="115" spans="1:7">
      <c r="A115" s="70" t="s">
        <v>96</v>
      </c>
      <c r="B115" s="78">
        <v>425</v>
      </c>
      <c r="D115" s="70" t="s">
        <v>193</v>
      </c>
      <c r="E115" s="73">
        <f>VLOOKUP(D115,Sales!$E$3:$G$780,3,0)</f>
        <v>357.14499999999998</v>
      </c>
      <c r="F115" s="73">
        <f>VLOOKUP($D115,Purchases!$F$4:$H$461,3,0)</f>
        <v>289.29000000000002</v>
      </c>
      <c r="G115" s="73">
        <f t="shared" si="1"/>
        <v>67.854999999999961</v>
      </c>
    </row>
    <row r="116" spans="1:7">
      <c r="A116" s="70" t="s">
        <v>261</v>
      </c>
      <c r="B116" s="78">
        <v>425</v>
      </c>
      <c r="D116" s="70" t="s">
        <v>347</v>
      </c>
      <c r="E116" s="73">
        <f>VLOOKUP(D116,Sales!$E$3:$G$780,3,0)</f>
        <v>214.29</v>
      </c>
      <c r="F116" s="73">
        <f>VLOOKUP($D116,Purchases!$F$4:$H$461,3,0)</f>
        <v>147.5265</v>
      </c>
      <c r="G116" s="73">
        <f t="shared" si="1"/>
        <v>66.763499999999993</v>
      </c>
    </row>
    <row r="117" spans="1:7">
      <c r="A117" s="70" t="s">
        <v>217</v>
      </c>
      <c r="B117" s="78">
        <v>411.65499999999997</v>
      </c>
      <c r="D117" s="70" t="s">
        <v>150</v>
      </c>
      <c r="E117" s="73">
        <f>VLOOKUP(D117,Sales!$E$3:$G$780,3,0)</f>
        <v>395</v>
      </c>
      <c r="F117" s="73">
        <f>VLOOKUP($D117,Purchases!$F$4:$H$461,3,0)</f>
        <v>329</v>
      </c>
      <c r="G117" s="73">
        <f t="shared" si="1"/>
        <v>66</v>
      </c>
    </row>
    <row r="118" spans="1:7">
      <c r="A118" s="70" t="s">
        <v>245</v>
      </c>
      <c r="B118" s="78">
        <v>410</v>
      </c>
      <c r="D118" s="70" t="s">
        <v>215</v>
      </c>
      <c r="E118" s="73">
        <f>VLOOKUP(D118,Sales!$E$3:$G$780,3,0)</f>
        <v>245</v>
      </c>
      <c r="F118" s="73">
        <f>VLOOKUP($D118,Purchases!$F$4:$H$461,3,0)</f>
        <v>180</v>
      </c>
      <c r="G118" s="73">
        <f t="shared" si="1"/>
        <v>65</v>
      </c>
    </row>
    <row r="119" spans="1:7">
      <c r="A119" s="70" t="s">
        <v>94</v>
      </c>
      <c r="B119" s="78">
        <v>408.33333333333331</v>
      </c>
      <c r="D119" s="70" t="s">
        <v>78</v>
      </c>
      <c r="E119" s="73">
        <f>VLOOKUP(D119,Sales!$E$3:$G$780,3,0)</f>
        <v>224.5763</v>
      </c>
      <c r="F119" s="73">
        <f>VLOOKUP($D119,Purchases!$F$4:$H$461,3,0)</f>
        <v>161</v>
      </c>
      <c r="G119" s="73">
        <f t="shared" si="1"/>
        <v>63.576300000000003</v>
      </c>
    </row>
    <row r="120" spans="1:7">
      <c r="A120" s="70" t="s">
        <v>266</v>
      </c>
      <c r="B120" s="78">
        <v>406.77987142857143</v>
      </c>
      <c r="D120" s="70" t="s">
        <v>79</v>
      </c>
      <c r="E120" s="73">
        <f>VLOOKUP(D120,Sales!$E$3:$G$780,3,0)</f>
        <v>296.61020000000002</v>
      </c>
      <c r="F120" s="73">
        <f>VLOOKUP($D120,Purchases!$F$4:$H$461,3,0)</f>
        <v>233.05</v>
      </c>
      <c r="G120" s="73">
        <f t="shared" si="1"/>
        <v>63.560200000000009</v>
      </c>
    </row>
    <row r="121" spans="1:7">
      <c r="A121" s="70" t="s">
        <v>228</v>
      </c>
      <c r="B121" s="78">
        <v>402.54239999999999</v>
      </c>
      <c r="D121" s="70" t="s">
        <v>123</v>
      </c>
      <c r="E121" s="73">
        <f>VLOOKUP(D121,Sales!$E$3:$G$780,3,0)</f>
        <v>254.24</v>
      </c>
      <c r="F121" s="73">
        <f>VLOOKUP($D121,Purchases!$F$4:$H$461,3,0)</f>
        <v>192.58</v>
      </c>
      <c r="G121" s="73">
        <f t="shared" si="1"/>
        <v>61.66</v>
      </c>
    </row>
    <row r="122" spans="1:7">
      <c r="A122" s="70" t="s">
        <v>150</v>
      </c>
      <c r="B122" s="78">
        <v>395</v>
      </c>
      <c r="D122" s="70" t="s">
        <v>151</v>
      </c>
      <c r="E122" s="73">
        <f>VLOOKUP(D122,Sales!$E$3:$G$780,3,0)</f>
        <v>365</v>
      </c>
      <c r="F122" s="73">
        <f>VLOOKUP($D122,Purchases!$F$4:$H$461,3,0)</f>
        <v>304</v>
      </c>
      <c r="G122" s="73">
        <f t="shared" si="1"/>
        <v>61</v>
      </c>
    </row>
    <row r="123" spans="1:7">
      <c r="A123" s="70" t="s">
        <v>117</v>
      </c>
      <c r="B123" s="78">
        <v>385</v>
      </c>
      <c r="D123" s="70" t="s">
        <v>279</v>
      </c>
      <c r="E123" s="73">
        <f>VLOOKUP(D123,Sales!$E$3:$G$780,3,0)</f>
        <v>402.54239999999999</v>
      </c>
      <c r="F123" s="73">
        <f>VLOOKUP($D123,Purchases!$F$4:$H$461,3,0)</f>
        <v>342.39</v>
      </c>
      <c r="G123" s="73">
        <f t="shared" si="1"/>
        <v>60.1524</v>
      </c>
    </row>
    <row r="124" spans="1:7">
      <c r="A124" s="70" t="s">
        <v>174</v>
      </c>
      <c r="B124" s="78">
        <v>379.46429999999998</v>
      </c>
      <c r="D124" s="70" t="s">
        <v>99</v>
      </c>
      <c r="E124" s="73">
        <f>VLOOKUP(D124,Sales!$E$3:$G$780,3,0)</f>
        <v>565</v>
      </c>
      <c r="F124" s="73">
        <f>VLOOKUP($D124,Purchases!$F$4:$H$461,3,0)</f>
        <v>505</v>
      </c>
      <c r="G124" s="73">
        <f t="shared" si="1"/>
        <v>60</v>
      </c>
    </row>
    <row r="125" spans="1:7">
      <c r="A125" s="70" t="s">
        <v>149</v>
      </c>
      <c r="B125" s="78">
        <v>375</v>
      </c>
      <c r="D125" s="70" t="s">
        <v>97</v>
      </c>
      <c r="E125" s="73">
        <f>VLOOKUP(D125,Sales!$E$3:$G$780,3,0)</f>
        <v>470</v>
      </c>
      <c r="F125" s="73">
        <f>VLOOKUP($D125,Purchases!$F$4:$H$461,3,0)</f>
        <v>410</v>
      </c>
      <c r="G125" s="73">
        <f t="shared" si="1"/>
        <v>60</v>
      </c>
    </row>
    <row r="126" spans="1:7">
      <c r="A126" s="70" t="s">
        <v>151</v>
      </c>
      <c r="B126" s="78">
        <v>370</v>
      </c>
      <c r="D126" s="70" t="s">
        <v>93</v>
      </c>
      <c r="E126" s="73">
        <f>VLOOKUP(D126,Sales!$E$3:$G$780,3,0)</f>
        <v>220</v>
      </c>
      <c r="F126" s="73">
        <f>VLOOKUP($D126,Purchases!$F$4:$H$461,3,0)</f>
        <v>160</v>
      </c>
      <c r="G126" s="73">
        <f t="shared" si="1"/>
        <v>60</v>
      </c>
    </row>
    <row r="127" spans="1:7">
      <c r="A127" s="70" t="s">
        <v>152</v>
      </c>
      <c r="B127" s="78">
        <v>368.33333333333331</v>
      </c>
      <c r="D127" s="70" t="s">
        <v>127</v>
      </c>
      <c r="E127" s="73">
        <f>VLOOKUP(D127,Sales!$E$3:$G$780,3,0)</f>
        <v>480</v>
      </c>
      <c r="F127" s="73">
        <f>VLOOKUP($D127,Purchases!$F$4:$H$461,3,0)</f>
        <v>424</v>
      </c>
      <c r="G127" s="73">
        <f t="shared" si="1"/>
        <v>56</v>
      </c>
    </row>
    <row r="128" spans="1:7">
      <c r="A128" s="70" t="s">
        <v>114</v>
      </c>
      <c r="B128" s="78">
        <v>360.16950000000003</v>
      </c>
      <c r="D128" s="70" t="s">
        <v>77</v>
      </c>
      <c r="E128" s="73">
        <f>VLOOKUP(D128,Sales!$E$3:$G$780,3,0)</f>
        <v>186.44069999999999</v>
      </c>
      <c r="F128" s="73">
        <f>VLOOKUP($D128,Purchases!$F$4:$H$461,3,0)</f>
        <v>131.35</v>
      </c>
      <c r="G128" s="73">
        <f t="shared" si="1"/>
        <v>55.090699999999998</v>
      </c>
    </row>
    <row r="129" spans="1:7">
      <c r="A129" s="70" t="s">
        <v>193</v>
      </c>
      <c r="B129" s="78">
        <v>357.14499999999998</v>
      </c>
      <c r="D129" s="70" t="s">
        <v>104</v>
      </c>
      <c r="E129" s="73">
        <f>VLOOKUP(D129,Sales!$E$3:$G$780,3,0)</f>
        <v>515</v>
      </c>
      <c r="F129" s="73">
        <f>VLOOKUP($D129,Purchases!$F$4:$H$461,3,0)</f>
        <v>460</v>
      </c>
      <c r="G129" s="73">
        <f t="shared" si="1"/>
        <v>55</v>
      </c>
    </row>
    <row r="130" spans="1:7">
      <c r="A130" s="70" t="s">
        <v>75</v>
      </c>
      <c r="B130" s="78">
        <v>357.14</v>
      </c>
      <c r="D130" s="70" t="s">
        <v>95</v>
      </c>
      <c r="E130" s="73">
        <f>VLOOKUP(D130,Sales!$E$3:$G$780,3,0)</f>
        <v>480</v>
      </c>
      <c r="F130" s="73">
        <f>VLOOKUP($D130,Purchases!$F$4:$H$461,3,0)</f>
        <v>425</v>
      </c>
      <c r="G130" s="73">
        <f t="shared" si="1"/>
        <v>55</v>
      </c>
    </row>
    <row r="131" spans="1:7">
      <c r="A131" s="70" t="s">
        <v>232</v>
      </c>
      <c r="B131" s="78">
        <v>350</v>
      </c>
      <c r="D131" s="70" t="s">
        <v>103</v>
      </c>
      <c r="E131" s="73">
        <f>VLOOKUP(D131,Sales!$E$3:$G$780,3,0)</f>
        <v>480</v>
      </c>
      <c r="F131" s="73">
        <f>VLOOKUP($D131,Purchases!$F$4:$H$461,3,0)</f>
        <v>425</v>
      </c>
      <c r="G131" s="73">
        <f t="shared" si="1"/>
        <v>55</v>
      </c>
    </row>
    <row r="132" spans="1:7">
      <c r="A132" s="70" t="s">
        <v>101</v>
      </c>
      <c r="B132" s="78">
        <v>350</v>
      </c>
      <c r="D132" s="70" t="s">
        <v>106</v>
      </c>
      <c r="E132" s="73">
        <f>VLOOKUP(D132,Sales!$E$3:$G$780,3,0)</f>
        <v>490</v>
      </c>
      <c r="F132" s="73">
        <f>VLOOKUP($D132,Purchases!$F$4:$H$461,3,0)</f>
        <v>435</v>
      </c>
      <c r="G132" s="73">
        <f t="shared" ref="G132:G195" si="2">E132-F132</f>
        <v>55</v>
      </c>
    </row>
    <row r="133" spans="1:7">
      <c r="A133" s="70" t="s">
        <v>86</v>
      </c>
      <c r="B133" s="78">
        <v>346.92726250000004</v>
      </c>
      <c r="D133" s="70" t="s">
        <v>96</v>
      </c>
      <c r="E133" s="73">
        <f>VLOOKUP(D133,Sales!$E$3:$G$780,3,0)</f>
        <v>425</v>
      </c>
      <c r="F133" s="73">
        <f>VLOOKUP($D133,Purchases!$F$4:$H$461,3,0)</f>
        <v>370</v>
      </c>
      <c r="G133" s="73">
        <f t="shared" si="2"/>
        <v>55</v>
      </c>
    </row>
    <row r="134" spans="1:7">
      <c r="A134" s="70" t="s">
        <v>299</v>
      </c>
      <c r="B134" s="78">
        <v>339.28570000000002</v>
      </c>
      <c r="D134" s="70" t="s">
        <v>232</v>
      </c>
      <c r="E134" s="73">
        <f>VLOOKUP(D134,Sales!$E$3:$G$780,3,0)</f>
        <v>350</v>
      </c>
      <c r="F134" s="73">
        <f>VLOOKUP($D134,Purchases!$F$4:$H$461,3,0)</f>
        <v>295</v>
      </c>
      <c r="G134" s="73">
        <f t="shared" si="2"/>
        <v>55</v>
      </c>
    </row>
    <row r="135" spans="1:7">
      <c r="A135" s="70" t="s">
        <v>235</v>
      </c>
      <c r="B135" s="78">
        <v>338.98309999999998</v>
      </c>
      <c r="D135" s="70" t="s">
        <v>58</v>
      </c>
      <c r="E135" s="73">
        <f>VLOOKUP(D135,Sales!$E$3:$G$780,3,0)</f>
        <v>235</v>
      </c>
      <c r="F135" s="73">
        <f>VLOOKUP($D135,Purchases!$F$4:$H$461,3,0)</f>
        <v>180</v>
      </c>
      <c r="G135" s="73">
        <f t="shared" si="2"/>
        <v>55</v>
      </c>
    </row>
    <row r="136" spans="1:7">
      <c r="A136" s="70" t="s">
        <v>237</v>
      </c>
      <c r="B136" s="78">
        <v>337.5</v>
      </c>
      <c r="D136" s="70" t="s">
        <v>42</v>
      </c>
      <c r="E136" s="73">
        <f>VLOOKUP(D136,Sales!$E$3:$G$780,3,0)</f>
        <v>130</v>
      </c>
      <c r="F136" s="73">
        <f>VLOOKUP($D136,Purchases!$F$4:$H$461,3,0)</f>
        <v>75</v>
      </c>
      <c r="G136" s="73">
        <f t="shared" si="2"/>
        <v>55</v>
      </c>
    </row>
    <row r="137" spans="1:7">
      <c r="A137" s="70" t="s">
        <v>30</v>
      </c>
      <c r="B137" s="78">
        <v>336.60035714285721</v>
      </c>
      <c r="D137" s="70" t="s">
        <v>218</v>
      </c>
      <c r="E137" s="73">
        <f>VLOOKUP(D137,Sales!$E$3:$G$780,3,0)</f>
        <v>584.75</v>
      </c>
      <c r="F137" s="73">
        <f>VLOOKUP($D137,Purchases!$F$4:$H$461,3,0)</f>
        <v>530</v>
      </c>
      <c r="G137" s="73">
        <f t="shared" si="2"/>
        <v>54.75</v>
      </c>
    </row>
    <row r="138" spans="1:7">
      <c r="A138" s="70" t="s">
        <v>179</v>
      </c>
      <c r="B138" s="78">
        <v>331.25002499999999</v>
      </c>
      <c r="D138" s="70" t="s">
        <v>277</v>
      </c>
      <c r="E138" s="73">
        <f>VLOOKUP(D138,Sales!$E$3:$G$780,3,0)</f>
        <v>593.75</v>
      </c>
      <c r="F138" s="73">
        <f>VLOOKUP($D138,Purchases!$F$4:$H$461,3,0)</f>
        <v>540.17999999999995</v>
      </c>
      <c r="G138" s="73">
        <f t="shared" si="2"/>
        <v>53.57000000000005</v>
      </c>
    </row>
    <row r="139" spans="1:7">
      <c r="A139" s="70" t="s">
        <v>79</v>
      </c>
      <c r="B139" s="78">
        <v>296.61020000000002</v>
      </c>
      <c r="D139" s="70" t="s">
        <v>329</v>
      </c>
      <c r="E139" s="73">
        <f>VLOOKUP(D139,Sales!$E$3:$G$780,3,0)</f>
        <v>185</v>
      </c>
      <c r="F139" s="73">
        <f>VLOOKUP($D139,Purchases!$F$4:$H$461,3,0)</f>
        <v>133</v>
      </c>
      <c r="G139" s="73">
        <f t="shared" si="2"/>
        <v>52</v>
      </c>
    </row>
    <row r="140" spans="1:7">
      <c r="A140" s="70" t="s">
        <v>286</v>
      </c>
      <c r="B140" s="78">
        <v>292.37290000000002</v>
      </c>
      <c r="D140" s="70" t="s">
        <v>128</v>
      </c>
      <c r="E140" s="73">
        <f>VLOOKUP(D140,Sales!$E$3:$G$780,3,0)</f>
        <v>475</v>
      </c>
      <c r="F140" s="73">
        <f>VLOOKUP($D140,Purchases!$F$4:$H$461,3,0)</f>
        <v>424</v>
      </c>
      <c r="G140" s="73">
        <f t="shared" si="2"/>
        <v>51</v>
      </c>
    </row>
    <row r="141" spans="1:7">
      <c r="A141" s="70" t="s">
        <v>142</v>
      </c>
      <c r="B141" s="78">
        <v>288.125</v>
      </c>
      <c r="D141" s="70" t="s">
        <v>237</v>
      </c>
      <c r="E141" s="73">
        <f>VLOOKUP(D141,Sales!$E$3:$G$780,3,0)</f>
        <v>345</v>
      </c>
      <c r="F141" s="73">
        <f>VLOOKUP($D141,Purchases!$F$4:$H$461,3,0)</f>
        <v>294.64</v>
      </c>
      <c r="G141" s="73">
        <f t="shared" si="2"/>
        <v>50.360000000000014</v>
      </c>
    </row>
    <row r="142" spans="1:7">
      <c r="A142" s="70" t="s">
        <v>252</v>
      </c>
      <c r="B142" s="78">
        <v>284.8612090909092</v>
      </c>
      <c r="D142" s="70" t="s">
        <v>92</v>
      </c>
      <c r="E142" s="73">
        <f>VLOOKUP(D142,Sales!$E$3:$G$780,3,0)</f>
        <v>148.30510000000001</v>
      </c>
      <c r="F142" s="73">
        <f>VLOOKUP($D142,Purchases!$F$4:$H$461,3,0)</f>
        <v>98</v>
      </c>
      <c r="G142" s="73">
        <f t="shared" si="2"/>
        <v>50.30510000000001</v>
      </c>
    </row>
    <row r="143" spans="1:7">
      <c r="A143" s="70" t="s">
        <v>59</v>
      </c>
      <c r="B143" s="78">
        <v>282.5</v>
      </c>
      <c r="D143" s="70" t="s">
        <v>98</v>
      </c>
      <c r="E143" s="73">
        <f>VLOOKUP(D143,Sales!$E$3:$G$780,3,0)</f>
        <v>510</v>
      </c>
      <c r="F143" s="73">
        <f>VLOOKUP($D143,Purchases!$F$4:$H$461,3,0)</f>
        <v>460</v>
      </c>
      <c r="G143" s="73">
        <f t="shared" si="2"/>
        <v>50</v>
      </c>
    </row>
    <row r="144" spans="1:7">
      <c r="A144" s="70" t="s">
        <v>140</v>
      </c>
      <c r="B144" s="78">
        <v>280</v>
      </c>
      <c r="D144" s="70" t="s">
        <v>83</v>
      </c>
      <c r="E144" s="73">
        <f>VLOOKUP(D144,Sales!$E$3:$G$780,3,0)</f>
        <v>120</v>
      </c>
      <c r="F144" s="73">
        <f>VLOOKUP($D144,Purchases!$F$4:$H$461,3,0)</f>
        <v>70</v>
      </c>
      <c r="G144" s="73">
        <f t="shared" si="2"/>
        <v>50</v>
      </c>
    </row>
    <row r="145" spans="1:7">
      <c r="A145" s="70" t="s">
        <v>216</v>
      </c>
      <c r="B145" s="78">
        <v>274.72154285714288</v>
      </c>
      <c r="D145" s="70" t="s">
        <v>41</v>
      </c>
      <c r="E145" s="73">
        <f>VLOOKUP(D145,Sales!$E$3:$G$780,3,0)</f>
        <v>120</v>
      </c>
      <c r="F145" s="73">
        <f>VLOOKUP($D145,Purchases!$F$4:$H$461,3,0)</f>
        <v>70</v>
      </c>
      <c r="G145" s="73">
        <f t="shared" si="2"/>
        <v>50</v>
      </c>
    </row>
    <row r="146" spans="1:7">
      <c r="A146" s="70" t="s">
        <v>315</v>
      </c>
      <c r="B146" s="78">
        <v>273.30545000000001</v>
      </c>
      <c r="D146" s="70" t="s">
        <v>174</v>
      </c>
      <c r="E146" s="73">
        <f>VLOOKUP(D146,Sales!$E$3:$G$780,3,0)</f>
        <v>379.46429999999998</v>
      </c>
      <c r="F146" s="73">
        <f>VLOOKUP($D146,Purchases!$F$4:$H$461,3,0)</f>
        <v>330.36</v>
      </c>
      <c r="G146" s="73">
        <f t="shared" si="2"/>
        <v>49.104299999999967</v>
      </c>
    </row>
    <row r="147" spans="1:7">
      <c r="A147" s="70" t="s">
        <v>91</v>
      </c>
      <c r="B147" s="78">
        <v>265.255</v>
      </c>
      <c r="D147" s="70" t="s">
        <v>50</v>
      </c>
      <c r="E147" s="73">
        <f>VLOOKUP(D147,Sales!$E$3:$G$780,3,0)</f>
        <v>195</v>
      </c>
      <c r="F147" s="73">
        <f>VLOOKUP($D147,Purchases!$F$4:$H$461,3,0)</f>
        <v>146</v>
      </c>
      <c r="G147" s="73">
        <f t="shared" si="2"/>
        <v>49</v>
      </c>
    </row>
    <row r="148" spans="1:7">
      <c r="A148" s="70" t="s">
        <v>287</v>
      </c>
      <c r="B148" s="78">
        <v>254.2373</v>
      </c>
      <c r="D148" s="70" t="s">
        <v>265</v>
      </c>
      <c r="E148" s="73">
        <f>VLOOKUP(D148,Sales!$E$3:$G$780,3,0)</f>
        <v>491.52499999999998</v>
      </c>
      <c r="F148" s="73">
        <f>VLOOKUP($D148,Purchases!$F$4:$H$461,3,0)</f>
        <v>445.76</v>
      </c>
      <c r="G148" s="73">
        <f t="shared" si="2"/>
        <v>45.764999999999986</v>
      </c>
    </row>
    <row r="149" spans="1:7">
      <c r="A149" s="70" t="s">
        <v>123</v>
      </c>
      <c r="B149" s="78">
        <v>254.06837999999999</v>
      </c>
      <c r="D149" s="70" t="s">
        <v>63</v>
      </c>
      <c r="E149" s="73">
        <f>VLOOKUP(D149,Sales!$E$3:$G$780,3,0)</f>
        <v>635.59</v>
      </c>
      <c r="F149" s="73">
        <f>VLOOKUP($D149,Purchases!$F$4:$H$461,3,0)</f>
        <v>590</v>
      </c>
      <c r="G149" s="73">
        <f t="shared" si="2"/>
        <v>45.590000000000032</v>
      </c>
    </row>
    <row r="150" spans="1:7">
      <c r="A150" s="70" t="s">
        <v>295</v>
      </c>
      <c r="B150" s="78">
        <v>248.88394166666671</v>
      </c>
      <c r="D150" s="70" t="s">
        <v>137</v>
      </c>
      <c r="E150" s="73">
        <f>VLOOKUP(D150,Sales!$E$3:$G$780,3,0)</f>
        <v>195</v>
      </c>
      <c r="F150" s="73">
        <f>VLOOKUP($D150,Purchases!$F$4:$H$461,3,0)</f>
        <v>150</v>
      </c>
      <c r="G150" s="73">
        <f t="shared" si="2"/>
        <v>45</v>
      </c>
    </row>
    <row r="151" spans="1:7">
      <c r="A151" s="70" t="s">
        <v>51</v>
      </c>
      <c r="B151" s="78">
        <v>243.75</v>
      </c>
      <c r="D151" s="70" t="s">
        <v>56</v>
      </c>
      <c r="E151" s="73">
        <f>VLOOKUP(D151,Sales!$E$3:$G$780,3,0)</f>
        <v>185</v>
      </c>
      <c r="F151" s="73">
        <f>VLOOKUP($D151,Purchases!$F$4:$H$461,3,0)</f>
        <v>140</v>
      </c>
      <c r="G151" s="73">
        <f t="shared" si="2"/>
        <v>45</v>
      </c>
    </row>
    <row r="152" spans="1:7">
      <c r="A152" s="70" t="s">
        <v>288</v>
      </c>
      <c r="B152" s="78">
        <v>242.93785</v>
      </c>
      <c r="D152" s="70" t="s">
        <v>82</v>
      </c>
      <c r="E152" s="73">
        <f>VLOOKUP(D152,Sales!$E$3:$G$780,3,0)</f>
        <v>241.07</v>
      </c>
      <c r="F152" s="73">
        <f>VLOOKUP($D152,Purchases!$F$4:$H$461,3,0)</f>
        <v>196.43</v>
      </c>
      <c r="G152" s="73">
        <f t="shared" si="2"/>
        <v>44.639999999999986</v>
      </c>
    </row>
    <row r="153" spans="1:7">
      <c r="A153" s="70" t="s">
        <v>215</v>
      </c>
      <c r="B153" s="78">
        <v>240</v>
      </c>
      <c r="D153" s="70" t="s">
        <v>295</v>
      </c>
      <c r="E153" s="73">
        <f>VLOOKUP(D153,Sales!$E$3:$G$780,3,0)</f>
        <v>241.07140000000001</v>
      </c>
      <c r="F153" s="73">
        <f>VLOOKUP($D153,Purchases!$F$4:$H$461,3,0)</f>
        <v>197</v>
      </c>
      <c r="G153" s="73">
        <f t="shared" si="2"/>
        <v>44.071400000000011</v>
      </c>
    </row>
    <row r="154" spans="1:7">
      <c r="A154" s="70" t="s">
        <v>178</v>
      </c>
      <c r="B154" s="78">
        <v>239.38506923076918</v>
      </c>
      <c r="D154" s="70" t="s">
        <v>80</v>
      </c>
      <c r="E154" s="73">
        <f>VLOOKUP(D154,Sales!$E$3:$G$780,3,0)</f>
        <v>44.642899999999997</v>
      </c>
      <c r="F154" s="73">
        <f>VLOOKUP($D154,Purchases!$F$4:$H$461,3,0)</f>
        <v>1</v>
      </c>
      <c r="G154" s="73">
        <f t="shared" si="2"/>
        <v>43.642899999999997</v>
      </c>
    </row>
    <row r="155" spans="1:7">
      <c r="A155" s="70" t="s">
        <v>58</v>
      </c>
      <c r="B155" s="78">
        <v>238.9195</v>
      </c>
      <c r="D155" s="70" t="s">
        <v>153</v>
      </c>
      <c r="E155" s="73">
        <f>VLOOKUP(D155,Sales!$E$3:$G$780,3,0)</f>
        <v>490</v>
      </c>
      <c r="F155" s="73">
        <f>VLOOKUP($D155,Purchases!$F$4:$H$461,3,0)</f>
        <v>432</v>
      </c>
      <c r="G155" s="73">
        <f t="shared" si="2"/>
        <v>58</v>
      </c>
    </row>
    <row r="156" spans="1:7">
      <c r="A156" s="70" t="s">
        <v>82</v>
      </c>
      <c r="B156" s="78">
        <v>236.60686000000001</v>
      </c>
      <c r="D156" s="70" t="s">
        <v>84</v>
      </c>
      <c r="E156" s="73">
        <f>VLOOKUP(D156,Sales!$E$3:$G$780,3,0)</f>
        <v>142.8571</v>
      </c>
      <c r="F156" s="73">
        <f>VLOOKUP($D156,Purchases!$F$4:$H$461,3,0)</f>
        <v>100</v>
      </c>
      <c r="G156" s="73">
        <f t="shared" si="2"/>
        <v>42.857100000000003</v>
      </c>
    </row>
    <row r="157" spans="1:7">
      <c r="A157" s="70" t="s">
        <v>78</v>
      </c>
      <c r="B157" s="78">
        <v>224.5763</v>
      </c>
      <c r="D157" s="70" t="s">
        <v>217</v>
      </c>
      <c r="E157" s="73">
        <f>VLOOKUP(D157,Sales!$E$3:$G$780,3,0)</f>
        <v>398.31</v>
      </c>
      <c r="F157" s="73">
        <f>VLOOKUP($D157,Purchases!$F$4:$H$461,3,0)</f>
        <v>356</v>
      </c>
      <c r="G157" s="73">
        <f t="shared" si="2"/>
        <v>42.31</v>
      </c>
    </row>
    <row r="158" spans="1:7">
      <c r="A158" s="70" t="s">
        <v>255</v>
      </c>
      <c r="B158" s="78">
        <v>223.21430000000004</v>
      </c>
      <c r="D158" s="70" t="s">
        <v>149</v>
      </c>
      <c r="E158" s="73">
        <f>VLOOKUP(D158,Sales!$E$3:$G$780,3,0)</f>
        <v>370</v>
      </c>
      <c r="F158" s="73">
        <f>VLOOKUP($D158,Purchases!$F$4:$H$461,3,0)</f>
        <v>329</v>
      </c>
      <c r="G158" s="73">
        <f t="shared" si="2"/>
        <v>41</v>
      </c>
    </row>
    <row r="159" spans="1:7">
      <c r="A159" s="70" t="s">
        <v>296</v>
      </c>
      <c r="B159" s="78">
        <v>222.78912380952386</v>
      </c>
      <c r="D159" s="70" t="s">
        <v>28</v>
      </c>
      <c r="E159" s="73">
        <f>VLOOKUP(D159,Sales!$E$3:$G$780,3,0)</f>
        <v>125</v>
      </c>
      <c r="F159" s="73">
        <f>VLOOKUP($D159,Purchases!$F$4:$H$461,3,0)</f>
        <v>84</v>
      </c>
      <c r="G159" s="73">
        <f t="shared" si="2"/>
        <v>41</v>
      </c>
    </row>
    <row r="160" spans="1:7">
      <c r="A160" s="70" t="s">
        <v>347</v>
      </c>
      <c r="B160" s="78">
        <v>218.75257999999999</v>
      </c>
      <c r="D160" s="70" t="s">
        <v>141</v>
      </c>
      <c r="E160" s="73">
        <f>VLOOKUP(D160,Sales!$E$3:$G$780,3,0)</f>
        <v>190.679</v>
      </c>
      <c r="F160" s="73">
        <f>VLOOKUP($D160,Purchases!$F$4:$H$461,3,0)</f>
        <v>150</v>
      </c>
      <c r="G160" s="73">
        <f t="shared" si="2"/>
        <v>40.679000000000002</v>
      </c>
    </row>
    <row r="161" spans="1:7">
      <c r="A161" s="70" t="s">
        <v>57</v>
      </c>
      <c r="B161" s="78">
        <v>218.33333333333334</v>
      </c>
      <c r="D161" s="70" t="s">
        <v>91</v>
      </c>
      <c r="E161" s="73">
        <f>VLOOKUP(D161,Sales!$E$3:$G$780,3,0)</f>
        <v>265.255</v>
      </c>
      <c r="F161" s="73">
        <f>VLOOKUP($D161,Purchases!$F$4:$H$461,3,0)</f>
        <v>225</v>
      </c>
      <c r="G161" s="73">
        <f t="shared" si="2"/>
        <v>40.254999999999995</v>
      </c>
    </row>
    <row r="162" spans="1:7">
      <c r="A162" s="70" t="s">
        <v>111</v>
      </c>
      <c r="B162" s="78">
        <v>213.75</v>
      </c>
      <c r="D162" s="70" t="s">
        <v>255</v>
      </c>
      <c r="E162" s="73">
        <f>VLOOKUP(D162,Sales!$E$3:$G$780,3,0)</f>
        <v>223.21430000000001</v>
      </c>
      <c r="F162" s="73">
        <f>VLOOKUP($D162,Purchases!$F$4:$H$461,3,0)</f>
        <v>183.04</v>
      </c>
      <c r="G162" s="73">
        <f t="shared" si="2"/>
        <v>40.174300000000017</v>
      </c>
    </row>
    <row r="163" spans="1:7">
      <c r="A163" s="70" t="s">
        <v>137</v>
      </c>
      <c r="B163" s="78">
        <v>211.36363636363637</v>
      </c>
      <c r="D163" s="70" t="s">
        <v>94</v>
      </c>
      <c r="E163" s="73">
        <f>VLOOKUP(D163,Sales!$E$3:$G$780,3,0)</f>
        <v>405</v>
      </c>
      <c r="F163" s="73">
        <f>VLOOKUP($D163,Purchases!$F$4:$H$461,3,0)</f>
        <v>365</v>
      </c>
      <c r="G163" s="73">
        <f t="shared" si="2"/>
        <v>40</v>
      </c>
    </row>
    <row r="164" spans="1:7">
      <c r="A164" s="70" t="s">
        <v>141</v>
      </c>
      <c r="B164" s="78">
        <v>207.83949999999999</v>
      </c>
      <c r="D164" s="70" t="s">
        <v>89</v>
      </c>
      <c r="E164" s="73">
        <f>VLOOKUP(D164,Sales!$E$3:$G$780,3,0)</f>
        <v>155</v>
      </c>
      <c r="F164" s="73">
        <f>VLOOKUP($D164,Purchases!$F$4:$H$461,3,0)</f>
        <v>115</v>
      </c>
      <c r="G164" s="73">
        <f t="shared" si="2"/>
        <v>40</v>
      </c>
    </row>
    <row r="165" spans="1:7">
      <c r="A165" s="70" t="s">
        <v>93</v>
      </c>
      <c r="B165" s="78">
        <v>203.15789473684211</v>
      </c>
      <c r="D165" s="70" t="s">
        <v>57</v>
      </c>
      <c r="E165" s="73">
        <f>VLOOKUP(D165,Sales!$E$3:$G$780,3,0)</f>
        <v>215</v>
      </c>
      <c r="F165" s="73">
        <f>VLOOKUP($D165,Purchases!$F$4:$H$461,3,0)</f>
        <v>176</v>
      </c>
      <c r="G165" s="73">
        <f t="shared" si="2"/>
        <v>39</v>
      </c>
    </row>
    <row r="166" spans="1:7">
      <c r="A166" s="70" t="s">
        <v>183</v>
      </c>
      <c r="B166" s="78">
        <v>200.6696</v>
      </c>
      <c r="D166" s="70" t="s">
        <v>49</v>
      </c>
      <c r="E166" s="73">
        <f>VLOOKUP(D166,Sales!$E$3:$G$780,3,0)</f>
        <v>175</v>
      </c>
      <c r="F166" s="73">
        <f>VLOOKUP($D166,Purchases!$F$4:$H$461,3,0)</f>
        <v>136</v>
      </c>
      <c r="G166" s="73">
        <f t="shared" si="2"/>
        <v>39</v>
      </c>
    </row>
    <row r="167" spans="1:7">
      <c r="A167" s="70" t="s">
        <v>50</v>
      </c>
      <c r="B167" s="78">
        <v>193.125</v>
      </c>
      <c r="D167" s="70" t="s">
        <v>290</v>
      </c>
      <c r="E167" s="73">
        <f>VLOOKUP(D167,Sales!$E$3:$G$780,3,0)</f>
        <v>474.5763</v>
      </c>
      <c r="F167" s="73">
        <f>VLOOKUP($D167,Purchases!$F$4:$H$461,3,0)</f>
        <v>436.44</v>
      </c>
      <c r="G167" s="73">
        <f t="shared" si="2"/>
        <v>38.136300000000006</v>
      </c>
    </row>
    <row r="168" spans="1:7">
      <c r="A168" s="70" t="s">
        <v>77</v>
      </c>
      <c r="B168" s="78">
        <v>186.44069999999999</v>
      </c>
      <c r="D168" s="70" t="s">
        <v>192</v>
      </c>
      <c r="E168" s="73">
        <f>VLOOKUP(D168,Sales!$E$3:$G$780,3,0)</f>
        <v>107.1429</v>
      </c>
      <c r="F168" s="73">
        <f>VLOOKUP($D168,Purchases!$F$4:$H$461,3,0)</f>
        <v>69.64</v>
      </c>
      <c r="G168" s="73">
        <f t="shared" si="2"/>
        <v>37.502899999999997</v>
      </c>
    </row>
    <row r="169" spans="1:7">
      <c r="A169" s="70" t="s">
        <v>56</v>
      </c>
      <c r="B169" s="78">
        <v>185</v>
      </c>
      <c r="D169" s="70" t="s">
        <v>296</v>
      </c>
      <c r="E169" s="73">
        <f>VLOOKUP(D169,Sales!$E$3:$G$780,3,0)</f>
        <v>223.21430000000001</v>
      </c>
      <c r="F169" s="73">
        <f>VLOOKUP($D169,Purchases!$F$4:$H$461,3,0)</f>
        <v>186</v>
      </c>
      <c r="G169" s="73">
        <f t="shared" si="2"/>
        <v>37.214300000000009</v>
      </c>
    </row>
    <row r="170" spans="1:7">
      <c r="A170" s="70" t="s">
        <v>329</v>
      </c>
      <c r="B170" s="78">
        <v>185</v>
      </c>
      <c r="D170" s="70" t="s">
        <v>259</v>
      </c>
      <c r="E170" s="73">
        <f>VLOOKUP(D170,Sales!$E$3:$G$780,3,0)</f>
        <v>425</v>
      </c>
      <c r="F170" s="73">
        <f>VLOOKUP($D170,Purchases!$F$4:$H$461,3,0)</f>
        <v>388</v>
      </c>
      <c r="G170" s="73">
        <f t="shared" si="2"/>
        <v>37</v>
      </c>
    </row>
    <row r="171" spans="1:7">
      <c r="A171" s="70" t="s">
        <v>49</v>
      </c>
      <c r="B171" s="78">
        <v>177.14285714285714</v>
      </c>
      <c r="D171" s="70" t="s">
        <v>258</v>
      </c>
      <c r="E171" s="73">
        <f>VLOOKUP(D171,Sales!$E$3:$G$780,3,0)</f>
        <v>425</v>
      </c>
      <c r="F171" s="73">
        <f>VLOOKUP($D171,Purchases!$F$4:$H$461,3,0)</f>
        <v>388</v>
      </c>
      <c r="G171" s="73">
        <f t="shared" si="2"/>
        <v>37</v>
      </c>
    </row>
    <row r="172" spans="1:7">
      <c r="A172" s="70" t="s">
        <v>90</v>
      </c>
      <c r="B172" s="78">
        <v>161.66666666666666</v>
      </c>
      <c r="D172" s="70" t="s">
        <v>234</v>
      </c>
      <c r="E172" s="73">
        <f>VLOOKUP(D172,Sales!$E$3:$G$780,3,0)</f>
        <v>425</v>
      </c>
      <c r="F172" s="73">
        <f>VLOOKUP($D172,Purchases!$F$4:$H$461,3,0)</f>
        <v>388</v>
      </c>
      <c r="G172" s="73">
        <f t="shared" si="2"/>
        <v>37</v>
      </c>
    </row>
    <row r="173" spans="1:7">
      <c r="A173" s="70" t="s">
        <v>89</v>
      </c>
      <c r="B173" s="78">
        <v>155</v>
      </c>
      <c r="D173" s="70" t="s">
        <v>261</v>
      </c>
      <c r="E173" s="73">
        <f>VLOOKUP(D173,Sales!$E$3:$G$780,3,0)</f>
        <v>425</v>
      </c>
      <c r="F173" s="73">
        <f>VLOOKUP($D173,Purchases!$F$4:$H$461,3,0)</f>
        <v>388</v>
      </c>
      <c r="G173" s="73">
        <f t="shared" si="2"/>
        <v>37</v>
      </c>
    </row>
    <row r="174" spans="1:7">
      <c r="A174" s="70" t="s">
        <v>144</v>
      </c>
      <c r="B174" s="78">
        <v>145.28</v>
      </c>
      <c r="D174" s="70" t="s">
        <v>183</v>
      </c>
      <c r="E174" s="73">
        <f>VLOOKUP(D174,Sales!$E$3:$G$780,3,0)</f>
        <v>200.6696</v>
      </c>
      <c r="F174" s="73">
        <f>VLOOKUP($D174,Purchases!$F$4:$H$461,3,0)</f>
        <v>165</v>
      </c>
      <c r="G174" s="73">
        <f t="shared" si="2"/>
        <v>35.669600000000003</v>
      </c>
    </row>
    <row r="175" spans="1:7">
      <c r="A175" s="70" t="s">
        <v>84</v>
      </c>
      <c r="B175" s="78">
        <v>142.8571</v>
      </c>
      <c r="D175" s="70" t="s">
        <v>144</v>
      </c>
      <c r="E175" s="73">
        <f>VLOOKUP(D175,Sales!$E$3:$G$780,3,0)</f>
        <v>145.28</v>
      </c>
      <c r="F175" s="73">
        <f>VLOOKUP($D175,Purchases!$F$4:$H$461,3,0)</f>
        <v>110</v>
      </c>
      <c r="G175" s="73">
        <f t="shared" si="2"/>
        <v>35.28</v>
      </c>
    </row>
    <row r="176" spans="1:7">
      <c r="A176" s="70" t="s">
        <v>92</v>
      </c>
      <c r="B176" s="78">
        <v>137.71185</v>
      </c>
      <c r="D176" s="70" t="s">
        <v>117</v>
      </c>
      <c r="E176" s="73">
        <f>VLOOKUP(D176,Sales!$E$3:$G$780,3,0)</f>
        <v>385</v>
      </c>
      <c r="F176" s="73">
        <f>VLOOKUP($D176,Purchases!$F$4:$H$461,3,0)</f>
        <v>350</v>
      </c>
      <c r="G176" s="73">
        <f t="shared" si="2"/>
        <v>35</v>
      </c>
    </row>
    <row r="177" spans="1:7">
      <c r="A177" s="70" t="s">
        <v>43</v>
      </c>
      <c r="B177" s="78">
        <v>118.75</v>
      </c>
      <c r="D177" s="70" t="s">
        <v>43</v>
      </c>
      <c r="E177" s="73">
        <f>VLOOKUP(D177,Sales!$E$3:$G$780,3,0)</f>
        <v>115</v>
      </c>
      <c r="F177" s="73">
        <f>VLOOKUP($D177,Purchases!$F$4:$H$461,3,0)</f>
        <v>80</v>
      </c>
      <c r="G177" s="73">
        <f t="shared" si="2"/>
        <v>35</v>
      </c>
    </row>
    <row r="178" spans="1:7">
      <c r="A178" s="70" t="s">
        <v>28</v>
      </c>
      <c r="B178" s="78">
        <v>117.0259090909091</v>
      </c>
      <c r="D178" s="70" t="s">
        <v>27</v>
      </c>
      <c r="E178" s="73">
        <f>VLOOKUP(D178,Sales!$E$3:$G$780,3,0)</f>
        <v>110</v>
      </c>
      <c r="F178" s="73">
        <f>VLOOKUP($D178,Purchases!$F$4:$H$461,3,0)</f>
        <v>75</v>
      </c>
      <c r="G178" s="73">
        <f t="shared" si="2"/>
        <v>35</v>
      </c>
    </row>
    <row r="179" spans="1:7">
      <c r="A179" s="70" t="s">
        <v>42</v>
      </c>
      <c r="B179" s="78">
        <v>115.847475</v>
      </c>
      <c r="D179" s="70" t="s">
        <v>120</v>
      </c>
      <c r="E179" s="73">
        <f>VLOOKUP(D179,Sales!$E$3:$G$780,3,0)</f>
        <v>116.072</v>
      </c>
      <c r="F179" s="73">
        <f>VLOOKUP($D179,Purchases!$F$4:$H$461,3,0)</f>
        <v>85.68</v>
      </c>
      <c r="G179" s="73">
        <f t="shared" si="2"/>
        <v>30.391999999999996</v>
      </c>
    </row>
    <row r="180" spans="1:7">
      <c r="A180" s="70" t="s">
        <v>120</v>
      </c>
      <c r="B180" s="78">
        <v>114.58328333333334</v>
      </c>
      <c r="D180" s="70" t="s">
        <v>26</v>
      </c>
      <c r="E180" s="73">
        <f>VLOOKUP(D180,Sales!$E$3:$G$780,3,0)</f>
        <v>100</v>
      </c>
      <c r="F180" s="73">
        <f>VLOOKUP($D180,Purchases!$F$4:$H$461,3,0)</f>
        <v>70</v>
      </c>
      <c r="G180" s="73">
        <f t="shared" si="2"/>
        <v>30</v>
      </c>
    </row>
    <row r="181" spans="1:7">
      <c r="A181" s="70" t="s">
        <v>83</v>
      </c>
      <c r="B181" s="78">
        <v>109</v>
      </c>
      <c r="D181" s="70" t="s">
        <v>235</v>
      </c>
      <c r="E181" s="73">
        <f>VLOOKUP(D181,Sales!$E$3:$G$780,3,0)</f>
        <v>338.98309999999998</v>
      </c>
      <c r="F181" s="73">
        <f>VLOOKUP($D181,Purchases!$F$4:$H$461,3,0)</f>
        <v>310.17</v>
      </c>
      <c r="G181" s="73">
        <f t="shared" si="2"/>
        <v>28.813099999999963</v>
      </c>
    </row>
    <row r="182" spans="1:7">
      <c r="A182" s="70" t="s">
        <v>41</v>
      </c>
      <c r="B182" s="78">
        <v>108.72895</v>
      </c>
      <c r="D182" s="70" t="s">
        <v>184</v>
      </c>
      <c r="E182" s="73">
        <f>VLOOKUP(D182,Sales!$E$3:$G$780,3,0)</f>
        <v>59.322000000000003</v>
      </c>
      <c r="F182" s="73">
        <f>VLOOKUP($D182,Purchases!$F$4:$H$461,3,0)</f>
        <v>32</v>
      </c>
      <c r="G182" s="73">
        <f t="shared" si="2"/>
        <v>27.322000000000003</v>
      </c>
    </row>
    <row r="183" spans="1:7">
      <c r="A183" s="70" t="s">
        <v>192</v>
      </c>
      <c r="B183" s="78">
        <v>107.1429</v>
      </c>
      <c r="D183" s="70" t="s">
        <v>370</v>
      </c>
      <c r="E183" s="73">
        <f>VLOOKUP(D183,Sales!$E$3:$G$780,3,0)</f>
        <v>89.285700000000006</v>
      </c>
      <c r="F183" s="73">
        <f>VLOOKUP($D183,Purchases!$F$4:$H$461,3,0)</f>
        <v>62.68</v>
      </c>
      <c r="G183" s="73">
        <f t="shared" si="2"/>
        <v>26.605700000000006</v>
      </c>
    </row>
    <row r="184" spans="1:7">
      <c r="A184" s="70" t="s">
        <v>116</v>
      </c>
      <c r="B184" s="78">
        <v>105</v>
      </c>
      <c r="D184" s="70" t="s">
        <v>163</v>
      </c>
      <c r="E184" s="73">
        <f>VLOOKUP(D184,Sales!$E$3:$G$780,3,0)</f>
        <v>73.66</v>
      </c>
      <c r="F184" s="73">
        <f>VLOOKUP($D184,Purchases!$F$4:$H$461,3,0)</f>
        <v>48.21</v>
      </c>
      <c r="G184" s="73">
        <f t="shared" si="2"/>
        <v>25.449999999999996</v>
      </c>
    </row>
    <row r="185" spans="1:7">
      <c r="A185" s="70" t="s">
        <v>27</v>
      </c>
      <c r="B185" s="78">
        <v>104.33285714285714</v>
      </c>
      <c r="D185" s="70" t="s">
        <v>90</v>
      </c>
      <c r="E185" s="73">
        <f>VLOOKUP(D185,Sales!$E$3:$G$780,3,0)</f>
        <v>155</v>
      </c>
      <c r="F185" s="73">
        <f>VLOOKUP($D185,Purchases!$F$4:$H$461,3,0)</f>
        <v>130</v>
      </c>
      <c r="G185" s="73">
        <f t="shared" si="2"/>
        <v>25</v>
      </c>
    </row>
    <row r="186" spans="1:7">
      <c r="A186" s="70" t="s">
        <v>121</v>
      </c>
      <c r="B186" s="78">
        <v>101.69195999999998</v>
      </c>
      <c r="D186" s="70" t="s">
        <v>121</v>
      </c>
      <c r="E186" s="73">
        <f>VLOOKUP(D186,Sales!$E$3:$G$780,3,0)</f>
        <v>101.69</v>
      </c>
      <c r="F186" s="73">
        <f>VLOOKUP($D186,Purchases!$F$4:$H$461,3,0)</f>
        <v>77.290000000000006</v>
      </c>
      <c r="G186" s="73">
        <f t="shared" si="2"/>
        <v>24.399999999999991</v>
      </c>
    </row>
    <row r="187" spans="1:7">
      <c r="A187" s="70" t="s">
        <v>26</v>
      </c>
      <c r="B187" s="78">
        <v>95.28166666666668</v>
      </c>
      <c r="D187" s="70" t="s">
        <v>52</v>
      </c>
      <c r="E187" s="73">
        <f>VLOOKUP(D187,Sales!$E$3:$G$780,3,0)</f>
        <v>84.75</v>
      </c>
      <c r="F187" s="73">
        <f>VLOOKUP($D187,Purchases!$F$4:$H$461,3,0)</f>
        <v>60.71</v>
      </c>
      <c r="G187" s="73">
        <f t="shared" si="2"/>
        <v>24.04</v>
      </c>
    </row>
    <row r="188" spans="1:7">
      <c r="A188" s="70" t="s">
        <v>33</v>
      </c>
      <c r="B188" s="78">
        <v>89.714285714285708</v>
      </c>
      <c r="D188" s="70" t="s">
        <v>266</v>
      </c>
      <c r="E188" s="73">
        <f>VLOOKUP(D188,Sales!$E$3:$G$780,3,0)</f>
        <v>406.78</v>
      </c>
      <c r="F188" s="73">
        <f>VLOOKUP($D188,Purchases!$F$4:$H$461,3,0)</f>
        <v>383.05</v>
      </c>
      <c r="G188" s="73">
        <f t="shared" si="2"/>
        <v>23.729999999999961</v>
      </c>
    </row>
    <row r="189" spans="1:7">
      <c r="A189" s="70" t="s">
        <v>370</v>
      </c>
      <c r="B189" s="78">
        <v>89.285700000000006</v>
      </c>
      <c r="D189" s="70" t="s">
        <v>298</v>
      </c>
      <c r="E189" s="73">
        <f>VLOOKUP(D189,Sales!$E$3:$G$780,3,0)</f>
        <v>76.271199999999993</v>
      </c>
      <c r="F189" s="73">
        <f>VLOOKUP($D189,Purchases!$F$4:$H$461,3,0)</f>
        <v>55.2</v>
      </c>
      <c r="G189" s="73">
        <f t="shared" si="2"/>
        <v>21.07119999999999</v>
      </c>
    </row>
    <row r="190" spans="1:7">
      <c r="A190" s="70" t="s">
        <v>81</v>
      </c>
      <c r="B190" s="78">
        <v>88.933428571428522</v>
      </c>
      <c r="D190" s="70" t="s">
        <v>139</v>
      </c>
      <c r="E190" s="73">
        <f>VLOOKUP(D190,Sales!$E$3:$G$780,3,0)</f>
        <v>35</v>
      </c>
      <c r="F190" s="73">
        <f>VLOOKUP($D190,Purchases!$F$4:$H$461,3,0)</f>
        <v>14</v>
      </c>
      <c r="G190" s="73">
        <f t="shared" si="2"/>
        <v>21</v>
      </c>
    </row>
    <row r="191" spans="1:7">
      <c r="A191" s="70" t="s">
        <v>48</v>
      </c>
      <c r="B191" s="78">
        <v>87.344285714285704</v>
      </c>
      <c r="D191" s="70" t="s">
        <v>81</v>
      </c>
      <c r="E191" s="73">
        <f>VLOOKUP(D191,Sales!$E$3:$G$780,3,0)</f>
        <v>89.29</v>
      </c>
      <c r="F191" s="73">
        <f>VLOOKUP($D191,Purchases!$F$4:$H$461,3,0)</f>
        <v>70.12</v>
      </c>
      <c r="G191" s="73">
        <f t="shared" si="2"/>
        <v>19.170000000000002</v>
      </c>
    </row>
    <row r="192" spans="1:7">
      <c r="A192" s="70" t="s">
        <v>52</v>
      </c>
      <c r="B192" s="78">
        <v>84.75</v>
      </c>
      <c r="D192" s="70" t="s">
        <v>53</v>
      </c>
      <c r="E192" s="73">
        <f>VLOOKUP(D192,Sales!$E$3:$G$780,3,0)</f>
        <v>44.642899999999997</v>
      </c>
      <c r="F192" s="73">
        <f>VLOOKUP($D192,Purchases!$F$4:$H$461,3,0)</f>
        <v>26.563300000000002</v>
      </c>
      <c r="G192" s="73">
        <f t="shared" si="2"/>
        <v>18.079599999999996</v>
      </c>
    </row>
    <row r="193" spans="1:7">
      <c r="A193" s="70" t="s">
        <v>119</v>
      </c>
      <c r="B193" s="78">
        <v>82.14</v>
      </c>
      <c r="D193" s="70" t="s">
        <v>55</v>
      </c>
      <c r="E193" s="73">
        <f>VLOOKUP(D193,Sales!$E$3:$G$780,3,0)</f>
        <v>25</v>
      </c>
      <c r="F193" s="73">
        <f>VLOOKUP($D193,Purchases!$F$4:$H$461,3,0)</f>
        <v>8</v>
      </c>
      <c r="G193" s="73">
        <f t="shared" si="2"/>
        <v>17</v>
      </c>
    </row>
    <row r="194" spans="1:7">
      <c r="A194" s="70" t="s">
        <v>246</v>
      </c>
      <c r="B194" s="78">
        <v>81.638400000000004</v>
      </c>
      <c r="D194" s="70" t="s">
        <v>122</v>
      </c>
      <c r="E194" s="73">
        <f>VLOOKUP(D194,Sales!$E$3:$G$780,3,0)</f>
        <v>67.8</v>
      </c>
      <c r="F194" s="73">
        <f>VLOOKUP($D194,Purchases!$F$4:$H$461,3,0)</f>
        <v>50.88</v>
      </c>
      <c r="G194" s="73">
        <f t="shared" si="2"/>
        <v>16.919999999999995</v>
      </c>
    </row>
    <row r="195" spans="1:7">
      <c r="A195" s="70" t="s">
        <v>166</v>
      </c>
      <c r="B195" s="78">
        <v>80.508499999999998</v>
      </c>
      <c r="D195" s="70" t="s">
        <v>111</v>
      </c>
      <c r="E195" s="73">
        <f>VLOOKUP(D195,Sales!$E$3:$G$780,3,0)</f>
        <v>200</v>
      </c>
      <c r="F195" s="73">
        <f>VLOOKUP($D195,Purchases!$F$4:$H$461,3,0)</f>
        <v>185</v>
      </c>
      <c r="G195" s="73">
        <f t="shared" si="2"/>
        <v>15</v>
      </c>
    </row>
    <row r="196" spans="1:7">
      <c r="A196" s="70" t="s">
        <v>298</v>
      </c>
      <c r="B196" s="78">
        <v>76.271199999999993</v>
      </c>
      <c r="D196" s="70" t="s">
        <v>116</v>
      </c>
      <c r="E196" s="73">
        <f>VLOOKUP(D196,Sales!$E$3:$G$780,3,0)</f>
        <v>105</v>
      </c>
      <c r="F196" s="73">
        <f>VLOOKUP($D196,Purchases!$F$4:$H$461,3,0)</f>
        <v>90</v>
      </c>
      <c r="G196" s="73">
        <f t="shared" ref="G196:G211" si="3">E196-F196</f>
        <v>15</v>
      </c>
    </row>
    <row r="197" spans="1:7">
      <c r="A197" s="70" t="s">
        <v>163</v>
      </c>
      <c r="B197" s="78">
        <v>68.08</v>
      </c>
      <c r="D197" s="70" t="s">
        <v>33</v>
      </c>
      <c r="E197" s="73">
        <f>VLOOKUP(D197,Sales!$E$3:$G$780,3,0)</f>
        <v>84.75</v>
      </c>
      <c r="F197" s="73">
        <f>VLOOKUP($D197,Purchases!$F$4:$H$461,3,0)</f>
        <v>70</v>
      </c>
      <c r="G197" s="73">
        <f t="shared" si="3"/>
        <v>14.75</v>
      </c>
    </row>
    <row r="198" spans="1:7">
      <c r="A198" s="70" t="s">
        <v>122</v>
      </c>
      <c r="B198" s="78">
        <v>67.798866666666669</v>
      </c>
      <c r="D198" s="70" t="s">
        <v>48</v>
      </c>
      <c r="E198" s="73">
        <f>VLOOKUP(D198,Sales!$E$3:$G$780,3,0)</f>
        <v>84.75</v>
      </c>
      <c r="F198" s="73">
        <f>VLOOKUP($D198,Purchases!$F$4:$H$461,3,0)</f>
        <v>70.12</v>
      </c>
      <c r="G198" s="73">
        <f t="shared" si="3"/>
        <v>14.629999999999995</v>
      </c>
    </row>
    <row r="199" spans="1:7">
      <c r="A199" s="70" t="s">
        <v>165</v>
      </c>
      <c r="B199" s="78">
        <v>63.559671428571434</v>
      </c>
      <c r="D199" s="70" t="s">
        <v>166</v>
      </c>
      <c r="E199" s="73">
        <f>VLOOKUP(D199,Sales!$E$3:$G$780,3,0)</f>
        <v>76.271199999999993</v>
      </c>
      <c r="F199" s="73">
        <f>VLOOKUP($D199,Purchases!$F$4:$H$461,3,0)</f>
        <v>61.86</v>
      </c>
      <c r="G199" s="73">
        <f t="shared" si="3"/>
        <v>14.411199999999994</v>
      </c>
    </row>
    <row r="200" spans="1:7">
      <c r="A200" s="70" t="s">
        <v>184</v>
      </c>
      <c r="B200" s="78">
        <v>59.322000000000003</v>
      </c>
      <c r="D200" s="70" t="s">
        <v>216</v>
      </c>
      <c r="E200" s="73">
        <f>VLOOKUP(D200,Sales!$E$3:$G$780,3,0)</f>
        <v>233.05080000000001</v>
      </c>
      <c r="F200" s="73">
        <f>VLOOKUP($D200,Purchases!$F$4:$H$461,3,0)</f>
        <v>220</v>
      </c>
      <c r="G200" s="73">
        <f t="shared" si="3"/>
        <v>13.05080000000001</v>
      </c>
    </row>
    <row r="201" spans="1:7">
      <c r="A201" s="70" t="s">
        <v>167</v>
      </c>
      <c r="B201" s="78">
        <v>45.535739999999997</v>
      </c>
      <c r="D201" s="70" t="s">
        <v>119</v>
      </c>
      <c r="E201" s="73">
        <f>VLOOKUP(D201,Sales!$E$3:$G$780,3,0)</f>
        <v>82.14</v>
      </c>
      <c r="F201" s="73">
        <f>VLOOKUP($D201,Purchases!$F$4:$H$461,3,0)</f>
        <v>70.12</v>
      </c>
      <c r="G201" s="73">
        <f t="shared" si="3"/>
        <v>12.019999999999996</v>
      </c>
    </row>
    <row r="202" spans="1:7">
      <c r="A202" s="70" t="s">
        <v>53</v>
      </c>
      <c r="B202" s="78">
        <v>44.642899999999997</v>
      </c>
      <c r="D202" s="70" t="s">
        <v>167</v>
      </c>
      <c r="E202" s="73">
        <f>VLOOKUP(D202,Sales!$E$3:$G$780,3,0)</f>
        <v>49.107100000000003</v>
      </c>
      <c r="F202" s="73">
        <f>VLOOKUP($D202,Purchases!$F$4:$H$461,3,0)</f>
        <v>37.5</v>
      </c>
      <c r="G202" s="73">
        <f t="shared" si="3"/>
        <v>11.607100000000003</v>
      </c>
    </row>
    <row r="203" spans="1:7">
      <c r="A203" s="70" t="s">
        <v>80</v>
      </c>
      <c r="B203" s="78">
        <v>44.642899999999997</v>
      </c>
      <c r="D203" s="70" t="s">
        <v>164</v>
      </c>
      <c r="E203" s="73">
        <f>VLOOKUP(D203,Sales!$E$3:$G$780,3,0)</f>
        <v>44.642899999999997</v>
      </c>
      <c r="F203" s="73">
        <f>VLOOKUP($D203,Purchases!$F$4:$H$461,3,0)</f>
        <v>33.04</v>
      </c>
      <c r="G203" s="73">
        <f t="shared" si="3"/>
        <v>11.602899999999998</v>
      </c>
    </row>
    <row r="204" spans="1:7">
      <c r="A204" s="70" t="s">
        <v>164</v>
      </c>
      <c r="B204" s="78">
        <v>44.642899999999997</v>
      </c>
      <c r="D204" s="70" t="s">
        <v>85</v>
      </c>
      <c r="E204" s="73">
        <f>VLOOKUP(D204,Sales!$E$3:$G$780,3,0)</f>
        <v>40</v>
      </c>
      <c r="F204" s="73">
        <f>VLOOKUP($D204,Purchases!$F$4:$H$461,3,0)</f>
        <v>29</v>
      </c>
      <c r="G204" s="73">
        <f t="shared" si="3"/>
        <v>11</v>
      </c>
    </row>
    <row r="205" spans="1:7">
      <c r="A205" s="70" t="s">
        <v>85</v>
      </c>
      <c r="B205" s="78">
        <v>40</v>
      </c>
      <c r="D205" s="70" t="s">
        <v>246</v>
      </c>
      <c r="E205" s="73">
        <f>VLOOKUP(D205,Sales!$E$3:$G$780,3,0)</f>
        <v>56.497199999999999</v>
      </c>
      <c r="F205" s="73">
        <f>VLOOKUP($D205,Purchases!$F$4:$H$461,3,0)</f>
        <v>46.61</v>
      </c>
      <c r="G205" s="73">
        <f t="shared" si="3"/>
        <v>9.8872</v>
      </c>
    </row>
    <row r="206" spans="1:7">
      <c r="A206" s="70" t="s">
        <v>170</v>
      </c>
      <c r="B206" s="78">
        <v>35.714300000000001</v>
      </c>
      <c r="D206" s="70" t="s">
        <v>243</v>
      </c>
      <c r="E206" s="73">
        <f>VLOOKUP(D206,Sales!$E$3:$G$780,3,0)</f>
        <v>33.928600000000003</v>
      </c>
      <c r="F206" s="73">
        <f>VLOOKUP($D206,Purchases!$F$4:$H$461,3,0)</f>
        <v>24.11</v>
      </c>
      <c r="G206" s="73">
        <f t="shared" si="3"/>
        <v>9.8186000000000035</v>
      </c>
    </row>
    <row r="207" spans="1:7">
      <c r="A207" s="70" t="s">
        <v>243</v>
      </c>
      <c r="B207" s="78">
        <v>33.928600000000003</v>
      </c>
      <c r="D207" s="70" t="s">
        <v>241</v>
      </c>
      <c r="E207" s="73">
        <f>VLOOKUP(D207,Sales!$E$3:$G$780,3,0)</f>
        <v>22.321400000000001</v>
      </c>
      <c r="F207" s="73">
        <f>VLOOKUP($D207,Purchases!$F$4:$H$461,3,0)</f>
        <v>14.29</v>
      </c>
      <c r="G207" s="73">
        <f t="shared" si="3"/>
        <v>8.0314000000000014</v>
      </c>
    </row>
    <row r="208" spans="1:7">
      <c r="A208" s="70" t="s">
        <v>139</v>
      </c>
      <c r="B208" s="78">
        <v>28.0932</v>
      </c>
      <c r="D208" s="70" t="s">
        <v>44</v>
      </c>
      <c r="E208" s="73">
        <f>VLOOKUP(D208,Sales!$E$3:$G$780,3,0)</f>
        <v>17</v>
      </c>
      <c r="F208" s="73">
        <f>VLOOKUP($D208,Purchases!$F$4:$H$461,3,0)</f>
        <v>10.08</v>
      </c>
      <c r="G208" s="73">
        <f t="shared" si="3"/>
        <v>6.92</v>
      </c>
    </row>
    <row r="209" spans="1:7">
      <c r="A209" s="70" t="s">
        <v>241</v>
      </c>
      <c r="B209" s="78">
        <v>24.553550000000001</v>
      </c>
      <c r="D209" s="70" t="s">
        <v>45</v>
      </c>
      <c r="E209" s="73">
        <f>VLOOKUP(D209,Sales!$E$3:$G$780,3,0)</f>
        <v>17</v>
      </c>
      <c r="F209" s="73">
        <f>VLOOKUP($D209,Purchases!$F$4:$H$461,3,0)</f>
        <v>10.08</v>
      </c>
      <c r="G209" s="73">
        <f t="shared" si="3"/>
        <v>6.92</v>
      </c>
    </row>
    <row r="210" spans="1:7">
      <c r="A210" s="70" t="s">
        <v>44</v>
      </c>
      <c r="B210" s="78">
        <v>16.568333333333332</v>
      </c>
      <c r="D210" s="70" t="s">
        <v>165</v>
      </c>
      <c r="E210" s="73">
        <f>VLOOKUP(D210,Sales!$E$3:$G$780,3,0)</f>
        <v>50.85</v>
      </c>
      <c r="F210" s="73">
        <f>VLOOKUP($D210,Purchases!$F$4:$H$461,3,0)</f>
        <v>44.92</v>
      </c>
      <c r="G210" s="73">
        <f t="shared" si="3"/>
        <v>5.93</v>
      </c>
    </row>
    <row r="211" spans="1:7">
      <c r="A211" s="70" t="s">
        <v>45</v>
      </c>
      <c r="B211" s="78">
        <v>16.568333333333332</v>
      </c>
      <c r="D211" s="70" t="s">
        <v>170</v>
      </c>
      <c r="E211" s="73">
        <f>VLOOKUP(D211,Sales!$E$3:$G$780,3,0)</f>
        <v>35.714300000000001</v>
      </c>
      <c r="F211" s="73">
        <f>VLOOKUP($D211,Purchases!$F$4:$H$461,3,0)</f>
        <v>31.25</v>
      </c>
      <c r="G211" s="73">
        <f t="shared" si="3"/>
        <v>4.4643000000000015</v>
      </c>
    </row>
    <row r="212" spans="1:7">
      <c r="A212" s="70" t="s">
        <v>55</v>
      </c>
      <c r="B212" s="78">
        <v>14.002764705882351</v>
      </c>
    </row>
    <row r="213" spans="1:7">
      <c r="A213" s="70" t="s">
        <v>429</v>
      </c>
      <c r="B213" s="78">
        <v>511.42448772609816</v>
      </c>
    </row>
    <row r="214" spans="1:7">
      <c r="B214" s="78"/>
    </row>
    <row r="215" spans="1:7">
      <c r="B215" s="78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opLeftCell="A2" workbookViewId="0">
      <selection activeCell="F12" sqref="F12"/>
    </sheetView>
  </sheetViews>
  <sheetFormatPr defaultRowHeight="15"/>
  <cols>
    <col min="1" max="1" width="13.140625" bestFit="1" customWidth="1"/>
    <col min="2" max="2" width="27.28515625" bestFit="1" customWidth="1"/>
    <col min="4" max="4" width="18.85546875" customWidth="1"/>
    <col min="6" max="6" width="15" customWidth="1"/>
  </cols>
  <sheetData>
    <row r="3" spans="1:6">
      <c r="A3" s="69" t="s">
        <v>428</v>
      </c>
      <c r="B3" t="s">
        <v>492</v>
      </c>
      <c r="D3" t="s">
        <v>493</v>
      </c>
      <c r="E3" t="s">
        <v>494</v>
      </c>
      <c r="F3" t="s">
        <v>495</v>
      </c>
    </row>
    <row r="4" spans="1:6">
      <c r="A4" s="70" t="s">
        <v>272</v>
      </c>
      <c r="B4" s="78">
        <v>2</v>
      </c>
      <c r="D4" s="70" t="s">
        <v>313</v>
      </c>
      <c r="E4" s="78">
        <v>521</v>
      </c>
      <c r="F4" s="95">
        <f t="shared" ref="F4:F11" si="0">E4/$E$12</f>
        <v>0.67052767052767048</v>
      </c>
    </row>
    <row r="5" spans="1:6">
      <c r="A5" s="70" t="s">
        <v>327</v>
      </c>
      <c r="B5" s="78">
        <v>36</v>
      </c>
      <c r="D5" s="70" t="s">
        <v>349</v>
      </c>
      <c r="E5" s="78">
        <v>90</v>
      </c>
      <c r="F5" s="95">
        <f t="shared" si="0"/>
        <v>0.11583011583011583</v>
      </c>
    </row>
    <row r="6" spans="1:6">
      <c r="A6" s="70" t="s">
        <v>313</v>
      </c>
      <c r="B6" s="78">
        <v>521</v>
      </c>
      <c r="D6" s="70" t="s">
        <v>136</v>
      </c>
      <c r="E6" s="78">
        <v>80</v>
      </c>
      <c r="F6" s="95">
        <f t="shared" si="0"/>
        <v>0.10296010296010295</v>
      </c>
    </row>
    <row r="7" spans="1:6">
      <c r="A7" s="70" t="s">
        <v>434</v>
      </c>
      <c r="B7" s="78">
        <v>6</v>
      </c>
      <c r="D7" s="70" t="s">
        <v>327</v>
      </c>
      <c r="E7" s="78">
        <v>36</v>
      </c>
      <c r="F7" s="95">
        <f t="shared" si="0"/>
        <v>4.633204633204633E-2</v>
      </c>
    </row>
    <row r="8" spans="1:6">
      <c r="A8" s="70" t="s">
        <v>274</v>
      </c>
      <c r="B8" s="78">
        <v>17</v>
      </c>
      <c r="D8" s="70" t="s">
        <v>273</v>
      </c>
      <c r="E8" s="78">
        <v>25</v>
      </c>
      <c r="F8" s="95">
        <f t="shared" si="0"/>
        <v>3.2175032175032175E-2</v>
      </c>
    </row>
    <row r="9" spans="1:6">
      <c r="A9" s="70" t="s">
        <v>349</v>
      </c>
      <c r="B9" s="78">
        <v>90</v>
      </c>
      <c r="D9" s="70" t="s">
        <v>274</v>
      </c>
      <c r="E9" s="78">
        <v>17</v>
      </c>
      <c r="F9" s="95">
        <f t="shared" si="0"/>
        <v>2.1879021879021878E-2</v>
      </c>
    </row>
    <row r="10" spans="1:6">
      <c r="A10" s="70" t="s">
        <v>136</v>
      </c>
      <c r="B10" s="78">
        <v>80</v>
      </c>
      <c r="D10" s="70" t="s">
        <v>434</v>
      </c>
      <c r="E10" s="78">
        <v>6</v>
      </c>
      <c r="F10" s="95">
        <f t="shared" si="0"/>
        <v>7.7220077220077222E-3</v>
      </c>
    </row>
    <row r="11" spans="1:6">
      <c r="A11" s="70" t="s">
        <v>273</v>
      </c>
      <c r="B11" s="78">
        <v>25</v>
      </c>
      <c r="D11" s="70" t="s">
        <v>272</v>
      </c>
      <c r="E11" s="78">
        <v>2</v>
      </c>
      <c r="F11" s="95">
        <f t="shared" si="0"/>
        <v>2.5740025740025739E-3</v>
      </c>
    </row>
    <row r="12" spans="1:6">
      <c r="A12" s="70" t="s">
        <v>429</v>
      </c>
      <c r="B12" s="78">
        <v>777</v>
      </c>
      <c r="D12" s="70" t="s">
        <v>429</v>
      </c>
      <c r="E12" s="78">
        <v>777</v>
      </c>
      <c r="F12" s="95"/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4"/>
  <sheetViews>
    <sheetView workbookViewId="0">
      <selection activeCell="I2" sqref="I2"/>
    </sheetView>
  </sheetViews>
  <sheetFormatPr defaultRowHeight="15"/>
  <cols>
    <col min="1" max="1" width="41.42578125" bestFit="1" customWidth="1"/>
    <col min="2" max="2" width="17" bestFit="1" customWidth="1"/>
    <col min="4" max="4" width="34.28515625" customWidth="1"/>
    <col min="5" max="5" width="20" customWidth="1"/>
    <col min="6" max="6" width="12.7109375" customWidth="1"/>
    <col min="7" max="7" width="14.85546875" customWidth="1"/>
  </cols>
  <sheetData>
    <row r="3" spans="1:7" ht="30">
      <c r="A3" s="69" t="s">
        <v>428</v>
      </c>
      <c r="B3" t="s">
        <v>475</v>
      </c>
      <c r="D3" t="s">
        <v>477</v>
      </c>
      <c r="E3" t="s">
        <v>480</v>
      </c>
      <c r="F3" s="91" t="s">
        <v>481</v>
      </c>
      <c r="G3" t="s">
        <v>482</v>
      </c>
    </row>
    <row r="4" spans="1:7">
      <c r="A4" s="70" t="s">
        <v>55</v>
      </c>
      <c r="B4" s="78">
        <v>880</v>
      </c>
      <c r="D4" s="70" t="s">
        <v>55</v>
      </c>
      <c r="E4" s="87">
        <v>880</v>
      </c>
      <c r="F4" s="92">
        <f>E4</f>
        <v>880</v>
      </c>
      <c r="G4" s="95">
        <f>F4/$E$214</f>
        <v>0.22208921595102532</v>
      </c>
    </row>
    <row r="5" spans="1:7">
      <c r="A5" s="70" t="s">
        <v>111</v>
      </c>
      <c r="B5" s="78">
        <v>637.45819299999994</v>
      </c>
      <c r="D5" s="70" t="s">
        <v>111</v>
      </c>
      <c r="E5" s="87">
        <v>637.45819299999994</v>
      </c>
      <c r="F5" s="87">
        <f>E5+F4</f>
        <v>1517.4581929999999</v>
      </c>
      <c r="G5" s="95">
        <f t="shared" ref="G5:G68" si="0">F5/$E$214</f>
        <v>0.38296715945662457</v>
      </c>
    </row>
    <row r="6" spans="1:7">
      <c r="A6" s="70" t="s">
        <v>81</v>
      </c>
      <c r="B6" s="78">
        <v>136</v>
      </c>
      <c r="D6" s="70" t="s">
        <v>81</v>
      </c>
      <c r="E6" s="87">
        <v>136</v>
      </c>
      <c r="F6" s="87">
        <f t="shared" ref="F6:F69" si="1">E6+F5</f>
        <v>1653.4581929999999</v>
      </c>
      <c r="G6" s="95">
        <f t="shared" si="0"/>
        <v>0.41729003828541938</v>
      </c>
    </row>
    <row r="7" spans="1:7">
      <c r="A7" s="70" t="s">
        <v>93</v>
      </c>
      <c r="B7" s="78">
        <v>135.49180849100003</v>
      </c>
      <c r="D7" s="70" t="s">
        <v>93</v>
      </c>
      <c r="E7" s="87">
        <v>135.49180849100003</v>
      </c>
      <c r="F7" s="87">
        <f t="shared" si="1"/>
        <v>1788.950001491</v>
      </c>
      <c r="G7" s="95">
        <f t="shared" si="0"/>
        <v>0.45148466273491106</v>
      </c>
    </row>
    <row r="8" spans="1:7">
      <c r="A8" s="70" t="s">
        <v>137</v>
      </c>
      <c r="B8" s="78">
        <v>95.561499999999995</v>
      </c>
      <c r="D8" s="70" t="s">
        <v>137</v>
      </c>
      <c r="E8" s="87">
        <v>95.561499999999995</v>
      </c>
      <c r="F8" s="87">
        <f t="shared" si="1"/>
        <v>1884.511501491</v>
      </c>
      <c r="G8" s="95">
        <f t="shared" si="0"/>
        <v>0.47560191115548367</v>
      </c>
    </row>
    <row r="9" spans="1:7">
      <c r="A9" s="70" t="s">
        <v>246</v>
      </c>
      <c r="B9" s="78">
        <v>84</v>
      </c>
      <c r="D9" s="70" t="s">
        <v>246</v>
      </c>
      <c r="E9" s="87">
        <v>84</v>
      </c>
      <c r="F9" s="87">
        <f t="shared" si="1"/>
        <v>1968.511501491</v>
      </c>
      <c r="G9" s="95">
        <f t="shared" si="0"/>
        <v>0.49680133631444517</v>
      </c>
    </row>
    <row r="10" spans="1:7">
      <c r="A10" s="70" t="s">
        <v>184</v>
      </c>
      <c r="B10" s="78">
        <v>57</v>
      </c>
      <c r="D10" s="70" t="s">
        <v>184</v>
      </c>
      <c r="E10" s="87">
        <v>57</v>
      </c>
      <c r="F10" s="87">
        <f t="shared" si="1"/>
        <v>2025.511501491</v>
      </c>
      <c r="G10" s="95">
        <f t="shared" si="0"/>
        <v>0.51118666052945483</v>
      </c>
    </row>
    <row r="11" spans="1:7">
      <c r="A11" s="70" t="s">
        <v>83</v>
      </c>
      <c r="B11" s="78">
        <v>52.9373</v>
      </c>
      <c r="D11" s="70" t="s">
        <v>83</v>
      </c>
      <c r="E11" s="87">
        <v>52.9373</v>
      </c>
      <c r="F11" s="87">
        <f t="shared" si="1"/>
        <v>2078.4488014909998</v>
      </c>
      <c r="G11" s="95">
        <f t="shared" si="0"/>
        <v>0.52454666445168685</v>
      </c>
    </row>
    <row r="12" spans="1:7">
      <c r="A12" s="70" t="s">
        <v>66</v>
      </c>
      <c r="B12" s="78">
        <v>52</v>
      </c>
      <c r="D12" s="70" t="s">
        <v>66</v>
      </c>
      <c r="E12" s="87">
        <v>52</v>
      </c>
      <c r="F12" s="87">
        <f t="shared" si="1"/>
        <v>2130.4488014909998</v>
      </c>
      <c r="G12" s="95">
        <f t="shared" si="0"/>
        <v>0.5376701181215201</v>
      </c>
    </row>
    <row r="13" spans="1:7">
      <c r="A13" s="70" t="s">
        <v>85</v>
      </c>
      <c r="B13" s="78">
        <v>50</v>
      </c>
      <c r="D13" s="70" t="s">
        <v>85</v>
      </c>
      <c r="E13" s="87">
        <v>50</v>
      </c>
      <c r="F13" s="87">
        <f t="shared" si="1"/>
        <v>2180.4488014909998</v>
      </c>
      <c r="G13" s="95">
        <f t="shared" si="0"/>
        <v>0.5502888235732829</v>
      </c>
    </row>
    <row r="14" spans="1:7">
      <c r="A14" s="70" t="s">
        <v>165</v>
      </c>
      <c r="B14" s="78">
        <v>50</v>
      </c>
      <c r="D14" s="70" t="s">
        <v>165</v>
      </c>
      <c r="E14" s="87">
        <v>50</v>
      </c>
      <c r="F14" s="87">
        <f t="shared" si="1"/>
        <v>2230.4488014909998</v>
      </c>
      <c r="G14" s="95">
        <f t="shared" si="0"/>
        <v>0.56290752902504571</v>
      </c>
    </row>
    <row r="15" spans="1:7">
      <c r="A15" s="70" t="s">
        <v>48</v>
      </c>
      <c r="B15" s="78">
        <v>48</v>
      </c>
      <c r="D15" s="70" t="s">
        <v>48</v>
      </c>
      <c r="E15" s="87">
        <v>48</v>
      </c>
      <c r="F15" s="87">
        <f t="shared" si="1"/>
        <v>2278.4488014909998</v>
      </c>
      <c r="G15" s="95">
        <f t="shared" si="0"/>
        <v>0.57502148625873806</v>
      </c>
    </row>
    <row r="16" spans="1:7">
      <c r="A16" s="70" t="s">
        <v>116</v>
      </c>
      <c r="B16" s="78">
        <v>48</v>
      </c>
      <c r="D16" s="70" t="s">
        <v>116</v>
      </c>
      <c r="E16" s="87">
        <v>48</v>
      </c>
      <c r="F16" s="87">
        <f t="shared" si="1"/>
        <v>2326.4488014909998</v>
      </c>
      <c r="G16" s="95">
        <f t="shared" si="0"/>
        <v>0.5871354434924303</v>
      </c>
    </row>
    <row r="17" spans="1:7">
      <c r="A17" s="70" t="s">
        <v>33</v>
      </c>
      <c r="B17" s="78">
        <v>47</v>
      </c>
      <c r="D17" s="70" t="s">
        <v>33</v>
      </c>
      <c r="E17" s="87">
        <v>47</v>
      </c>
      <c r="F17" s="87">
        <f t="shared" si="1"/>
        <v>2373.4488014909998</v>
      </c>
      <c r="G17" s="95">
        <f t="shared" si="0"/>
        <v>0.59899702661708731</v>
      </c>
    </row>
    <row r="18" spans="1:7">
      <c r="A18" s="70" t="s">
        <v>296</v>
      </c>
      <c r="B18" s="78">
        <v>46</v>
      </c>
      <c r="D18" s="70" t="s">
        <v>296</v>
      </c>
      <c r="E18" s="87">
        <v>46</v>
      </c>
      <c r="F18" s="87">
        <f t="shared" si="1"/>
        <v>2419.4488014909998</v>
      </c>
      <c r="G18" s="95">
        <f t="shared" si="0"/>
        <v>0.6106062356327091</v>
      </c>
    </row>
    <row r="19" spans="1:7">
      <c r="A19" s="70" t="s">
        <v>178</v>
      </c>
      <c r="B19" s="78">
        <v>42</v>
      </c>
      <c r="D19" s="70" t="s">
        <v>178</v>
      </c>
      <c r="E19" s="87">
        <v>42</v>
      </c>
      <c r="F19" s="87">
        <f t="shared" si="1"/>
        <v>2461.4488014909998</v>
      </c>
      <c r="G19" s="95">
        <f t="shared" si="0"/>
        <v>0.62120594821218988</v>
      </c>
    </row>
    <row r="20" spans="1:7">
      <c r="A20" s="70" t="s">
        <v>218</v>
      </c>
      <c r="B20" s="78">
        <v>39</v>
      </c>
      <c r="D20" s="70" t="s">
        <v>218</v>
      </c>
      <c r="E20" s="87">
        <v>39</v>
      </c>
      <c r="F20" s="87">
        <f t="shared" si="1"/>
        <v>2500.4488014909998</v>
      </c>
      <c r="G20" s="95">
        <f t="shared" si="0"/>
        <v>0.63104853846456488</v>
      </c>
    </row>
    <row r="21" spans="1:7">
      <c r="A21" s="70" t="s">
        <v>216</v>
      </c>
      <c r="B21" s="78">
        <v>36</v>
      </c>
      <c r="D21" s="70" t="s">
        <v>216</v>
      </c>
      <c r="E21" s="87">
        <v>36</v>
      </c>
      <c r="F21" s="87">
        <f t="shared" si="1"/>
        <v>2536.4488014909998</v>
      </c>
      <c r="G21" s="95">
        <f t="shared" si="0"/>
        <v>0.64013400638983409</v>
      </c>
    </row>
    <row r="22" spans="1:7">
      <c r="A22" s="70" t="s">
        <v>142</v>
      </c>
      <c r="B22" s="78">
        <v>29</v>
      </c>
      <c r="D22" s="70" t="s">
        <v>142</v>
      </c>
      <c r="E22" s="87">
        <v>29</v>
      </c>
      <c r="F22" s="87">
        <f t="shared" si="1"/>
        <v>2565.4488014909998</v>
      </c>
      <c r="G22" s="95">
        <f t="shared" si="0"/>
        <v>0.6474528555518565</v>
      </c>
    </row>
    <row r="23" spans="1:7">
      <c r="A23" s="70" t="s">
        <v>122</v>
      </c>
      <c r="B23" s="78">
        <v>28</v>
      </c>
      <c r="D23" s="70" t="s">
        <v>122</v>
      </c>
      <c r="E23" s="87">
        <v>28</v>
      </c>
      <c r="F23" s="87">
        <f t="shared" si="1"/>
        <v>2593.4488014909998</v>
      </c>
      <c r="G23" s="95">
        <f t="shared" si="0"/>
        <v>0.65451933060484369</v>
      </c>
    </row>
    <row r="24" spans="1:7">
      <c r="A24" s="70" t="s">
        <v>65</v>
      </c>
      <c r="B24" s="78">
        <v>27</v>
      </c>
      <c r="D24" s="70" t="s">
        <v>65</v>
      </c>
      <c r="E24" s="87">
        <v>27</v>
      </c>
      <c r="F24" s="87">
        <f t="shared" si="1"/>
        <v>2620.4488014909998</v>
      </c>
      <c r="G24" s="95">
        <f t="shared" si="0"/>
        <v>0.66133343154879554</v>
      </c>
    </row>
    <row r="25" spans="1:7">
      <c r="A25" s="70" t="s">
        <v>215</v>
      </c>
      <c r="B25" s="78">
        <v>25</v>
      </c>
      <c r="D25" s="70" t="s">
        <v>215</v>
      </c>
      <c r="E25" s="87">
        <v>25</v>
      </c>
      <c r="F25" s="87">
        <f t="shared" si="1"/>
        <v>2645.4488014909998</v>
      </c>
      <c r="G25" s="95">
        <f t="shared" si="0"/>
        <v>0.66764278427467694</v>
      </c>
    </row>
    <row r="26" spans="1:7">
      <c r="A26" s="70" t="s">
        <v>121</v>
      </c>
      <c r="B26" s="78">
        <v>25</v>
      </c>
      <c r="D26" s="70" t="s">
        <v>121</v>
      </c>
      <c r="E26" s="87">
        <v>25</v>
      </c>
      <c r="F26" s="87">
        <f t="shared" si="1"/>
        <v>2670.4488014909998</v>
      </c>
      <c r="G26" s="95">
        <f t="shared" si="0"/>
        <v>0.67395213700055834</v>
      </c>
    </row>
    <row r="27" spans="1:7">
      <c r="A27" s="70" t="s">
        <v>112</v>
      </c>
      <c r="B27" s="78">
        <v>22</v>
      </c>
      <c r="D27" s="70" t="s">
        <v>112</v>
      </c>
      <c r="E27" s="87">
        <v>22</v>
      </c>
      <c r="F27" s="87">
        <f t="shared" si="1"/>
        <v>2692.4488014909998</v>
      </c>
      <c r="G27" s="95">
        <f t="shared" si="0"/>
        <v>0.67950436739933406</v>
      </c>
    </row>
    <row r="28" spans="1:7">
      <c r="A28" s="70" t="s">
        <v>295</v>
      </c>
      <c r="B28" s="78">
        <v>22</v>
      </c>
      <c r="D28" s="70" t="s">
        <v>295</v>
      </c>
      <c r="E28" s="87">
        <v>22</v>
      </c>
      <c r="F28" s="87">
        <f t="shared" si="1"/>
        <v>2714.4488014909998</v>
      </c>
      <c r="G28" s="95">
        <f t="shared" si="0"/>
        <v>0.68505659779810968</v>
      </c>
    </row>
    <row r="29" spans="1:7">
      <c r="A29" s="70" t="s">
        <v>50</v>
      </c>
      <c r="B29" s="78">
        <v>20</v>
      </c>
      <c r="D29" s="70" t="s">
        <v>50</v>
      </c>
      <c r="E29" s="87">
        <v>20</v>
      </c>
      <c r="F29" s="87">
        <f t="shared" si="1"/>
        <v>2734.4488014909998</v>
      </c>
      <c r="G29" s="95">
        <f t="shared" si="0"/>
        <v>0.69010407997881473</v>
      </c>
    </row>
    <row r="30" spans="1:7">
      <c r="A30" s="70" t="s">
        <v>49</v>
      </c>
      <c r="B30" s="78">
        <v>20</v>
      </c>
      <c r="D30" s="70" t="s">
        <v>49</v>
      </c>
      <c r="E30" s="87">
        <v>20</v>
      </c>
      <c r="F30" s="87">
        <f t="shared" si="1"/>
        <v>2754.4488014909998</v>
      </c>
      <c r="G30" s="95">
        <f t="shared" si="0"/>
        <v>0.6951515621595199</v>
      </c>
    </row>
    <row r="31" spans="1:7">
      <c r="A31" s="70" t="s">
        <v>27</v>
      </c>
      <c r="B31" s="78">
        <v>20</v>
      </c>
      <c r="D31" s="70" t="s">
        <v>27</v>
      </c>
      <c r="E31" s="87">
        <v>20</v>
      </c>
      <c r="F31" s="87">
        <f t="shared" si="1"/>
        <v>2774.4488014909998</v>
      </c>
      <c r="G31" s="95">
        <f t="shared" si="0"/>
        <v>0.70019904434022495</v>
      </c>
    </row>
    <row r="32" spans="1:7">
      <c r="A32" s="70" t="s">
        <v>44</v>
      </c>
      <c r="B32" s="78">
        <v>20</v>
      </c>
      <c r="D32" s="70" t="s">
        <v>44</v>
      </c>
      <c r="E32" s="87">
        <v>20</v>
      </c>
      <c r="F32" s="87">
        <f t="shared" si="1"/>
        <v>2794.4488014909998</v>
      </c>
      <c r="G32" s="95">
        <f t="shared" si="0"/>
        <v>0.70524652652093012</v>
      </c>
    </row>
    <row r="33" spans="1:7">
      <c r="A33" s="70" t="s">
        <v>117</v>
      </c>
      <c r="B33" s="78">
        <v>20</v>
      </c>
      <c r="D33" s="70" t="s">
        <v>117</v>
      </c>
      <c r="E33" s="87">
        <v>20</v>
      </c>
      <c r="F33" s="87">
        <f t="shared" si="1"/>
        <v>2814.4488014909998</v>
      </c>
      <c r="G33" s="95">
        <f t="shared" si="0"/>
        <v>0.71029400870163528</v>
      </c>
    </row>
    <row r="34" spans="1:7">
      <c r="A34" s="70" t="s">
        <v>45</v>
      </c>
      <c r="B34" s="78">
        <v>20</v>
      </c>
      <c r="D34" s="70" t="s">
        <v>45</v>
      </c>
      <c r="E34" s="87">
        <v>20</v>
      </c>
      <c r="F34" s="87">
        <f t="shared" si="1"/>
        <v>2834.4488014909998</v>
      </c>
      <c r="G34" s="95">
        <f t="shared" si="0"/>
        <v>0.71534149088234034</v>
      </c>
    </row>
    <row r="35" spans="1:7">
      <c r="A35" s="70" t="s">
        <v>91</v>
      </c>
      <c r="B35" s="78">
        <v>20</v>
      </c>
      <c r="D35" s="70" t="s">
        <v>91</v>
      </c>
      <c r="E35" s="87">
        <v>20</v>
      </c>
      <c r="F35" s="87">
        <f t="shared" si="1"/>
        <v>2854.4488014909998</v>
      </c>
      <c r="G35" s="95">
        <f t="shared" si="0"/>
        <v>0.7203889730630455</v>
      </c>
    </row>
    <row r="36" spans="1:7">
      <c r="A36" s="70" t="s">
        <v>183</v>
      </c>
      <c r="B36" s="78">
        <v>20</v>
      </c>
      <c r="D36" s="70" t="s">
        <v>183</v>
      </c>
      <c r="E36" s="87">
        <v>20</v>
      </c>
      <c r="F36" s="87">
        <f t="shared" si="1"/>
        <v>2874.4488014909998</v>
      </c>
      <c r="G36" s="95">
        <f t="shared" si="0"/>
        <v>0.72543645524375056</v>
      </c>
    </row>
    <row r="37" spans="1:7">
      <c r="A37" s="70" t="s">
        <v>28</v>
      </c>
      <c r="B37" s="78">
        <v>20</v>
      </c>
      <c r="D37" s="70" t="s">
        <v>28</v>
      </c>
      <c r="E37" s="87">
        <v>20</v>
      </c>
      <c r="F37" s="87">
        <f t="shared" si="1"/>
        <v>2894.4488014909998</v>
      </c>
      <c r="G37" s="95">
        <f t="shared" si="0"/>
        <v>0.73048393742445572</v>
      </c>
    </row>
    <row r="38" spans="1:7">
      <c r="A38" s="70" t="s">
        <v>26</v>
      </c>
      <c r="B38" s="78">
        <v>20</v>
      </c>
      <c r="D38" s="70" t="s">
        <v>26</v>
      </c>
      <c r="E38" s="87">
        <v>20</v>
      </c>
      <c r="F38" s="87">
        <f t="shared" si="1"/>
        <v>2914.4488014909998</v>
      </c>
      <c r="G38" s="95">
        <f t="shared" si="0"/>
        <v>0.73553141960516089</v>
      </c>
    </row>
    <row r="39" spans="1:7">
      <c r="A39" s="70" t="s">
        <v>192</v>
      </c>
      <c r="B39" s="78">
        <v>20</v>
      </c>
      <c r="D39" s="70" t="s">
        <v>192</v>
      </c>
      <c r="E39" s="87">
        <v>20</v>
      </c>
      <c r="F39" s="87">
        <f t="shared" si="1"/>
        <v>2934.4488014909998</v>
      </c>
      <c r="G39" s="95">
        <f t="shared" si="0"/>
        <v>0.74057890178586594</v>
      </c>
    </row>
    <row r="40" spans="1:7">
      <c r="A40" s="70" t="s">
        <v>41</v>
      </c>
      <c r="B40" s="78">
        <v>19</v>
      </c>
      <c r="D40" s="70" t="s">
        <v>41</v>
      </c>
      <c r="E40" s="87">
        <v>19</v>
      </c>
      <c r="F40" s="87">
        <f t="shared" si="1"/>
        <v>2953.4488014909998</v>
      </c>
      <c r="G40" s="95">
        <f t="shared" si="0"/>
        <v>0.74537400985753588</v>
      </c>
    </row>
    <row r="41" spans="1:7">
      <c r="A41" s="70" t="s">
        <v>120</v>
      </c>
      <c r="B41" s="78">
        <v>19</v>
      </c>
      <c r="D41" s="70" t="s">
        <v>120</v>
      </c>
      <c r="E41" s="87">
        <v>19</v>
      </c>
      <c r="F41" s="87">
        <f t="shared" si="1"/>
        <v>2972.4488014909998</v>
      </c>
      <c r="G41" s="95">
        <f t="shared" si="0"/>
        <v>0.75016911792920571</v>
      </c>
    </row>
    <row r="42" spans="1:7">
      <c r="A42" s="70" t="s">
        <v>31</v>
      </c>
      <c r="B42" s="78">
        <v>19</v>
      </c>
      <c r="D42" s="70" t="s">
        <v>31</v>
      </c>
      <c r="E42" s="87">
        <v>19</v>
      </c>
      <c r="F42" s="87">
        <f t="shared" si="1"/>
        <v>2991.4488014909998</v>
      </c>
      <c r="G42" s="95">
        <f t="shared" si="0"/>
        <v>0.75496422600087554</v>
      </c>
    </row>
    <row r="43" spans="1:7">
      <c r="A43" s="70" t="s">
        <v>255</v>
      </c>
      <c r="B43" s="78">
        <v>19</v>
      </c>
      <c r="D43" s="70" t="s">
        <v>255</v>
      </c>
      <c r="E43" s="87">
        <v>19</v>
      </c>
      <c r="F43" s="87">
        <f t="shared" si="1"/>
        <v>3010.4488014909998</v>
      </c>
      <c r="G43" s="95">
        <f t="shared" si="0"/>
        <v>0.75975933407254548</v>
      </c>
    </row>
    <row r="44" spans="1:7">
      <c r="A44" s="70" t="s">
        <v>102</v>
      </c>
      <c r="B44" s="78">
        <v>18.5</v>
      </c>
      <c r="D44" s="70" t="s">
        <v>102</v>
      </c>
      <c r="E44" s="87">
        <v>18.5</v>
      </c>
      <c r="F44" s="87">
        <f t="shared" si="1"/>
        <v>3028.9488014909998</v>
      </c>
      <c r="G44" s="95">
        <f t="shared" si="0"/>
        <v>0.76442825508969769</v>
      </c>
    </row>
    <row r="45" spans="1:7">
      <c r="A45" s="70" t="s">
        <v>113</v>
      </c>
      <c r="B45" s="78">
        <v>18</v>
      </c>
      <c r="D45" s="70" t="s">
        <v>113</v>
      </c>
      <c r="E45" s="87">
        <v>18</v>
      </c>
      <c r="F45" s="87">
        <f t="shared" si="1"/>
        <v>3046.9488014909998</v>
      </c>
      <c r="G45" s="95">
        <f t="shared" si="0"/>
        <v>0.7689709890523323</v>
      </c>
    </row>
    <row r="46" spans="1:7">
      <c r="A46" s="70" t="s">
        <v>51</v>
      </c>
      <c r="B46" s="78">
        <v>18</v>
      </c>
      <c r="D46" s="70" t="s">
        <v>51</v>
      </c>
      <c r="E46" s="87">
        <v>18</v>
      </c>
      <c r="F46" s="87">
        <f t="shared" si="1"/>
        <v>3064.9488014909998</v>
      </c>
      <c r="G46" s="95">
        <f t="shared" si="0"/>
        <v>0.7735137230149669</v>
      </c>
    </row>
    <row r="47" spans="1:7">
      <c r="A47" s="70" t="s">
        <v>87</v>
      </c>
      <c r="B47" s="78">
        <v>18</v>
      </c>
      <c r="D47" s="70" t="s">
        <v>87</v>
      </c>
      <c r="E47" s="87">
        <v>18</v>
      </c>
      <c r="F47" s="87">
        <f t="shared" si="1"/>
        <v>3082.9488014909998</v>
      </c>
      <c r="G47" s="95">
        <f t="shared" si="0"/>
        <v>0.77805645697760151</v>
      </c>
    </row>
    <row r="48" spans="1:7">
      <c r="A48" s="70" t="s">
        <v>217</v>
      </c>
      <c r="B48" s="78">
        <v>17</v>
      </c>
      <c r="D48" s="70" t="s">
        <v>217</v>
      </c>
      <c r="E48" s="87">
        <v>17</v>
      </c>
      <c r="F48" s="87">
        <f t="shared" si="1"/>
        <v>3099.9488014909998</v>
      </c>
      <c r="G48" s="95">
        <f t="shared" si="0"/>
        <v>0.78234681683120089</v>
      </c>
    </row>
    <row r="49" spans="1:7">
      <c r="A49" s="70" t="s">
        <v>115</v>
      </c>
      <c r="B49" s="78">
        <v>17</v>
      </c>
      <c r="D49" s="70" t="s">
        <v>115</v>
      </c>
      <c r="E49" s="87">
        <v>17</v>
      </c>
      <c r="F49" s="87">
        <f t="shared" si="1"/>
        <v>3116.9488014909998</v>
      </c>
      <c r="G49" s="95">
        <f t="shared" si="0"/>
        <v>0.78663717668480015</v>
      </c>
    </row>
    <row r="50" spans="1:7">
      <c r="A50" s="70" t="s">
        <v>167</v>
      </c>
      <c r="B50" s="78">
        <v>16</v>
      </c>
      <c r="D50" s="70" t="s">
        <v>167</v>
      </c>
      <c r="E50" s="87">
        <v>16</v>
      </c>
      <c r="F50" s="87">
        <f t="shared" si="1"/>
        <v>3132.9488014909998</v>
      </c>
      <c r="G50" s="95">
        <f t="shared" si="0"/>
        <v>0.79067516242936431</v>
      </c>
    </row>
    <row r="51" spans="1:7">
      <c r="A51" s="70" t="s">
        <v>32</v>
      </c>
      <c r="B51" s="78">
        <v>15</v>
      </c>
      <c r="D51" s="70" t="s">
        <v>32</v>
      </c>
      <c r="E51" s="87">
        <v>15</v>
      </c>
      <c r="F51" s="87">
        <f t="shared" si="1"/>
        <v>3147.9488014909998</v>
      </c>
      <c r="G51" s="95">
        <f t="shared" si="0"/>
        <v>0.79446077406489313</v>
      </c>
    </row>
    <row r="52" spans="1:7">
      <c r="A52" s="70" t="s">
        <v>98</v>
      </c>
      <c r="B52" s="78">
        <v>15</v>
      </c>
      <c r="D52" s="70" t="s">
        <v>98</v>
      </c>
      <c r="E52" s="87">
        <v>15</v>
      </c>
      <c r="F52" s="87">
        <f t="shared" si="1"/>
        <v>3162.9488014909998</v>
      </c>
      <c r="G52" s="95">
        <f t="shared" si="0"/>
        <v>0.79824638570042195</v>
      </c>
    </row>
    <row r="53" spans="1:7">
      <c r="A53" s="70" t="s">
        <v>88</v>
      </c>
      <c r="B53" s="78">
        <v>15</v>
      </c>
      <c r="D53" s="70" t="s">
        <v>88</v>
      </c>
      <c r="E53" s="87">
        <v>15</v>
      </c>
      <c r="F53" s="87">
        <f t="shared" si="1"/>
        <v>3177.9488014909998</v>
      </c>
      <c r="G53" s="95">
        <f t="shared" si="0"/>
        <v>0.80203199733595076</v>
      </c>
    </row>
    <row r="54" spans="1:7">
      <c r="A54" s="70" t="s">
        <v>86</v>
      </c>
      <c r="B54" s="78">
        <v>15</v>
      </c>
      <c r="D54" s="70" t="s">
        <v>86</v>
      </c>
      <c r="E54" s="87">
        <v>15</v>
      </c>
      <c r="F54" s="87">
        <f t="shared" si="1"/>
        <v>3192.9488014909998</v>
      </c>
      <c r="G54" s="95">
        <f t="shared" si="0"/>
        <v>0.80581760897147969</v>
      </c>
    </row>
    <row r="55" spans="1:7">
      <c r="A55" s="70" t="s">
        <v>347</v>
      </c>
      <c r="B55" s="78">
        <v>15</v>
      </c>
      <c r="D55" s="70" t="s">
        <v>347</v>
      </c>
      <c r="E55" s="87">
        <v>15</v>
      </c>
      <c r="F55" s="87">
        <f t="shared" si="1"/>
        <v>3207.9488014909998</v>
      </c>
      <c r="G55" s="95">
        <f t="shared" si="0"/>
        <v>0.80960322060700851</v>
      </c>
    </row>
    <row r="56" spans="1:7">
      <c r="A56" s="70" t="s">
        <v>24</v>
      </c>
      <c r="B56" s="78">
        <v>14</v>
      </c>
      <c r="D56" s="70" t="s">
        <v>24</v>
      </c>
      <c r="E56" s="87">
        <v>14</v>
      </c>
      <c r="F56" s="87">
        <f t="shared" si="1"/>
        <v>3221.9488014909998</v>
      </c>
      <c r="G56" s="95">
        <f t="shared" si="0"/>
        <v>0.8131364581335021</v>
      </c>
    </row>
    <row r="57" spans="1:7">
      <c r="A57" s="70" t="s">
        <v>58</v>
      </c>
      <c r="B57" s="78">
        <v>14</v>
      </c>
      <c r="D57" s="70" t="s">
        <v>58</v>
      </c>
      <c r="E57" s="87">
        <v>14</v>
      </c>
      <c r="F57" s="87">
        <f t="shared" si="1"/>
        <v>3235.9488014909998</v>
      </c>
      <c r="G57" s="95">
        <f t="shared" si="0"/>
        <v>0.8166696956599957</v>
      </c>
    </row>
    <row r="58" spans="1:7">
      <c r="A58" s="70" t="s">
        <v>252</v>
      </c>
      <c r="B58" s="78">
        <v>14</v>
      </c>
      <c r="D58" s="70" t="s">
        <v>252</v>
      </c>
      <c r="E58" s="87">
        <v>14</v>
      </c>
      <c r="F58" s="87">
        <f t="shared" si="1"/>
        <v>3249.9488014909998</v>
      </c>
      <c r="G58" s="95">
        <f t="shared" si="0"/>
        <v>0.82020293318648929</v>
      </c>
    </row>
    <row r="59" spans="1:7">
      <c r="A59" s="70" t="s">
        <v>114</v>
      </c>
      <c r="B59" s="78">
        <v>13</v>
      </c>
      <c r="D59" s="70" t="s">
        <v>114</v>
      </c>
      <c r="E59" s="87">
        <v>13</v>
      </c>
      <c r="F59" s="87">
        <f t="shared" si="1"/>
        <v>3262.9488014909998</v>
      </c>
      <c r="G59" s="95">
        <f t="shared" si="0"/>
        <v>0.82348379660394755</v>
      </c>
    </row>
    <row r="60" spans="1:7">
      <c r="A60" s="70" t="s">
        <v>103</v>
      </c>
      <c r="B60" s="78">
        <v>12.203500000000002</v>
      </c>
      <c r="D60" s="70" t="s">
        <v>103</v>
      </c>
      <c r="E60" s="87">
        <v>12.203500000000002</v>
      </c>
      <c r="F60" s="87">
        <f t="shared" si="1"/>
        <v>3275.1523014909999</v>
      </c>
      <c r="G60" s="95">
        <f t="shared" si="0"/>
        <v>0.82656364404355931</v>
      </c>
    </row>
    <row r="61" spans="1:7">
      <c r="A61" s="70" t="s">
        <v>43</v>
      </c>
      <c r="B61" s="78">
        <v>12</v>
      </c>
      <c r="D61" s="70" t="s">
        <v>43</v>
      </c>
      <c r="E61" s="87">
        <v>12</v>
      </c>
      <c r="F61" s="87">
        <f t="shared" si="1"/>
        <v>3287.1523014909999</v>
      </c>
      <c r="G61" s="95">
        <f t="shared" si="0"/>
        <v>0.82959213335198245</v>
      </c>
    </row>
    <row r="62" spans="1:7">
      <c r="A62" s="70" t="s">
        <v>99</v>
      </c>
      <c r="B62" s="78">
        <v>12</v>
      </c>
      <c r="D62" s="70" t="s">
        <v>99</v>
      </c>
      <c r="E62" s="87">
        <v>12</v>
      </c>
      <c r="F62" s="87">
        <f t="shared" si="1"/>
        <v>3299.1523014909999</v>
      </c>
      <c r="G62" s="95">
        <f t="shared" si="0"/>
        <v>0.83262062266040548</v>
      </c>
    </row>
    <row r="63" spans="1:7">
      <c r="A63" s="70" t="s">
        <v>92</v>
      </c>
      <c r="B63" s="78">
        <v>12</v>
      </c>
      <c r="D63" s="70" t="s">
        <v>92</v>
      </c>
      <c r="E63" s="87">
        <v>12</v>
      </c>
      <c r="F63" s="87">
        <f t="shared" si="1"/>
        <v>3311.1523014909999</v>
      </c>
      <c r="G63" s="95">
        <f t="shared" si="0"/>
        <v>0.83564911196882852</v>
      </c>
    </row>
    <row r="64" spans="1:7">
      <c r="A64" s="70" t="s">
        <v>23</v>
      </c>
      <c r="B64" s="78">
        <v>12</v>
      </c>
      <c r="D64" s="70" t="s">
        <v>23</v>
      </c>
      <c r="E64" s="87">
        <v>12</v>
      </c>
      <c r="F64" s="87">
        <f t="shared" si="1"/>
        <v>3323.1523014909999</v>
      </c>
      <c r="G64" s="95">
        <f t="shared" si="0"/>
        <v>0.83867760127725166</v>
      </c>
    </row>
    <row r="65" spans="1:7">
      <c r="A65" s="70" t="s">
        <v>179</v>
      </c>
      <c r="B65" s="78">
        <v>12</v>
      </c>
      <c r="D65" s="70" t="s">
        <v>179</v>
      </c>
      <c r="E65" s="87">
        <v>12</v>
      </c>
      <c r="F65" s="87">
        <f t="shared" si="1"/>
        <v>3335.1523014909999</v>
      </c>
      <c r="G65" s="95">
        <f t="shared" si="0"/>
        <v>0.84170609058567469</v>
      </c>
    </row>
    <row r="66" spans="1:7">
      <c r="A66" s="70" t="s">
        <v>59</v>
      </c>
      <c r="B66" s="78">
        <v>12</v>
      </c>
      <c r="D66" s="70" t="s">
        <v>59</v>
      </c>
      <c r="E66" s="87">
        <v>12</v>
      </c>
      <c r="F66" s="87">
        <f t="shared" si="1"/>
        <v>3347.1523014909999</v>
      </c>
      <c r="G66" s="95">
        <f t="shared" si="0"/>
        <v>0.84473457989409773</v>
      </c>
    </row>
    <row r="67" spans="1:7">
      <c r="A67" s="70" t="s">
        <v>299</v>
      </c>
      <c r="B67" s="78">
        <v>12</v>
      </c>
      <c r="D67" s="70" t="s">
        <v>299</v>
      </c>
      <c r="E67" s="87">
        <v>12</v>
      </c>
      <c r="F67" s="87">
        <f t="shared" si="1"/>
        <v>3359.1523014909999</v>
      </c>
      <c r="G67" s="95">
        <f t="shared" si="0"/>
        <v>0.84776306920252087</v>
      </c>
    </row>
    <row r="68" spans="1:7">
      <c r="A68" s="70" t="s">
        <v>101</v>
      </c>
      <c r="B68" s="78">
        <v>12</v>
      </c>
      <c r="D68" s="70" t="s">
        <v>101</v>
      </c>
      <c r="E68" s="87">
        <v>12</v>
      </c>
      <c r="F68" s="87">
        <f t="shared" si="1"/>
        <v>3371.1523014909999</v>
      </c>
      <c r="G68" s="95">
        <f t="shared" si="0"/>
        <v>0.8507915585109439</v>
      </c>
    </row>
    <row r="69" spans="1:7">
      <c r="A69" s="70" t="s">
        <v>153</v>
      </c>
      <c r="B69" s="78">
        <v>11.24</v>
      </c>
      <c r="D69" s="70" t="s">
        <v>153</v>
      </c>
      <c r="E69" s="87">
        <v>11.24</v>
      </c>
      <c r="F69" s="87">
        <f t="shared" si="1"/>
        <v>3382.3923014909997</v>
      </c>
      <c r="G69" s="95">
        <f t="shared" ref="G69:G132" si="2">F69/$E$214</f>
        <v>0.85362824349650013</v>
      </c>
    </row>
    <row r="70" spans="1:7">
      <c r="A70" s="70" t="s">
        <v>90</v>
      </c>
      <c r="B70" s="78">
        <v>11</v>
      </c>
      <c r="D70" s="70" t="s">
        <v>90</v>
      </c>
      <c r="E70" s="87">
        <v>11</v>
      </c>
      <c r="F70" s="87">
        <f t="shared" ref="F70:F133" si="3">E70+F69</f>
        <v>3393.3923014909997</v>
      </c>
      <c r="G70" s="95">
        <f t="shared" si="2"/>
        <v>0.85640435869588794</v>
      </c>
    </row>
    <row r="71" spans="1:7">
      <c r="A71" s="70" t="s">
        <v>30</v>
      </c>
      <c r="B71" s="78">
        <v>11</v>
      </c>
      <c r="D71" s="70" t="s">
        <v>30</v>
      </c>
      <c r="E71" s="87">
        <v>11</v>
      </c>
      <c r="F71" s="87">
        <f t="shared" si="3"/>
        <v>3404.3923014909997</v>
      </c>
      <c r="G71" s="95">
        <f t="shared" si="2"/>
        <v>0.85918047389527574</v>
      </c>
    </row>
    <row r="72" spans="1:7">
      <c r="A72" s="70" t="s">
        <v>105</v>
      </c>
      <c r="B72" s="78">
        <v>10.5</v>
      </c>
      <c r="D72" s="70" t="s">
        <v>105</v>
      </c>
      <c r="E72" s="87">
        <v>10.5</v>
      </c>
      <c r="F72" s="87">
        <f t="shared" si="3"/>
        <v>3414.8923014909997</v>
      </c>
      <c r="G72" s="95">
        <f t="shared" si="2"/>
        <v>0.86183040204014594</v>
      </c>
    </row>
    <row r="73" spans="1:7">
      <c r="A73" s="70" t="s">
        <v>151</v>
      </c>
      <c r="B73" s="78">
        <v>10.244739726000001</v>
      </c>
      <c r="D73" s="70" t="s">
        <v>151</v>
      </c>
      <c r="E73" s="87">
        <v>10.244739726000001</v>
      </c>
      <c r="F73" s="87">
        <f t="shared" si="3"/>
        <v>3425.1370412169995</v>
      </c>
      <c r="G73" s="95">
        <f t="shared" si="2"/>
        <v>0.86441590910079324</v>
      </c>
    </row>
    <row r="74" spans="1:7">
      <c r="A74" s="70" t="s">
        <v>94</v>
      </c>
      <c r="B74" s="78">
        <v>10.199999999999999</v>
      </c>
      <c r="D74" s="70" t="s">
        <v>94</v>
      </c>
      <c r="E74" s="87">
        <v>10.199999999999999</v>
      </c>
      <c r="F74" s="87">
        <f t="shared" si="3"/>
        <v>3435.3370412169993</v>
      </c>
      <c r="G74" s="95">
        <f t="shared" si="2"/>
        <v>0.86699012501295281</v>
      </c>
    </row>
    <row r="75" spans="1:7">
      <c r="A75" s="70" t="s">
        <v>140</v>
      </c>
      <c r="B75" s="78">
        <v>10</v>
      </c>
      <c r="D75" s="70" t="s">
        <v>140</v>
      </c>
      <c r="E75" s="87">
        <v>10</v>
      </c>
      <c r="F75" s="87">
        <f t="shared" si="3"/>
        <v>3445.3370412169993</v>
      </c>
      <c r="G75" s="95">
        <f t="shared" si="2"/>
        <v>0.86951386610330539</v>
      </c>
    </row>
    <row r="76" spans="1:7">
      <c r="A76" s="70" t="s">
        <v>315</v>
      </c>
      <c r="B76" s="78">
        <v>10</v>
      </c>
      <c r="D76" s="70" t="s">
        <v>315</v>
      </c>
      <c r="E76" s="87">
        <v>10</v>
      </c>
      <c r="F76" s="87">
        <f t="shared" si="3"/>
        <v>3455.3370412169993</v>
      </c>
      <c r="G76" s="95">
        <f t="shared" si="2"/>
        <v>0.87203760719365797</v>
      </c>
    </row>
    <row r="77" spans="1:7">
      <c r="A77" s="70" t="s">
        <v>247</v>
      </c>
      <c r="B77" s="78">
        <v>10</v>
      </c>
      <c r="D77" s="70" t="s">
        <v>247</v>
      </c>
      <c r="E77" s="87">
        <v>10</v>
      </c>
      <c r="F77" s="87">
        <f t="shared" si="3"/>
        <v>3465.3370412169993</v>
      </c>
      <c r="G77" s="95">
        <f t="shared" si="2"/>
        <v>0.87456134828401055</v>
      </c>
    </row>
    <row r="78" spans="1:7">
      <c r="A78" s="70" t="s">
        <v>82</v>
      </c>
      <c r="B78" s="78">
        <v>10</v>
      </c>
      <c r="D78" s="70" t="s">
        <v>82</v>
      </c>
      <c r="E78" s="87">
        <v>10</v>
      </c>
      <c r="F78" s="87">
        <f t="shared" si="3"/>
        <v>3475.3370412169993</v>
      </c>
      <c r="G78" s="95">
        <f t="shared" si="2"/>
        <v>0.87708508937436302</v>
      </c>
    </row>
    <row r="79" spans="1:7">
      <c r="A79" s="70" t="s">
        <v>141</v>
      </c>
      <c r="B79" s="78">
        <v>10</v>
      </c>
      <c r="D79" s="70" t="s">
        <v>141</v>
      </c>
      <c r="E79" s="87">
        <v>10</v>
      </c>
      <c r="F79" s="87">
        <f t="shared" si="3"/>
        <v>3485.3370412169993</v>
      </c>
      <c r="G79" s="95">
        <f t="shared" si="2"/>
        <v>0.87960883046471561</v>
      </c>
    </row>
    <row r="80" spans="1:7">
      <c r="A80" s="70" t="s">
        <v>243</v>
      </c>
      <c r="B80" s="78">
        <v>10</v>
      </c>
      <c r="D80" s="70" t="s">
        <v>243</v>
      </c>
      <c r="E80" s="87">
        <v>10</v>
      </c>
      <c r="F80" s="87">
        <f t="shared" si="3"/>
        <v>3495.3370412169993</v>
      </c>
      <c r="G80" s="95">
        <f t="shared" si="2"/>
        <v>0.88213257155506819</v>
      </c>
    </row>
    <row r="81" spans="1:7">
      <c r="A81" s="70" t="s">
        <v>57</v>
      </c>
      <c r="B81" s="78">
        <v>10</v>
      </c>
      <c r="D81" s="70" t="s">
        <v>57</v>
      </c>
      <c r="E81" s="87">
        <v>10</v>
      </c>
      <c r="F81" s="87">
        <f t="shared" si="3"/>
        <v>3505.3370412169993</v>
      </c>
      <c r="G81" s="95">
        <f t="shared" si="2"/>
        <v>0.88465631264542077</v>
      </c>
    </row>
    <row r="82" spans="1:7">
      <c r="A82" s="70" t="s">
        <v>97</v>
      </c>
      <c r="B82" s="78">
        <v>10</v>
      </c>
      <c r="D82" s="70" t="s">
        <v>97</v>
      </c>
      <c r="E82" s="87">
        <v>10</v>
      </c>
      <c r="F82" s="87">
        <f t="shared" si="3"/>
        <v>3515.3370412169993</v>
      </c>
      <c r="G82" s="95">
        <f t="shared" si="2"/>
        <v>0.88718005373577336</v>
      </c>
    </row>
    <row r="83" spans="1:7">
      <c r="A83" s="70" t="s">
        <v>329</v>
      </c>
      <c r="B83" s="78">
        <v>9.870000000000001</v>
      </c>
      <c r="D83" s="70" t="s">
        <v>329</v>
      </c>
      <c r="E83" s="87">
        <v>9.870000000000001</v>
      </c>
      <c r="F83" s="87">
        <f t="shared" si="3"/>
        <v>3525.2070412169992</v>
      </c>
      <c r="G83" s="95">
        <f t="shared" si="2"/>
        <v>0.88967098619195129</v>
      </c>
    </row>
    <row r="84" spans="1:7">
      <c r="A84" s="70" t="s">
        <v>42</v>
      </c>
      <c r="B84" s="78">
        <v>9</v>
      </c>
      <c r="D84" s="70" t="s">
        <v>42</v>
      </c>
      <c r="E84" s="87">
        <v>9</v>
      </c>
      <c r="F84" s="87">
        <f t="shared" si="3"/>
        <v>3534.2070412169992</v>
      </c>
      <c r="G84" s="95">
        <f t="shared" si="2"/>
        <v>0.89194235317326853</v>
      </c>
    </row>
    <row r="85" spans="1:7">
      <c r="A85" s="70" t="s">
        <v>152</v>
      </c>
      <c r="B85" s="78">
        <v>8.67</v>
      </c>
      <c r="D85" s="70" t="s">
        <v>152</v>
      </c>
      <c r="E85" s="87">
        <v>8.67</v>
      </c>
      <c r="F85" s="87">
        <f t="shared" si="3"/>
        <v>3542.8770412169993</v>
      </c>
      <c r="G85" s="95">
        <f t="shared" si="2"/>
        <v>0.89413043669860426</v>
      </c>
    </row>
    <row r="86" spans="1:7">
      <c r="A86" s="70" t="s">
        <v>100</v>
      </c>
      <c r="B86" s="78">
        <v>8.5</v>
      </c>
      <c r="D86" s="70" t="s">
        <v>100</v>
      </c>
      <c r="E86" s="87">
        <v>8.5</v>
      </c>
      <c r="F86" s="87">
        <f t="shared" si="3"/>
        <v>3551.3770412169993</v>
      </c>
      <c r="G86" s="95">
        <f t="shared" si="2"/>
        <v>0.89627561662540389</v>
      </c>
    </row>
    <row r="87" spans="1:7">
      <c r="A87" s="70" t="s">
        <v>95</v>
      </c>
      <c r="B87" s="78">
        <v>8.4</v>
      </c>
      <c r="D87" s="70" t="s">
        <v>95</v>
      </c>
      <c r="E87" s="87">
        <v>8.4</v>
      </c>
      <c r="F87" s="87">
        <f t="shared" si="3"/>
        <v>3559.7770412169994</v>
      </c>
      <c r="G87" s="95">
        <f t="shared" si="2"/>
        <v>0.89839555914130009</v>
      </c>
    </row>
    <row r="88" spans="1:7">
      <c r="A88" s="70" t="s">
        <v>370</v>
      </c>
      <c r="B88" s="78">
        <v>8</v>
      </c>
      <c r="D88" s="70" t="s">
        <v>370</v>
      </c>
      <c r="E88" s="87">
        <v>8</v>
      </c>
      <c r="F88" s="87">
        <f t="shared" si="3"/>
        <v>3567.7770412169994</v>
      </c>
      <c r="G88" s="95">
        <f t="shared" si="2"/>
        <v>0.90041455201358211</v>
      </c>
    </row>
    <row r="89" spans="1:7">
      <c r="A89" s="70" t="s">
        <v>104</v>
      </c>
      <c r="B89" s="78">
        <v>8</v>
      </c>
      <c r="D89" s="70" t="s">
        <v>104</v>
      </c>
      <c r="E89" s="87">
        <v>8</v>
      </c>
      <c r="F89" s="87">
        <f t="shared" si="3"/>
        <v>3575.7770412169994</v>
      </c>
      <c r="G89" s="95">
        <f t="shared" si="2"/>
        <v>0.90243354488586425</v>
      </c>
    </row>
    <row r="90" spans="1:7">
      <c r="A90" s="70" t="s">
        <v>131</v>
      </c>
      <c r="B90" s="78">
        <v>8</v>
      </c>
      <c r="D90" s="70" t="s">
        <v>131</v>
      </c>
      <c r="E90" s="87">
        <v>8</v>
      </c>
      <c r="F90" s="87">
        <f t="shared" si="3"/>
        <v>3583.7770412169994</v>
      </c>
      <c r="G90" s="95">
        <f t="shared" si="2"/>
        <v>0.90445253775814627</v>
      </c>
    </row>
    <row r="91" spans="1:7">
      <c r="A91" s="70" t="s">
        <v>320</v>
      </c>
      <c r="B91" s="78">
        <v>8</v>
      </c>
      <c r="D91" s="70" t="s">
        <v>320</v>
      </c>
      <c r="E91" s="87">
        <v>8</v>
      </c>
      <c r="F91" s="87">
        <f t="shared" si="3"/>
        <v>3591.7770412169994</v>
      </c>
      <c r="G91" s="95">
        <f t="shared" si="2"/>
        <v>0.90647153063042829</v>
      </c>
    </row>
    <row r="92" spans="1:7">
      <c r="A92" s="70" t="s">
        <v>288</v>
      </c>
      <c r="B92" s="78">
        <v>7</v>
      </c>
      <c r="D92" s="70" t="s">
        <v>288</v>
      </c>
      <c r="E92" s="87">
        <v>7</v>
      </c>
      <c r="F92" s="87">
        <f t="shared" si="3"/>
        <v>3598.7770412169994</v>
      </c>
      <c r="G92" s="95">
        <f t="shared" si="2"/>
        <v>0.90823814939367509</v>
      </c>
    </row>
    <row r="93" spans="1:7">
      <c r="A93" s="70" t="s">
        <v>63</v>
      </c>
      <c r="B93" s="78">
        <v>7</v>
      </c>
      <c r="D93" s="70" t="s">
        <v>63</v>
      </c>
      <c r="E93" s="87">
        <v>7</v>
      </c>
      <c r="F93" s="87">
        <f t="shared" si="3"/>
        <v>3605.7770412169994</v>
      </c>
      <c r="G93" s="95">
        <f t="shared" si="2"/>
        <v>0.91000476815692188</v>
      </c>
    </row>
    <row r="94" spans="1:7">
      <c r="A94" s="70" t="s">
        <v>144</v>
      </c>
      <c r="B94" s="78">
        <v>7</v>
      </c>
      <c r="D94" s="70" t="s">
        <v>144</v>
      </c>
      <c r="E94" s="87">
        <v>7</v>
      </c>
      <c r="F94" s="87">
        <f t="shared" si="3"/>
        <v>3612.7770412169994</v>
      </c>
      <c r="G94" s="95">
        <f t="shared" si="2"/>
        <v>0.91177138692016868</v>
      </c>
    </row>
    <row r="95" spans="1:7">
      <c r="A95" s="70" t="s">
        <v>266</v>
      </c>
      <c r="B95" s="78">
        <v>7</v>
      </c>
      <c r="D95" s="70" t="s">
        <v>266</v>
      </c>
      <c r="E95" s="87">
        <v>7</v>
      </c>
      <c r="F95" s="87">
        <f t="shared" si="3"/>
        <v>3619.7770412169994</v>
      </c>
      <c r="G95" s="95">
        <f t="shared" si="2"/>
        <v>0.91353800568341548</v>
      </c>
    </row>
    <row r="96" spans="1:7">
      <c r="A96" s="70" t="s">
        <v>170</v>
      </c>
      <c r="B96" s="78">
        <v>7</v>
      </c>
      <c r="D96" s="70" t="s">
        <v>170</v>
      </c>
      <c r="E96" s="87">
        <v>7</v>
      </c>
      <c r="F96" s="87">
        <f t="shared" si="3"/>
        <v>3626.7770412169994</v>
      </c>
      <c r="G96" s="95">
        <f t="shared" si="2"/>
        <v>0.91530462444666227</v>
      </c>
    </row>
    <row r="97" spans="1:7">
      <c r="A97" s="70" t="s">
        <v>237</v>
      </c>
      <c r="B97" s="78">
        <v>6.9753999999999996</v>
      </c>
      <c r="D97" s="70" t="s">
        <v>237</v>
      </c>
      <c r="E97" s="87">
        <v>6.9753999999999996</v>
      </c>
      <c r="F97" s="87">
        <f t="shared" si="3"/>
        <v>3633.7524412169992</v>
      </c>
      <c r="G97" s="95">
        <f t="shared" si="2"/>
        <v>0.91706503480682677</v>
      </c>
    </row>
    <row r="98" spans="1:7">
      <c r="A98" s="70" t="s">
        <v>174</v>
      </c>
      <c r="B98" s="78">
        <v>6.85</v>
      </c>
      <c r="D98" s="70" t="s">
        <v>174</v>
      </c>
      <c r="E98" s="87">
        <v>6.85</v>
      </c>
      <c r="F98" s="87">
        <f t="shared" si="3"/>
        <v>3640.6024412169991</v>
      </c>
      <c r="G98" s="95">
        <f t="shared" si="2"/>
        <v>0.91879379745371825</v>
      </c>
    </row>
    <row r="99" spans="1:7">
      <c r="A99" s="70" t="s">
        <v>96</v>
      </c>
      <c r="B99" s="78">
        <v>6.5</v>
      </c>
      <c r="D99" s="70" t="s">
        <v>96</v>
      </c>
      <c r="E99" s="87">
        <v>6.5</v>
      </c>
      <c r="F99" s="87">
        <f t="shared" si="3"/>
        <v>3647.1024412169991</v>
      </c>
      <c r="G99" s="95">
        <f t="shared" si="2"/>
        <v>0.92043422916244733</v>
      </c>
    </row>
    <row r="100" spans="1:7">
      <c r="A100" s="70" t="s">
        <v>106</v>
      </c>
      <c r="B100" s="78">
        <v>6.5</v>
      </c>
      <c r="D100" s="70" t="s">
        <v>106</v>
      </c>
      <c r="E100" s="87">
        <v>6.5</v>
      </c>
      <c r="F100" s="87">
        <f t="shared" si="3"/>
        <v>3653.6024412169991</v>
      </c>
      <c r="G100" s="95">
        <f t="shared" si="2"/>
        <v>0.92207466087117651</v>
      </c>
    </row>
    <row r="101" spans="1:7">
      <c r="A101" s="70" t="s">
        <v>234</v>
      </c>
      <c r="B101" s="78">
        <v>6.2314500000000006</v>
      </c>
      <c r="D101" s="70" t="s">
        <v>234</v>
      </c>
      <c r="E101" s="87">
        <v>6.2314500000000006</v>
      </c>
      <c r="F101" s="87">
        <f t="shared" si="3"/>
        <v>3659.8338912169993</v>
      </c>
      <c r="G101" s="95">
        <f t="shared" si="2"/>
        <v>0.92364731751292439</v>
      </c>
    </row>
    <row r="102" spans="1:7">
      <c r="A102" s="70" t="s">
        <v>261</v>
      </c>
      <c r="B102" s="78">
        <v>6.11</v>
      </c>
      <c r="D102" s="70" t="s">
        <v>261</v>
      </c>
      <c r="E102" s="87">
        <v>6.11</v>
      </c>
      <c r="F102" s="87">
        <f t="shared" si="3"/>
        <v>3665.9438912169994</v>
      </c>
      <c r="G102" s="95">
        <f t="shared" si="2"/>
        <v>0.92518932331912984</v>
      </c>
    </row>
    <row r="103" spans="1:7">
      <c r="A103" s="70" t="s">
        <v>52</v>
      </c>
      <c r="B103" s="78">
        <v>6</v>
      </c>
      <c r="D103" s="70" t="s">
        <v>52</v>
      </c>
      <c r="E103" s="87">
        <v>6</v>
      </c>
      <c r="F103" s="87">
        <f t="shared" si="3"/>
        <v>3671.9438912169994</v>
      </c>
      <c r="G103" s="95">
        <f t="shared" si="2"/>
        <v>0.9267035679733413</v>
      </c>
    </row>
    <row r="104" spans="1:7">
      <c r="A104" s="70" t="s">
        <v>60</v>
      </c>
      <c r="B104" s="78">
        <v>6</v>
      </c>
      <c r="D104" s="70" t="s">
        <v>60</v>
      </c>
      <c r="E104" s="87">
        <v>6</v>
      </c>
      <c r="F104" s="87">
        <f t="shared" si="3"/>
        <v>3677.9438912169994</v>
      </c>
      <c r="G104" s="95">
        <f t="shared" si="2"/>
        <v>0.92821781262755287</v>
      </c>
    </row>
    <row r="105" spans="1:7">
      <c r="A105" s="70" t="s">
        <v>139</v>
      </c>
      <c r="B105" s="78">
        <v>6</v>
      </c>
      <c r="D105" s="70" t="s">
        <v>139</v>
      </c>
      <c r="E105" s="87">
        <v>6</v>
      </c>
      <c r="F105" s="87">
        <f t="shared" si="3"/>
        <v>3683.9438912169994</v>
      </c>
      <c r="G105" s="95">
        <f t="shared" si="2"/>
        <v>0.92973205728176445</v>
      </c>
    </row>
    <row r="106" spans="1:7">
      <c r="A106" s="70" t="s">
        <v>228</v>
      </c>
      <c r="B106" s="78">
        <v>6</v>
      </c>
      <c r="D106" s="70" t="s">
        <v>228</v>
      </c>
      <c r="E106" s="87">
        <v>6</v>
      </c>
      <c r="F106" s="87">
        <f t="shared" si="3"/>
        <v>3689.9438912169994</v>
      </c>
      <c r="G106" s="95">
        <f t="shared" si="2"/>
        <v>0.93124630193597591</v>
      </c>
    </row>
    <row r="107" spans="1:7">
      <c r="A107" s="70" t="s">
        <v>345</v>
      </c>
      <c r="B107" s="78">
        <v>6</v>
      </c>
      <c r="D107" s="70" t="s">
        <v>345</v>
      </c>
      <c r="E107" s="87">
        <v>6</v>
      </c>
      <c r="F107" s="87">
        <f t="shared" si="3"/>
        <v>3695.9438912169994</v>
      </c>
      <c r="G107" s="95">
        <f t="shared" si="2"/>
        <v>0.93276054659018748</v>
      </c>
    </row>
    <row r="108" spans="1:7">
      <c r="A108" s="70" t="s">
        <v>180</v>
      </c>
      <c r="B108" s="78">
        <v>6</v>
      </c>
      <c r="D108" s="70" t="s">
        <v>180</v>
      </c>
      <c r="E108" s="87">
        <v>6</v>
      </c>
      <c r="F108" s="87">
        <f t="shared" si="3"/>
        <v>3701.9438912169994</v>
      </c>
      <c r="G108" s="95">
        <f t="shared" si="2"/>
        <v>0.93427479124439905</v>
      </c>
    </row>
    <row r="109" spans="1:7">
      <c r="A109" s="70" t="s">
        <v>181</v>
      </c>
      <c r="B109" s="78">
        <v>6</v>
      </c>
      <c r="D109" s="70" t="s">
        <v>181</v>
      </c>
      <c r="E109" s="87">
        <v>6</v>
      </c>
      <c r="F109" s="87">
        <f t="shared" si="3"/>
        <v>3707.9438912169994</v>
      </c>
      <c r="G109" s="95">
        <f t="shared" si="2"/>
        <v>0.93578903589861051</v>
      </c>
    </row>
    <row r="110" spans="1:7">
      <c r="A110" s="70" t="s">
        <v>56</v>
      </c>
      <c r="B110" s="78">
        <v>6</v>
      </c>
      <c r="D110" s="70" t="s">
        <v>56</v>
      </c>
      <c r="E110" s="87">
        <v>6</v>
      </c>
      <c r="F110" s="87">
        <f t="shared" si="3"/>
        <v>3713.9438912169994</v>
      </c>
      <c r="G110" s="95">
        <f t="shared" si="2"/>
        <v>0.93730328055282208</v>
      </c>
    </row>
    <row r="111" spans="1:7">
      <c r="A111" s="70" t="s">
        <v>127</v>
      </c>
      <c r="B111" s="78">
        <v>5.4635999999999996</v>
      </c>
      <c r="D111" s="70" t="s">
        <v>127</v>
      </c>
      <c r="E111" s="87">
        <v>5.4635999999999996</v>
      </c>
      <c r="F111" s="87">
        <f t="shared" si="3"/>
        <v>3719.4074912169995</v>
      </c>
      <c r="G111" s="95">
        <f t="shared" si="2"/>
        <v>0.93868215173494707</v>
      </c>
    </row>
    <row r="112" spans="1:7">
      <c r="A112" s="70" t="s">
        <v>34</v>
      </c>
      <c r="B112" s="78">
        <v>5</v>
      </c>
      <c r="D112" s="70" t="s">
        <v>34</v>
      </c>
      <c r="E112" s="87">
        <v>5</v>
      </c>
      <c r="F112" s="87">
        <f t="shared" si="3"/>
        <v>3724.4074912169995</v>
      </c>
      <c r="G112" s="95">
        <f t="shared" si="2"/>
        <v>0.93994402228012341</v>
      </c>
    </row>
    <row r="113" spans="1:7">
      <c r="A113" s="70" t="s">
        <v>298</v>
      </c>
      <c r="B113" s="78">
        <v>5</v>
      </c>
      <c r="D113" s="70" t="s">
        <v>298</v>
      </c>
      <c r="E113" s="87">
        <v>5</v>
      </c>
      <c r="F113" s="87">
        <f t="shared" si="3"/>
        <v>3729.4074912169995</v>
      </c>
      <c r="G113" s="95">
        <f t="shared" si="2"/>
        <v>0.94120589282529965</v>
      </c>
    </row>
    <row r="114" spans="1:7">
      <c r="A114" s="70" t="s">
        <v>123</v>
      </c>
      <c r="B114" s="78">
        <v>5</v>
      </c>
      <c r="D114" s="70" t="s">
        <v>123</v>
      </c>
      <c r="E114" s="87">
        <v>5</v>
      </c>
      <c r="F114" s="87">
        <f t="shared" si="3"/>
        <v>3734.4074912169995</v>
      </c>
      <c r="G114" s="95">
        <f t="shared" si="2"/>
        <v>0.942467763370476</v>
      </c>
    </row>
    <row r="115" spans="1:7">
      <c r="A115" s="70" t="s">
        <v>319</v>
      </c>
      <c r="B115" s="78">
        <v>5</v>
      </c>
      <c r="D115" s="70" t="s">
        <v>319</v>
      </c>
      <c r="E115" s="87">
        <v>5</v>
      </c>
      <c r="F115" s="87">
        <f t="shared" si="3"/>
        <v>3739.4074912169995</v>
      </c>
      <c r="G115" s="95">
        <f t="shared" si="2"/>
        <v>0.94372963391565223</v>
      </c>
    </row>
    <row r="116" spans="1:7">
      <c r="A116" s="70" t="s">
        <v>177</v>
      </c>
      <c r="B116" s="78">
        <v>5</v>
      </c>
      <c r="D116" s="70" t="s">
        <v>177</v>
      </c>
      <c r="E116" s="87">
        <v>5</v>
      </c>
      <c r="F116" s="87">
        <f t="shared" si="3"/>
        <v>3744.4074912169995</v>
      </c>
      <c r="G116" s="95">
        <f t="shared" si="2"/>
        <v>0.94499150446082847</v>
      </c>
    </row>
    <row r="117" spans="1:7">
      <c r="A117" s="70" t="s">
        <v>53</v>
      </c>
      <c r="B117" s="78">
        <v>5</v>
      </c>
      <c r="D117" s="70" t="s">
        <v>53</v>
      </c>
      <c r="E117" s="87">
        <v>5</v>
      </c>
      <c r="F117" s="87">
        <f t="shared" si="3"/>
        <v>3749.4074912169995</v>
      </c>
      <c r="G117" s="95">
        <f t="shared" si="2"/>
        <v>0.94625337500600482</v>
      </c>
    </row>
    <row r="118" spans="1:7">
      <c r="A118" s="70" t="s">
        <v>290</v>
      </c>
      <c r="B118" s="78">
        <v>5</v>
      </c>
      <c r="D118" s="70" t="s">
        <v>290</v>
      </c>
      <c r="E118" s="87">
        <v>5</v>
      </c>
      <c r="F118" s="87">
        <f t="shared" si="3"/>
        <v>3754.4074912169995</v>
      </c>
      <c r="G118" s="95">
        <f t="shared" si="2"/>
        <v>0.94751524555118105</v>
      </c>
    </row>
    <row r="119" spans="1:7">
      <c r="A119" s="70" t="s">
        <v>149</v>
      </c>
      <c r="B119" s="78">
        <v>4.6241000000000003</v>
      </c>
      <c r="D119" s="70" t="s">
        <v>149</v>
      </c>
      <c r="E119" s="87">
        <v>4.6241000000000003</v>
      </c>
      <c r="F119" s="87">
        <f t="shared" si="3"/>
        <v>3759.0315912169995</v>
      </c>
      <c r="G119" s="95">
        <f t="shared" si="2"/>
        <v>0.94868224866877104</v>
      </c>
    </row>
    <row r="120" spans="1:7">
      <c r="A120" s="70" t="s">
        <v>322</v>
      </c>
      <c r="B120" s="78">
        <v>4</v>
      </c>
      <c r="D120" s="70" t="s">
        <v>322</v>
      </c>
      <c r="E120" s="87">
        <v>4</v>
      </c>
      <c r="F120" s="87">
        <f t="shared" si="3"/>
        <v>3763.0315912169995</v>
      </c>
      <c r="G120" s="95">
        <f t="shared" si="2"/>
        <v>0.94969174510491206</v>
      </c>
    </row>
    <row r="121" spans="1:7">
      <c r="A121" s="70" t="s">
        <v>279</v>
      </c>
      <c r="B121" s="78">
        <v>4</v>
      </c>
      <c r="D121" s="70" t="s">
        <v>279</v>
      </c>
      <c r="E121" s="87">
        <v>4</v>
      </c>
      <c r="F121" s="87">
        <f t="shared" si="3"/>
        <v>3767.0315912169995</v>
      </c>
      <c r="G121" s="95">
        <f t="shared" si="2"/>
        <v>0.95070124154105307</v>
      </c>
    </row>
    <row r="122" spans="1:7">
      <c r="A122" s="70" t="s">
        <v>265</v>
      </c>
      <c r="B122" s="78">
        <v>4</v>
      </c>
      <c r="D122" s="70" t="s">
        <v>265</v>
      </c>
      <c r="E122" s="87">
        <v>4</v>
      </c>
      <c r="F122" s="87">
        <f t="shared" si="3"/>
        <v>3771.0315912169995</v>
      </c>
      <c r="G122" s="95">
        <f t="shared" si="2"/>
        <v>0.95171073797719408</v>
      </c>
    </row>
    <row r="123" spans="1:7">
      <c r="A123" s="70" t="s">
        <v>241</v>
      </c>
      <c r="B123" s="78">
        <v>4</v>
      </c>
      <c r="D123" s="70" t="s">
        <v>241</v>
      </c>
      <c r="E123" s="87">
        <v>4</v>
      </c>
      <c r="F123" s="87">
        <f t="shared" si="3"/>
        <v>3775.0315912169995</v>
      </c>
      <c r="G123" s="95">
        <f t="shared" si="2"/>
        <v>0.95272023441333509</v>
      </c>
    </row>
    <row r="124" spans="1:7">
      <c r="A124" s="70" t="s">
        <v>163</v>
      </c>
      <c r="B124" s="78">
        <v>4</v>
      </c>
      <c r="D124" s="70" t="s">
        <v>163</v>
      </c>
      <c r="E124" s="87">
        <v>4</v>
      </c>
      <c r="F124" s="87">
        <f t="shared" si="3"/>
        <v>3779.0315912169995</v>
      </c>
      <c r="G124" s="95">
        <f t="shared" si="2"/>
        <v>0.9537297308494761</v>
      </c>
    </row>
    <row r="125" spans="1:7">
      <c r="A125" s="70" t="s">
        <v>326</v>
      </c>
      <c r="B125" s="78">
        <v>4</v>
      </c>
      <c r="D125" s="70" t="s">
        <v>326</v>
      </c>
      <c r="E125" s="87">
        <v>4</v>
      </c>
      <c r="F125" s="87">
        <f t="shared" si="3"/>
        <v>3783.0315912169995</v>
      </c>
      <c r="G125" s="95">
        <f t="shared" si="2"/>
        <v>0.95473922728561711</v>
      </c>
    </row>
    <row r="126" spans="1:7">
      <c r="A126" s="70" t="s">
        <v>278</v>
      </c>
      <c r="B126" s="78">
        <v>4</v>
      </c>
      <c r="D126" s="70" t="s">
        <v>278</v>
      </c>
      <c r="E126" s="87">
        <v>4</v>
      </c>
      <c r="F126" s="87">
        <f t="shared" si="3"/>
        <v>3787.0315912169995</v>
      </c>
      <c r="G126" s="95">
        <f t="shared" si="2"/>
        <v>0.95574872372175812</v>
      </c>
    </row>
    <row r="127" spans="1:7">
      <c r="A127" s="70" t="s">
        <v>289</v>
      </c>
      <c r="B127" s="78">
        <v>4</v>
      </c>
      <c r="D127" s="70" t="s">
        <v>289</v>
      </c>
      <c r="E127" s="87">
        <v>4</v>
      </c>
      <c r="F127" s="87">
        <f t="shared" si="3"/>
        <v>3791.0315912169995</v>
      </c>
      <c r="G127" s="95">
        <f t="shared" si="2"/>
        <v>0.95675822015789924</v>
      </c>
    </row>
    <row r="128" spans="1:7">
      <c r="A128" s="70" t="s">
        <v>107</v>
      </c>
      <c r="B128" s="78">
        <v>4</v>
      </c>
      <c r="D128" s="70" t="s">
        <v>107</v>
      </c>
      <c r="E128" s="87">
        <v>4</v>
      </c>
      <c r="F128" s="87">
        <f t="shared" si="3"/>
        <v>3795.0315912169995</v>
      </c>
      <c r="G128" s="95">
        <f t="shared" si="2"/>
        <v>0.95776771659404025</v>
      </c>
    </row>
    <row r="129" spans="1:7">
      <c r="A129" s="70" t="s">
        <v>232</v>
      </c>
      <c r="B129" s="78">
        <v>3.77</v>
      </c>
      <c r="D129" s="70" t="s">
        <v>232</v>
      </c>
      <c r="E129" s="87">
        <v>3.77</v>
      </c>
      <c r="F129" s="87">
        <f t="shared" si="3"/>
        <v>3798.8015912169994</v>
      </c>
      <c r="G129" s="95">
        <f t="shared" si="2"/>
        <v>0.95871916698510318</v>
      </c>
    </row>
    <row r="130" spans="1:7">
      <c r="A130" s="70" t="s">
        <v>259</v>
      </c>
      <c r="B130" s="78">
        <v>3.6</v>
      </c>
      <c r="D130" s="70" t="s">
        <v>259</v>
      </c>
      <c r="E130" s="87">
        <v>3.6</v>
      </c>
      <c r="F130" s="87">
        <f t="shared" si="3"/>
        <v>3802.4015912169993</v>
      </c>
      <c r="G130" s="95">
        <f t="shared" si="2"/>
        <v>0.95962771377763001</v>
      </c>
    </row>
    <row r="131" spans="1:7">
      <c r="A131" s="70" t="s">
        <v>150</v>
      </c>
      <c r="B131" s="78">
        <v>3.22</v>
      </c>
      <c r="D131" s="70" t="s">
        <v>150</v>
      </c>
      <c r="E131" s="87">
        <v>3.22</v>
      </c>
      <c r="F131" s="87">
        <f t="shared" si="3"/>
        <v>3805.6215912169991</v>
      </c>
      <c r="G131" s="95">
        <f t="shared" si="2"/>
        <v>0.96044035840872355</v>
      </c>
    </row>
    <row r="132" spans="1:7">
      <c r="A132" s="70" t="s">
        <v>277</v>
      </c>
      <c r="B132" s="78">
        <v>3.21</v>
      </c>
      <c r="D132" s="70" t="s">
        <v>277</v>
      </c>
      <c r="E132" s="87">
        <v>3.21</v>
      </c>
      <c r="F132" s="87">
        <f t="shared" si="3"/>
        <v>3808.8315912169992</v>
      </c>
      <c r="G132" s="95">
        <f t="shared" si="2"/>
        <v>0.96125047929872665</v>
      </c>
    </row>
    <row r="133" spans="1:7">
      <c r="A133" s="70" t="s">
        <v>238</v>
      </c>
      <c r="B133" s="78">
        <v>3.01</v>
      </c>
      <c r="D133" s="70" t="s">
        <v>238</v>
      </c>
      <c r="E133" s="87">
        <v>3.01</v>
      </c>
      <c r="F133" s="87">
        <f t="shared" si="3"/>
        <v>3811.8415912169994</v>
      </c>
      <c r="G133" s="95">
        <f t="shared" ref="G133:G196" si="4">F133/$E$214</f>
        <v>0.96201012536692287</v>
      </c>
    </row>
    <row r="134" spans="1:7">
      <c r="A134" s="70" t="s">
        <v>166</v>
      </c>
      <c r="B134" s="78">
        <v>3</v>
      </c>
      <c r="D134" s="70" t="s">
        <v>166</v>
      </c>
      <c r="E134" s="87">
        <v>3</v>
      </c>
      <c r="F134" s="87">
        <f t="shared" ref="F134:F197" si="5">E134+F133</f>
        <v>3814.8415912169994</v>
      </c>
      <c r="G134" s="95">
        <f t="shared" si="4"/>
        <v>0.96276724769402866</v>
      </c>
    </row>
    <row r="135" spans="1:7">
      <c r="A135" s="70" t="s">
        <v>77</v>
      </c>
      <c r="B135" s="78">
        <v>3</v>
      </c>
      <c r="D135" s="70" t="s">
        <v>77</v>
      </c>
      <c r="E135" s="87">
        <v>3</v>
      </c>
      <c r="F135" s="87">
        <f t="shared" si="5"/>
        <v>3817.8415912169994</v>
      </c>
      <c r="G135" s="95">
        <f t="shared" si="4"/>
        <v>0.96352437002113445</v>
      </c>
    </row>
    <row r="136" spans="1:7">
      <c r="A136" s="70" t="s">
        <v>89</v>
      </c>
      <c r="B136" s="78">
        <v>3</v>
      </c>
      <c r="D136" s="70" t="s">
        <v>89</v>
      </c>
      <c r="E136" s="87">
        <v>3</v>
      </c>
      <c r="F136" s="87">
        <f t="shared" si="5"/>
        <v>3820.8415912169994</v>
      </c>
      <c r="G136" s="95">
        <f t="shared" si="4"/>
        <v>0.96428149234824012</v>
      </c>
    </row>
    <row r="137" spans="1:7">
      <c r="A137" s="70" t="s">
        <v>84</v>
      </c>
      <c r="B137" s="78">
        <v>3</v>
      </c>
      <c r="D137" s="70" t="s">
        <v>84</v>
      </c>
      <c r="E137" s="87">
        <v>3</v>
      </c>
      <c r="F137" s="87">
        <f t="shared" si="5"/>
        <v>3823.8415912169994</v>
      </c>
      <c r="G137" s="95">
        <f t="shared" si="4"/>
        <v>0.96503861467534591</v>
      </c>
    </row>
    <row r="138" spans="1:7">
      <c r="A138" s="70" t="s">
        <v>46</v>
      </c>
      <c r="B138" s="78">
        <v>3</v>
      </c>
      <c r="D138" s="70" t="s">
        <v>46</v>
      </c>
      <c r="E138" s="87">
        <v>3</v>
      </c>
      <c r="F138" s="87">
        <f t="shared" si="5"/>
        <v>3826.8415912169994</v>
      </c>
      <c r="G138" s="95">
        <f t="shared" si="4"/>
        <v>0.96579573700245169</v>
      </c>
    </row>
    <row r="139" spans="1:7">
      <c r="A139" s="70" t="s">
        <v>148</v>
      </c>
      <c r="B139" s="78">
        <v>3</v>
      </c>
      <c r="D139" s="70" t="s">
        <v>148</v>
      </c>
      <c r="E139" s="87">
        <v>3</v>
      </c>
      <c r="F139" s="87">
        <f t="shared" si="5"/>
        <v>3829.8415912169994</v>
      </c>
      <c r="G139" s="95">
        <f t="shared" si="4"/>
        <v>0.96655285932955748</v>
      </c>
    </row>
    <row r="140" spans="1:7">
      <c r="A140" s="70" t="s">
        <v>242</v>
      </c>
      <c r="B140" s="78">
        <v>3</v>
      </c>
      <c r="D140" s="70" t="s">
        <v>242</v>
      </c>
      <c r="E140" s="87">
        <v>3</v>
      </c>
      <c r="F140" s="87">
        <f t="shared" si="5"/>
        <v>3832.8415912169994</v>
      </c>
      <c r="G140" s="95">
        <f t="shared" si="4"/>
        <v>0.96730998165666326</v>
      </c>
    </row>
    <row r="141" spans="1:7">
      <c r="A141" s="70" t="s">
        <v>146</v>
      </c>
      <c r="B141" s="78">
        <v>3</v>
      </c>
      <c r="D141" s="70" t="s">
        <v>146</v>
      </c>
      <c r="E141" s="87">
        <v>3</v>
      </c>
      <c r="F141" s="87">
        <f t="shared" si="5"/>
        <v>3835.8415912169994</v>
      </c>
      <c r="G141" s="95">
        <f t="shared" si="4"/>
        <v>0.96806710398376905</v>
      </c>
    </row>
    <row r="142" spans="1:7">
      <c r="A142" s="70" t="s">
        <v>129</v>
      </c>
      <c r="B142" s="78">
        <v>3</v>
      </c>
      <c r="D142" s="70" t="s">
        <v>129</v>
      </c>
      <c r="E142" s="87">
        <v>3</v>
      </c>
      <c r="F142" s="87">
        <f t="shared" si="5"/>
        <v>3838.8415912169994</v>
      </c>
      <c r="G142" s="95">
        <f t="shared" si="4"/>
        <v>0.96882422631087473</v>
      </c>
    </row>
    <row r="143" spans="1:7">
      <c r="A143" s="70" t="s">
        <v>75</v>
      </c>
      <c r="B143" s="78">
        <v>3</v>
      </c>
      <c r="D143" s="70" t="s">
        <v>75</v>
      </c>
      <c r="E143" s="87">
        <v>3</v>
      </c>
      <c r="F143" s="87">
        <f t="shared" si="5"/>
        <v>3841.8415912169994</v>
      </c>
      <c r="G143" s="95">
        <f t="shared" si="4"/>
        <v>0.96958134863798051</v>
      </c>
    </row>
    <row r="144" spans="1:7">
      <c r="A144" s="70" t="s">
        <v>164</v>
      </c>
      <c r="B144" s="78">
        <v>3</v>
      </c>
      <c r="D144" s="70" t="s">
        <v>164</v>
      </c>
      <c r="E144" s="87">
        <v>3</v>
      </c>
      <c r="F144" s="87">
        <f t="shared" si="5"/>
        <v>3844.8415912169994</v>
      </c>
      <c r="G144" s="95">
        <f t="shared" si="4"/>
        <v>0.9703384709650863</v>
      </c>
    </row>
    <row r="145" spans="1:7">
      <c r="A145" s="70" t="s">
        <v>344</v>
      </c>
      <c r="B145" s="78">
        <v>3</v>
      </c>
      <c r="D145" s="70" t="s">
        <v>344</v>
      </c>
      <c r="E145" s="87">
        <v>3</v>
      </c>
      <c r="F145" s="87">
        <f t="shared" si="5"/>
        <v>3847.8415912169994</v>
      </c>
      <c r="G145" s="95">
        <f t="shared" si="4"/>
        <v>0.97109559329219208</v>
      </c>
    </row>
    <row r="146" spans="1:7">
      <c r="A146" s="70" t="s">
        <v>286</v>
      </c>
      <c r="B146" s="78">
        <v>3</v>
      </c>
      <c r="D146" s="70" t="s">
        <v>286</v>
      </c>
      <c r="E146" s="87">
        <v>3</v>
      </c>
      <c r="F146" s="87">
        <f t="shared" si="5"/>
        <v>3850.8415912169994</v>
      </c>
      <c r="G146" s="95">
        <f t="shared" si="4"/>
        <v>0.97185271561929787</v>
      </c>
    </row>
    <row r="147" spans="1:7">
      <c r="A147" s="70" t="s">
        <v>78</v>
      </c>
      <c r="B147" s="78">
        <v>3</v>
      </c>
      <c r="D147" s="70" t="s">
        <v>78</v>
      </c>
      <c r="E147" s="87">
        <v>3</v>
      </c>
      <c r="F147" s="87">
        <f t="shared" si="5"/>
        <v>3853.8415912169994</v>
      </c>
      <c r="G147" s="95">
        <f t="shared" si="4"/>
        <v>0.97260983794640365</v>
      </c>
    </row>
    <row r="148" spans="1:7">
      <c r="A148" s="70" t="s">
        <v>134</v>
      </c>
      <c r="B148" s="78">
        <v>3</v>
      </c>
      <c r="D148" s="70" t="s">
        <v>134</v>
      </c>
      <c r="E148" s="87">
        <v>3</v>
      </c>
      <c r="F148" s="87">
        <f t="shared" si="5"/>
        <v>3856.8415912169994</v>
      </c>
      <c r="G148" s="95">
        <f t="shared" si="4"/>
        <v>0.97336696027350933</v>
      </c>
    </row>
    <row r="149" spans="1:7">
      <c r="A149" s="70" t="s">
        <v>80</v>
      </c>
      <c r="B149" s="78">
        <v>3</v>
      </c>
      <c r="D149" s="70" t="s">
        <v>80</v>
      </c>
      <c r="E149" s="87">
        <v>3</v>
      </c>
      <c r="F149" s="87">
        <f t="shared" si="5"/>
        <v>3859.8415912169994</v>
      </c>
      <c r="G149" s="95">
        <f t="shared" si="4"/>
        <v>0.97412408260061512</v>
      </c>
    </row>
    <row r="150" spans="1:7">
      <c r="A150" s="70" t="s">
        <v>132</v>
      </c>
      <c r="B150" s="78">
        <v>3</v>
      </c>
      <c r="D150" s="70" t="s">
        <v>132</v>
      </c>
      <c r="E150" s="87">
        <v>3</v>
      </c>
      <c r="F150" s="87">
        <f t="shared" si="5"/>
        <v>3862.8415912169994</v>
      </c>
      <c r="G150" s="95">
        <f t="shared" si="4"/>
        <v>0.9748812049277209</v>
      </c>
    </row>
    <row r="151" spans="1:7">
      <c r="A151" s="70" t="s">
        <v>125</v>
      </c>
      <c r="B151" s="78">
        <v>3</v>
      </c>
      <c r="D151" s="70" t="s">
        <v>125</v>
      </c>
      <c r="E151" s="87">
        <v>3</v>
      </c>
      <c r="F151" s="87">
        <f t="shared" si="5"/>
        <v>3865.8415912169994</v>
      </c>
      <c r="G151" s="95">
        <f t="shared" si="4"/>
        <v>0.97563832725482669</v>
      </c>
    </row>
    <row r="152" spans="1:7">
      <c r="A152" s="70" t="s">
        <v>68</v>
      </c>
      <c r="B152" s="78">
        <v>3</v>
      </c>
      <c r="D152" s="70" t="s">
        <v>68</v>
      </c>
      <c r="E152" s="87">
        <v>3</v>
      </c>
      <c r="F152" s="87">
        <f t="shared" si="5"/>
        <v>3868.8415912169994</v>
      </c>
      <c r="G152" s="95">
        <f t="shared" si="4"/>
        <v>0.97639544958193247</v>
      </c>
    </row>
    <row r="153" spans="1:7">
      <c r="A153" s="70" t="s">
        <v>250</v>
      </c>
      <c r="B153" s="78">
        <v>3</v>
      </c>
      <c r="D153" s="70" t="s">
        <v>250</v>
      </c>
      <c r="E153" s="87">
        <v>3</v>
      </c>
      <c r="F153" s="87">
        <f t="shared" si="5"/>
        <v>3871.8415912169994</v>
      </c>
      <c r="G153" s="95">
        <f t="shared" si="4"/>
        <v>0.97715257190903826</v>
      </c>
    </row>
    <row r="154" spans="1:7">
      <c r="A154" s="70" t="s">
        <v>197</v>
      </c>
      <c r="B154" s="78">
        <v>3</v>
      </c>
      <c r="D154" s="70" t="s">
        <v>197</v>
      </c>
      <c r="E154" s="87">
        <v>3</v>
      </c>
      <c r="F154" s="87">
        <f t="shared" si="5"/>
        <v>3874.8415912169994</v>
      </c>
      <c r="G154" s="95">
        <f t="shared" si="4"/>
        <v>0.97790969423614393</v>
      </c>
    </row>
    <row r="155" spans="1:7">
      <c r="A155" s="70" t="s">
        <v>69</v>
      </c>
      <c r="B155" s="78">
        <v>3</v>
      </c>
      <c r="D155" s="70" t="s">
        <v>69</v>
      </c>
      <c r="E155" s="87">
        <v>3</v>
      </c>
      <c r="F155" s="87">
        <f t="shared" si="5"/>
        <v>3877.8415912169994</v>
      </c>
      <c r="G155" s="95">
        <f t="shared" si="4"/>
        <v>0.97866681656324972</v>
      </c>
    </row>
    <row r="156" spans="1:7">
      <c r="A156" s="70" t="s">
        <v>128</v>
      </c>
      <c r="B156" s="78">
        <v>2.11</v>
      </c>
      <c r="D156" s="70" t="s">
        <v>128</v>
      </c>
      <c r="E156" s="87">
        <v>2.11</v>
      </c>
      <c r="F156" s="87">
        <f t="shared" si="5"/>
        <v>3879.9515912169995</v>
      </c>
      <c r="G156" s="95">
        <f t="shared" si="4"/>
        <v>0.97919932593331416</v>
      </c>
    </row>
    <row r="157" spans="1:7">
      <c r="A157" s="70" t="s">
        <v>245</v>
      </c>
      <c r="B157" s="78">
        <v>2.09</v>
      </c>
      <c r="D157" s="70" t="s">
        <v>245</v>
      </c>
      <c r="E157" s="87">
        <v>2.09</v>
      </c>
      <c r="F157" s="87">
        <f t="shared" si="5"/>
        <v>3882.0415912169997</v>
      </c>
      <c r="G157" s="95">
        <f t="shared" si="4"/>
        <v>0.97972678782119793</v>
      </c>
    </row>
    <row r="158" spans="1:7">
      <c r="A158" s="70" t="s">
        <v>158</v>
      </c>
      <c r="B158" s="78">
        <v>2</v>
      </c>
      <c r="D158" s="70" t="s">
        <v>158</v>
      </c>
      <c r="E158" s="87">
        <v>2</v>
      </c>
      <c r="F158" s="87">
        <f t="shared" si="5"/>
        <v>3884.0415912169997</v>
      </c>
      <c r="G158" s="95">
        <f t="shared" si="4"/>
        <v>0.98023153603926838</v>
      </c>
    </row>
    <row r="159" spans="1:7">
      <c r="A159" s="70" t="s">
        <v>147</v>
      </c>
      <c r="B159" s="78">
        <v>2</v>
      </c>
      <c r="D159" s="70" t="s">
        <v>147</v>
      </c>
      <c r="E159" s="87">
        <v>2</v>
      </c>
      <c r="F159" s="87">
        <f t="shared" si="5"/>
        <v>3886.0415912169997</v>
      </c>
      <c r="G159" s="95">
        <f t="shared" si="4"/>
        <v>0.98073628425733894</v>
      </c>
    </row>
    <row r="160" spans="1:7">
      <c r="A160" s="70" t="s">
        <v>25</v>
      </c>
      <c r="B160" s="78">
        <v>2</v>
      </c>
      <c r="D160" s="70" t="s">
        <v>25</v>
      </c>
      <c r="E160" s="87">
        <v>2</v>
      </c>
      <c r="F160" s="87">
        <f t="shared" si="5"/>
        <v>3888.0415912169997</v>
      </c>
      <c r="G160" s="95">
        <f t="shared" si="4"/>
        <v>0.98124103247540939</v>
      </c>
    </row>
    <row r="161" spans="1:7">
      <c r="A161" s="70" t="s">
        <v>160</v>
      </c>
      <c r="B161" s="78">
        <v>2</v>
      </c>
      <c r="D161" s="70" t="s">
        <v>160</v>
      </c>
      <c r="E161" s="87">
        <v>2</v>
      </c>
      <c r="F161" s="87">
        <f t="shared" si="5"/>
        <v>3890.0415912169997</v>
      </c>
      <c r="G161" s="95">
        <f t="shared" si="4"/>
        <v>0.98174578069347995</v>
      </c>
    </row>
    <row r="162" spans="1:7">
      <c r="A162" s="70" t="s">
        <v>253</v>
      </c>
      <c r="B162" s="78">
        <v>2</v>
      </c>
      <c r="D162" s="70" t="s">
        <v>253</v>
      </c>
      <c r="E162" s="87">
        <v>2</v>
      </c>
      <c r="F162" s="87">
        <f t="shared" si="5"/>
        <v>3892.0415912169997</v>
      </c>
      <c r="G162" s="95">
        <f t="shared" si="4"/>
        <v>0.98225052891155051</v>
      </c>
    </row>
    <row r="163" spans="1:7">
      <c r="A163" s="70" t="s">
        <v>199</v>
      </c>
      <c r="B163" s="78">
        <v>2</v>
      </c>
      <c r="D163" s="70" t="s">
        <v>199</v>
      </c>
      <c r="E163" s="87">
        <v>2</v>
      </c>
      <c r="F163" s="87">
        <f t="shared" si="5"/>
        <v>3894.0415912169997</v>
      </c>
      <c r="G163" s="95">
        <f t="shared" si="4"/>
        <v>0.98275527712962096</v>
      </c>
    </row>
    <row r="164" spans="1:7">
      <c r="A164" s="70" t="s">
        <v>79</v>
      </c>
      <c r="B164" s="78">
        <v>2</v>
      </c>
      <c r="D164" s="70" t="s">
        <v>79</v>
      </c>
      <c r="E164" s="87">
        <v>2</v>
      </c>
      <c r="F164" s="87">
        <f t="shared" si="5"/>
        <v>3896.0415912169997</v>
      </c>
      <c r="G164" s="95">
        <f t="shared" si="4"/>
        <v>0.98326002534769152</v>
      </c>
    </row>
    <row r="165" spans="1:7">
      <c r="A165" s="70" t="s">
        <v>292</v>
      </c>
      <c r="B165" s="78">
        <v>2</v>
      </c>
      <c r="D165" s="70" t="s">
        <v>292</v>
      </c>
      <c r="E165" s="87">
        <v>2</v>
      </c>
      <c r="F165" s="87">
        <f t="shared" si="5"/>
        <v>3898.0415912169997</v>
      </c>
      <c r="G165" s="95">
        <f t="shared" si="4"/>
        <v>0.98376477356576197</v>
      </c>
    </row>
    <row r="166" spans="1:7">
      <c r="A166" s="70" t="s">
        <v>133</v>
      </c>
      <c r="B166" s="78">
        <v>2</v>
      </c>
      <c r="D166" s="70" t="s">
        <v>133</v>
      </c>
      <c r="E166" s="87">
        <v>2</v>
      </c>
      <c r="F166" s="87">
        <f t="shared" si="5"/>
        <v>3900.0415912169997</v>
      </c>
      <c r="G166" s="95">
        <f t="shared" si="4"/>
        <v>0.98426952178383254</v>
      </c>
    </row>
    <row r="167" spans="1:7">
      <c r="A167" s="70" t="s">
        <v>176</v>
      </c>
      <c r="B167" s="78">
        <v>2</v>
      </c>
      <c r="D167" s="70" t="s">
        <v>176</v>
      </c>
      <c r="E167" s="87">
        <v>2</v>
      </c>
      <c r="F167" s="87">
        <f t="shared" si="5"/>
        <v>3902.0415912169997</v>
      </c>
      <c r="G167" s="95">
        <f t="shared" si="4"/>
        <v>0.98477427000190298</v>
      </c>
    </row>
    <row r="168" spans="1:7">
      <c r="A168" s="70" t="s">
        <v>54</v>
      </c>
      <c r="B168" s="78">
        <v>2</v>
      </c>
      <c r="D168" s="70" t="s">
        <v>54</v>
      </c>
      <c r="E168" s="87">
        <v>2</v>
      </c>
      <c r="F168" s="87">
        <f t="shared" si="5"/>
        <v>3904.0415912169997</v>
      </c>
      <c r="G168" s="95">
        <f t="shared" si="4"/>
        <v>0.98527901821997355</v>
      </c>
    </row>
    <row r="169" spans="1:7">
      <c r="A169" s="70" t="s">
        <v>108</v>
      </c>
      <c r="B169" s="78">
        <v>2</v>
      </c>
      <c r="D169" s="70" t="s">
        <v>108</v>
      </c>
      <c r="E169" s="87">
        <v>2</v>
      </c>
      <c r="F169" s="87">
        <f t="shared" si="5"/>
        <v>3906.0415912169997</v>
      </c>
      <c r="G169" s="95">
        <f t="shared" si="4"/>
        <v>0.985783766438044</v>
      </c>
    </row>
    <row r="170" spans="1:7">
      <c r="A170" s="70" t="s">
        <v>157</v>
      </c>
      <c r="B170" s="78">
        <v>2</v>
      </c>
      <c r="D170" s="70" t="s">
        <v>157</v>
      </c>
      <c r="E170" s="87">
        <v>2</v>
      </c>
      <c r="F170" s="87">
        <f t="shared" si="5"/>
        <v>3908.0415912169997</v>
      </c>
      <c r="G170" s="95">
        <f t="shared" si="4"/>
        <v>0.98628851465611456</v>
      </c>
    </row>
    <row r="171" spans="1:7">
      <c r="A171" s="70" t="s">
        <v>287</v>
      </c>
      <c r="B171" s="78">
        <v>2</v>
      </c>
      <c r="D171" s="70" t="s">
        <v>287</v>
      </c>
      <c r="E171" s="87">
        <v>2</v>
      </c>
      <c r="F171" s="87">
        <f t="shared" si="5"/>
        <v>3910.0415912169997</v>
      </c>
      <c r="G171" s="95">
        <f t="shared" si="4"/>
        <v>0.98679326287418512</v>
      </c>
    </row>
    <row r="172" spans="1:7">
      <c r="A172" s="70" t="s">
        <v>210</v>
      </c>
      <c r="B172" s="78">
        <v>2</v>
      </c>
      <c r="D172" s="70" t="s">
        <v>210</v>
      </c>
      <c r="E172" s="87">
        <v>2</v>
      </c>
      <c r="F172" s="87">
        <f t="shared" si="5"/>
        <v>3912.0415912169997</v>
      </c>
      <c r="G172" s="95">
        <f t="shared" si="4"/>
        <v>0.98729801109225557</v>
      </c>
    </row>
    <row r="173" spans="1:7">
      <c r="A173" s="70" t="s">
        <v>235</v>
      </c>
      <c r="B173" s="78">
        <v>2</v>
      </c>
      <c r="D173" s="70" t="s">
        <v>235</v>
      </c>
      <c r="E173" s="87">
        <v>2</v>
      </c>
      <c r="F173" s="87">
        <f t="shared" si="5"/>
        <v>3914.0415912169997</v>
      </c>
      <c r="G173" s="95">
        <f t="shared" si="4"/>
        <v>0.98780275931032613</v>
      </c>
    </row>
    <row r="174" spans="1:7">
      <c r="A174" s="70" t="s">
        <v>209</v>
      </c>
      <c r="B174" s="78">
        <v>2</v>
      </c>
      <c r="D174" s="70" t="s">
        <v>209</v>
      </c>
      <c r="E174" s="87">
        <v>2</v>
      </c>
      <c r="F174" s="87">
        <f t="shared" si="5"/>
        <v>3916.0415912169997</v>
      </c>
      <c r="G174" s="95">
        <f t="shared" si="4"/>
        <v>0.98830750752839658</v>
      </c>
    </row>
    <row r="175" spans="1:7">
      <c r="A175" s="70" t="s">
        <v>109</v>
      </c>
      <c r="B175" s="78">
        <v>2</v>
      </c>
      <c r="D175" s="70" t="s">
        <v>109</v>
      </c>
      <c r="E175" s="87">
        <v>2</v>
      </c>
      <c r="F175" s="87">
        <f t="shared" si="5"/>
        <v>3918.0415912169997</v>
      </c>
      <c r="G175" s="95">
        <f t="shared" si="4"/>
        <v>0.98881225574646714</v>
      </c>
    </row>
    <row r="176" spans="1:7">
      <c r="A176" s="70" t="s">
        <v>193</v>
      </c>
      <c r="B176" s="78">
        <v>2</v>
      </c>
      <c r="D176" s="70" t="s">
        <v>193</v>
      </c>
      <c r="E176" s="87">
        <v>2</v>
      </c>
      <c r="F176" s="87">
        <f t="shared" si="5"/>
        <v>3920.0415912169997</v>
      </c>
      <c r="G176" s="95">
        <f t="shared" si="4"/>
        <v>0.98931700396453759</v>
      </c>
    </row>
    <row r="177" spans="1:7">
      <c r="A177" s="70" t="s">
        <v>293</v>
      </c>
      <c r="B177" s="78">
        <v>2</v>
      </c>
      <c r="D177" s="70" t="s">
        <v>293</v>
      </c>
      <c r="E177" s="87">
        <v>2</v>
      </c>
      <c r="F177" s="87">
        <f t="shared" si="5"/>
        <v>3922.0415912169997</v>
      </c>
      <c r="G177" s="95">
        <f t="shared" si="4"/>
        <v>0.98982175218260815</v>
      </c>
    </row>
    <row r="178" spans="1:7">
      <c r="A178" s="70" t="s">
        <v>70</v>
      </c>
      <c r="B178" s="78">
        <v>2</v>
      </c>
      <c r="D178" s="70" t="s">
        <v>70</v>
      </c>
      <c r="E178" s="87">
        <v>2</v>
      </c>
      <c r="F178" s="87">
        <f t="shared" si="5"/>
        <v>3924.0415912169997</v>
      </c>
      <c r="G178" s="95">
        <f t="shared" si="4"/>
        <v>0.9903265004006786</v>
      </c>
    </row>
    <row r="179" spans="1:7">
      <c r="A179" s="70" t="s">
        <v>317</v>
      </c>
      <c r="B179" s="78">
        <v>2</v>
      </c>
      <c r="D179" s="70" t="s">
        <v>317</v>
      </c>
      <c r="E179" s="87">
        <v>2</v>
      </c>
      <c r="F179" s="87">
        <f t="shared" si="5"/>
        <v>3926.0415912169997</v>
      </c>
      <c r="G179" s="95">
        <f t="shared" si="4"/>
        <v>0.99083124861874916</v>
      </c>
    </row>
    <row r="180" spans="1:7">
      <c r="A180" s="70" t="s">
        <v>194</v>
      </c>
      <c r="B180" s="78">
        <v>2</v>
      </c>
      <c r="D180" s="70" t="s">
        <v>194</v>
      </c>
      <c r="E180" s="87">
        <v>2</v>
      </c>
      <c r="F180" s="87">
        <f t="shared" si="5"/>
        <v>3928.0415912169997</v>
      </c>
      <c r="G180" s="95">
        <f t="shared" si="4"/>
        <v>0.99133599683681972</v>
      </c>
    </row>
    <row r="181" spans="1:7">
      <c r="A181" s="70" t="s">
        <v>211</v>
      </c>
      <c r="B181" s="78">
        <v>2</v>
      </c>
      <c r="D181" s="70" t="s">
        <v>211</v>
      </c>
      <c r="E181" s="87">
        <v>2</v>
      </c>
      <c r="F181" s="87">
        <f t="shared" si="5"/>
        <v>3930.0415912169997</v>
      </c>
      <c r="G181" s="95">
        <f t="shared" si="4"/>
        <v>0.99184074505489017</v>
      </c>
    </row>
    <row r="182" spans="1:7">
      <c r="A182" s="70" t="s">
        <v>110</v>
      </c>
      <c r="B182" s="78">
        <v>2</v>
      </c>
      <c r="D182" s="70" t="s">
        <v>110</v>
      </c>
      <c r="E182" s="87">
        <v>2</v>
      </c>
      <c r="F182" s="87">
        <f t="shared" si="5"/>
        <v>3932.0415912169997</v>
      </c>
      <c r="G182" s="95">
        <f t="shared" si="4"/>
        <v>0.99234549327296073</v>
      </c>
    </row>
    <row r="183" spans="1:7">
      <c r="A183" s="70" t="s">
        <v>258</v>
      </c>
      <c r="B183" s="78">
        <v>1.33</v>
      </c>
      <c r="D183" s="70" t="s">
        <v>258</v>
      </c>
      <c r="E183" s="87">
        <v>1.33</v>
      </c>
      <c r="F183" s="87">
        <f t="shared" si="5"/>
        <v>3933.3715912169996</v>
      </c>
      <c r="G183" s="95">
        <f t="shared" si="4"/>
        <v>0.99268115083797759</v>
      </c>
    </row>
    <row r="184" spans="1:7">
      <c r="A184" s="70" t="s">
        <v>219</v>
      </c>
      <c r="B184" s="78">
        <v>1</v>
      </c>
      <c r="D184" s="70" t="s">
        <v>219</v>
      </c>
      <c r="E184" s="87">
        <v>1</v>
      </c>
      <c r="F184" s="87">
        <f t="shared" si="5"/>
        <v>3934.3715912169996</v>
      </c>
      <c r="G184" s="95">
        <f t="shared" si="4"/>
        <v>0.99293352494701281</v>
      </c>
    </row>
    <row r="185" spans="1:7">
      <c r="A185" s="70" t="s">
        <v>138</v>
      </c>
      <c r="B185" s="78">
        <v>1</v>
      </c>
      <c r="D185" s="70" t="s">
        <v>138</v>
      </c>
      <c r="E185" s="87">
        <v>1</v>
      </c>
      <c r="F185" s="87">
        <f t="shared" si="5"/>
        <v>3935.3715912169996</v>
      </c>
      <c r="G185" s="95">
        <f t="shared" si="4"/>
        <v>0.99318589905604804</v>
      </c>
    </row>
    <row r="186" spans="1:7">
      <c r="A186" s="70" t="s">
        <v>316</v>
      </c>
      <c r="B186" s="78">
        <v>1</v>
      </c>
      <c r="D186" s="70" t="s">
        <v>316</v>
      </c>
      <c r="E186" s="87">
        <v>1</v>
      </c>
      <c r="F186" s="87">
        <f t="shared" si="5"/>
        <v>3936.3715912169996</v>
      </c>
      <c r="G186" s="95">
        <f t="shared" si="4"/>
        <v>0.99343827316508337</v>
      </c>
    </row>
    <row r="187" spans="1:7">
      <c r="A187" s="70" t="s">
        <v>257</v>
      </c>
      <c r="B187" s="78">
        <v>1</v>
      </c>
      <c r="D187" s="70" t="s">
        <v>257</v>
      </c>
      <c r="E187" s="87">
        <v>1</v>
      </c>
      <c r="F187" s="87">
        <f t="shared" si="5"/>
        <v>3937.3715912169996</v>
      </c>
      <c r="G187" s="95">
        <f t="shared" si="4"/>
        <v>0.9936906472741186</v>
      </c>
    </row>
    <row r="188" spans="1:7">
      <c r="A188" s="70" t="s">
        <v>71</v>
      </c>
      <c r="B188" s="78">
        <v>1</v>
      </c>
      <c r="D188" s="70" t="s">
        <v>71</v>
      </c>
      <c r="E188" s="87">
        <v>1</v>
      </c>
      <c r="F188" s="87">
        <f t="shared" si="5"/>
        <v>3938.3715912169996</v>
      </c>
      <c r="G188" s="95">
        <f t="shared" si="4"/>
        <v>0.99394302138315382</v>
      </c>
    </row>
    <row r="189" spans="1:7">
      <c r="A189" s="70" t="s">
        <v>251</v>
      </c>
      <c r="B189" s="78">
        <v>1</v>
      </c>
      <c r="D189" s="70" t="s">
        <v>251</v>
      </c>
      <c r="E189" s="87">
        <v>1</v>
      </c>
      <c r="F189" s="87">
        <f t="shared" si="5"/>
        <v>3939.3715912169996</v>
      </c>
      <c r="G189" s="95">
        <f t="shared" si="4"/>
        <v>0.99419539549218916</v>
      </c>
    </row>
    <row r="190" spans="1:7">
      <c r="A190" s="70" t="s">
        <v>119</v>
      </c>
      <c r="B190" s="78">
        <v>1</v>
      </c>
      <c r="D190" s="70" t="s">
        <v>119</v>
      </c>
      <c r="E190" s="87">
        <v>1</v>
      </c>
      <c r="F190" s="87">
        <f t="shared" si="5"/>
        <v>3940.3715912169996</v>
      </c>
      <c r="G190" s="95">
        <f t="shared" si="4"/>
        <v>0.99444776960122439</v>
      </c>
    </row>
    <row r="191" spans="1:7">
      <c r="A191" s="70" t="s">
        <v>64</v>
      </c>
      <c r="B191" s="78">
        <v>1</v>
      </c>
      <c r="D191" s="70" t="s">
        <v>64</v>
      </c>
      <c r="E191" s="87">
        <v>1</v>
      </c>
      <c r="F191" s="87">
        <f t="shared" si="5"/>
        <v>3941.3715912169996</v>
      </c>
      <c r="G191" s="95">
        <f t="shared" si="4"/>
        <v>0.99470014371025961</v>
      </c>
    </row>
    <row r="192" spans="1:7">
      <c r="A192" s="70" t="s">
        <v>73</v>
      </c>
      <c r="B192" s="78">
        <v>1</v>
      </c>
      <c r="D192" s="70" t="s">
        <v>73</v>
      </c>
      <c r="E192" s="87">
        <v>1</v>
      </c>
      <c r="F192" s="87">
        <f t="shared" si="5"/>
        <v>3942.3715912169996</v>
      </c>
      <c r="G192" s="95">
        <f t="shared" si="4"/>
        <v>0.99495251781929483</v>
      </c>
    </row>
    <row r="193" spans="1:7">
      <c r="A193" s="70" t="s">
        <v>229</v>
      </c>
      <c r="B193" s="78">
        <v>1</v>
      </c>
      <c r="D193" s="70" t="s">
        <v>229</v>
      </c>
      <c r="E193" s="87">
        <v>1</v>
      </c>
      <c r="F193" s="87">
        <f t="shared" si="5"/>
        <v>3943.3715912169996</v>
      </c>
      <c r="G193" s="95">
        <f t="shared" si="4"/>
        <v>0.99520489192833017</v>
      </c>
    </row>
    <row r="194" spans="1:7">
      <c r="A194" s="70" t="s">
        <v>29</v>
      </c>
      <c r="B194" s="78">
        <v>1</v>
      </c>
      <c r="D194" s="70" t="s">
        <v>29</v>
      </c>
      <c r="E194" s="87">
        <v>1</v>
      </c>
      <c r="F194" s="87">
        <f t="shared" si="5"/>
        <v>3944.3715912169996</v>
      </c>
      <c r="G194" s="95">
        <f t="shared" si="4"/>
        <v>0.9954572660373654</v>
      </c>
    </row>
    <row r="195" spans="1:7">
      <c r="A195" s="70" t="s">
        <v>188</v>
      </c>
      <c r="B195" s="78">
        <v>1</v>
      </c>
      <c r="D195" s="70" t="s">
        <v>188</v>
      </c>
      <c r="E195" s="87">
        <v>1</v>
      </c>
      <c r="F195" s="87">
        <f t="shared" si="5"/>
        <v>3945.3715912169996</v>
      </c>
      <c r="G195" s="95">
        <f t="shared" si="4"/>
        <v>0.99570964014640062</v>
      </c>
    </row>
    <row r="196" spans="1:7">
      <c r="A196" s="70" t="s">
        <v>212</v>
      </c>
      <c r="B196" s="78">
        <v>1</v>
      </c>
      <c r="D196" s="70" t="s">
        <v>212</v>
      </c>
      <c r="E196" s="87">
        <v>1</v>
      </c>
      <c r="F196" s="87">
        <f t="shared" si="5"/>
        <v>3946.3715912169996</v>
      </c>
      <c r="G196" s="95">
        <f t="shared" si="4"/>
        <v>0.99596201425543596</v>
      </c>
    </row>
    <row r="197" spans="1:7">
      <c r="A197" s="70" t="s">
        <v>145</v>
      </c>
      <c r="B197" s="78">
        <v>1</v>
      </c>
      <c r="D197" s="70" t="s">
        <v>145</v>
      </c>
      <c r="E197" s="87">
        <v>1</v>
      </c>
      <c r="F197" s="87">
        <f t="shared" si="5"/>
        <v>3947.3715912169996</v>
      </c>
      <c r="G197" s="95">
        <f t="shared" ref="G197:G212" si="6">F197/$E$214</f>
        <v>0.99621438836447118</v>
      </c>
    </row>
    <row r="198" spans="1:7">
      <c r="A198" s="70" t="s">
        <v>72</v>
      </c>
      <c r="B198" s="78">
        <v>1</v>
      </c>
      <c r="D198" s="70" t="s">
        <v>72</v>
      </c>
      <c r="E198" s="87">
        <v>1</v>
      </c>
      <c r="F198" s="87">
        <f t="shared" ref="F198:F212" si="7">E198+F197</f>
        <v>3948.3715912169996</v>
      </c>
      <c r="G198" s="95">
        <f t="shared" si="6"/>
        <v>0.99646676247350641</v>
      </c>
    </row>
    <row r="199" spans="1:7">
      <c r="A199" s="70" t="s">
        <v>47</v>
      </c>
      <c r="B199" s="78">
        <v>1</v>
      </c>
      <c r="D199" s="70" t="s">
        <v>47</v>
      </c>
      <c r="E199" s="87">
        <v>1</v>
      </c>
      <c r="F199" s="87">
        <f t="shared" si="7"/>
        <v>3949.3715912169996</v>
      </c>
      <c r="G199" s="95">
        <f t="shared" si="6"/>
        <v>0.99671913658254163</v>
      </c>
    </row>
    <row r="200" spans="1:7">
      <c r="A200" s="70" t="s">
        <v>340</v>
      </c>
      <c r="B200" s="78">
        <v>1</v>
      </c>
      <c r="D200" s="70" t="s">
        <v>340</v>
      </c>
      <c r="E200" s="87">
        <v>1</v>
      </c>
      <c r="F200" s="87">
        <f t="shared" si="7"/>
        <v>3950.3715912169996</v>
      </c>
      <c r="G200" s="95">
        <f t="shared" si="6"/>
        <v>0.99697151069157697</v>
      </c>
    </row>
    <row r="201" spans="1:7">
      <c r="A201" s="70" t="s">
        <v>281</v>
      </c>
      <c r="B201" s="78">
        <v>1</v>
      </c>
      <c r="D201" s="70" t="s">
        <v>281</v>
      </c>
      <c r="E201" s="87">
        <v>1</v>
      </c>
      <c r="F201" s="87">
        <f t="shared" si="7"/>
        <v>3951.3715912169996</v>
      </c>
      <c r="G201" s="95">
        <f t="shared" si="6"/>
        <v>0.99722388480061219</v>
      </c>
    </row>
    <row r="202" spans="1:7">
      <c r="A202" s="70" t="s">
        <v>61</v>
      </c>
      <c r="B202" s="78">
        <v>1</v>
      </c>
      <c r="D202" s="70" t="s">
        <v>61</v>
      </c>
      <c r="E202" s="87">
        <v>1</v>
      </c>
      <c r="F202" s="87">
        <f t="shared" si="7"/>
        <v>3952.3715912169996</v>
      </c>
      <c r="G202" s="95">
        <f t="shared" si="6"/>
        <v>0.99747625890964742</v>
      </c>
    </row>
    <row r="203" spans="1:7">
      <c r="A203" s="70" t="s">
        <v>300</v>
      </c>
      <c r="B203" s="78">
        <v>1</v>
      </c>
      <c r="D203" s="70" t="s">
        <v>300</v>
      </c>
      <c r="E203" s="87">
        <v>1</v>
      </c>
      <c r="F203" s="87">
        <f t="shared" si="7"/>
        <v>3953.3715912169996</v>
      </c>
      <c r="G203" s="95">
        <f t="shared" si="6"/>
        <v>0.99772863301868264</v>
      </c>
    </row>
    <row r="204" spans="1:7">
      <c r="A204" s="70" t="s">
        <v>341</v>
      </c>
      <c r="B204" s="78">
        <v>1</v>
      </c>
      <c r="D204" s="70" t="s">
        <v>341</v>
      </c>
      <c r="E204" s="87">
        <v>1</v>
      </c>
      <c r="F204" s="87">
        <f t="shared" si="7"/>
        <v>3954.3715912169996</v>
      </c>
      <c r="G204" s="95">
        <f t="shared" si="6"/>
        <v>0.99798100712771798</v>
      </c>
    </row>
    <row r="205" spans="1:7">
      <c r="A205" s="70" t="s">
        <v>227</v>
      </c>
      <c r="B205" s="78">
        <v>1</v>
      </c>
      <c r="D205" s="70" t="s">
        <v>227</v>
      </c>
      <c r="E205" s="87">
        <v>1</v>
      </c>
      <c r="F205" s="87">
        <f t="shared" si="7"/>
        <v>3955.3715912169996</v>
      </c>
      <c r="G205" s="95">
        <f t="shared" si="6"/>
        <v>0.9982333812367532</v>
      </c>
    </row>
    <row r="206" spans="1:7">
      <c r="A206" s="70" t="s">
        <v>222</v>
      </c>
      <c r="B206" s="78">
        <v>1</v>
      </c>
      <c r="D206" s="70" t="s">
        <v>222</v>
      </c>
      <c r="E206" s="87">
        <v>1</v>
      </c>
      <c r="F206" s="87">
        <f t="shared" si="7"/>
        <v>3956.3715912169996</v>
      </c>
      <c r="G206" s="95">
        <f t="shared" si="6"/>
        <v>0.99848575534578843</v>
      </c>
    </row>
    <row r="207" spans="1:7">
      <c r="A207" s="70" t="s">
        <v>76</v>
      </c>
      <c r="B207" s="78">
        <v>1</v>
      </c>
      <c r="D207" s="70" t="s">
        <v>76</v>
      </c>
      <c r="E207" s="87">
        <v>1</v>
      </c>
      <c r="F207" s="87">
        <f t="shared" si="7"/>
        <v>3957.3715912169996</v>
      </c>
      <c r="G207" s="95">
        <f t="shared" si="6"/>
        <v>0.99873812945482376</v>
      </c>
    </row>
    <row r="208" spans="1:7">
      <c r="A208" s="70" t="s">
        <v>208</v>
      </c>
      <c r="B208" s="78">
        <v>1</v>
      </c>
      <c r="D208" s="70" t="s">
        <v>208</v>
      </c>
      <c r="E208" s="87">
        <v>1</v>
      </c>
      <c r="F208" s="87">
        <f t="shared" si="7"/>
        <v>3958.3715912169996</v>
      </c>
      <c r="G208" s="95">
        <f t="shared" si="6"/>
        <v>0.99899050356385899</v>
      </c>
    </row>
    <row r="209" spans="1:7">
      <c r="A209" s="70" t="s">
        <v>321</v>
      </c>
      <c r="B209" s="78">
        <v>1</v>
      </c>
      <c r="D209" s="70" t="s">
        <v>321</v>
      </c>
      <c r="E209" s="87">
        <v>1</v>
      </c>
      <c r="F209" s="87">
        <f t="shared" si="7"/>
        <v>3959.3715912169996</v>
      </c>
      <c r="G209" s="95">
        <f t="shared" si="6"/>
        <v>0.99924287767289421</v>
      </c>
    </row>
    <row r="210" spans="1:7">
      <c r="A210" s="70" t="s">
        <v>213</v>
      </c>
      <c r="B210" s="78">
        <v>1</v>
      </c>
      <c r="D210" s="70" t="s">
        <v>213</v>
      </c>
      <c r="E210" s="87">
        <v>1</v>
      </c>
      <c r="F210" s="87">
        <f t="shared" si="7"/>
        <v>3960.3715912169996</v>
      </c>
      <c r="G210" s="95">
        <f t="shared" si="6"/>
        <v>0.99949525178192944</v>
      </c>
    </row>
    <row r="211" spans="1:7">
      <c r="A211" s="70" t="s">
        <v>130</v>
      </c>
      <c r="B211" s="78">
        <v>1</v>
      </c>
      <c r="D211" s="70" t="s">
        <v>130</v>
      </c>
      <c r="E211" s="87">
        <v>1</v>
      </c>
      <c r="F211" s="87">
        <f t="shared" si="7"/>
        <v>3961.3715912169996</v>
      </c>
      <c r="G211" s="95">
        <f t="shared" si="6"/>
        <v>0.99974762589096478</v>
      </c>
    </row>
    <row r="212" spans="1:7">
      <c r="A212" s="70" t="s">
        <v>74</v>
      </c>
      <c r="B212" s="78">
        <v>1</v>
      </c>
      <c r="D212" s="70" t="s">
        <v>74</v>
      </c>
      <c r="E212" s="87">
        <v>1</v>
      </c>
      <c r="F212" s="87">
        <f t="shared" si="7"/>
        <v>3962.3715912169996</v>
      </c>
      <c r="G212" s="95">
        <f t="shared" si="6"/>
        <v>1</v>
      </c>
    </row>
    <row r="213" spans="1:7">
      <c r="A213" s="70" t="s">
        <v>429</v>
      </c>
      <c r="B213" s="78">
        <v>3962.3715912170001</v>
      </c>
    </row>
    <row r="214" spans="1:7">
      <c r="D214" s="93" t="s">
        <v>429</v>
      </c>
      <c r="E214" s="94">
        <f>F212</f>
        <v>3962.3715912169996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4"/>
  <sheetViews>
    <sheetView workbookViewId="0">
      <selection activeCell="F15" sqref="F15"/>
    </sheetView>
  </sheetViews>
  <sheetFormatPr defaultRowHeight="15"/>
  <cols>
    <col min="1" max="1" width="41.42578125" customWidth="1"/>
    <col min="2" max="2" width="22.42578125" customWidth="1"/>
    <col min="4" max="4" width="22.7109375" customWidth="1"/>
    <col min="5" max="5" width="15" style="73" customWidth="1"/>
    <col min="6" max="6" width="15.7109375" style="73" customWidth="1"/>
    <col min="7" max="7" width="17.28515625" customWidth="1"/>
  </cols>
  <sheetData>
    <row r="3" spans="1:7">
      <c r="A3" s="69" t="s">
        <v>428</v>
      </c>
      <c r="B3" t="s">
        <v>436</v>
      </c>
      <c r="D3" t="s">
        <v>484</v>
      </c>
      <c r="E3" s="73" t="s">
        <v>474</v>
      </c>
      <c r="F3" s="73" t="s">
        <v>485</v>
      </c>
      <c r="G3" s="97" t="s">
        <v>482</v>
      </c>
    </row>
    <row r="4" spans="1:7">
      <c r="A4" s="70" t="s">
        <v>111</v>
      </c>
      <c r="B4" s="78">
        <v>154136.42051360002</v>
      </c>
      <c r="D4" s="70" t="s">
        <v>111</v>
      </c>
      <c r="E4" s="73">
        <v>154136.42051360002</v>
      </c>
      <c r="F4" s="73">
        <f>E4</f>
        <v>154136.42051360002</v>
      </c>
      <c r="G4" s="95">
        <f>F4/$E$214</f>
        <v>0.13027511680397139</v>
      </c>
    </row>
    <row r="5" spans="1:7">
      <c r="A5" s="70" t="s">
        <v>66</v>
      </c>
      <c r="B5" s="78">
        <v>64999.875199999988</v>
      </c>
      <c r="D5" s="70" t="s">
        <v>66</v>
      </c>
      <c r="E5" s="73">
        <v>64999.875199999988</v>
      </c>
      <c r="F5" s="73">
        <f>E5+F4</f>
        <v>219136.2957136</v>
      </c>
      <c r="G5" s="95">
        <f t="shared" ref="G5:G68" si="0">F5/$E$214</f>
        <v>0.1852125956016992</v>
      </c>
    </row>
    <row r="6" spans="1:7">
      <c r="A6" s="70" t="s">
        <v>65</v>
      </c>
      <c r="B6" s="78">
        <v>33400.017999999996</v>
      </c>
      <c r="D6" s="70" t="s">
        <v>65</v>
      </c>
      <c r="E6" s="73">
        <v>33400.017999999996</v>
      </c>
      <c r="F6" s="73">
        <f t="shared" ref="F6:F69" si="1">E6+F5</f>
        <v>252536.31371359999</v>
      </c>
      <c r="G6" s="95">
        <f t="shared" si="0"/>
        <v>0.21344207719797659</v>
      </c>
    </row>
    <row r="7" spans="1:7">
      <c r="A7" s="70" t="s">
        <v>93</v>
      </c>
      <c r="B7" s="78">
        <v>32978.7920001288</v>
      </c>
      <c r="D7" s="70" t="s">
        <v>93</v>
      </c>
      <c r="E7" s="73">
        <v>32978.7920001288</v>
      </c>
      <c r="F7" s="73">
        <f t="shared" si="1"/>
        <v>285515.10571372882</v>
      </c>
      <c r="G7" s="95">
        <f t="shared" si="0"/>
        <v>0.24131554127320845</v>
      </c>
    </row>
    <row r="8" spans="1:7">
      <c r="A8" s="70" t="s">
        <v>218</v>
      </c>
      <c r="B8" s="78">
        <v>28796.559755999999</v>
      </c>
      <c r="D8" s="70" t="s">
        <v>218</v>
      </c>
      <c r="E8" s="73">
        <v>28796.559755999999</v>
      </c>
      <c r="F8" s="73">
        <f t="shared" si="1"/>
        <v>314311.66546972882</v>
      </c>
      <c r="G8" s="95">
        <f t="shared" si="0"/>
        <v>0.265654209404109</v>
      </c>
    </row>
    <row r="9" spans="1:7">
      <c r="A9" s="70" t="s">
        <v>112</v>
      </c>
      <c r="B9" s="78">
        <v>28605.200335999994</v>
      </c>
      <c r="D9" s="70" t="s">
        <v>112</v>
      </c>
      <c r="E9" s="73">
        <v>28605.200335999994</v>
      </c>
      <c r="F9" s="73">
        <f t="shared" si="1"/>
        <v>342916.86580572883</v>
      </c>
      <c r="G9" s="95">
        <f t="shared" si="0"/>
        <v>0.28983114177710773</v>
      </c>
    </row>
    <row r="10" spans="1:7">
      <c r="A10" s="70" t="s">
        <v>46</v>
      </c>
      <c r="B10" s="78">
        <v>24599.990999999998</v>
      </c>
      <c r="D10" s="70" t="s">
        <v>46</v>
      </c>
      <c r="E10" s="73">
        <v>24599.990999999998</v>
      </c>
      <c r="F10" s="73">
        <f t="shared" si="1"/>
        <v>367516.85680572881</v>
      </c>
      <c r="G10" s="95">
        <f t="shared" si="0"/>
        <v>0.31062289683553579</v>
      </c>
    </row>
    <row r="11" spans="1:7">
      <c r="A11" s="70" t="s">
        <v>137</v>
      </c>
      <c r="B11" s="78">
        <v>22855.683200000003</v>
      </c>
      <c r="D11" s="70" t="s">
        <v>137</v>
      </c>
      <c r="E11" s="73">
        <v>22855.683200000003</v>
      </c>
      <c r="F11" s="73">
        <f t="shared" si="1"/>
        <v>390372.54000572884</v>
      </c>
      <c r="G11" s="95">
        <f t="shared" si="0"/>
        <v>0.32994037409751653</v>
      </c>
    </row>
    <row r="12" spans="1:7">
      <c r="A12" s="70" t="s">
        <v>55</v>
      </c>
      <c r="B12" s="78">
        <v>21701.446783999996</v>
      </c>
      <c r="D12" s="70" t="s">
        <v>55</v>
      </c>
      <c r="E12" s="73">
        <v>21701.446783999996</v>
      </c>
      <c r="F12" s="73">
        <f t="shared" si="1"/>
        <v>412073.98678972881</v>
      </c>
      <c r="G12" s="95">
        <f t="shared" si="0"/>
        <v>0.34828229812287248</v>
      </c>
    </row>
    <row r="13" spans="1:7">
      <c r="A13" s="70" t="s">
        <v>23</v>
      </c>
      <c r="B13" s="78">
        <v>19300.610999999997</v>
      </c>
      <c r="D13" s="70" t="s">
        <v>23</v>
      </c>
      <c r="E13" s="73">
        <v>19300.610999999997</v>
      </c>
      <c r="F13" s="73">
        <f t="shared" si="1"/>
        <v>431374.59778972878</v>
      </c>
      <c r="G13" s="95">
        <f t="shared" si="0"/>
        <v>0.36459505109867651</v>
      </c>
    </row>
    <row r="14" spans="1:7">
      <c r="A14" s="70" t="s">
        <v>24</v>
      </c>
      <c r="B14" s="78">
        <v>19133.2752</v>
      </c>
      <c r="D14" s="70" t="s">
        <v>24</v>
      </c>
      <c r="E14" s="73">
        <v>19133.2752</v>
      </c>
      <c r="F14" s="73">
        <f t="shared" si="1"/>
        <v>450507.87298972876</v>
      </c>
      <c r="G14" s="95">
        <f t="shared" si="0"/>
        <v>0.3807663729265543</v>
      </c>
    </row>
    <row r="15" spans="1:7">
      <c r="A15" s="70" t="s">
        <v>131</v>
      </c>
      <c r="B15" s="78">
        <v>14999.999615999999</v>
      </c>
      <c r="D15" s="70" t="s">
        <v>131</v>
      </c>
      <c r="E15" s="73">
        <v>14999.999615999999</v>
      </c>
      <c r="F15" s="73">
        <f t="shared" si="1"/>
        <v>465507.87260572874</v>
      </c>
      <c r="G15" s="95">
        <f t="shared" si="0"/>
        <v>0.3934442766661283</v>
      </c>
    </row>
    <row r="16" spans="1:7">
      <c r="A16" s="70" t="s">
        <v>115</v>
      </c>
      <c r="B16" s="78">
        <v>13875.001798000001</v>
      </c>
      <c r="D16" s="70" t="s">
        <v>115</v>
      </c>
      <c r="E16" s="73">
        <v>13875.001798000001</v>
      </c>
      <c r="F16" s="73">
        <f t="shared" si="1"/>
        <v>479382.87440372875</v>
      </c>
      <c r="G16" s="95">
        <f t="shared" si="0"/>
        <v>0.40517133944510514</v>
      </c>
    </row>
    <row r="17" spans="1:7">
      <c r="A17" s="70" t="s">
        <v>81</v>
      </c>
      <c r="B17" s="78">
        <v>13575.270016000002</v>
      </c>
      <c r="D17" s="70" t="s">
        <v>81</v>
      </c>
      <c r="E17" s="73">
        <v>13575.270016000002</v>
      </c>
      <c r="F17" s="73">
        <f t="shared" si="1"/>
        <v>492958.14441972878</v>
      </c>
      <c r="G17" s="95">
        <f t="shared" si="0"/>
        <v>0.41664507083893765</v>
      </c>
    </row>
    <row r="18" spans="1:7">
      <c r="A18" s="70" t="s">
        <v>102</v>
      </c>
      <c r="B18" s="78">
        <v>12829.600000000002</v>
      </c>
      <c r="D18" s="70" t="s">
        <v>102</v>
      </c>
      <c r="E18" s="73">
        <v>12829.600000000002</v>
      </c>
      <c r="F18" s="73">
        <f t="shared" si="1"/>
        <v>505787.74441972876</v>
      </c>
      <c r="G18" s="95">
        <f t="shared" si="0"/>
        <v>0.42748856670434704</v>
      </c>
    </row>
    <row r="19" spans="1:7">
      <c r="A19" s="70" t="s">
        <v>289</v>
      </c>
      <c r="B19" s="78">
        <v>12400.000027999999</v>
      </c>
      <c r="D19" s="70" t="s">
        <v>289</v>
      </c>
      <c r="E19" s="73">
        <v>12400.000027999999</v>
      </c>
      <c r="F19" s="73">
        <f t="shared" si="1"/>
        <v>518187.74444772874</v>
      </c>
      <c r="G19" s="95">
        <f t="shared" si="0"/>
        <v>0.43796896742102526</v>
      </c>
    </row>
    <row r="20" spans="1:7">
      <c r="A20" s="70" t="s">
        <v>31</v>
      </c>
      <c r="B20" s="78">
        <v>12385.489214000001</v>
      </c>
      <c r="D20" s="70" t="s">
        <v>31</v>
      </c>
      <c r="E20" s="73">
        <v>12385.489214000001</v>
      </c>
      <c r="F20" s="73">
        <f t="shared" si="1"/>
        <v>530573.23366172868</v>
      </c>
      <c r="G20" s="95">
        <f t="shared" si="0"/>
        <v>0.44843710369051776</v>
      </c>
    </row>
    <row r="21" spans="1:7">
      <c r="A21" s="70" t="s">
        <v>60</v>
      </c>
      <c r="B21" s="78">
        <v>12250.007159999999</v>
      </c>
      <c r="D21" s="70" t="s">
        <v>60</v>
      </c>
      <c r="E21" s="73">
        <v>12250.007159999999</v>
      </c>
      <c r="F21" s="73">
        <f t="shared" si="1"/>
        <v>542823.24082172872</v>
      </c>
      <c r="G21" s="95">
        <f t="shared" si="0"/>
        <v>0.45879073139447551</v>
      </c>
    </row>
    <row r="22" spans="1:7">
      <c r="A22" s="70" t="s">
        <v>88</v>
      </c>
      <c r="B22" s="78">
        <v>11975.008278000001</v>
      </c>
      <c r="D22" s="70" t="s">
        <v>88</v>
      </c>
      <c r="E22" s="73">
        <v>11975.008278000001</v>
      </c>
      <c r="F22" s="73">
        <f t="shared" si="1"/>
        <v>554798.24909972877</v>
      </c>
      <c r="G22" s="95">
        <f t="shared" si="0"/>
        <v>0.46891193180218405</v>
      </c>
    </row>
    <row r="23" spans="1:7">
      <c r="A23" s="70" t="s">
        <v>296</v>
      </c>
      <c r="B23" s="78">
        <v>11890.00008</v>
      </c>
      <c r="D23" s="70" t="s">
        <v>296</v>
      </c>
      <c r="E23" s="73">
        <v>11890.00008</v>
      </c>
      <c r="F23" s="73">
        <f t="shared" si="1"/>
        <v>566688.24917972879</v>
      </c>
      <c r="G23" s="95">
        <f t="shared" si="0"/>
        <v>0.47896128382463199</v>
      </c>
    </row>
    <row r="24" spans="1:7">
      <c r="A24" s="70" t="s">
        <v>293</v>
      </c>
      <c r="B24" s="78">
        <v>11599.994956000002</v>
      </c>
      <c r="D24" s="70" t="s">
        <v>293</v>
      </c>
      <c r="E24" s="73">
        <v>11599.994956000002</v>
      </c>
      <c r="F24" s="73">
        <f t="shared" si="1"/>
        <v>578288.2441357288</v>
      </c>
      <c r="G24" s="95">
        <f t="shared" si="0"/>
        <v>0.48876552537106804</v>
      </c>
    </row>
    <row r="25" spans="1:7">
      <c r="A25" s="70" t="s">
        <v>178</v>
      </c>
      <c r="B25" s="78">
        <v>11494.500241999998</v>
      </c>
      <c r="D25" s="70" t="s">
        <v>178</v>
      </c>
      <c r="E25" s="73">
        <v>11494.500241999998</v>
      </c>
      <c r="F25" s="73">
        <f t="shared" si="1"/>
        <v>589782.74437772878</v>
      </c>
      <c r="G25" s="95">
        <f t="shared" si="0"/>
        <v>0.49848060345994649</v>
      </c>
    </row>
    <row r="26" spans="1:7">
      <c r="A26" s="70" t="s">
        <v>32</v>
      </c>
      <c r="B26" s="78">
        <v>11100.001816</v>
      </c>
      <c r="D26" s="70" t="s">
        <v>32</v>
      </c>
      <c r="E26" s="73">
        <v>11100.001816</v>
      </c>
      <c r="F26" s="73">
        <f t="shared" si="1"/>
        <v>600882.74619372876</v>
      </c>
      <c r="G26" s="95">
        <f t="shared" si="0"/>
        <v>0.50786225400227303</v>
      </c>
    </row>
    <row r="27" spans="1:7">
      <c r="A27" s="70" t="s">
        <v>216</v>
      </c>
      <c r="B27" s="78">
        <v>11066.399664</v>
      </c>
      <c r="D27" s="70" t="s">
        <v>216</v>
      </c>
      <c r="E27" s="73">
        <v>11066.399664</v>
      </c>
      <c r="F27" s="73">
        <f t="shared" si="1"/>
        <v>611949.14585772878</v>
      </c>
      <c r="G27" s="95">
        <f t="shared" si="0"/>
        <v>0.51721550422063933</v>
      </c>
    </row>
    <row r="28" spans="1:7">
      <c r="A28" s="70" t="s">
        <v>87</v>
      </c>
      <c r="B28" s="78">
        <v>10885.011479999999</v>
      </c>
      <c r="D28" s="70" t="s">
        <v>87</v>
      </c>
      <c r="E28" s="73">
        <v>10885.011479999999</v>
      </c>
      <c r="F28" s="73">
        <f t="shared" si="1"/>
        <v>622834.15733772877</v>
      </c>
      <c r="G28" s="95">
        <f t="shared" si="0"/>
        <v>0.52641544630599779</v>
      </c>
    </row>
    <row r="29" spans="1:7">
      <c r="A29" s="70" t="s">
        <v>29</v>
      </c>
      <c r="B29" s="78">
        <v>10000.0044</v>
      </c>
      <c r="D29" s="70" t="s">
        <v>29</v>
      </c>
      <c r="E29" s="73">
        <v>10000.0044</v>
      </c>
      <c r="F29" s="73">
        <f t="shared" si="1"/>
        <v>632834.16173772875</v>
      </c>
      <c r="G29" s="95">
        <f t="shared" si="0"/>
        <v>0.53486738606760187</v>
      </c>
    </row>
    <row r="30" spans="1:7">
      <c r="A30" s="70" t="s">
        <v>47</v>
      </c>
      <c r="B30" s="78">
        <v>9199.9997999999996</v>
      </c>
      <c r="D30" s="70" t="s">
        <v>47</v>
      </c>
      <c r="E30" s="73">
        <v>9199.9997999999996</v>
      </c>
      <c r="F30" s="73">
        <f t="shared" si="1"/>
        <v>642034.16153772874</v>
      </c>
      <c r="G30" s="95">
        <f t="shared" si="0"/>
        <v>0.54264316705789517</v>
      </c>
    </row>
    <row r="31" spans="1:7">
      <c r="A31" s="70" t="s">
        <v>142</v>
      </c>
      <c r="B31" s="78">
        <v>9175.6</v>
      </c>
      <c r="D31" s="70" t="s">
        <v>142</v>
      </c>
      <c r="E31" s="73">
        <v>9175.6</v>
      </c>
      <c r="F31" s="73">
        <f t="shared" si="1"/>
        <v>651209.76153772871</v>
      </c>
      <c r="G31" s="95">
        <f t="shared" si="0"/>
        <v>0.55039832549328294</v>
      </c>
    </row>
    <row r="32" spans="1:7">
      <c r="A32" s="70" t="s">
        <v>117</v>
      </c>
      <c r="B32" s="78">
        <v>9086</v>
      </c>
      <c r="D32" s="70" t="s">
        <v>117</v>
      </c>
      <c r="E32" s="73">
        <v>9086</v>
      </c>
      <c r="F32" s="73">
        <f t="shared" si="1"/>
        <v>660295.76153772871</v>
      </c>
      <c r="G32" s="95">
        <f t="shared" si="0"/>
        <v>0.55807775458172759</v>
      </c>
    </row>
    <row r="33" spans="1:7">
      <c r="A33" s="70" t="s">
        <v>320</v>
      </c>
      <c r="B33" s="78">
        <v>8850</v>
      </c>
      <c r="D33" s="70" t="s">
        <v>320</v>
      </c>
      <c r="E33" s="73">
        <v>8850</v>
      </c>
      <c r="F33" s="73">
        <f t="shared" si="1"/>
        <v>669145.76153772871</v>
      </c>
      <c r="G33" s="95">
        <f t="shared" si="0"/>
        <v>0.56555771797956333</v>
      </c>
    </row>
    <row r="34" spans="1:7">
      <c r="A34" s="70" t="s">
        <v>246</v>
      </c>
      <c r="B34" s="78">
        <v>8609.9973219999993</v>
      </c>
      <c r="D34" s="70" t="s">
        <v>246</v>
      </c>
      <c r="E34" s="73">
        <v>8609.9973219999993</v>
      </c>
      <c r="F34" s="73">
        <f t="shared" si="1"/>
        <v>677755.7588597287</v>
      </c>
      <c r="G34" s="95">
        <f t="shared" si="0"/>
        <v>0.57283483264894453</v>
      </c>
    </row>
    <row r="35" spans="1:7">
      <c r="A35" s="70" t="s">
        <v>322</v>
      </c>
      <c r="B35" s="78">
        <v>8599.9999680000001</v>
      </c>
      <c r="D35" s="70" t="s">
        <v>322</v>
      </c>
      <c r="E35" s="73">
        <v>8599.9999680000001</v>
      </c>
      <c r="F35" s="73">
        <f t="shared" si="1"/>
        <v>686355.75882772868</v>
      </c>
      <c r="G35" s="95">
        <f t="shared" si="0"/>
        <v>0.58010349761866531</v>
      </c>
    </row>
    <row r="36" spans="1:7">
      <c r="A36" s="70" t="s">
        <v>98</v>
      </c>
      <c r="B36" s="78">
        <v>8525.7200000000012</v>
      </c>
      <c r="D36" s="70" t="s">
        <v>98</v>
      </c>
      <c r="E36" s="73">
        <v>8525.7200000000012</v>
      </c>
      <c r="F36" s="73">
        <f t="shared" si="1"/>
        <v>694881.47882772866</v>
      </c>
      <c r="G36" s="95">
        <f t="shared" si="0"/>
        <v>0.58730938163450663</v>
      </c>
    </row>
    <row r="37" spans="1:7">
      <c r="A37" s="70" t="s">
        <v>107</v>
      </c>
      <c r="B37" s="78">
        <v>8199.9903999999988</v>
      </c>
      <c r="D37" s="70" t="s">
        <v>107</v>
      </c>
      <c r="E37" s="73">
        <v>8199.9903999999988</v>
      </c>
      <c r="F37" s="73">
        <f t="shared" si="1"/>
        <v>703081.46922772867</v>
      </c>
      <c r="G37" s="95">
        <f t="shared" si="0"/>
        <v>0.59423996107570487</v>
      </c>
    </row>
    <row r="38" spans="1:7">
      <c r="A38" s="70" t="s">
        <v>217</v>
      </c>
      <c r="B38" s="78">
        <v>8053.0869999999995</v>
      </c>
      <c r="D38" s="70" t="s">
        <v>217</v>
      </c>
      <c r="E38" s="73">
        <v>8053.0869999999995</v>
      </c>
      <c r="F38" s="73">
        <f t="shared" si="1"/>
        <v>711134.55622772872</v>
      </c>
      <c r="G38" s="95">
        <f t="shared" si="0"/>
        <v>0.60104637870277688</v>
      </c>
    </row>
    <row r="39" spans="1:7">
      <c r="A39" s="70" t="s">
        <v>99</v>
      </c>
      <c r="B39" s="78">
        <v>7496.384</v>
      </c>
      <c r="D39" s="70" t="s">
        <v>99</v>
      </c>
      <c r="E39" s="73">
        <v>7496.384</v>
      </c>
      <c r="F39" s="73">
        <f t="shared" si="1"/>
        <v>718630.94022772869</v>
      </c>
      <c r="G39" s="95">
        <f t="shared" si="0"/>
        <v>0.60738227451476801</v>
      </c>
    </row>
    <row r="40" spans="1:7">
      <c r="A40" s="70" t="s">
        <v>326</v>
      </c>
      <c r="B40" s="78">
        <v>7399.9999519999992</v>
      </c>
      <c r="D40" s="70" t="s">
        <v>326</v>
      </c>
      <c r="E40" s="73">
        <v>7399.9999519999992</v>
      </c>
      <c r="F40" s="73">
        <f t="shared" si="1"/>
        <v>726030.94017972867</v>
      </c>
      <c r="G40" s="95">
        <f t="shared" si="0"/>
        <v>0.6136367071458354</v>
      </c>
    </row>
    <row r="41" spans="1:7">
      <c r="A41" s="70" t="s">
        <v>344</v>
      </c>
      <c r="B41" s="78">
        <v>7049.9999160000007</v>
      </c>
      <c r="D41" s="70" t="s">
        <v>344</v>
      </c>
      <c r="E41" s="73">
        <v>7049.9999160000007</v>
      </c>
      <c r="F41" s="73">
        <f t="shared" si="1"/>
        <v>733080.94009572873</v>
      </c>
      <c r="G41" s="95">
        <f t="shared" si="0"/>
        <v>0.61959532198497946</v>
      </c>
    </row>
    <row r="42" spans="1:7">
      <c r="A42" s="70" t="s">
        <v>105</v>
      </c>
      <c r="B42" s="78">
        <v>6971.9439999999995</v>
      </c>
      <c r="D42" s="70" t="s">
        <v>105</v>
      </c>
      <c r="E42" s="73">
        <v>6971.9439999999995</v>
      </c>
      <c r="F42" s="73">
        <f t="shared" si="1"/>
        <v>740052.88409572875</v>
      </c>
      <c r="G42" s="95">
        <f t="shared" si="0"/>
        <v>0.62548796446314459</v>
      </c>
    </row>
    <row r="43" spans="1:7">
      <c r="A43" s="70" t="s">
        <v>113</v>
      </c>
      <c r="B43" s="78">
        <v>6900.004688</v>
      </c>
      <c r="D43" s="70" t="s">
        <v>113</v>
      </c>
      <c r="E43" s="73">
        <v>6900.004688</v>
      </c>
      <c r="F43" s="73">
        <f t="shared" si="1"/>
        <v>746952.8887837287</v>
      </c>
      <c r="G43" s="95">
        <f t="shared" si="0"/>
        <v>0.63131980429491119</v>
      </c>
    </row>
    <row r="44" spans="1:7">
      <c r="A44" s="70" t="s">
        <v>215</v>
      </c>
      <c r="B44" s="78">
        <v>6849.9</v>
      </c>
      <c r="D44" s="70" t="s">
        <v>215</v>
      </c>
      <c r="E44" s="73">
        <v>6849.9</v>
      </c>
      <c r="F44" s="73">
        <f t="shared" si="1"/>
        <v>753802.78878372873</v>
      </c>
      <c r="G44" s="95">
        <f t="shared" si="0"/>
        <v>0.63710929596483612</v>
      </c>
    </row>
    <row r="45" spans="1:7">
      <c r="A45" s="70" t="s">
        <v>83</v>
      </c>
      <c r="B45" s="78">
        <v>6542.5135999999993</v>
      </c>
      <c r="D45" s="70" t="s">
        <v>83</v>
      </c>
      <c r="E45" s="73">
        <v>6542.5135999999993</v>
      </c>
      <c r="F45" s="73">
        <f t="shared" si="1"/>
        <v>760345.30238372867</v>
      </c>
      <c r="G45" s="95">
        <f t="shared" si="0"/>
        <v>0.64263898661543972</v>
      </c>
    </row>
    <row r="46" spans="1:7">
      <c r="A46" s="70" t="s">
        <v>103</v>
      </c>
      <c r="B46" s="78">
        <v>6532.1340000000009</v>
      </c>
      <c r="D46" s="70" t="s">
        <v>103</v>
      </c>
      <c r="E46" s="73">
        <v>6532.1340000000009</v>
      </c>
      <c r="F46" s="73">
        <f t="shared" si="1"/>
        <v>766877.43638372864</v>
      </c>
      <c r="G46" s="95">
        <f t="shared" si="0"/>
        <v>0.64815990449450844</v>
      </c>
    </row>
    <row r="47" spans="1:7">
      <c r="A47" s="70" t="s">
        <v>295</v>
      </c>
      <c r="B47" s="78">
        <v>6344.9996960000008</v>
      </c>
      <c r="D47" s="70" t="s">
        <v>295</v>
      </c>
      <c r="E47" s="73">
        <v>6344.9996960000008</v>
      </c>
      <c r="F47" s="73">
        <f t="shared" si="1"/>
        <v>773222.43607972865</v>
      </c>
      <c r="G47" s="95">
        <f t="shared" si="0"/>
        <v>0.65352265765669593</v>
      </c>
    </row>
    <row r="48" spans="1:7">
      <c r="A48" s="70" t="s">
        <v>91</v>
      </c>
      <c r="B48" s="78">
        <v>6260.018</v>
      </c>
      <c r="D48" s="70" t="s">
        <v>91</v>
      </c>
      <c r="E48" s="73">
        <v>6260.018</v>
      </c>
      <c r="F48" s="73">
        <f t="shared" si="1"/>
        <v>779482.45407972869</v>
      </c>
      <c r="G48" s="95">
        <f t="shared" si="0"/>
        <v>0.65881358483294372</v>
      </c>
    </row>
    <row r="49" spans="1:7">
      <c r="A49" s="70" t="s">
        <v>86</v>
      </c>
      <c r="B49" s="78">
        <v>6149.9925579999999</v>
      </c>
      <c r="D49" s="70" t="s">
        <v>86</v>
      </c>
      <c r="E49" s="73">
        <v>6149.9925579999999</v>
      </c>
      <c r="F49" s="73">
        <f t="shared" si="1"/>
        <v>785632.44663772872</v>
      </c>
      <c r="G49" s="95">
        <f t="shared" si="0"/>
        <v>0.66401151920930557</v>
      </c>
    </row>
    <row r="50" spans="1:7">
      <c r="A50" s="70" t="s">
        <v>153</v>
      </c>
      <c r="B50" s="78">
        <v>6092.072000000001</v>
      </c>
      <c r="D50" s="70" t="s">
        <v>153</v>
      </c>
      <c r="E50" s="73">
        <v>6092.072000000001</v>
      </c>
      <c r="F50" s="73">
        <f t="shared" si="1"/>
        <v>791724.51863772876</v>
      </c>
      <c r="G50" s="95">
        <f t="shared" si="0"/>
        <v>0.66916049950048984</v>
      </c>
    </row>
    <row r="51" spans="1:7">
      <c r="A51" s="70" t="s">
        <v>116</v>
      </c>
      <c r="B51" s="78">
        <v>5947.2000000000007</v>
      </c>
      <c r="D51" s="70" t="s">
        <v>116</v>
      </c>
      <c r="E51" s="73">
        <v>5947.2000000000007</v>
      </c>
      <c r="F51" s="73">
        <f t="shared" si="1"/>
        <v>797671.71863772871</v>
      </c>
      <c r="G51" s="95">
        <f t="shared" si="0"/>
        <v>0.67418703490383536</v>
      </c>
    </row>
    <row r="52" spans="1:7">
      <c r="A52" s="70" t="s">
        <v>148</v>
      </c>
      <c r="B52" s="78">
        <v>5549.9999639999996</v>
      </c>
      <c r="D52" s="70" t="s">
        <v>148</v>
      </c>
      <c r="E52" s="73">
        <v>5549.9999639999996</v>
      </c>
      <c r="F52" s="73">
        <f t="shared" si="1"/>
        <v>803221.71860172867</v>
      </c>
      <c r="G52" s="95">
        <f t="shared" si="0"/>
        <v>0.67887785937713585</v>
      </c>
    </row>
    <row r="53" spans="1:7">
      <c r="A53" s="70" t="s">
        <v>97</v>
      </c>
      <c r="B53" s="78">
        <v>5485.1999999999989</v>
      </c>
      <c r="D53" s="70" t="s">
        <v>97</v>
      </c>
      <c r="E53" s="73">
        <v>5485.1999999999989</v>
      </c>
      <c r="F53" s="73">
        <f t="shared" si="1"/>
        <v>808706.91860172863</v>
      </c>
      <c r="G53" s="95">
        <f t="shared" si="0"/>
        <v>0.68351391533530625</v>
      </c>
    </row>
    <row r="54" spans="1:7">
      <c r="A54" s="70" t="s">
        <v>70</v>
      </c>
      <c r="B54" s="78">
        <v>5299.9999719999996</v>
      </c>
      <c r="D54" s="70" t="s">
        <v>70</v>
      </c>
      <c r="E54" s="73">
        <v>5299.9999719999996</v>
      </c>
      <c r="F54" s="73">
        <f t="shared" si="1"/>
        <v>814006.91857372865</v>
      </c>
      <c r="G54" s="95">
        <f t="shared" si="0"/>
        <v>0.68799344141429952</v>
      </c>
    </row>
    <row r="55" spans="1:7">
      <c r="A55" s="70" t="s">
        <v>109</v>
      </c>
      <c r="B55" s="78">
        <v>5299.9967999999999</v>
      </c>
      <c r="D55" s="70" t="s">
        <v>109</v>
      </c>
      <c r="E55" s="73">
        <v>5299.9967999999999</v>
      </c>
      <c r="F55" s="73">
        <f t="shared" si="1"/>
        <v>819306.91537372861</v>
      </c>
      <c r="G55" s="95">
        <f t="shared" si="0"/>
        <v>0.69247296481233866</v>
      </c>
    </row>
    <row r="56" spans="1:7">
      <c r="A56" s="70" t="s">
        <v>132</v>
      </c>
      <c r="B56" s="78">
        <v>5199.9980400000004</v>
      </c>
      <c r="D56" s="70" t="s">
        <v>132</v>
      </c>
      <c r="E56" s="73">
        <v>5199.9980400000004</v>
      </c>
      <c r="F56" s="73">
        <f t="shared" si="1"/>
        <v>824506.91341372859</v>
      </c>
      <c r="G56" s="95">
        <f t="shared" si="0"/>
        <v>0.69686796989799038</v>
      </c>
    </row>
    <row r="57" spans="1:7">
      <c r="A57" s="70" t="s">
        <v>247</v>
      </c>
      <c r="B57" s="78">
        <v>5149.9999040000002</v>
      </c>
      <c r="D57" s="70" t="s">
        <v>247</v>
      </c>
      <c r="E57" s="73">
        <v>5149.9999040000002</v>
      </c>
      <c r="F57" s="73">
        <f t="shared" si="1"/>
        <v>829656.91331772855</v>
      </c>
      <c r="G57" s="95">
        <f t="shared" si="0"/>
        <v>0.70122071687886922</v>
      </c>
    </row>
    <row r="58" spans="1:7">
      <c r="A58" s="70" t="s">
        <v>63</v>
      </c>
      <c r="B58" s="78">
        <v>5069.9761999999992</v>
      </c>
      <c r="D58" s="70" t="s">
        <v>63</v>
      </c>
      <c r="E58" s="73">
        <v>5069.9761999999992</v>
      </c>
      <c r="F58" s="73">
        <f t="shared" si="1"/>
        <v>834726.88951772859</v>
      </c>
      <c r="G58" s="95">
        <f t="shared" si="0"/>
        <v>0.70550582833693687</v>
      </c>
    </row>
    <row r="59" spans="1:7">
      <c r="A59" s="70" t="s">
        <v>69</v>
      </c>
      <c r="B59" s="78">
        <v>5049.9999479999997</v>
      </c>
      <c r="D59" s="70" t="s">
        <v>69</v>
      </c>
      <c r="E59" s="73">
        <v>5049.9999479999997</v>
      </c>
      <c r="F59" s="73">
        <f t="shared" si="1"/>
        <v>839776.88946572854</v>
      </c>
      <c r="G59" s="95">
        <f t="shared" si="0"/>
        <v>0.70977405599457666</v>
      </c>
    </row>
    <row r="60" spans="1:7">
      <c r="A60" s="70" t="s">
        <v>61</v>
      </c>
      <c r="B60" s="78">
        <v>4999.9999580000003</v>
      </c>
      <c r="D60" s="70" t="s">
        <v>61</v>
      </c>
      <c r="E60" s="73">
        <v>4999.9999580000003</v>
      </c>
      <c r="F60" s="73">
        <f t="shared" si="1"/>
        <v>844776.88942372857</v>
      </c>
      <c r="G60" s="95">
        <f t="shared" si="0"/>
        <v>0.71400002398045459</v>
      </c>
    </row>
    <row r="61" spans="1:7">
      <c r="A61" s="70" t="s">
        <v>33</v>
      </c>
      <c r="B61" s="78">
        <v>4967.0350000000008</v>
      </c>
      <c r="D61" s="70" t="s">
        <v>33</v>
      </c>
      <c r="E61" s="73">
        <v>4967.0350000000008</v>
      </c>
      <c r="F61" s="73">
        <f t="shared" si="1"/>
        <v>849743.9244237286</v>
      </c>
      <c r="G61" s="95">
        <f t="shared" si="0"/>
        <v>0.71819813019466583</v>
      </c>
    </row>
    <row r="62" spans="1:7">
      <c r="A62" s="70" t="s">
        <v>51</v>
      </c>
      <c r="B62" s="78">
        <v>4956</v>
      </c>
      <c r="D62" s="70" t="s">
        <v>51</v>
      </c>
      <c r="E62" s="73">
        <v>4956</v>
      </c>
      <c r="F62" s="73">
        <f t="shared" si="1"/>
        <v>854699.9244237286</v>
      </c>
      <c r="G62" s="95">
        <f t="shared" si="0"/>
        <v>0.72238690969745389</v>
      </c>
    </row>
    <row r="63" spans="1:7">
      <c r="A63" s="70" t="s">
        <v>54</v>
      </c>
      <c r="B63" s="78">
        <v>4799.9921999999997</v>
      </c>
      <c r="D63" s="70" t="s">
        <v>54</v>
      </c>
      <c r="E63" s="73">
        <v>4799.9921999999997</v>
      </c>
      <c r="F63" s="73">
        <f t="shared" si="1"/>
        <v>859499.91662372858</v>
      </c>
      <c r="G63" s="95">
        <f t="shared" si="0"/>
        <v>0.72644383240546484</v>
      </c>
    </row>
    <row r="64" spans="1:7">
      <c r="A64" s="70" t="s">
        <v>255</v>
      </c>
      <c r="B64" s="78">
        <v>4750.0003040000001</v>
      </c>
      <c r="D64" s="70" t="s">
        <v>255</v>
      </c>
      <c r="E64" s="73">
        <v>4750.0003040000001</v>
      </c>
      <c r="F64" s="73">
        <f t="shared" si="1"/>
        <v>864249.91692772857</v>
      </c>
      <c r="G64" s="95">
        <f t="shared" si="0"/>
        <v>0.73045850228271103</v>
      </c>
    </row>
    <row r="65" spans="1:7">
      <c r="A65" s="70" t="s">
        <v>101</v>
      </c>
      <c r="B65" s="78">
        <v>4704</v>
      </c>
      <c r="D65" s="70" t="s">
        <v>101</v>
      </c>
      <c r="E65" s="73">
        <v>4704</v>
      </c>
      <c r="F65" s="73">
        <f t="shared" si="1"/>
        <v>868953.91692772857</v>
      </c>
      <c r="G65" s="95">
        <f t="shared" si="0"/>
        <v>0.73443429299722163</v>
      </c>
    </row>
    <row r="66" spans="1:7">
      <c r="A66" s="70" t="s">
        <v>25</v>
      </c>
      <c r="B66" s="78">
        <v>4700.0108</v>
      </c>
      <c r="D66" s="70" t="s">
        <v>25</v>
      </c>
      <c r="E66" s="73">
        <v>4700.0108</v>
      </c>
      <c r="F66" s="73">
        <f t="shared" si="1"/>
        <v>873653.92772772862</v>
      </c>
      <c r="G66" s="95">
        <f t="shared" si="0"/>
        <v>0.7384067120654062</v>
      </c>
    </row>
    <row r="67" spans="1:7">
      <c r="A67" s="70" t="s">
        <v>48</v>
      </c>
      <c r="B67" s="78">
        <v>4698.5344000000005</v>
      </c>
      <c r="D67" s="70" t="s">
        <v>48</v>
      </c>
      <c r="E67" s="73">
        <v>4698.5344000000005</v>
      </c>
      <c r="F67" s="73">
        <f t="shared" si="1"/>
        <v>878352.46212772862</v>
      </c>
      <c r="G67" s="95">
        <f t="shared" si="0"/>
        <v>0.74237788328975329</v>
      </c>
    </row>
    <row r="68" spans="1:7">
      <c r="A68" s="70" t="s">
        <v>179</v>
      </c>
      <c r="B68" s="78">
        <v>4697.5003499999993</v>
      </c>
      <c r="D68" s="70" t="s">
        <v>179</v>
      </c>
      <c r="E68" s="73">
        <v>4697.5003499999993</v>
      </c>
      <c r="F68" s="73">
        <f t="shared" si="1"/>
        <v>883049.96247772861</v>
      </c>
      <c r="G68" s="95">
        <f t="shared" si="0"/>
        <v>0.74634818054165397</v>
      </c>
    </row>
    <row r="69" spans="1:7">
      <c r="A69" s="70" t="s">
        <v>104</v>
      </c>
      <c r="B69" s="78">
        <v>4648.7839999999997</v>
      </c>
      <c r="D69" s="70" t="s">
        <v>104</v>
      </c>
      <c r="E69" s="73">
        <v>4648.7839999999997</v>
      </c>
      <c r="F69" s="73">
        <f t="shared" si="1"/>
        <v>887698.74647772859</v>
      </c>
      <c r="G69" s="95">
        <f t="shared" ref="G69:G132" si="2">F69/$E$214</f>
        <v>0.75027730304611095</v>
      </c>
    </row>
    <row r="70" spans="1:7">
      <c r="A70" s="70" t="s">
        <v>94</v>
      </c>
      <c r="B70" s="78">
        <v>4647.3280000000004</v>
      </c>
      <c r="D70" s="70" t="s">
        <v>94</v>
      </c>
      <c r="E70" s="73">
        <v>4647.3280000000004</v>
      </c>
      <c r="F70" s="73">
        <f t="shared" ref="F70:F133" si="3">E70+F69</f>
        <v>892346.07447772857</v>
      </c>
      <c r="G70" s="95">
        <f t="shared" si="2"/>
        <v>0.7542051949486801</v>
      </c>
    </row>
    <row r="71" spans="1:7">
      <c r="A71" s="70" t="s">
        <v>177</v>
      </c>
      <c r="B71" s="78">
        <v>4599.9998999999998</v>
      </c>
      <c r="D71" s="70" t="s">
        <v>177</v>
      </c>
      <c r="E71" s="73">
        <v>4599.9998999999998</v>
      </c>
      <c r="F71" s="73">
        <f t="shared" si="3"/>
        <v>896946.07437772863</v>
      </c>
      <c r="G71" s="95">
        <f t="shared" si="2"/>
        <v>0.75809308544382681</v>
      </c>
    </row>
    <row r="72" spans="1:7">
      <c r="A72" s="70" t="s">
        <v>345</v>
      </c>
      <c r="B72" s="78">
        <v>4540.000086</v>
      </c>
      <c r="D72" s="70" t="s">
        <v>345</v>
      </c>
      <c r="E72" s="73">
        <v>4540.000086</v>
      </c>
      <c r="F72" s="73">
        <f t="shared" si="3"/>
        <v>901486.07446372858</v>
      </c>
      <c r="G72" s="95">
        <f t="shared" si="2"/>
        <v>0.76193026447992296</v>
      </c>
    </row>
    <row r="73" spans="1:7">
      <c r="A73" s="70" t="s">
        <v>95</v>
      </c>
      <c r="B73" s="78">
        <v>4510.4639999999999</v>
      </c>
      <c r="D73" s="70" t="s">
        <v>95</v>
      </c>
      <c r="E73" s="73">
        <v>4510.4639999999999</v>
      </c>
      <c r="F73" s="73">
        <f t="shared" si="3"/>
        <v>905996.53846372862</v>
      </c>
      <c r="G73" s="95">
        <f t="shared" si="2"/>
        <v>0.76574247980503662</v>
      </c>
    </row>
    <row r="74" spans="1:7">
      <c r="A74" s="70" t="s">
        <v>183</v>
      </c>
      <c r="B74" s="78">
        <v>4494.9990400000006</v>
      </c>
      <c r="D74" s="70" t="s">
        <v>183</v>
      </c>
      <c r="E74" s="73">
        <v>4494.9990400000006</v>
      </c>
      <c r="F74" s="73">
        <f t="shared" si="3"/>
        <v>910491.53750372864</v>
      </c>
      <c r="G74" s="95">
        <f t="shared" si="2"/>
        <v>0.76954162424486794</v>
      </c>
    </row>
    <row r="75" spans="1:7">
      <c r="A75" s="70" t="s">
        <v>252</v>
      </c>
      <c r="B75" s="78">
        <v>4439.9986260000005</v>
      </c>
      <c r="D75" s="70" t="s">
        <v>252</v>
      </c>
      <c r="E75" s="73">
        <v>4439.9986260000005</v>
      </c>
      <c r="F75" s="73">
        <f t="shared" si="3"/>
        <v>914931.53612972866</v>
      </c>
      <c r="G75" s="95">
        <f t="shared" si="2"/>
        <v>0.77329428268655387</v>
      </c>
    </row>
    <row r="76" spans="1:7">
      <c r="A76" s="70" t="s">
        <v>134</v>
      </c>
      <c r="B76" s="78">
        <v>4349.9874</v>
      </c>
      <c r="D76" s="70" t="s">
        <v>134</v>
      </c>
      <c r="E76" s="73">
        <v>4349.9874</v>
      </c>
      <c r="F76" s="73">
        <f t="shared" si="3"/>
        <v>919281.52352972864</v>
      </c>
      <c r="G76" s="95">
        <f t="shared" si="2"/>
        <v>0.77697086421571171</v>
      </c>
    </row>
    <row r="77" spans="1:7">
      <c r="A77" s="70" t="s">
        <v>50</v>
      </c>
      <c r="B77" s="78">
        <v>4334.3999999999996</v>
      </c>
      <c r="D77" s="70" t="s">
        <v>50</v>
      </c>
      <c r="E77" s="73">
        <v>4334.3999999999996</v>
      </c>
      <c r="F77" s="73">
        <f t="shared" si="3"/>
        <v>923615.92352972867</v>
      </c>
      <c r="G77" s="95">
        <f t="shared" si="2"/>
        <v>0.78063427137408226</v>
      </c>
    </row>
    <row r="78" spans="1:7">
      <c r="A78" s="70" t="s">
        <v>30</v>
      </c>
      <c r="B78" s="78">
        <v>4293.985662</v>
      </c>
      <c r="D78" s="70" t="s">
        <v>30</v>
      </c>
      <c r="E78" s="73">
        <v>4293.985662</v>
      </c>
      <c r="F78" s="73">
        <f t="shared" si="3"/>
        <v>927909.90919172869</v>
      </c>
      <c r="G78" s="95">
        <f t="shared" si="2"/>
        <v>0.78426352059245419</v>
      </c>
    </row>
    <row r="79" spans="1:7">
      <c r="A79" s="70" t="s">
        <v>151</v>
      </c>
      <c r="B79" s="78">
        <v>4193.2015999887999</v>
      </c>
      <c r="D79" s="70" t="s">
        <v>151</v>
      </c>
      <c r="E79" s="73">
        <v>4193.2015999887999</v>
      </c>
      <c r="F79" s="73">
        <f t="shared" si="3"/>
        <v>932103.11079171754</v>
      </c>
      <c r="G79" s="95">
        <f t="shared" si="2"/>
        <v>0.78780758776620141</v>
      </c>
    </row>
    <row r="80" spans="1:7">
      <c r="A80" s="70" t="s">
        <v>100</v>
      </c>
      <c r="B80" s="78">
        <v>4184.2080000000005</v>
      </c>
      <c r="D80" s="70" t="s">
        <v>100</v>
      </c>
      <c r="E80" s="73">
        <v>4184.2080000000005</v>
      </c>
      <c r="F80" s="73">
        <f t="shared" si="3"/>
        <v>936287.31879171752</v>
      </c>
      <c r="G80" s="95">
        <f t="shared" si="2"/>
        <v>0.79134405360675864</v>
      </c>
    </row>
    <row r="81" spans="1:7">
      <c r="A81" s="70" t="s">
        <v>49</v>
      </c>
      <c r="B81" s="78">
        <v>4154.4000960000003</v>
      </c>
      <c r="D81" s="70" t="s">
        <v>49</v>
      </c>
      <c r="E81" s="73">
        <v>4154.4000960000003</v>
      </c>
      <c r="F81" s="73">
        <f t="shared" si="3"/>
        <v>940441.71888771758</v>
      </c>
      <c r="G81" s="95">
        <f t="shared" si="2"/>
        <v>0.79485532599749831</v>
      </c>
    </row>
    <row r="82" spans="1:7">
      <c r="A82" s="70" t="s">
        <v>181</v>
      </c>
      <c r="B82" s="78">
        <v>4071</v>
      </c>
      <c r="D82" s="70" t="s">
        <v>181</v>
      </c>
      <c r="E82" s="73">
        <v>4071</v>
      </c>
      <c r="F82" s="73">
        <f t="shared" si="3"/>
        <v>944512.71888771758</v>
      </c>
      <c r="G82" s="95">
        <f t="shared" si="2"/>
        <v>0.79829610916050275</v>
      </c>
    </row>
    <row r="83" spans="1:7">
      <c r="A83" s="70" t="s">
        <v>58</v>
      </c>
      <c r="B83" s="78">
        <v>4060.80008</v>
      </c>
      <c r="D83" s="70" t="s">
        <v>58</v>
      </c>
      <c r="E83" s="73">
        <v>4060.80008</v>
      </c>
      <c r="F83" s="73">
        <f t="shared" si="3"/>
        <v>948573.51896771754</v>
      </c>
      <c r="G83" s="95">
        <f t="shared" si="2"/>
        <v>0.80172827141635905</v>
      </c>
    </row>
    <row r="84" spans="1:7">
      <c r="A84" s="70" t="s">
        <v>250</v>
      </c>
      <c r="B84" s="78">
        <v>4050.0000120000004</v>
      </c>
      <c r="D84" s="70" t="s">
        <v>250</v>
      </c>
      <c r="E84" s="73">
        <v>4050.0000120000004</v>
      </c>
      <c r="F84" s="73">
        <f t="shared" si="3"/>
        <v>952623.51897971751</v>
      </c>
      <c r="G84" s="95">
        <f t="shared" si="2"/>
        <v>0.80515130552381597</v>
      </c>
    </row>
    <row r="85" spans="1:7">
      <c r="A85" s="70" t="s">
        <v>299</v>
      </c>
      <c r="B85" s="78">
        <v>3999.9998080000005</v>
      </c>
      <c r="D85" s="70" t="s">
        <v>299</v>
      </c>
      <c r="E85" s="73">
        <v>3999.9998080000005</v>
      </c>
      <c r="F85" s="73">
        <f t="shared" si="3"/>
        <v>956623.51878771756</v>
      </c>
      <c r="G85" s="95">
        <f t="shared" si="2"/>
        <v>0.80853207977863972</v>
      </c>
    </row>
    <row r="86" spans="1:7">
      <c r="A86" s="70" t="s">
        <v>184</v>
      </c>
      <c r="B86" s="78">
        <v>3989.9977200000008</v>
      </c>
      <c r="D86" s="70" t="s">
        <v>184</v>
      </c>
      <c r="E86" s="73">
        <v>3989.9977200000008</v>
      </c>
      <c r="F86" s="73">
        <f t="shared" si="3"/>
        <v>960613.51650771755</v>
      </c>
      <c r="G86" s="95">
        <f t="shared" si="2"/>
        <v>0.81190440033265643</v>
      </c>
    </row>
    <row r="87" spans="1:7">
      <c r="A87" s="70" t="s">
        <v>59</v>
      </c>
      <c r="B87" s="78">
        <v>3976.6</v>
      </c>
      <c r="D87" s="70" t="s">
        <v>59</v>
      </c>
      <c r="E87" s="73">
        <v>3976.6</v>
      </c>
      <c r="F87" s="73">
        <f t="shared" si="3"/>
        <v>964590.11650771752</v>
      </c>
      <c r="G87" s="95">
        <f t="shared" si="2"/>
        <v>0.81526539721941726</v>
      </c>
    </row>
    <row r="88" spans="1:7">
      <c r="A88" s="70" t="s">
        <v>129</v>
      </c>
      <c r="B88" s="78">
        <v>3950.0028000000002</v>
      </c>
      <c r="D88" s="70" t="s">
        <v>129</v>
      </c>
      <c r="E88" s="73">
        <v>3950.0028000000002</v>
      </c>
      <c r="F88" s="73">
        <f t="shared" si="3"/>
        <v>968540.11930771754</v>
      </c>
      <c r="G88" s="95">
        <f t="shared" si="2"/>
        <v>0.81860391432284652</v>
      </c>
    </row>
    <row r="89" spans="1:7">
      <c r="A89" s="70" t="s">
        <v>165</v>
      </c>
      <c r="B89" s="78">
        <v>3935.0053540000004</v>
      </c>
      <c r="D89" s="70" t="s">
        <v>165</v>
      </c>
      <c r="E89" s="73">
        <v>3935.0053540000004</v>
      </c>
      <c r="F89" s="73">
        <f t="shared" si="3"/>
        <v>972475.12466171756</v>
      </c>
      <c r="G89" s="95">
        <f t="shared" si="2"/>
        <v>0.82192975568083615</v>
      </c>
    </row>
    <row r="90" spans="1:7">
      <c r="A90" s="70" t="s">
        <v>347</v>
      </c>
      <c r="B90" s="78">
        <v>3740.028992</v>
      </c>
      <c r="D90" s="70" t="s">
        <v>347</v>
      </c>
      <c r="E90" s="73">
        <v>3740.028992</v>
      </c>
      <c r="F90" s="73">
        <f t="shared" si="3"/>
        <v>976215.1536537176</v>
      </c>
      <c r="G90" s="95">
        <f t="shared" si="2"/>
        <v>0.82509080426467851</v>
      </c>
    </row>
    <row r="91" spans="1:7">
      <c r="A91" s="70" t="s">
        <v>152</v>
      </c>
      <c r="B91" s="78">
        <v>3576.6640000000007</v>
      </c>
      <c r="D91" s="70" t="s">
        <v>152</v>
      </c>
      <c r="E91" s="73">
        <v>3576.6640000000007</v>
      </c>
      <c r="F91" s="73">
        <f t="shared" si="3"/>
        <v>979791.81765371759</v>
      </c>
      <c r="G91" s="95">
        <f t="shared" si="2"/>
        <v>0.82811377780211992</v>
      </c>
    </row>
    <row r="92" spans="1:7">
      <c r="A92" s="70" t="s">
        <v>180</v>
      </c>
      <c r="B92" s="78">
        <v>3540</v>
      </c>
      <c r="D92" s="70" t="s">
        <v>180</v>
      </c>
      <c r="E92" s="73">
        <v>3540</v>
      </c>
      <c r="F92" s="73">
        <f t="shared" si="3"/>
        <v>983331.81765371759</v>
      </c>
      <c r="G92" s="95">
        <f t="shared" si="2"/>
        <v>0.83110576316125417</v>
      </c>
    </row>
    <row r="93" spans="1:7">
      <c r="A93" s="70" t="s">
        <v>108</v>
      </c>
      <c r="B93" s="78">
        <v>3500</v>
      </c>
      <c r="D93" s="70" t="s">
        <v>108</v>
      </c>
      <c r="E93" s="73">
        <v>3500</v>
      </c>
      <c r="F93" s="73">
        <f t="shared" si="3"/>
        <v>986831.81765371759</v>
      </c>
      <c r="G93" s="95">
        <f t="shared" si="2"/>
        <v>0.83406394077621748</v>
      </c>
    </row>
    <row r="94" spans="1:7">
      <c r="A94" s="70" t="s">
        <v>212</v>
      </c>
      <c r="B94" s="78">
        <v>3400.0048000000002</v>
      </c>
      <c r="D94" s="70" t="s">
        <v>212</v>
      </c>
      <c r="E94" s="73">
        <v>3400.0048000000002</v>
      </c>
      <c r="F94" s="73">
        <f t="shared" si="3"/>
        <v>990231.82245371758</v>
      </c>
      <c r="G94" s="95">
        <f t="shared" si="2"/>
        <v>0.83693760308768261</v>
      </c>
    </row>
    <row r="95" spans="1:7">
      <c r="A95" s="70" t="s">
        <v>68</v>
      </c>
      <c r="B95" s="78">
        <v>3400.0019679999996</v>
      </c>
      <c r="D95" s="70" t="s">
        <v>68</v>
      </c>
      <c r="E95" s="73">
        <v>3400.0019679999996</v>
      </c>
      <c r="F95" s="73">
        <f t="shared" si="3"/>
        <v>993631.82442171755</v>
      </c>
      <c r="G95" s="95">
        <f t="shared" si="2"/>
        <v>0.83981126300555931</v>
      </c>
    </row>
    <row r="96" spans="1:7">
      <c r="A96" s="70" t="s">
        <v>266</v>
      </c>
      <c r="B96" s="78">
        <v>3360.0017380000004</v>
      </c>
      <c r="D96" s="70" t="s">
        <v>266</v>
      </c>
      <c r="E96" s="73">
        <v>3360.0017380000004</v>
      </c>
      <c r="F96" s="73">
        <f t="shared" si="3"/>
        <v>996991.82615971752</v>
      </c>
      <c r="G96" s="95">
        <f t="shared" si="2"/>
        <v>0.84265111498487055</v>
      </c>
    </row>
    <row r="97" spans="1:7">
      <c r="A97" s="70" t="s">
        <v>106</v>
      </c>
      <c r="B97" s="78">
        <v>3265.1626000000001</v>
      </c>
      <c r="D97" s="70" t="s">
        <v>106</v>
      </c>
      <c r="E97" s="73">
        <v>3265.1626000000001</v>
      </c>
      <c r="F97" s="73">
        <f t="shared" si="3"/>
        <v>1000256.9887597176</v>
      </c>
      <c r="G97" s="95">
        <f t="shared" si="2"/>
        <v>0.8454108095313092</v>
      </c>
    </row>
    <row r="98" spans="1:7">
      <c r="A98" s="70" t="s">
        <v>315</v>
      </c>
      <c r="B98" s="78">
        <v>3155.0025799999999</v>
      </c>
      <c r="D98" s="70" t="s">
        <v>315</v>
      </c>
      <c r="E98" s="73">
        <v>3155.0025799999999</v>
      </c>
      <c r="F98" s="73">
        <f t="shared" si="3"/>
        <v>1003411.9913397175</v>
      </c>
      <c r="G98" s="95">
        <f t="shared" si="2"/>
        <v>0.84807739753339706</v>
      </c>
    </row>
    <row r="99" spans="1:7">
      <c r="A99" s="70" t="s">
        <v>140</v>
      </c>
      <c r="B99" s="78">
        <v>3136</v>
      </c>
      <c r="D99" s="70" t="s">
        <v>140</v>
      </c>
      <c r="E99" s="73">
        <v>3136</v>
      </c>
      <c r="F99" s="73">
        <f t="shared" si="3"/>
        <v>1006547.9913397175</v>
      </c>
      <c r="G99" s="95">
        <f t="shared" si="2"/>
        <v>0.85072792467640412</v>
      </c>
    </row>
    <row r="100" spans="1:7">
      <c r="A100" s="70" t="s">
        <v>110</v>
      </c>
      <c r="B100" s="78">
        <v>3100.0032000000001</v>
      </c>
      <c r="D100" s="70" t="s">
        <v>110</v>
      </c>
      <c r="E100" s="73">
        <v>3100.0032000000001</v>
      </c>
      <c r="F100" s="73">
        <f t="shared" si="3"/>
        <v>1009647.9945397176</v>
      </c>
      <c r="G100" s="95">
        <f t="shared" si="2"/>
        <v>0.85334802755427686</v>
      </c>
    </row>
    <row r="101" spans="1:7">
      <c r="A101" s="70" t="s">
        <v>133</v>
      </c>
      <c r="B101" s="78">
        <v>3100.0015999999996</v>
      </c>
      <c r="D101" s="70" t="s">
        <v>133</v>
      </c>
      <c r="E101" s="73">
        <v>3100.0015999999996</v>
      </c>
      <c r="F101" s="73">
        <f t="shared" si="3"/>
        <v>1012747.9961397175</v>
      </c>
      <c r="G101" s="95">
        <f t="shared" si="2"/>
        <v>0.85596812907983988</v>
      </c>
    </row>
    <row r="102" spans="1:7">
      <c r="A102" s="70" t="s">
        <v>96</v>
      </c>
      <c r="B102" s="78">
        <v>3094</v>
      </c>
      <c r="D102" s="70" t="s">
        <v>96</v>
      </c>
      <c r="E102" s="73">
        <v>3094</v>
      </c>
      <c r="F102" s="73">
        <f t="shared" si="3"/>
        <v>1015841.9961397175</v>
      </c>
      <c r="G102" s="95">
        <f t="shared" si="2"/>
        <v>0.85858315809146735</v>
      </c>
    </row>
    <row r="103" spans="1:7">
      <c r="A103" s="70" t="s">
        <v>121</v>
      </c>
      <c r="B103" s="78">
        <v>2999.8839099999996</v>
      </c>
      <c r="D103" s="70" t="s">
        <v>121</v>
      </c>
      <c r="E103" s="73">
        <v>2999.8839099999996</v>
      </c>
      <c r="F103" s="73">
        <f t="shared" si="3"/>
        <v>1018841.8800497175</v>
      </c>
      <c r="G103" s="95">
        <f t="shared" si="2"/>
        <v>0.8611186407857675</v>
      </c>
    </row>
    <row r="104" spans="1:7">
      <c r="A104" s="70" t="s">
        <v>234</v>
      </c>
      <c r="B104" s="78">
        <v>2966.1702</v>
      </c>
      <c r="D104" s="70" t="s">
        <v>234</v>
      </c>
      <c r="E104" s="73">
        <v>2966.1702</v>
      </c>
      <c r="F104" s="73">
        <f t="shared" si="3"/>
        <v>1021808.0502497175</v>
      </c>
      <c r="G104" s="95">
        <f t="shared" si="2"/>
        <v>0.86362562886799932</v>
      </c>
    </row>
    <row r="105" spans="1:7">
      <c r="A105" s="70" t="s">
        <v>127</v>
      </c>
      <c r="B105" s="78">
        <v>2917.1071999999995</v>
      </c>
      <c r="D105" s="70" t="s">
        <v>127</v>
      </c>
      <c r="E105" s="73">
        <v>2917.1071999999995</v>
      </c>
      <c r="F105" s="73">
        <f t="shared" si="3"/>
        <v>1024725.1574497175</v>
      </c>
      <c r="G105" s="95">
        <f t="shared" si="2"/>
        <v>0.86609114921642449</v>
      </c>
    </row>
    <row r="106" spans="1:7">
      <c r="A106" s="70" t="s">
        <v>174</v>
      </c>
      <c r="B106" s="78">
        <v>2911.2501095999996</v>
      </c>
      <c r="D106" s="70" t="s">
        <v>174</v>
      </c>
      <c r="E106" s="73">
        <v>2911.2501095999996</v>
      </c>
      <c r="F106" s="73">
        <f t="shared" si="3"/>
        <v>1027636.4075593175</v>
      </c>
      <c r="G106" s="95">
        <f t="shared" si="2"/>
        <v>0.86855171918950402</v>
      </c>
    </row>
    <row r="107" spans="1:7">
      <c r="A107" s="70" t="s">
        <v>261</v>
      </c>
      <c r="B107" s="78">
        <v>2908.3599999999997</v>
      </c>
      <c r="D107" s="70" t="s">
        <v>261</v>
      </c>
      <c r="E107" s="73">
        <v>2908.3599999999997</v>
      </c>
      <c r="F107" s="73">
        <f t="shared" si="3"/>
        <v>1030544.7675593175</v>
      </c>
      <c r="G107" s="95">
        <f t="shared" si="2"/>
        <v>0.87100984646043389</v>
      </c>
    </row>
    <row r="108" spans="1:7">
      <c r="A108" s="70" t="s">
        <v>319</v>
      </c>
      <c r="B108" s="78">
        <v>2874.9997899999998</v>
      </c>
      <c r="D108" s="70" t="s">
        <v>319</v>
      </c>
      <c r="E108" s="73">
        <v>2874.9997899999998</v>
      </c>
      <c r="F108" s="73">
        <f t="shared" si="3"/>
        <v>1033419.7673493176</v>
      </c>
      <c r="G108" s="95">
        <f t="shared" si="2"/>
        <v>0.87343977789523453</v>
      </c>
    </row>
    <row r="109" spans="1:7">
      <c r="A109" s="70" t="s">
        <v>228</v>
      </c>
      <c r="B109" s="78">
        <v>2850.0001919999995</v>
      </c>
      <c r="D109" s="70" t="s">
        <v>228</v>
      </c>
      <c r="E109" s="73">
        <v>2850.0001919999995</v>
      </c>
      <c r="F109" s="73">
        <f t="shared" si="3"/>
        <v>1036269.7675413175</v>
      </c>
      <c r="G109" s="95">
        <f t="shared" si="2"/>
        <v>0.87584857982969599</v>
      </c>
    </row>
    <row r="110" spans="1:7">
      <c r="A110" s="70" t="s">
        <v>34</v>
      </c>
      <c r="B110" s="78">
        <v>2849.9944740000001</v>
      </c>
      <c r="D110" s="70" t="s">
        <v>34</v>
      </c>
      <c r="E110" s="73">
        <v>2849.9944740000001</v>
      </c>
      <c r="F110" s="73">
        <f t="shared" si="3"/>
        <v>1039119.7620153175</v>
      </c>
      <c r="G110" s="95">
        <f t="shared" si="2"/>
        <v>0.87825737693134054</v>
      </c>
    </row>
    <row r="111" spans="1:7">
      <c r="A111" s="70" t="s">
        <v>290</v>
      </c>
      <c r="B111" s="78">
        <v>2800.0001700000003</v>
      </c>
      <c r="D111" s="70" t="s">
        <v>290</v>
      </c>
      <c r="E111" s="73">
        <v>2800.0001700000003</v>
      </c>
      <c r="F111" s="73">
        <f t="shared" si="3"/>
        <v>1041919.7621853175</v>
      </c>
      <c r="G111" s="95">
        <f t="shared" si="2"/>
        <v>0.88062391916699412</v>
      </c>
    </row>
    <row r="112" spans="1:7">
      <c r="A112" s="70" t="s">
        <v>210</v>
      </c>
      <c r="B112" s="78">
        <v>2799.9984000000004</v>
      </c>
      <c r="D112" s="70" t="s">
        <v>210</v>
      </c>
      <c r="E112" s="73">
        <v>2799.9984000000004</v>
      </c>
      <c r="F112" s="73">
        <f t="shared" si="3"/>
        <v>1044719.7605853175</v>
      </c>
      <c r="G112" s="95">
        <f t="shared" si="2"/>
        <v>0.88299045990665503</v>
      </c>
    </row>
    <row r="113" spans="1:7">
      <c r="A113" s="70" t="s">
        <v>28</v>
      </c>
      <c r="B113" s="78">
        <v>2788.1925000000001</v>
      </c>
      <c r="D113" s="70" t="s">
        <v>28</v>
      </c>
      <c r="E113" s="73">
        <v>2788.1925000000001</v>
      </c>
      <c r="F113" s="73">
        <f t="shared" si="3"/>
        <v>1047507.9530853175</v>
      </c>
      <c r="G113" s="95">
        <f t="shared" si="2"/>
        <v>0.88534702237514318</v>
      </c>
    </row>
    <row r="114" spans="1:7">
      <c r="A114" s="70" t="s">
        <v>71</v>
      </c>
      <c r="B114" s="78">
        <v>2750.0018</v>
      </c>
      <c r="D114" s="70" t="s">
        <v>71</v>
      </c>
      <c r="E114" s="73">
        <v>2750.0018</v>
      </c>
      <c r="F114" s="73">
        <f t="shared" si="3"/>
        <v>1050257.9548853175</v>
      </c>
      <c r="G114" s="95">
        <f t="shared" si="2"/>
        <v>0.88767130630824853</v>
      </c>
    </row>
    <row r="115" spans="1:7">
      <c r="A115" s="70" t="s">
        <v>146</v>
      </c>
      <c r="B115" s="78">
        <v>2700.0040200000003</v>
      </c>
      <c r="D115" s="70" t="s">
        <v>146</v>
      </c>
      <c r="E115" s="73">
        <v>2700.0040200000003</v>
      </c>
      <c r="F115" s="73">
        <f t="shared" si="3"/>
        <v>1052957.9589053176</v>
      </c>
      <c r="G115" s="95">
        <f t="shared" si="2"/>
        <v>0.88995333243746999</v>
      </c>
    </row>
    <row r="116" spans="1:7">
      <c r="A116" s="70" t="s">
        <v>82</v>
      </c>
      <c r="B116" s="78">
        <v>2645.001632</v>
      </c>
      <c r="D116" s="70" t="s">
        <v>82</v>
      </c>
      <c r="E116" s="73">
        <v>2645.001632</v>
      </c>
      <c r="F116" s="73">
        <f t="shared" si="3"/>
        <v>1055602.9605373177</v>
      </c>
      <c r="G116" s="95">
        <f t="shared" si="2"/>
        <v>0.89218887090013399</v>
      </c>
    </row>
    <row r="117" spans="1:7">
      <c r="A117" s="70" t="s">
        <v>237</v>
      </c>
      <c r="B117" s="78">
        <v>2618.0212799999999</v>
      </c>
      <c r="D117" s="70" t="s">
        <v>237</v>
      </c>
      <c r="E117" s="73">
        <v>2618.0212799999999</v>
      </c>
      <c r="F117" s="73">
        <f t="shared" si="3"/>
        <v>1058220.9818173177</v>
      </c>
      <c r="G117" s="95">
        <f t="shared" si="2"/>
        <v>0.89440160574184635</v>
      </c>
    </row>
    <row r="118" spans="1:7">
      <c r="A118" s="70" t="s">
        <v>57</v>
      </c>
      <c r="B118" s="78">
        <v>2584.1999999999998</v>
      </c>
      <c r="D118" s="70" t="s">
        <v>57</v>
      </c>
      <c r="E118" s="73">
        <v>2584.1999999999998</v>
      </c>
      <c r="F118" s="73">
        <f t="shared" si="3"/>
        <v>1060805.1818173176</v>
      </c>
      <c r="G118" s="95">
        <f t="shared" si="2"/>
        <v>0.89658575505401439</v>
      </c>
    </row>
    <row r="119" spans="1:7">
      <c r="A119" s="70" t="s">
        <v>27</v>
      </c>
      <c r="B119" s="78">
        <v>2519.5596</v>
      </c>
      <c r="D119" s="70" t="s">
        <v>27</v>
      </c>
      <c r="E119" s="73">
        <v>2519.5596</v>
      </c>
      <c r="F119" s="73">
        <f t="shared" si="3"/>
        <v>1063324.7414173177</v>
      </c>
      <c r="G119" s="95">
        <f t="shared" si="2"/>
        <v>0.89871527071352464</v>
      </c>
    </row>
    <row r="120" spans="1:7">
      <c r="A120" s="70" t="s">
        <v>197</v>
      </c>
      <c r="B120" s="78">
        <v>2500.0000479999999</v>
      </c>
      <c r="D120" s="70" t="s">
        <v>197</v>
      </c>
      <c r="E120" s="73">
        <v>2500.0000479999999</v>
      </c>
      <c r="F120" s="73">
        <f t="shared" si="3"/>
        <v>1065824.7414653176</v>
      </c>
      <c r="G120" s="95">
        <f t="shared" si="2"/>
        <v>0.9008282547647819</v>
      </c>
    </row>
    <row r="121" spans="1:7">
      <c r="A121" s="70" t="s">
        <v>120</v>
      </c>
      <c r="B121" s="78">
        <v>2440.0041120000001</v>
      </c>
      <c r="D121" s="70" t="s">
        <v>120</v>
      </c>
      <c r="E121" s="73">
        <v>2440.0041120000001</v>
      </c>
      <c r="F121" s="73">
        <f t="shared" si="3"/>
        <v>1068264.7455773177</v>
      </c>
      <c r="G121" s="95">
        <f t="shared" si="2"/>
        <v>0.90289053063464964</v>
      </c>
    </row>
    <row r="122" spans="1:7">
      <c r="A122" s="70" t="s">
        <v>141</v>
      </c>
      <c r="B122" s="78">
        <v>2412.0073200000002</v>
      </c>
      <c r="D122" s="70" t="s">
        <v>141</v>
      </c>
      <c r="E122" s="73">
        <v>2412.0073200000002</v>
      </c>
      <c r="F122" s="73">
        <f t="shared" si="3"/>
        <v>1070676.7528973178</v>
      </c>
      <c r="G122" s="95">
        <f t="shared" si="2"/>
        <v>0.9049291437949788</v>
      </c>
    </row>
    <row r="123" spans="1:7">
      <c r="A123" s="70" t="s">
        <v>278</v>
      </c>
      <c r="B123" s="78">
        <v>2409.9999039999993</v>
      </c>
      <c r="D123" s="70" t="s">
        <v>278</v>
      </c>
      <c r="E123" s="73">
        <v>2409.9999039999993</v>
      </c>
      <c r="F123" s="73">
        <f t="shared" si="3"/>
        <v>1073086.7528013177</v>
      </c>
      <c r="G123" s="95">
        <f t="shared" si="2"/>
        <v>0.90696606030014348</v>
      </c>
    </row>
    <row r="124" spans="1:7">
      <c r="A124" s="70" t="s">
        <v>74</v>
      </c>
      <c r="B124" s="78">
        <v>2400.002</v>
      </c>
      <c r="D124" s="70" t="s">
        <v>74</v>
      </c>
      <c r="E124" s="73">
        <v>2400.002</v>
      </c>
      <c r="F124" s="73">
        <f t="shared" si="3"/>
        <v>1075486.7548013178</v>
      </c>
      <c r="G124" s="95">
        <f t="shared" si="2"/>
        <v>0.90899452664079128</v>
      </c>
    </row>
    <row r="125" spans="1:7">
      <c r="A125" s="70" t="s">
        <v>192</v>
      </c>
      <c r="B125" s="78">
        <v>2400.0009600000003</v>
      </c>
      <c r="D125" s="70" t="s">
        <v>192</v>
      </c>
      <c r="E125" s="73">
        <v>2400.0009600000003</v>
      </c>
      <c r="F125" s="73">
        <f t="shared" si="3"/>
        <v>1077886.7557613179</v>
      </c>
      <c r="G125" s="95">
        <f t="shared" si="2"/>
        <v>0.91102299210243776</v>
      </c>
    </row>
    <row r="126" spans="1:7">
      <c r="A126" s="70" t="s">
        <v>125</v>
      </c>
      <c r="B126" s="78">
        <v>2362.5</v>
      </c>
      <c r="D126" s="70" t="s">
        <v>125</v>
      </c>
      <c r="E126" s="73">
        <v>2362.5</v>
      </c>
      <c r="F126" s="73">
        <f t="shared" si="3"/>
        <v>1080249.2557613179</v>
      </c>
      <c r="G126" s="95">
        <f t="shared" si="2"/>
        <v>0.91301976199253798</v>
      </c>
    </row>
    <row r="127" spans="1:7">
      <c r="A127" s="70" t="s">
        <v>76</v>
      </c>
      <c r="B127" s="78">
        <v>2350.0054</v>
      </c>
      <c r="D127" s="70" t="s">
        <v>76</v>
      </c>
      <c r="E127" s="73">
        <v>2350.0054</v>
      </c>
      <c r="F127" s="73">
        <f t="shared" si="3"/>
        <v>1082599.2611613178</v>
      </c>
      <c r="G127" s="95">
        <f t="shared" si="2"/>
        <v>0.91500597152663021</v>
      </c>
    </row>
    <row r="128" spans="1:7">
      <c r="A128" s="70" t="s">
        <v>64</v>
      </c>
      <c r="B128" s="78">
        <v>2350.0054</v>
      </c>
      <c r="D128" s="70" t="s">
        <v>64</v>
      </c>
      <c r="E128" s="73">
        <v>2350.0054</v>
      </c>
      <c r="F128" s="73">
        <f t="shared" si="3"/>
        <v>1084949.2665613177</v>
      </c>
      <c r="G128" s="95">
        <f t="shared" si="2"/>
        <v>0.91699218106072233</v>
      </c>
    </row>
    <row r="129" spans="1:7">
      <c r="A129" s="70" t="s">
        <v>265</v>
      </c>
      <c r="B129" s="78">
        <v>2299.9985340000003</v>
      </c>
      <c r="D129" s="70" t="s">
        <v>265</v>
      </c>
      <c r="E129" s="73">
        <v>2299.9985340000003</v>
      </c>
      <c r="F129" s="73">
        <f t="shared" si="3"/>
        <v>1087249.2650953177</v>
      </c>
      <c r="G129" s="95">
        <f t="shared" si="2"/>
        <v>0.91893612511150158</v>
      </c>
    </row>
    <row r="130" spans="1:7">
      <c r="A130" s="70" t="s">
        <v>41</v>
      </c>
      <c r="B130" s="78">
        <v>2251.2016400000002</v>
      </c>
      <c r="D130" s="70" t="s">
        <v>41</v>
      </c>
      <c r="E130" s="73">
        <v>2251.2016400000002</v>
      </c>
      <c r="F130" s="73">
        <f t="shared" si="3"/>
        <v>1089500.4667353178</v>
      </c>
      <c r="G130" s="95">
        <f t="shared" si="2"/>
        <v>0.92083882633956349</v>
      </c>
    </row>
    <row r="131" spans="1:7">
      <c r="A131" s="70" t="s">
        <v>213</v>
      </c>
      <c r="B131" s="78">
        <v>2250.0000460000001</v>
      </c>
      <c r="D131" s="70" t="s">
        <v>213</v>
      </c>
      <c r="E131" s="73">
        <v>2250.0000460000001</v>
      </c>
      <c r="F131" s="73">
        <f t="shared" si="3"/>
        <v>1091750.4667813177</v>
      </c>
      <c r="G131" s="95">
        <f t="shared" si="2"/>
        <v>0.92274051198806162</v>
      </c>
    </row>
    <row r="132" spans="1:7">
      <c r="A132" s="70" t="s">
        <v>72</v>
      </c>
      <c r="B132" s="78">
        <v>2250.0000319999999</v>
      </c>
      <c r="D132" s="70" t="s">
        <v>72</v>
      </c>
      <c r="E132" s="73">
        <v>2250.0000319999999</v>
      </c>
      <c r="F132" s="73">
        <f t="shared" si="3"/>
        <v>1094000.4668133177</v>
      </c>
      <c r="G132" s="95">
        <f t="shared" si="2"/>
        <v>0.92464219762472699</v>
      </c>
    </row>
    <row r="133" spans="1:7">
      <c r="A133" s="70" t="s">
        <v>122</v>
      </c>
      <c r="B133" s="78">
        <v>2240.0758919999998</v>
      </c>
      <c r="D133" s="70" t="s">
        <v>122</v>
      </c>
      <c r="E133" s="73">
        <v>2240.0758919999998</v>
      </c>
      <c r="F133" s="73">
        <f t="shared" si="3"/>
        <v>1096240.5427053177</v>
      </c>
      <c r="G133" s="95">
        <f t="shared" ref="G133:G196" si="4">F133/$E$214</f>
        <v>0.92653549544173652</v>
      </c>
    </row>
    <row r="134" spans="1:7">
      <c r="A134" s="70" t="s">
        <v>85</v>
      </c>
      <c r="B134" s="78">
        <v>2240</v>
      </c>
      <c r="D134" s="70" t="s">
        <v>85</v>
      </c>
      <c r="E134" s="73">
        <v>2240</v>
      </c>
      <c r="F134" s="73">
        <f t="shared" ref="F134:F197" si="5">E134+F133</f>
        <v>1098480.5427053177</v>
      </c>
      <c r="G134" s="95">
        <f t="shared" si="4"/>
        <v>0.92842872911531305</v>
      </c>
    </row>
    <row r="135" spans="1:7">
      <c r="A135" s="70" t="s">
        <v>26</v>
      </c>
      <c r="B135" s="78">
        <v>2226.3768</v>
      </c>
      <c r="D135" s="70" t="s">
        <v>26</v>
      </c>
      <c r="E135" s="73">
        <v>2226.3768</v>
      </c>
      <c r="F135" s="73">
        <f t="shared" si="5"/>
        <v>1100706.9195053177</v>
      </c>
      <c r="G135" s="95">
        <f t="shared" si="4"/>
        <v>0.93031044854737976</v>
      </c>
    </row>
    <row r="136" spans="1:7">
      <c r="A136" s="70" t="s">
        <v>277</v>
      </c>
      <c r="B136" s="78">
        <v>2134.65</v>
      </c>
      <c r="D136" s="70" t="s">
        <v>277</v>
      </c>
      <c r="E136" s="73">
        <v>2134.65</v>
      </c>
      <c r="F136" s="73">
        <f t="shared" si="5"/>
        <v>1102841.5695053176</v>
      </c>
      <c r="G136" s="95">
        <f t="shared" si="4"/>
        <v>0.93211464107474584</v>
      </c>
    </row>
    <row r="137" spans="1:7">
      <c r="A137" s="70" t="s">
        <v>257</v>
      </c>
      <c r="B137" s="78">
        <v>2099.9999800000001</v>
      </c>
      <c r="D137" s="70" t="s">
        <v>257</v>
      </c>
      <c r="E137" s="73">
        <v>2099.9999800000001</v>
      </c>
      <c r="F137" s="73">
        <f t="shared" si="5"/>
        <v>1104941.5694853177</v>
      </c>
      <c r="G137" s="95">
        <f t="shared" si="4"/>
        <v>0.93388954762681997</v>
      </c>
    </row>
    <row r="138" spans="1:7">
      <c r="A138" s="70" t="s">
        <v>279</v>
      </c>
      <c r="B138" s="78">
        <v>2050.0001939999997</v>
      </c>
      <c r="D138" s="70" t="s">
        <v>279</v>
      </c>
      <c r="E138" s="73">
        <v>2050.0001939999997</v>
      </c>
      <c r="F138" s="73">
        <f t="shared" si="5"/>
        <v>1106991.5696793178</v>
      </c>
      <c r="G138" s="95">
        <f t="shared" si="4"/>
        <v>0.93562219467955177</v>
      </c>
    </row>
    <row r="139" spans="1:7">
      <c r="A139" s="70" t="s">
        <v>329</v>
      </c>
      <c r="B139" s="78">
        <v>2045.0639999999999</v>
      </c>
      <c r="D139" s="70" t="s">
        <v>329</v>
      </c>
      <c r="E139" s="73">
        <v>2045.0639999999999</v>
      </c>
      <c r="F139" s="73">
        <f t="shared" si="5"/>
        <v>1109036.6336793178</v>
      </c>
      <c r="G139" s="95">
        <f t="shared" si="4"/>
        <v>0.93735066969268532</v>
      </c>
    </row>
    <row r="140" spans="1:7">
      <c r="A140" s="70" t="s">
        <v>238</v>
      </c>
      <c r="B140" s="78">
        <v>2022.7199999999996</v>
      </c>
      <c r="D140" s="70" t="s">
        <v>238</v>
      </c>
      <c r="E140" s="73">
        <v>2022.7199999999996</v>
      </c>
      <c r="F140" s="73">
        <f t="shared" si="5"/>
        <v>1111059.3536793177</v>
      </c>
      <c r="G140" s="95">
        <f t="shared" si="4"/>
        <v>0.9390602596999249</v>
      </c>
    </row>
    <row r="141" spans="1:7">
      <c r="A141" s="70" t="s">
        <v>90</v>
      </c>
      <c r="B141" s="78">
        <v>2010.4</v>
      </c>
      <c r="D141" s="70" t="s">
        <v>90</v>
      </c>
      <c r="E141" s="73">
        <v>2010.4</v>
      </c>
      <c r="F141" s="73">
        <f t="shared" si="5"/>
        <v>1113069.7536793177</v>
      </c>
      <c r="G141" s="95">
        <f t="shared" si="4"/>
        <v>0.94075943692195974</v>
      </c>
    </row>
    <row r="142" spans="1:7">
      <c r="A142" s="70" t="s">
        <v>288</v>
      </c>
      <c r="B142" s="78">
        <v>1990.0000259999999</v>
      </c>
      <c r="D142" s="70" t="s">
        <v>288</v>
      </c>
      <c r="E142" s="73">
        <v>1990.0000259999999</v>
      </c>
      <c r="F142" s="73">
        <f t="shared" si="5"/>
        <v>1115059.7537053176</v>
      </c>
      <c r="G142" s="95">
        <f t="shared" si="4"/>
        <v>0.94244137221644242</v>
      </c>
    </row>
    <row r="143" spans="1:7">
      <c r="A143" s="70" t="s">
        <v>149</v>
      </c>
      <c r="B143" s="78">
        <v>1936.61104</v>
      </c>
      <c r="D143" s="70" t="s">
        <v>149</v>
      </c>
      <c r="E143" s="73">
        <v>1936.61104</v>
      </c>
      <c r="F143" s="73">
        <f t="shared" si="5"/>
        <v>1116996.3647453177</v>
      </c>
      <c r="G143" s="95">
        <f t="shared" si="4"/>
        <v>0.94407818348141936</v>
      </c>
    </row>
    <row r="144" spans="1:7">
      <c r="A144" s="70" t="s">
        <v>176</v>
      </c>
      <c r="B144" s="78">
        <v>1930.0079999999998</v>
      </c>
      <c r="D144" s="70" t="s">
        <v>176</v>
      </c>
      <c r="E144" s="73">
        <v>1930.0079999999998</v>
      </c>
      <c r="F144" s="73">
        <f t="shared" si="5"/>
        <v>1118926.3727453176</v>
      </c>
      <c r="G144" s="95">
        <f t="shared" si="4"/>
        <v>0.94570941389921925</v>
      </c>
    </row>
    <row r="145" spans="1:7">
      <c r="A145" s="70" t="s">
        <v>199</v>
      </c>
      <c r="B145" s="78">
        <v>1865.0000319999999</v>
      </c>
      <c r="D145" s="70" t="s">
        <v>199</v>
      </c>
      <c r="E145" s="73">
        <v>1865.0000319999999</v>
      </c>
      <c r="F145" s="73">
        <f t="shared" si="5"/>
        <v>1120791.3727773177</v>
      </c>
      <c r="G145" s="95">
        <f t="shared" si="4"/>
        <v>0.94728569999823875</v>
      </c>
    </row>
    <row r="146" spans="1:7">
      <c r="A146" s="70" t="s">
        <v>158</v>
      </c>
      <c r="B146" s="78">
        <v>1850.0000960000002</v>
      </c>
      <c r="D146" s="70" t="s">
        <v>158</v>
      </c>
      <c r="E146" s="73">
        <v>1850.0000960000002</v>
      </c>
      <c r="F146" s="73">
        <f t="shared" si="5"/>
        <v>1122641.3728733177</v>
      </c>
      <c r="G146" s="95">
        <f t="shared" si="4"/>
        <v>0.94884930824728653</v>
      </c>
    </row>
    <row r="147" spans="1:7">
      <c r="A147" s="70" t="s">
        <v>317</v>
      </c>
      <c r="B147" s="78">
        <v>1849.9999879999998</v>
      </c>
      <c r="D147" s="70" t="s">
        <v>317</v>
      </c>
      <c r="E147" s="73">
        <v>1849.9999879999998</v>
      </c>
      <c r="F147" s="73">
        <f t="shared" si="5"/>
        <v>1124491.3728613176</v>
      </c>
      <c r="G147" s="95">
        <f t="shared" si="4"/>
        <v>0.95041291640505332</v>
      </c>
    </row>
    <row r="148" spans="1:7">
      <c r="A148" s="70" t="s">
        <v>92</v>
      </c>
      <c r="B148" s="78">
        <v>1849.9995159999999</v>
      </c>
      <c r="D148" s="70" t="s">
        <v>92</v>
      </c>
      <c r="E148" s="73">
        <v>1849.9995159999999</v>
      </c>
      <c r="F148" s="73">
        <f t="shared" si="5"/>
        <v>1126341.3723773176</v>
      </c>
      <c r="G148" s="95">
        <f t="shared" si="4"/>
        <v>0.95197652416388878</v>
      </c>
    </row>
    <row r="149" spans="1:7">
      <c r="A149" s="70" t="s">
        <v>292</v>
      </c>
      <c r="B149" s="78">
        <v>1749.9999440000001</v>
      </c>
      <c r="D149" s="70" t="s">
        <v>292</v>
      </c>
      <c r="E149" s="73">
        <v>1749.9999440000001</v>
      </c>
      <c r="F149" s="73">
        <f t="shared" si="5"/>
        <v>1128091.3723213177</v>
      </c>
      <c r="G149" s="95">
        <f t="shared" si="4"/>
        <v>0.95345561292403969</v>
      </c>
    </row>
    <row r="150" spans="1:7">
      <c r="A150" s="70" t="s">
        <v>259</v>
      </c>
      <c r="B150" s="78">
        <v>1713.6</v>
      </c>
      <c r="D150" s="70" t="s">
        <v>259</v>
      </c>
      <c r="E150" s="73">
        <v>1713.6</v>
      </c>
      <c r="F150" s="73">
        <f t="shared" si="5"/>
        <v>1129804.9723213178</v>
      </c>
      <c r="G150" s="95">
        <f t="shared" si="4"/>
        <v>0.95490393668432572</v>
      </c>
    </row>
    <row r="151" spans="1:7">
      <c r="A151" s="70" t="s">
        <v>43</v>
      </c>
      <c r="B151" s="78">
        <v>1663.8</v>
      </c>
      <c r="D151" s="70" t="s">
        <v>43</v>
      </c>
      <c r="E151" s="73">
        <v>1663.8</v>
      </c>
      <c r="F151" s="73">
        <f t="shared" si="5"/>
        <v>1131468.7723213178</v>
      </c>
      <c r="G151" s="95">
        <f t="shared" si="4"/>
        <v>0.95631016980311889</v>
      </c>
    </row>
    <row r="152" spans="1:7">
      <c r="A152" s="70" t="s">
        <v>242</v>
      </c>
      <c r="B152" s="78">
        <v>1639.9967360000001</v>
      </c>
      <c r="D152" s="70" t="s">
        <v>242</v>
      </c>
      <c r="E152" s="73">
        <v>1639.9967360000001</v>
      </c>
      <c r="F152" s="73">
        <f t="shared" si="5"/>
        <v>1133108.7690573179</v>
      </c>
      <c r="G152" s="95">
        <f t="shared" si="4"/>
        <v>0.95769628455541844</v>
      </c>
    </row>
    <row r="153" spans="1:7">
      <c r="A153" s="70" t="s">
        <v>211</v>
      </c>
      <c r="B153" s="78">
        <v>1555.0039999999999</v>
      </c>
      <c r="D153" s="70" t="s">
        <v>211</v>
      </c>
      <c r="E153" s="73">
        <v>1555.0039999999999</v>
      </c>
      <c r="F153" s="73">
        <f t="shared" si="5"/>
        <v>1134663.7730573178</v>
      </c>
      <c r="G153" s="95">
        <f t="shared" si="4"/>
        <v>0.95901056399084073</v>
      </c>
    </row>
    <row r="154" spans="1:7">
      <c r="A154" s="70" t="s">
        <v>157</v>
      </c>
      <c r="B154" s="78">
        <v>1500.0000960000002</v>
      </c>
      <c r="D154" s="70" t="s">
        <v>157</v>
      </c>
      <c r="E154" s="73">
        <v>1500.0000960000002</v>
      </c>
      <c r="F154" s="73">
        <f t="shared" si="5"/>
        <v>1136163.7731533179</v>
      </c>
      <c r="G154" s="95">
        <f t="shared" si="4"/>
        <v>0.96027835447839216</v>
      </c>
    </row>
    <row r="155" spans="1:7">
      <c r="A155" s="70" t="s">
        <v>123</v>
      </c>
      <c r="B155" s="78">
        <v>1499.0034419999999</v>
      </c>
      <c r="D155" s="70" t="s">
        <v>123</v>
      </c>
      <c r="E155" s="73">
        <v>1499.0034419999999</v>
      </c>
      <c r="F155" s="73">
        <f t="shared" si="5"/>
        <v>1137662.7765953178</v>
      </c>
      <c r="G155" s="95">
        <f t="shared" si="4"/>
        <v>0.96154530260035709</v>
      </c>
    </row>
    <row r="156" spans="1:7">
      <c r="A156" s="70" t="s">
        <v>232</v>
      </c>
      <c r="B156" s="78">
        <v>1477.8400000000001</v>
      </c>
      <c r="D156" s="70" t="s">
        <v>232</v>
      </c>
      <c r="E156" s="73">
        <v>1477.8400000000001</v>
      </c>
      <c r="F156" s="73">
        <f t="shared" si="5"/>
        <v>1139140.6165953178</v>
      </c>
      <c r="G156" s="95">
        <f t="shared" si="4"/>
        <v>0.96279436351649927</v>
      </c>
    </row>
    <row r="157" spans="1:7">
      <c r="A157" s="70" t="s">
        <v>341</v>
      </c>
      <c r="B157" s="78">
        <v>1450.0000479999999</v>
      </c>
      <c r="D157" s="70" t="s">
        <v>341</v>
      </c>
      <c r="E157" s="73">
        <v>1450.0000479999999</v>
      </c>
      <c r="F157" s="73">
        <f t="shared" si="5"/>
        <v>1140590.6166433177</v>
      </c>
      <c r="G157" s="95">
        <f t="shared" si="4"/>
        <v>0.96401989428326751</v>
      </c>
    </row>
    <row r="158" spans="1:7">
      <c r="A158" s="70" t="s">
        <v>253</v>
      </c>
      <c r="B158" s="78">
        <v>1449.9999299999999</v>
      </c>
      <c r="D158" s="70" t="s">
        <v>253</v>
      </c>
      <c r="E158" s="73">
        <v>1449.9999299999999</v>
      </c>
      <c r="F158" s="73">
        <f t="shared" si="5"/>
        <v>1142040.6165733177</v>
      </c>
      <c r="G158" s="95">
        <f t="shared" si="4"/>
        <v>0.96524542495030297</v>
      </c>
    </row>
    <row r="159" spans="1:7">
      <c r="A159" s="70" t="s">
        <v>150</v>
      </c>
      <c r="B159" s="78">
        <v>1424.5280000000002</v>
      </c>
      <c r="D159" s="70" t="s">
        <v>150</v>
      </c>
      <c r="E159" s="73">
        <v>1424.5280000000002</v>
      </c>
      <c r="F159" s="73">
        <f t="shared" si="5"/>
        <v>1143465.1445733176</v>
      </c>
      <c r="G159" s="95">
        <f t="shared" si="4"/>
        <v>0.9664494269050139</v>
      </c>
    </row>
    <row r="160" spans="1:7">
      <c r="A160" s="70" t="s">
        <v>251</v>
      </c>
      <c r="B160" s="78">
        <v>1400.0000260000002</v>
      </c>
      <c r="D160" s="70" t="s">
        <v>251</v>
      </c>
      <c r="E160" s="73">
        <v>1400.0000260000002</v>
      </c>
      <c r="F160" s="73">
        <f t="shared" si="5"/>
        <v>1144865.1445993176</v>
      </c>
      <c r="G160" s="95">
        <f t="shared" si="4"/>
        <v>0.96763269797297424</v>
      </c>
    </row>
    <row r="161" spans="1:7">
      <c r="A161" s="70" t="s">
        <v>209</v>
      </c>
      <c r="B161" s="78">
        <v>1400</v>
      </c>
      <c r="D161" s="70" t="s">
        <v>209</v>
      </c>
      <c r="E161" s="73">
        <v>1400</v>
      </c>
      <c r="F161" s="73">
        <f t="shared" si="5"/>
        <v>1146265.1445993176</v>
      </c>
      <c r="G161" s="95">
        <f t="shared" si="4"/>
        <v>0.96881596901895961</v>
      </c>
    </row>
    <row r="162" spans="1:7">
      <c r="A162" s="70" t="s">
        <v>147</v>
      </c>
      <c r="B162" s="78">
        <v>1350.0000040000002</v>
      </c>
      <c r="D162" s="70" t="s">
        <v>147</v>
      </c>
      <c r="E162" s="73">
        <v>1350.0000040000002</v>
      </c>
      <c r="F162" s="73">
        <f t="shared" si="5"/>
        <v>1147615.1446033176</v>
      </c>
      <c r="G162" s="95">
        <f t="shared" si="4"/>
        <v>0.96995698038811196</v>
      </c>
    </row>
    <row r="163" spans="1:7">
      <c r="A163" s="70" t="s">
        <v>56</v>
      </c>
      <c r="B163" s="78">
        <v>1309.8000000000002</v>
      </c>
      <c r="D163" s="70" t="s">
        <v>56</v>
      </c>
      <c r="E163" s="73">
        <v>1309.8000000000002</v>
      </c>
      <c r="F163" s="73">
        <f t="shared" si="5"/>
        <v>1148924.9446033177</v>
      </c>
      <c r="G163" s="95">
        <f t="shared" si="4"/>
        <v>0.9710640149709916</v>
      </c>
    </row>
    <row r="164" spans="1:7">
      <c r="A164" s="70" t="s">
        <v>42</v>
      </c>
      <c r="B164" s="78">
        <v>1265.40014</v>
      </c>
      <c r="D164" s="70" t="s">
        <v>42</v>
      </c>
      <c r="E164" s="73">
        <v>1265.40014</v>
      </c>
      <c r="F164" s="73">
        <f t="shared" si="5"/>
        <v>1150190.3447433177</v>
      </c>
      <c r="G164" s="95">
        <f t="shared" si="4"/>
        <v>0.97213352307616863</v>
      </c>
    </row>
    <row r="165" spans="1:7">
      <c r="A165" s="70" t="s">
        <v>321</v>
      </c>
      <c r="B165" s="78">
        <v>1249.9999599999999</v>
      </c>
      <c r="D165" s="70" t="s">
        <v>321</v>
      </c>
      <c r="E165" s="73">
        <v>1249.9999599999999</v>
      </c>
      <c r="F165" s="73">
        <f t="shared" si="5"/>
        <v>1151440.3447033176</v>
      </c>
      <c r="G165" s="95">
        <f t="shared" si="4"/>
        <v>0.97319001504770486</v>
      </c>
    </row>
    <row r="166" spans="1:7">
      <c r="A166" s="70" t="s">
        <v>130</v>
      </c>
      <c r="B166" s="78">
        <v>1249.9975999999999</v>
      </c>
      <c r="D166" s="70" t="s">
        <v>130</v>
      </c>
      <c r="E166" s="73">
        <v>1249.9975999999999</v>
      </c>
      <c r="F166" s="73">
        <f t="shared" si="5"/>
        <v>1152690.3423033175</v>
      </c>
      <c r="G166" s="95">
        <f t="shared" si="4"/>
        <v>0.97424650502458421</v>
      </c>
    </row>
    <row r="167" spans="1:7">
      <c r="A167" s="70" t="s">
        <v>144</v>
      </c>
      <c r="B167" s="78">
        <v>1200.0128</v>
      </c>
      <c r="D167" s="70" t="s">
        <v>144</v>
      </c>
      <c r="E167" s="73">
        <v>1200.0128</v>
      </c>
      <c r="F167" s="73">
        <f t="shared" si="5"/>
        <v>1153890.3551033174</v>
      </c>
      <c r="G167" s="95">
        <f t="shared" si="4"/>
        <v>0.97526074816819253</v>
      </c>
    </row>
    <row r="168" spans="1:7">
      <c r="A168" s="70" t="s">
        <v>75</v>
      </c>
      <c r="B168" s="78">
        <v>1199.9904000000001</v>
      </c>
      <c r="D168" s="70" t="s">
        <v>75</v>
      </c>
      <c r="E168" s="73">
        <v>1199.9904000000001</v>
      </c>
      <c r="F168" s="73">
        <f t="shared" si="5"/>
        <v>1155090.3455033174</v>
      </c>
      <c r="G168" s="95">
        <f t="shared" si="4"/>
        <v>0.97627497237946415</v>
      </c>
    </row>
    <row r="169" spans="1:7">
      <c r="A169" s="70" t="s">
        <v>300</v>
      </c>
      <c r="B169" s="78">
        <v>1169.9999720000001</v>
      </c>
      <c r="D169" s="70" t="s">
        <v>300</v>
      </c>
      <c r="E169" s="73">
        <v>1169.9999720000001</v>
      </c>
      <c r="F169" s="73">
        <f t="shared" si="5"/>
        <v>1156260.3454753174</v>
      </c>
      <c r="G169" s="95">
        <f t="shared" si="4"/>
        <v>0.97726384887280082</v>
      </c>
    </row>
    <row r="170" spans="1:7">
      <c r="A170" s="70" t="s">
        <v>128</v>
      </c>
      <c r="B170" s="78">
        <v>1122.5199999999998</v>
      </c>
      <c r="D170" s="70" t="s">
        <v>128</v>
      </c>
      <c r="E170" s="73">
        <v>1122.5199999999998</v>
      </c>
      <c r="F170" s="73">
        <f t="shared" si="5"/>
        <v>1157382.8654753175</v>
      </c>
      <c r="G170" s="95">
        <f t="shared" si="4"/>
        <v>0.97821259559747187</v>
      </c>
    </row>
    <row r="171" spans="1:7">
      <c r="A171" s="70" t="s">
        <v>160</v>
      </c>
      <c r="B171" s="78">
        <v>1099.9999359999999</v>
      </c>
      <c r="D171" s="70" t="s">
        <v>160</v>
      </c>
      <c r="E171" s="73">
        <v>1099.9999359999999</v>
      </c>
      <c r="F171" s="73">
        <f t="shared" si="5"/>
        <v>1158482.8654113174</v>
      </c>
      <c r="G171" s="95">
        <f t="shared" si="4"/>
        <v>0.97914230850808215</v>
      </c>
    </row>
    <row r="172" spans="1:7">
      <c r="A172" s="70" t="s">
        <v>222</v>
      </c>
      <c r="B172" s="78">
        <v>1050</v>
      </c>
      <c r="D172" s="70" t="s">
        <v>222</v>
      </c>
      <c r="E172" s="73">
        <v>1050</v>
      </c>
      <c r="F172" s="73">
        <f t="shared" si="5"/>
        <v>1159532.8654113174</v>
      </c>
      <c r="G172" s="95">
        <f t="shared" si="4"/>
        <v>0.98002976179257117</v>
      </c>
    </row>
    <row r="173" spans="1:7">
      <c r="A173" s="70" t="s">
        <v>286</v>
      </c>
      <c r="B173" s="78">
        <v>1035.0000660000001</v>
      </c>
      <c r="D173" s="70" t="s">
        <v>286</v>
      </c>
      <c r="E173" s="73">
        <v>1035.0000660000001</v>
      </c>
      <c r="F173" s="73">
        <f t="shared" si="5"/>
        <v>1160567.8654773175</v>
      </c>
      <c r="G173" s="95">
        <f t="shared" si="4"/>
        <v>0.98090453722877879</v>
      </c>
    </row>
    <row r="174" spans="1:7">
      <c r="A174" s="70" t="s">
        <v>194</v>
      </c>
      <c r="B174" s="78">
        <v>984.99520000000007</v>
      </c>
      <c r="D174" s="70" t="s">
        <v>194</v>
      </c>
      <c r="E174" s="73">
        <v>984.99520000000007</v>
      </c>
      <c r="F174" s="73">
        <f t="shared" si="5"/>
        <v>1161552.8606773175</v>
      </c>
      <c r="G174" s="95">
        <f t="shared" si="4"/>
        <v>0.98173704887206059</v>
      </c>
    </row>
    <row r="175" spans="1:7">
      <c r="A175" s="70" t="s">
        <v>219</v>
      </c>
      <c r="B175" s="78">
        <v>974.99998399999993</v>
      </c>
      <c r="D175" s="70" t="s">
        <v>219</v>
      </c>
      <c r="E175" s="73">
        <v>974.99998399999993</v>
      </c>
      <c r="F175" s="73">
        <f t="shared" si="5"/>
        <v>1162527.8606613176</v>
      </c>
      <c r="G175" s="95">
        <f t="shared" si="4"/>
        <v>0.98256111262270596</v>
      </c>
    </row>
    <row r="176" spans="1:7">
      <c r="A176" s="70" t="s">
        <v>245</v>
      </c>
      <c r="B176" s="78">
        <v>959.72799999999995</v>
      </c>
      <c r="D176" s="70" t="s">
        <v>245</v>
      </c>
      <c r="E176" s="73">
        <v>959.72799999999995</v>
      </c>
      <c r="F176" s="73">
        <f t="shared" si="5"/>
        <v>1163487.5886613175</v>
      </c>
      <c r="G176" s="95">
        <f t="shared" si="4"/>
        <v>0.9833722685901497</v>
      </c>
    </row>
    <row r="177" spans="1:7">
      <c r="A177" s="70" t="s">
        <v>145</v>
      </c>
      <c r="B177" s="78">
        <v>949.99994600000002</v>
      </c>
      <c r="D177" s="70" t="s">
        <v>145</v>
      </c>
      <c r="E177" s="73">
        <v>949.99994600000002</v>
      </c>
      <c r="F177" s="73">
        <f t="shared" si="5"/>
        <v>1164437.5886073175</v>
      </c>
      <c r="G177" s="95">
        <f t="shared" si="4"/>
        <v>0.98417520246857082</v>
      </c>
    </row>
    <row r="178" spans="1:7">
      <c r="A178" s="70" t="s">
        <v>138</v>
      </c>
      <c r="B178" s="78">
        <v>925.00200000000007</v>
      </c>
      <c r="D178" s="70" t="s">
        <v>138</v>
      </c>
      <c r="E178" s="73">
        <v>925.00200000000007</v>
      </c>
      <c r="F178" s="73">
        <f t="shared" si="5"/>
        <v>1165362.5906073176</v>
      </c>
      <c r="G178" s="95">
        <f t="shared" si="4"/>
        <v>0.98495700824291266</v>
      </c>
    </row>
    <row r="179" spans="1:7">
      <c r="A179" s="70" t="s">
        <v>229</v>
      </c>
      <c r="B179" s="78">
        <v>924.9999939999999</v>
      </c>
      <c r="D179" s="70" t="s">
        <v>229</v>
      </c>
      <c r="E179" s="73">
        <v>924.9999939999999</v>
      </c>
      <c r="F179" s="73">
        <f t="shared" si="5"/>
        <v>1166287.5906013176</v>
      </c>
      <c r="G179" s="95">
        <f t="shared" si="4"/>
        <v>0.98573881232179605</v>
      </c>
    </row>
    <row r="180" spans="1:7">
      <c r="A180" s="70" t="s">
        <v>208</v>
      </c>
      <c r="B180" s="78">
        <v>824.99995199999989</v>
      </c>
      <c r="D180" s="70" t="s">
        <v>208</v>
      </c>
      <c r="E180" s="73">
        <v>824.99995199999989</v>
      </c>
      <c r="F180" s="73">
        <f t="shared" si="5"/>
        <v>1167112.5905533177</v>
      </c>
      <c r="G180" s="95">
        <f t="shared" si="4"/>
        <v>0.98643609700475388</v>
      </c>
    </row>
    <row r="181" spans="1:7">
      <c r="A181" s="70" t="s">
        <v>167</v>
      </c>
      <c r="B181" s="78">
        <v>820.00038399999994</v>
      </c>
      <c r="D181" s="70" t="s">
        <v>167</v>
      </c>
      <c r="E181" s="73">
        <v>820.00038399999994</v>
      </c>
      <c r="F181" s="73">
        <f t="shared" si="5"/>
        <v>1167932.5909373176</v>
      </c>
      <c r="G181" s="95">
        <f t="shared" si="4"/>
        <v>0.98712915608481377</v>
      </c>
    </row>
    <row r="182" spans="1:7">
      <c r="A182" s="70" t="s">
        <v>193</v>
      </c>
      <c r="B182" s="78">
        <v>800.00479999999993</v>
      </c>
      <c r="D182" s="70" t="s">
        <v>193</v>
      </c>
      <c r="E182" s="73">
        <v>800.00479999999993</v>
      </c>
      <c r="F182" s="73">
        <f t="shared" si="5"/>
        <v>1168732.5957373176</v>
      </c>
      <c r="G182" s="95">
        <f t="shared" si="4"/>
        <v>0.98780531502516333</v>
      </c>
    </row>
    <row r="183" spans="1:7">
      <c r="A183" s="70" t="s">
        <v>188</v>
      </c>
      <c r="B183" s="78">
        <v>800.00459999999998</v>
      </c>
      <c r="D183" s="70" t="s">
        <v>188</v>
      </c>
      <c r="E183" s="73">
        <v>800.00459999999998</v>
      </c>
      <c r="F183" s="73">
        <f t="shared" si="5"/>
        <v>1169532.6003373177</v>
      </c>
      <c r="G183" s="95">
        <f t="shared" si="4"/>
        <v>0.98848147379647411</v>
      </c>
    </row>
    <row r="184" spans="1:7">
      <c r="A184" s="70" t="s">
        <v>235</v>
      </c>
      <c r="B184" s="78">
        <v>800.00011600000005</v>
      </c>
      <c r="D184" s="70" t="s">
        <v>235</v>
      </c>
      <c r="E184" s="73">
        <v>800.00011600000005</v>
      </c>
      <c r="F184" s="73">
        <f t="shared" si="5"/>
        <v>1170332.6004533176</v>
      </c>
      <c r="G184" s="95">
        <f t="shared" si="4"/>
        <v>0.98915762877793678</v>
      </c>
    </row>
    <row r="185" spans="1:7">
      <c r="A185" s="70" t="s">
        <v>370</v>
      </c>
      <c r="B185" s="78">
        <v>799.99987199999998</v>
      </c>
      <c r="D185" s="70" t="s">
        <v>370</v>
      </c>
      <c r="E185" s="73">
        <v>799.99987199999998</v>
      </c>
      <c r="F185" s="73">
        <f t="shared" si="5"/>
        <v>1171132.6003253176</v>
      </c>
      <c r="G185" s="95">
        <f t="shared" si="4"/>
        <v>0.98983378355317209</v>
      </c>
    </row>
    <row r="186" spans="1:7">
      <c r="A186" s="70" t="s">
        <v>78</v>
      </c>
      <c r="B186" s="78">
        <v>795.00010199999997</v>
      </c>
      <c r="D186" s="70" t="s">
        <v>78</v>
      </c>
      <c r="E186" s="73">
        <v>795.00010199999997</v>
      </c>
      <c r="F186" s="73">
        <f t="shared" si="5"/>
        <v>1171927.6004273177</v>
      </c>
      <c r="G186" s="95">
        <f t="shared" si="4"/>
        <v>0.9905057125547807</v>
      </c>
    </row>
    <row r="187" spans="1:7">
      <c r="A187" s="70" t="s">
        <v>73</v>
      </c>
      <c r="B187" s="78">
        <v>725.00379999999996</v>
      </c>
      <c r="D187" s="70" t="s">
        <v>73</v>
      </c>
      <c r="E187" s="73">
        <v>725.00379999999996</v>
      </c>
      <c r="F187" s="73">
        <f t="shared" si="5"/>
        <v>1172652.6042273177</v>
      </c>
      <c r="G187" s="95">
        <f t="shared" si="4"/>
        <v>0.99111848112961598</v>
      </c>
    </row>
    <row r="188" spans="1:7">
      <c r="A188" s="70" t="s">
        <v>79</v>
      </c>
      <c r="B188" s="78">
        <v>700.00007200000005</v>
      </c>
      <c r="D188" s="70" t="s">
        <v>79</v>
      </c>
      <c r="E188" s="73">
        <v>700.00007200000005</v>
      </c>
      <c r="F188" s="73">
        <f t="shared" si="5"/>
        <v>1173352.6042993178</v>
      </c>
      <c r="G188" s="95">
        <f t="shared" si="4"/>
        <v>0.99171011671346265</v>
      </c>
    </row>
    <row r="189" spans="1:7">
      <c r="A189" s="70" t="s">
        <v>227</v>
      </c>
      <c r="B189" s="78">
        <v>699.99995399999989</v>
      </c>
      <c r="D189" s="70" t="s">
        <v>227</v>
      </c>
      <c r="E189" s="73">
        <v>699.99995399999989</v>
      </c>
      <c r="F189" s="73">
        <f t="shared" si="5"/>
        <v>1174052.6042533179</v>
      </c>
      <c r="G189" s="95">
        <f t="shared" si="4"/>
        <v>0.99230175219757655</v>
      </c>
    </row>
    <row r="190" spans="1:7">
      <c r="A190" s="70" t="s">
        <v>316</v>
      </c>
      <c r="B190" s="78">
        <v>675.00000200000011</v>
      </c>
      <c r="D190" s="70" t="s">
        <v>316</v>
      </c>
      <c r="E190" s="73">
        <v>675.00000200000011</v>
      </c>
      <c r="F190" s="73">
        <f t="shared" si="5"/>
        <v>1174727.6042553179</v>
      </c>
      <c r="G190" s="95">
        <f t="shared" si="4"/>
        <v>0.99287225788215272</v>
      </c>
    </row>
    <row r="191" spans="1:7">
      <c r="A191" s="70" t="s">
        <v>77</v>
      </c>
      <c r="B191" s="78">
        <v>660.00007799999992</v>
      </c>
      <c r="D191" s="70" t="s">
        <v>77</v>
      </c>
      <c r="E191" s="73">
        <v>660.00007799999992</v>
      </c>
      <c r="F191" s="73">
        <f t="shared" si="5"/>
        <v>1175387.6043333178</v>
      </c>
      <c r="G191" s="95">
        <f t="shared" si="4"/>
        <v>0.99343008572689939</v>
      </c>
    </row>
    <row r="192" spans="1:7">
      <c r="A192" s="70" t="s">
        <v>258</v>
      </c>
      <c r="B192" s="78">
        <v>633.07999999999993</v>
      </c>
      <c r="D192" s="70" t="s">
        <v>258</v>
      </c>
      <c r="E192" s="73">
        <v>633.07999999999993</v>
      </c>
      <c r="F192" s="73">
        <f t="shared" si="5"/>
        <v>1176020.6843333179</v>
      </c>
      <c r="G192" s="95">
        <f t="shared" si="4"/>
        <v>0.99396516089389397</v>
      </c>
    </row>
    <row r="193" spans="1:7">
      <c r="A193" s="70" t="s">
        <v>287</v>
      </c>
      <c r="B193" s="78">
        <v>600.00002799999993</v>
      </c>
      <c r="D193" s="70" t="s">
        <v>287</v>
      </c>
      <c r="E193" s="73">
        <v>600.00002799999993</v>
      </c>
      <c r="F193" s="73">
        <f t="shared" si="5"/>
        <v>1176620.6843613179</v>
      </c>
      <c r="G193" s="95">
        <f t="shared" si="4"/>
        <v>0.99447227708012453</v>
      </c>
    </row>
    <row r="194" spans="1:7">
      <c r="A194" s="70" t="s">
        <v>52</v>
      </c>
      <c r="B194" s="78">
        <v>569.52</v>
      </c>
      <c r="D194" s="70" t="s">
        <v>52</v>
      </c>
      <c r="E194" s="73">
        <v>569.52</v>
      </c>
      <c r="F194" s="73">
        <f t="shared" si="5"/>
        <v>1177190.2043613179</v>
      </c>
      <c r="G194" s="95">
        <f t="shared" si="4"/>
        <v>0.99495363174163132</v>
      </c>
    </row>
    <row r="195" spans="1:7">
      <c r="A195" s="70" t="s">
        <v>281</v>
      </c>
      <c r="B195" s="78">
        <v>560.00003400000003</v>
      </c>
      <c r="D195" s="70" t="s">
        <v>281</v>
      </c>
      <c r="E195" s="73">
        <v>560.00003400000003</v>
      </c>
      <c r="F195" s="73">
        <f t="shared" si="5"/>
        <v>1177750.2043953179</v>
      </c>
      <c r="G195" s="95">
        <f t="shared" si="4"/>
        <v>0.9954269401887621</v>
      </c>
    </row>
    <row r="196" spans="1:7">
      <c r="A196" s="70" t="s">
        <v>340</v>
      </c>
      <c r="B196" s="78">
        <v>550.00000599999998</v>
      </c>
      <c r="D196" s="70" t="s">
        <v>340</v>
      </c>
      <c r="E196" s="73">
        <v>550.00000599999998</v>
      </c>
      <c r="F196" s="73">
        <f t="shared" si="5"/>
        <v>1178300.204401318</v>
      </c>
      <c r="G196" s="95">
        <f t="shared" si="4"/>
        <v>0.99589179667618466</v>
      </c>
    </row>
    <row r="197" spans="1:7">
      <c r="A197" s="70" t="s">
        <v>89</v>
      </c>
      <c r="B197" s="78">
        <v>520.79999999999995</v>
      </c>
      <c r="D197" s="70" t="s">
        <v>89</v>
      </c>
      <c r="E197" s="73">
        <v>520.79999999999995</v>
      </c>
      <c r="F197" s="73">
        <f t="shared" si="5"/>
        <v>1178821.004401318</v>
      </c>
      <c r="G197" s="95">
        <f t="shared" ref="G197:G212" si="6">F197/$E$214</f>
        <v>0.99633197350529124</v>
      </c>
    </row>
    <row r="198" spans="1:7">
      <c r="A198" s="70" t="s">
        <v>84</v>
      </c>
      <c r="B198" s="78">
        <v>479.99985600000002</v>
      </c>
      <c r="D198" s="70" t="s">
        <v>84</v>
      </c>
      <c r="E198" s="73">
        <v>479.99985600000002</v>
      </c>
      <c r="F198" s="73">
        <f t="shared" ref="F198:F212" si="7">E198+F197</f>
        <v>1179301.0042573181</v>
      </c>
      <c r="G198" s="95">
        <f t="shared" si="6"/>
        <v>0.99673766631363558</v>
      </c>
    </row>
    <row r="199" spans="1:7">
      <c r="A199" s="70" t="s">
        <v>298</v>
      </c>
      <c r="B199" s="78">
        <v>450.00008000000003</v>
      </c>
      <c r="D199" s="70" t="s">
        <v>298</v>
      </c>
      <c r="E199" s="73">
        <v>450.00008000000003</v>
      </c>
      <c r="F199" s="73">
        <f t="shared" si="7"/>
        <v>1179751.004337318</v>
      </c>
      <c r="G199" s="95">
        <f t="shared" si="6"/>
        <v>0.99711800350317481</v>
      </c>
    </row>
    <row r="200" spans="1:7">
      <c r="A200" s="70" t="s">
        <v>114</v>
      </c>
      <c r="B200" s="78">
        <v>425.00001000000003</v>
      </c>
      <c r="D200" s="70" t="s">
        <v>114</v>
      </c>
      <c r="E200" s="73">
        <v>425.00001000000003</v>
      </c>
      <c r="F200" s="73">
        <f t="shared" si="7"/>
        <v>1180176.0043473181</v>
      </c>
      <c r="G200" s="95">
        <f t="shared" si="6"/>
        <v>0.99747721079344376</v>
      </c>
    </row>
    <row r="201" spans="1:7">
      <c r="A201" s="70" t="s">
        <v>45</v>
      </c>
      <c r="B201" s="78">
        <v>382.86280000000005</v>
      </c>
      <c r="D201" s="70" t="s">
        <v>45</v>
      </c>
      <c r="E201" s="73">
        <v>382.86280000000005</v>
      </c>
      <c r="F201" s="73">
        <f t="shared" si="7"/>
        <v>1180558.8671473181</v>
      </c>
      <c r="G201" s="95">
        <f t="shared" si="6"/>
        <v>0.99780080398331872</v>
      </c>
    </row>
    <row r="202" spans="1:7">
      <c r="A202" s="70" t="s">
        <v>243</v>
      </c>
      <c r="B202" s="78">
        <v>380.0003200000001</v>
      </c>
      <c r="D202" s="70" t="s">
        <v>243</v>
      </c>
      <c r="E202" s="73">
        <v>380.0003200000001</v>
      </c>
      <c r="F202" s="73">
        <f t="shared" si="7"/>
        <v>1180938.8674673182</v>
      </c>
      <c r="G202" s="95">
        <f t="shared" si="6"/>
        <v>0.99812197782340528</v>
      </c>
    </row>
    <row r="203" spans="1:7">
      <c r="A203" s="70" t="s">
        <v>44</v>
      </c>
      <c r="B203" s="78">
        <v>379.8066</v>
      </c>
      <c r="D203" s="70" t="s">
        <v>44</v>
      </c>
      <c r="E203" s="73">
        <v>379.8066</v>
      </c>
      <c r="F203" s="73">
        <f t="shared" si="7"/>
        <v>1181318.6740673182</v>
      </c>
      <c r="G203" s="95">
        <f t="shared" si="6"/>
        <v>0.99844298793258679</v>
      </c>
    </row>
    <row r="204" spans="1:7">
      <c r="A204" s="70" t="s">
        <v>163</v>
      </c>
      <c r="B204" s="78">
        <v>304.9984</v>
      </c>
      <c r="D204" s="70" t="s">
        <v>163</v>
      </c>
      <c r="E204" s="73">
        <v>304.9984</v>
      </c>
      <c r="F204" s="73">
        <f t="shared" si="7"/>
        <v>1181623.6724673181</v>
      </c>
      <c r="G204" s="95">
        <f t="shared" si="6"/>
        <v>0.99870077062958096</v>
      </c>
    </row>
    <row r="205" spans="1:7">
      <c r="A205" s="70" t="s">
        <v>166</v>
      </c>
      <c r="B205" s="78">
        <v>290.00010399999996</v>
      </c>
      <c r="D205" s="70" t="s">
        <v>166</v>
      </c>
      <c r="E205" s="73">
        <v>290.00010399999996</v>
      </c>
      <c r="F205" s="73">
        <f t="shared" si="7"/>
        <v>1181913.6725713182</v>
      </c>
      <c r="G205" s="95">
        <f t="shared" si="6"/>
        <v>0.99894587686272096</v>
      </c>
    </row>
    <row r="206" spans="1:7">
      <c r="A206" s="70" t="s">
        <v>170</v>
      </c>
      <c r="B206" s="78">
        <v>280.000112</v>
      </c>
      <c r="D206" s="70" t="s">
        <v>170</v>
      </c>
      <c r="E206" s="73">
        <v>280.000112</v>
      </c>
      <c r="F206" s="73">
        <f t="shared" si="7"/>
        <v>1182193.6726833181</v>
      </c>
      <c r="G206" s="95">
        <f t="shared" si="6"/>
        <v>0.99918253116657962</v>
      </c>
    </row>
    <row r="207" spans="1:7">
      <c r="A207" s="70" t="s">
        <v>53</v>
      </c>
      <c r="B207" s="78">
        <v>250.00023999999996</v>
      </c>
      <c r="D207" s="70" t="s">
        <v>53</v>
      </c>
      <c r="E207" s="73">
        <v>250.00023999999996</v>
      </c>
      <c r="F207" s="73">
        <f t="shared" si="7"/>
        <v>1182443.6729233181</v>
      </c>
      <c r="G207" s="95">
        <f t="shared" si="6"/>
        <v>0.99939382977049485</v>
      </c>
    </row>
    <row r="208" spans="1:7">
      <c r="A208" s="70" t="s">
        <v>139</v>
      </c>
      <c r="B208" s="78">
        <v>215.199904</v>
      </c>
      <c r="D208" s="70" t="s">
        <v>139</v>
      </c>
      <c r="E208" s="73">
        <v>215.199904</v>
      </c>
      <c r="F208" s="73">
        <f t="shared" si="7"/>
        <v>1182658.872827318</v>
      </c>
      <c r="G208" s="95">
        <f t="shared" si="6"/>
        <v>0.99957571535299627</v>
      </c>
    </row>
    <row r="209" spans="1:7">
      <c r="A209" s="70" t="s">
        <v>80</v>
      </c>
      <c r="B209" s="78">
        <v>150.00014399999998</v>
      </c>
      <c r="D209" s="70" t="s">
        <v>80</v>
      </c>
      <c r="E209" s="73">
        <v>150.00014399999998</v>
      </c>
      <c r="F209" s="73">
        <f t="shared" si="7"/>
        <v>1182808.872971318</v>
      </c>
      <c r="G209" s="95">
        <f t="shared" si="6"/>
        <v>0.99970249451534543</v>
      </c>
    </row>
    <row r="210" spans="1:7">
      <c r="A210" s="70" t="s">
        <v>164</v>
      </c>
      <c r="B210" s="78">
        <v>150.00014399999998</v>
      </c>
      <c r="D210" s="70" t="s">
        <v>164</v>
      </c>
      <c r="E210" s="73">
        <v>150.00014399999998</v>
      </c>
      <c r="F210" s="73">
        <f t="shared" si="7"/>
        <v>1182958.8731153179</v>
      </c>
      <c r="G210" s="95">
        <f t="shared" si="6"/>
        <v>0.99982927367769447</v>
      </c>
    </row>
    <row r="211" spans="1:7">
      <c r="A211" s="70" t="s">
        <v>241</v>
      </c>
      <c r="B211" s="78">
        <v>109.99990399999999</v>
      </c>
      <c r="D211" s="70" t="s">
        <v>241</v>
      </c>
      <c r="E211" s="73">
        <v>109.99990399999999</v>
      </c>
      <c r="F211" s="73">
        <f t="shared" si="7"/>
        <v>1183068.8730193179</v>
      </c>
      <c r="G211" s="95">
        <f t="shared" si="6"/>
        <v>0.99992224489302617</v>
      </c>
    </row>
    <row r="212" spans="1:7">
      <c r="A212" s="70" t="s">
        <v>119</v>
      </c>
      <c r="B212" s="78">
        <v>91.996799999999993</v>
      </c>
      <c r="D212" s="70" t="s">
        <v>119</v>
      </c>
      <c r="E212" s="73">
        <v>91.996799999999993</v>
      </c>
      <c r="F212" s="73">
        <f t="shared" si="7"/>
        <v>1183160.8698193179</v>
      </c>
      <c r="G212" s="95">
        <f t="shared" si="6"/>
        <v>1</v>
      </c>
    </row>
    <row r="213" spans="1:7">
      <c r="A213" s="70" t="s">
        <v>429</v>
      </c>
      <c r="B213" s="78">
        <v>1183160.8698193177</v>
      </c>
    </row>
    <row r="214" spans="1:7" ht="15.75">
      <c r="D214" s="96" t="s">
        <v>429</v>
      </c>
      <c r="E214" s="98">
        <f>F212</f>
        <v>1183160.8698193179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zoomScale="85" zoomScaleNormal="85" workbookViewId="0">
      <selection activeCell="S18" sqref="S18"/>
    </sheetView>
  </sheetViews>
  <sheetFormatPr defaultRowHeight="15"/>
  <cols>
    <col min="1" max="1" width="13.140625" bestFit="1" customWidth="1"/>
    <col min="2" max="2" width="22.42578125" bestFit="1" customWidth="1"/>
    <col min="4" max="4" width="11.28515625" customWidth="1"/>
    <col min="5" max="5" width="12.5703125" customWidth="1"/>
  </cols>
  <sheetData>
    <row r="3" spans="1:5">
      <c r="A3" s="69" t="s">
        <v>428</v>
      </c>
      <c r="B3" t="s">
        <v>436</v>
      </c>
      <c r="D3" t="s">
        <v>67</v>
      </c>
      <c r="E3" t="s">
        <v>474</v>
      </c>
    </row>
    <row r="4" spans="1:5">
      <c r="A4" s="80">
        <v>43739</v>
      </c>
      <c r="B4" s="78">
        <v>1646.6238000000001</v>
      </c>
      <c r="D4" s="80">
        <v>43739</v>
      </c>
      <c r="E4" s="73">
        <v>1646.6238000000001</v>
      </c>
    </row>
    <row r="5" spans="1:5">
      <c r="A5" s="80">
        <v>43740</v>
      </c>
      <c r="B5" s="78">
        <v>2200.0000239999999</v>
      </c>
      <c r="D5" s="80">
        <v>43740</v>
      </c>
      <c r="E5" s="73">
        <v>2200.0000239999999</v>
      </c>
    </row>
    <row r="6" spans="1:5">
      <c r="A6" s="80">
        <v>43741</v>
      </c>
      <c r="B6" s="78">
        <v>259.60000000000002</v>
      </c>
      <c r="D6" s="80">
        <v>43741</v>
      </c>
      <c r="E6" s="73">
        <v>259.60000000000002</v>
      </c>
    </row>
    <row r="7" spans="1:5">
      <c r="A7" s="80">
        <v>43742</v>
      </c>
      <c r="B7" s="78">
        <v>4399.999468</v>
      </c>
      <c r="D7" s="80">
        <v>43742</v>
      </c>
      <c r="E7" s="73">
        <v>4399.999468</v>
      </c>
    </row>
    <row r="8" spans="1:5">
      <c r="A8" s="80">
        <v>43743</v>
      </c>
      <c r="B8" s="78">
        <v>1000.0000860000001</v>
      </c>
      <c r="D8" s="80">
        <v>43743</v>
      </c>
      <c r="E8" s="73">
        <v>1000.0000860000001</v>
      </c>
    </row>
    <row r="9" spans="1:5">
      <c r="A9" s="80">
        <v>43744</v>
      </c>
      <c r="B9" s="78">
        <v>4150.0320019999999</v>
      </c>
      <c r="D9" s="80">
        <v>43744</v>
      </c>
      <c r="E9" s="73">
        <v>4150.0320019999999</v>
      </c>
    </row>
    <row r="10" spans="1:5">
      <c r="A10" s="80">
        <v>43745</v>
      </c>
      <c r="B10" s="78">
        <v>2327.6000679999997</v>
      </c>
      <c r="D10" s="80">
        <v>43745</v>
      </c>
      <c r="E10" s="73">
        <v>2327.6000679999997</v>
      </c>
    </row>
    <row r="11" spans="1:5">
      <c r="A11" s="80">
        <v>43746</v>
      </c>
      <c r="B11" s="78">
        <v>2684.6000639999997</v>
      </c>
      <c r="D11" s="80">
        <v>43746</v>
      </c>
      <c r="E11" s="73">
        <v>2684.6000639999997</v>
      </c>
    </row>
    <row r="12" spans="1:5">
      <c r="A12" s="80">
        <v>43747</v>
      </c>
      <c r="B12" s="78">
        <v>2073.6108339999996</v>
      </c>
      <c r="D12" s="80">
        <v>43747</v>
      </c>
      <c r="E12" s="73">
        <v>2073.6108339999996</v>
      </c>
    </row>
    <row r="13" spans="1:5">
      <c r="A13" s="80">
        <v>43748</v>
      </c>
      <c r="B13" s="78">
        <v>2042.7200640000001</v>
      </c>
      <c r="D13" s="80">
        <v>43748</v>
      </c>
      <c r="E13" s="73">
        <v>2042.7200640000001</v>
      </c>
    </row>
    <row r="14" spans="1:5">
      <c r="A14" s="80">
        <v>43749</v>
      </c>
      <c r="B14" s="78">
        <v>2199.999836</v>
      </c>
      <c r="D14" s="80">
        <v>43749</v>
      </c>
      <c r="E14" s="73">
        <v>2199.999836</v>
      </c>
    </row>
    <row r="15" spans="1:5">
      <c r="A15" s="80">
        <v>43750</v>
      </c>
      <c r="B15" s="78">
        <v>7708.6004379999995</v>
      </c>
      <c r="D15" s="80">
        <v>43750</v>
      </c>
      <c r="E15" s="73">
        <v>7708.6004379999995</v>
      </c>
    </row>
    <row r="16" spans="1:5">
      <c r="A16" s="80">
        <v>43751</v>
      </c>
      <c r="B16" s="78">
        <v>3693.0090740000001</v>
      </c>
      <c r="D16" s="80">
        <v>43751</v>
      </c>
      <c r="E16" s="73">
        <v>3693.0090740000001</v>
      </c>
    </row>
    <row r="17" spans="1:5">
      <c r="A17" s="80">
        <v>43752</v>
      </c>
      <c r="B17" s="78">
        <v>6049.5997919999991</v>
      </c>
      <c r="D17" s="80">
        <v>43752</v>
      </c>
      <c r="E17" s="73">
        <v>6049.5997919999991</v>
      </c>
    </row>
    <row r="18" spans="1:5">
      <c r="A18" s="80">
        <v>43753</v>
      </c>
      <c r="B18" s="78">
        <v>1685.9958000000001</v>
      </c>
      <c r="D18" s="80">
        <v>43753</v>
      </c>
      <c r="E18" s="73">
        <v>1685.9958000000001</v>
      </c>
    </row>
    <row r="19" spans="1:5">
      <c r="A19" s="80">
        <v>43754</v>
      </c>
      <c r="B19" s="78">
        <v>2124.2400479999997</v>
      </c>
      <c r="D19" s="80">
        <v>43754</v>
      </c>
      <c r="E19" s="73">
        <v>2124.2400479999997</v>
      </c>
    </row>
    <row r="20" spans="1:5">
      <c r="A20" s="80">
        <v>43755</v>
      </c>
      <c r="B20" s="78">
        <v>1353.999992</v>
      </c>
      <c r="D20" s="80">
        <v>43755</v>
      </c>
      <c r="E20" s="73">
        <v>1353.999992</v>
      </c>
    </row>
    <row r="21" spans="1:5">
      <c r="A21" s="80">
        <v>43756</v>
      </c>
      <c r="B21" s="78">
        <v>924.99980600000004</v>
      </c>
      <c r="D21" s="80">
        <v>43756</v>
      </c>
      <c r="E21" s="73">
        <v>924.99980600000004</v>
      </c>
    </row>
    <row r="22" spans="1:5">
      <c r="A22" s="80">
        <v>43757</v>
      </c>
      <c r="B22" s="78">
        <v>2500.0000479999999</v>
      </c>
      <c r="D22" s="80">
        <v>43757</v>
      </c>
      <c r="E22" s="73">
        <v>2500.0000479999999</v>
      </c>
    </row>
    <row r="23" spans="1:5">
      <c r="A23" s="80">
        <v>43758</v>
      </c>
      <c r="B23" s="78">
        <v>7630.9309380000013</v>
      </c>
      <c r="D23" s="80">
        <v>43758</v>
      </c>
      <c r="E23" s="73">
        <v>7630.9309380000013</v>
      </c>
    </row>
    <row r="24" spans="1:5">
      <c r="A24" s="80">
        <v>43759</v>
      </c>
      <c r="B24" s="78">
        <v>5762.0171000000009</v>
      </c>
      <c r="D24" s="80">
        <v>43759</v>
      </c>
      <c r="E24" s="73">
        <v>5762.0171000000009</v>
      </c>
    </row>
    <row r="25" spans="1:5">
      <c r="A25" s="80">
        <v>43760</v>
      </c>
      <c r="B25" s="78">
        <v>8393.3554400000012</v>
      </c>
      <c r="D25" s="80">
        <v>43760</v>
      </c>
      <c r="E25" s="73">
        <v>8393.3554400000012</v>
      </c>
    </row>
    <row r="26" spans="1:5">
      <c r="A26" s="80">
        <v>43761</v>
      </c>
      <c r="B26" s="78">
        <v>3369.9995479999998</v>
      </c>
      <c r="D26" s="80">
        <v>43761</v>
      </c>
      <c r="E26" s="73">
        <v>3369.9995479999998</v>
      </c>
    </row>
    <row r="27" spans="1:5">
      <c r="A27" s="80">
        <v>43762</v>
      </c>
      <c r="B27" s="78">
        <v>16301.339796</v>
      </c>
      <c r="D27" s="80">
        <v>43762</v>
      </c>
      <c r="E27" s="73">
        <v>16301.339796</v>
      </c>
    </row>
    <row r="28" spans="1:5">
      <c r="A28" s="80">
        <v>43763</v>
      </c>
      <c r="B28" s="78">
        <v>28054.491948000006</v>
      </c>
      <c r="D28" s="80">
        <v>43763</v>
      </c>
      <c r="E28" s="73">
        <v>28054.491948000006</v>
      </c>
    </row>
    <row r="29" spans="1:5">
      <c r="A29" s="80">
        <v>43764</v>
      </c>
      <c r="B29" s="78">
        <v>20521.140147999999</v>
      </c>
      <c r="D29" s="80">
        <v>43764</v>
      </c>
      <c r="E29" s="73">
        <v>20521.140147999999</v>
      </c>
    </row>
    <row r="30" spans="1:5">
      <c r="A30" s="80">
        <v>43765</v>
      </c>
      <c r="B30" s="78">
        <v>4427.2102960000011</v>
      </c>
      <c r="D30" s="80">
        <v>43765</v>
      </c>
      <c r="E30" s="73">
        <v>4427.2102960000011</v>
      </c>
    </row>
    <row r="31" spans="1:5">
      <c r="A31" s="80">
        <v>43766</v>
      </c>
      <c r="B31" s="78">
        <v>3226.2000040000003</v>
      </c>
      <c r="D31" s="80">
        <v>43766</v>
      </c>
      <c r="E31" s="73">
        <v>3226.2000040000003</v>
      </c>
    </row>
    <row r="32" spans="1:5">
      <c r="A32" s="80">
        <v>43767</v>
      </c>
      <c r="B32" s="78">
        <v>6157.8198339999999</v>
      </c>
      <c r="D32" s="80">
        <v>43767</v>
      </c>
      <c r="E32" s="73">
        <v>6157.8198339999999</v>
      </c>
    </row>
    <row r="33" spans="1:5">
      <c r="A33" s="80">
        <v>43768</v>
      </c>
      <c r="B33" s="78">
        <v>855.0000500000001</v>
      </c>
      <c r="D33" s="80">
        <v>43768</v>
      </c>
      <c r="E33" s="73">
        <v>855.0000500000001</v>
      </c>
    </row>
    <row r="34" spans="1:5">
      <c r="A34" s="80">
        <v>43769</v>
      </c>
      <c r="B34" s="78">
        <v>699.99980000000005</v>
      </c>
      <c r="D34" s="80">
        <v>43769</v>
      </c>
      <c r="E34" s="73">
        <v>699.99980000000005</v>
      </c>
    </row>
    <row r="35" spans="1:5">
      <c r="A35" s="80" t="s">
        <v>429</v>
      </c>
      <c r="B35" s="78">
        <v>156424.73614600001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opLeftCell="C1" workbookViewId="0">
      <selection activeCell="G19" sqref="G19"/>
    </sheetView>
  </sheetViews>
  <sheetFormatPr defaultRowHeight="15"/>
  <cols>
    <col min="1" max="1" width="13.140625" bestFit="1" customWidth="1"/>
    <col min="2" max="2" width="22.42578125" bestFit="1" customWidth="1"/>
    <col min="4" max="4" width="11" customWidth="1"/>
    <col min="5" max="5" width="14" customWidth="1"/>
  </cols>
  <sheetData>
    <row r="3" spans="1:5">
      <c r="A3" s="69" t="s">
        <v>428</v>
      </c>
      <c r="B3" t="s">
        <v>436</v>
      </c>
    </row>
    <row r="4" spans="1:5">
      <c r="A4" s="70" t="s">
        <v>448</v>
      </c>
      <c r="B4" s="78"/>
      <c r="D4" s="86" t="s">
        <v>473</v>
      </c>
      <c r="E4" s="86" t="s">
        <v>474</v>
      </c>
    </row>
    <row r="5" spans="1:5">
      <c r="A5" s="79" t="s">
        <v>439</v>
      </c>
      <c r="B5" s="78">
        <v>69714.723999999987</v>
      </c>
      <c r="D5" s="85">
        <v>43556</v>
      </c>
      <c r="E5" s="73">
        <v>69714.723999999987</v>
      </c>
    </row>
    <row r="6" spans="1:5">
      <c r="A6" s="79" t="s">
        <v>440</v>
      </c>
      <c r="B6" s="78">
        <v>125826.06860000001</v>
      </c>
      <c r="D6" s="85">
        <v>43586</v>
      </c>
      <c r="E6" s="73">
        <v>125826.06860000001</v>
      </c>
    </row>
    <row r="7" spans="1:5">
      <c r="A7" s="79" t="s">
        <v>441</v>
      </c>
      <c r="B7" s="78">
        <v>124006.94319999998</v>
      </c>
      <c r="D7" s="85">
        <v>43617</v>
      </c>
      <c r="E7" s="73">
        <v>124006.94319999998</v>
      </c>
    </row>
    <row r="8" spans="1:5">
      <c r="A8" s="79" t="s">
        <v>442</v>
      </c>
      <c r="B8" s="78">
        <v>82300.401999999987</v>
      </c>
      <c r="D8" s="85">
        <v>43647</v>
      </c>
      <c r="E8" s="73">
        <v>82300.401999999987</v>
      </c>
    </row>
    <row r="9" spans="1:5">
      <c r="A9" s="79" t="s">
        <v>443</v>
      </c>
      <c r="B9" s="78">
        <v>95111.188659999956</v>
      </c>
      <c r="D9" s="85">
        <v>43678</v>
      </c>
      <c r="E9" s="73">
        <v>95111.188659999956</v>
      </c>
    </row>
    <row r="10" spans="1:5">
      <c r="A10" s="79" t="s">
        <v>444</v>
      </c>
      <c r="B10" s="78">
        <v>81468.051120117612</v>
      </c>
      <c r="D10" s="85">
        <v>43709</v>
      </c>
      <c r="E10" s="73">
        <v>81468.051120117612</v>
      </c>
    </row>
    <row r="11" spans="1:5">
      <c r="A11" s="79" t="s">
        <v>445</v>
      </c>
      <c r="B11" s="78">
        <v>156424.73614599998</v>
      </c>
      <c r="D11" s="85">
        <v>43739</v>
      </c>
      <c r="E11" s="73">
        <v>156424.73614599998</v>
      </c>
    </row>
    <row r="12" spans="1:5">
      <c r="A12" s="79" t="s">
        <v>446</v>
      </c>
      <c r="B12" s="78">
        <v>70964.527323599992</v>
      </c>
      <c r="D12" s="85">
        <v>43770</v>
      </c>
      <c r="E12" s="73">
        <v>70964.527323599992</v>
      </c>
    </row>
    <row r="13" spans="1:5">
      <c r="A13" s="79" t="s">
        <v>447</v>
      </c>
      <c r="B13" s="78">
        <v>127392.99883600009</v>
      </c>
      <c r="D13" s="85">
        <v>43800</v>
      </c>
      <c r="E13" s="73">
        <v>127392.99883600009</v>
      </c>
    </row>
    <row r="14" spans="1:5">
      <c r="A14" s="70" t="s">
        <v>449</v>
      </c>
      <c r="B14" s="78"/>
      <c r="D14" s="85">
        <v>43831</v>
      </c>
      <c r="E14" s="73">
        <v>139300.522184</v>
      </c>
    </row>
    <row r="15" spans="1:5">
      <c r="A15" s="79" t="s">
        <v>437</v>
      </c>
      <c r="B15" s="78">
        <v>139300.522184</v>
      </c>
      <c r="D15" s="85">
        <v>43862</v>
      </c>
      <c r="E15" s="73">
        <v>110650.70774960001</v>
      </c>
    </row>
    <row r="16" spans="1:5">
      <c r="A16" s="79" t="s">
        <v>438</v>
      </c>
      <c r="B16" s="78">
        <v>110650.70774960001</v>
      </c>
    </row>
    <row r="17" spans="1:2">
      <c r="A17" s="70" t="s">
        <v>429</v>
      </c>
      <c r="B17" s="78">
        <v>1183160.8698193177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October</vt:lpstr>
      <vt:lpstr>Quantity</vt:lpstr>
      <vt:lpstr>Suppliers</vt:lpstr>
      <vt:lpstr>Margin</vt:lpstr>
      <vt:lpstr>Mode of Payment</vt:lpstr>
      <vt:lpstr>Sale quantity</vt:lpstr>
      <vt:lpstr>Sales Revenue</vt:lpstr>
      <vt:lpstr>Oct Sales Trend</vt:lpstr>
      <vt:lpstr>Monthly sales trend</vt:lpstr>
      <vt:lpstr>Sales</vt:lpstr>
      <vt:lpstr>Purchases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 Sharma</cp:lastModifiedBy>
  <dcterms:created xsi:type="dcterms:W3CDTF">2006-09-15T18:30:00Z</dcterms:created>
  <dcterms:modified xsi:type="dcterms:W3CDTF">2021-12-07T08:43:45Z</dcterms:modified>
</cp:coreProperties>
</file>