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shmelyov/dev/agh/mes/lab1/"/>
    </mc:Choice>
  </mc:AlternateContent>
  <xr:revisionPtr revIDLastSave="0" documentId="13_ncr:1_{A4AAD604-8C4B-6D4E-8BE0-7F8756AEBC71}" xr6:coauthVersionLast="47" xr6:coauthVersionMax="47" xr10:uidLastSave="{00000000-0000-0000-0000-000000000000}"/>
  <bookViews>
    <workbookView xWindow="10320" yWindow="740" windowWidth="18980" windowHeight="16860" activeTab="2" xr2:uid="{F3448F09-A91D-074D-AC45-6BC2F627FD54}"/>
  </bookViews>
  <sheets>
    <sheet name="Sheet1" sheetId="1" r:id="rId1"/>
    <sheet name="Sheet2" sheetId="2" r:id="rId2"/>
    <sheet name="zmiana NE" sheetId="3" r:id="rId3"/>
    <sheet name="zmiana DT" sheetId="4" r:id="rId4"/>
  </sheets>
  <definedNames>
    <definedName name="solver_adj" localSheetId="0" hidden="1">Sheet1!$L$15:$L$17</definedName>
    <definedName name="solver_adj" localSheetId="1" hidden="1">Sheet2!$D$29:$D$33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1</definedName>
    <definedName name="solver_eng" localSheetId="0" hidden="1">3</definedName>
    <definedName name="solver_eng" localSheetId="1" hidden="1">1</definedName>
    <definedName name="solver_itr" localSheetId="0" hidden="1">100000</definedName>
    <definedName name="solver_itr" localSheetId="1" hidden="1">10000</definedName>
    <definedName name="solver_lin" localSheetId="0" hidden="1">2</definedName>
    <definedName name="solver_lin" localSheetId="1" hidden="1">2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0</definedName>
    <definedName name="solver_num" localSheetId="1" hidden="1">0</definedName>
    <definedName name="solver_opt" localSheetId="0" hidden="1">Sheet2!$D$27</definedName>
    <definedName name="solver_opt" localSheetId="1" hidden="1">Sheet2!$D$27</definedName>
    <definedName name="solver_pre" localSheetId="0" hidden="1">0.000001</definedName>
    <definedName name="solver_pre" localSheetId="1" hidden="1">0.000001</definedName>
    <definedName name="solver_rbv" localSheetId="0" hidden="1">1</definedName>
    <definedName name="solver_rbv" localSheetId="1" hidden="1">1</definedName>
    <definedName name="solver_rlx" localSheetId="0" hidden="1">1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2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2</definedName>
    <definedName name="solver_typ" localSheetId="1" hidden="1">2</definedName>
    <definedName name="solver_val" localSheetId="0" hidden="1">0</definedName>
    <definedName name="solver_val" localSheetId="1" hidden="1">0</definedName>
    <definedName name="solver_ver" localSheetId="0" hidden="1">2</definedName>
    <definedName name="solver_ver" localSheetId="1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2" i="2" l="1"/>
  <c r="C43" i="2"/>
  <c r="C44" i="2"/>
  <c r="C45" i="2"/>
  <c r="C41" i="2"/>
  <c r="K24" i="1"/>
  <c r="K25" i="1"/>
  <c r="K23" i="1"/>
  <c r="J24" i="1"/>
  <c r="J25" i="1"/>
  <c r="J23" i="1"/>
  <c r="D26" i="2"/>
  <c r="L11" i="1"/>
  <c r="D25" i="2"/>
  <c r="D24" i="2"/>
  <c r="D23" i="2"/>
  <c r="D22" i="2"/>
  <c r="D21" i="2"/>
  <c r="L10" i="1"/>
  <c r="L9" i="1"/>
  <c r="L8" i="1"/>
  <c r="D27" i="2" l="1"/>
  <c r="L12" i="1"/>
</calcChain>
</file>

<file path=xl/sharedStrings.xml><?xml version="1.0" encoding="utf-8"?>
<sst xmlns="http://schemas.openxmlformats.org/spreadsheetml/2006/main" count="53" uniqueCount="28">
  <si>
    <t>C=</t>
  </si>
  <si>
    <t>Alfa_S=</t>
  </si>
  <si>
    <t>qS=</t>
  </si>
  <si>
    <t>tsr=</t>
  </si>
  <si>
    <t>J1=</t>
  </si>
  <si>
    <t>J2=</t>
  </si>
  <si>
    <t>J3=</t>
  </si>
  <si>
    <t>J4=</t>
  </si>
  <si>
    <t>J=</t>
  </si>
  <si>
    <t>t1</t>
  </si>
  <si>
    <t>t2</t>
  </si>
  <si>
    <t>t3</t>
  </si>
  <si>
    <t>J5=</t>
  </si>
  <si>
    <t>t4</t>
  </si>
  <si>
    <t>t5</t>
  </si>
  <si>
    <t>J6=</t>
  </si>
  <si>
    <t>delta</t>
  </si>
  <si>
    <t>NE</t>
  </si>
  <si>
    <t>dt</t>
  </si>
  <si>
    <t>dt, s</t>
  </si>
  <si>
    <t>time, t</t>
  </si>
  <si>
    <t>dT, K</t>
  </si>
  <si>
    <t>4dt</t>
  </si>
  <si>
    <t>dt/8</t>
  </si>
  <si>
    <t>dt/4</t>
  </si>
  <si>
    <t>8dt</t>
  </si>
  <si>
    <t>100dt</t>
  </si>
  <si>
    <t>time,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</si>
</sst>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2" formatCode="0.0%"/>
    <numFmt numFmtId="173" formatCode="0.000000E+00"/>
    <numFmt numFmtId="174" formatCode="0.0000"/>
  </numFmts>
  <fonts count="4" x14ac:knownFonts="1">
    <font>
      <sz val="12"/>
      <color theme="1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9"/>
      <color rgb="FF000000"/>
      <name val="Lucida Grande"/>
      <family val="2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CC"/>
      </patternFill>
    </fill>
  </fills>
  <borders count="5">
    <border>
      <left/>
      <right/>
      <top/>
      <bottom/>
      <diagonal/>
    </border>
    <border>
      <left style="slantDashDot">
        <color auto="1"/>
      </left>
      <right style="slantDashDot">
        <color auto="1"/>
      </right>
      <top style="slantDashDot">
        <color auto="1"/>
      </top>
      <bottom style="slantDashDot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2" applyNumberFormat="0" applyFont="0" applyAlignment="0" applyProtection="0"/>
  </cellStyleXfs>
  <cellXfs count="10">
    <xf numFmtId="0" fontId="0" fillId="0" borderId="0" xfId="0"/>
    <xf numFmtId="0" fontId="0" fillId="0" borderId="1" xfId="0" applyBorder="1"/>
    <xf numFmtId="0" fontId="1" fillId="2" borderId="1" xfId="1" applyBorder="1"/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172" fontId="0" fillId="0" borderId="0" xfId="0" applyNumberFormat="1"/>
    <xf numFmtId="173" fontId="0" fillId="0" borderId="0" xfId="0" applyNumberFormat="1"/>
    <xf numFmtId="0" fontId="3" fillId="0" borderId="0" xfId="0" applyFont="1"/>
    <xf numFmtId="0" fontId="3" fillId="3" borderId="2" xfId="2" applyFont="1"/>
    <xf numFmtId="174" fontId="0" fillId="0" borderId="0" xfId="0" applyNumberFormat="1"/>
  </cellXfs>
  <cellStyles count="3">
    <cellStyle name="Good" xfId="1" builtinId="26"/>
    <cellStyle name="Normal" xfId="0" builtinId="0"/>
    <cellStyle name="Note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Sheet1!$A$15:$A$17</c:f>
              <c:strCache>
                <c:ptCount val="3"/>
                <c:pt idx="0">
                  <c:v>t1</c:v>
                </c:pt>
                <c:pt idx="1">
                  <c:v>t2</c:v>
                </c:pt>
                <c:pt idx="2">
                  <c:v>t3</c:v>
                </c:pt>
              </c:strCache>
            </c:strRef>
          </c:cat>
          <c:val>
            <c:numRef>
              <c:f>Sheet1!$B$15:$B$17</c:f>
              <c:numCache>
                <c:formatCode>General</c:formatCode>
                <c:ptCount val="3"/>
                <c:pt idx="0">
                  <c:v>100</c:v>
                </c:pt>
                <c:pt idx="1">
                  <c:v>300</c:v>
                </c:pt>
                <c:pt idx="2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2F-D24B-8561-B6B9BA08D2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3781968"/>
        <c:axId val="1523788400"/>
      </c:lineChart>
      <c:catAx>
        <c:axId val="1523781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3788400"/>
        <c:crosses val="autoZero"/>
        <c:auto val="1"/>
        <c:lblAlgn val="ctr"/>
        <c:lblOffset val="100"/>
        <c:noMultiLvlLbl val="0"/>
      </c:catAx>
      <c:valAx>
        <c:axId val="152378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3781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Sheet1!$K$15:$K$17</c:f>
              <c:strCache>
                <c:ptCount val="3"/>
                <c:pt idx="0">
                  <c:v>t1</c:v>
                </c:pt>
                <c:pt idx="1">
                  <c:v>t2</c:v>
                </c:pt>
                <c:pt idx="2">
                  <c:v>t3</c:v>
                </c:pt>
              </c:strCache>
            </c:strRef>
          </c:cat>
          <c:val>
            <c:numRef>
              <c:f>Sheet1!$L$15:$L$17</c:f>
              <c:numCache>
                <c:formatCode>General</c:formatCode>
                <c:ptCount val="3"/>
                <c:pt idx="0">
                  <c:v>429.99999885104637</c:v>
                </c:pt>
                <c:pt idx="1">
                  <c:v>422.49997323992397</c:v>
                </c:pt>
                <c:pt idx="2">
                  <c:v>415.00001735894597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5A-6E45-B22F-C7F4601331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3070224"/>
        <c:axId val="578580879"/>
      </c:lineChart>
      <c:catAx>
        <c:axId val="1723070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580879"/>
        <c:crosses val="autoZero"/>
        <c:auto val="1"/>
        <c:lblAlgn val="ctr"/>
        <c:lblOffset val="100"/>
        <c:noMultiLvlLbl val="0"/>
      </c:catAx>
      <c:valAx>
        <c:axId val="578580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3070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Sheet2!$C$29:$C$33</c:f>
              <c:strCache>
                <c:ptCount val="5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</c:strCache>
            </c:strRef>
          </c:cat>
          <c:val>
            <c:numRef>
              <c:f>Sheet2!$D$29:$D$33</c:f>
              <c:numCache>
                <c:formatCode>General</c:formatCode>
                <c:ptCount val="5"/>
                <c:pt idx="0">
                  <c:v>429.98922311653547</c:v>
                </c:pt>
                <c:pt idx="1">
                  <c:v>426.23943675120694</c:v>
                </c:pt>
                <c:pt idx="2">
                  <c:v>422.49007780842788</c:v>
                </c:pt>
                <c:pt idx="3">
                  <c:v>418.74114734026949</c:v>
                </c:pt>
                <c:pt idx="4">
                  <c:v>414.99265520826117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6C-8047-81A0-E8A65BFE8D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2640320"/>
        <c:axId val="1852642032"/>
      </c:lineChart>
      <c:catAx>
        <c:axId val="1852640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2642032"/>
        <c:crosses val="autoZero"/>
        <c:auto val="1"/>
        <c:lblAlgn val="ctr"/>
        <c:lblOffset val="100"/>
        <c:noMultiLvlLbl val="0"/>
      </c:catAx>
      <c:valAx>
        <c:axId val="185264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2640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time(NE)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'zmiana NE'!$B$1</c:f>
              <c:strCache>
                <c:ptCount val="1"/>
                <c:pt idx="0">
                  <c:v>time, 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'zmiana NE'!$A$2:$A$11</c:f>
              <c:numCache>
                <c:formatCode>General</c:formatCode>
                <c:ptCount val="1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</c:numCache>
            </c:numRef>
          </c:xVal>
          <c:yVal>
            <c:numRef>
              <c:f>'zmiana NE'!$B$2:$B$11</c:f>
              <c:numCache>
                <c:formatCode>General</c:formatCode>
                <c:ptCount val="10"/>
                <c:pt idx="0">
                  <c:v>2.1705081462860099</c:v>
                </c:pt>
                <c:pt idx="1">
                  <c:v>13.151388883590601</c:v>
                </c:pt>
                <c:pt idx="2">
                  <c:v>69.365323066711397</c:v>
                </c:pt>
                <c:pt idx="3">
                  <c:v>252.294886350631</c:v>
                </c:pt>
                <c:pt idx="4">
                  <c:v>473.51924228668202</c:v>
                </c:pt>
                <c:pt idx="5">
                  <c:v>795.24115276336602</c:v>
                </c:pt>
                <c:pt idx="6">
                  <c:v>1222.5032548904401</c:v>
                </c:pt>
                <c:pt idx="7">
                  <c:v>1660.0261311531001</c:v>
                </c:pt>
                <c:pt idx="8">
                  <c:v>2113.8959949016498</c:v>
                </c:pt>
                <c:pt idx="9">
                  <c:v>2534.2977519035298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F44-F34D-9140-A68953E31D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3684480"/>
        <c:axId val="1934670048"/>
      </c:scatterChart>
      <c:valAx>
        <c:axId val="1953684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4670048"/>
        <c:crosses val="autoZero"/>
        <c:crossBetween val="midCat"/>
      </c:valAx>
      <c:valAx>
        <c:axId val="193467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3684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'zmiana NE'!$C$1</c:f>
              <c:strCache>
                <c:ptCount val="1"/>
                <c:pt idx="0">
                  <c:v>dt, 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'zmiana NE'!$A$2:$A$11</c:f>
              <c:numCache>
                <c:formatCode>General</c:formatCode>
                <c:ptCount val="1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</c:numCache>
            </c:numRef>
          </c:xVal>
          <c:yVal>
            <c:numRef>
              <c:f>'zmiana NE'!$C$2:$C$11</c:f>
              <c:numCache>
                <c:formatCode>0.0000</c:formatCode>
                <c:ptCount val="10"/>
                <c:pt idx="0">
                  <c:v>0.43669999999999998</c:v>
                </c:pt>
                <c:pt idx="1">
                  <c:v>0.10920000000000001</c:v>
                </c:pt>
                <c:pt idx="2">
                  <c:v>4.8500000000000001E-2</c:v>
                </c:pt>
                <c:pt idx="3">
                  <c:v>2.7300000000000001E-2</c:v>
                </c:pt>
                <c:pt idx="4">
                  <c:v>1.7500000000000002E-2</c:v>
                </c:pt>
                <c:pt idx="5">
                  <c:v>1.21E-2</c:v>
                </c:pt>
                <c:pt idx="6">
                  <c:v>8.8999999999999999E-3</c:v>
                </c:pt>
                <c:pt idx="7">
                  <c:v>6.7999999999999996E-3</c:v>
                </c:pt>
                <c:pt idx="8">
                  <c:v>5.4000000000000003E-3</c:v>
                </c:pt>
                <c:pt idx="9">
                  <c:v>4.4000000000000003E-3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2B6-4D49-AB3F-BCFD4ED345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5970288"/>
        <c:axId val="1245972000"/>
      </c:scatterChart>
      <c:valAx>
        <c:axId val="1245970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5972000"/>
        <c:crosses val="autoZero"/>
        <c:crossBetween val="midCat"/>
      </c:valAx>
      <c:valAx>
        <c:axId val="124597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5970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374650</xdr:colOff>
      <xdr:row>2</xdr:row>
      <xdr:rowOff>88900</xdr:rowOff>
    </xdr:from>
    <xdr:to>
      <xdr:col>7</xdr:col>
      <xdr:colOff>819150</xdr:colOff>
      <xdr:row>15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1B1036-6E8B-5295-34A8-F4997BEDE5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673100</xdr:colOff>
      <xdr:row>3</xdr:row>
      <xdr:rowOff>177800</xdr:rowOff>
    </xdr:from>
    <xdr:to>
      <xdr:col>18</xdr:col>
      <xdr:colOff>292100</xdr:colOff>
      <xdr:row>16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859DF98-A9C6-D9AA-CE8E-1747DBF3B7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44450</xdr:colOff>
      <xdr:row>14</xdr:row>
      <xdr:rowOff>38100</xdr:rowOff>
    </xdr:from>
    <xdr:to>
      <xdr:col>10</xdr:col>
      <xdr:colOff>488950</xdr:colOff>
      <xdr:row>26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26A234-2136-965F-D602-8903A84EDD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469900</xdr:colOff>
      <xdr:row>0</xdr:row>
      <xdr:rowOff>0</xdr:rowOff>
    </xdr:from>
    <xdr:to>
      <xdr:col>9</xdr:col>
      <xdr:colOff>88900</xdr:colOff>
      <xdr:row>13</xdr:row>
      <xdr:rowOff>101600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8F77D6D-C414-AA36-37D2-EA4D72C1C5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31750</xdr:colOff>
      <xdr:row>15</xdr:row>
      <xdr:rowOff>190500</xdr:rowOff>
    </xdr:from>
    <xdr:to>
      <xdr:col>7</xdr:col>
      <xdr:colOff>349250</xdr:colOff>
      <xdr:row>29</xdr:row>
      <xdr:rowOff>88900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724E0BF-0737-D274-5D47-0700516324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9DCCA-F7AF-4948-BD8E-4D3700AD25AF}">
  <dimension ref="A1:L25"/>
  <sheetViews>
    <sheetView topLeftCell="G1" zoomScale="120" zoomScaleNormal="120" workbookViewId="0">
      <selection activeCell="K23" sqref="K23:K25"/>
    </sheetView>
  </sheetViews>
  <sheetFormatPr baseColWidth="10" defaultRowHeight="16" x14ac:dyDescent="0.2"/>
  <cols>
    <col min="10" max="10" width="12.1640625" bestFit="1" customWidth="1"/>
    <col min="11" max="11" width="16" bestFit="1" customWidth="1"/>
    <col min="12" max="12" width="12.1640625" bestFit="1" customWidth="1"/>
  </cols>
  <sheetData>
    <row r="1" spans="1:12" ht="17" thickBot="1" x14ac:dyDescent="0.25"/>
    <row r="2" spans="1:12" ht="17" thickBot="1" x14ac:dyDescent="0.25">
      <c r="A2" s="1" t="s">
        <v>0</v>
      </c>
      <c r="B2" s="1">
        <v>40</v>
      </c>
      <c r="K2" s="1" t="s">
        <v>0</v>
      </c>
      <c r="L2" s="1">
        <v>40</v>
      </c>
    </row>
    <row r="3" spans="1:12" ht="17" thickBot="1" x14ac:dyDescent="0.25">
      <c r="A3" s="1" t="s">
        <v>1</v>
      </c>
      <c r="B3" s="1">
        <v>20</v>
      </c>
      <c r="K3" s="1" t="s">
        <v>1</v>
      </c>
      <c r="L3" s="1">
        <v>20</v>
      </c>
    </row>
    <row r="4" spans="1:12" ht="17" thickBot="1" x14ac:dyDescent="0.25">
      <c r="A4" s="1" t="s">
        <v>2</v>
      </c>
      <c r="B4" s="1">
        <v>-300</v>
      </c>
      <c r="K4" s="1" t="s">
        <v>2</v>
      </c>
      <c r="L4" s="1">
        <v>-300</v>
      </c>
    </row>
    <row r="5" spans="1:12" ht="17" thickBot="1" x14ac:dyDescent="0.25">
      <c r="A5" s="1" t="s">
        <v>3</v>
      </c>
      <c r="B5" s="1">
        <v>400</v>
      </c>
      <c r="K5" s="1" t="s">
        <v>3</v>
      </c>
      <c r="L5" s="1">
        <v>400</v>
      </c>
    </row>
    <row r="7" spans="1:12" ht="17" thickBot="1" x14ac:dyDescent="0.25"/>
    <row r="8" spans="1:12" ht="17" thickBot="1" x14ac:dyDescent="0.25">
      <c r="A8" s="1" t="s">
        <v>4</v>
      </c>
      <c r="B8" s="1">
        <v>800000</v>
      </c>
      <c r="K8" s="1" t="s">
        <v>4</v>
      </c>
      <c r="L8" s="1">
        <f>(L2/2)*(L15^2 -2*L15*L16 + L16^2)</f>
        <v>1125.0076833489584</v>
      </c>
    </row>
    <row r="9" spans="1:12" ht="17" thickBot="1" x14ac:dyDescent="0.25">
      <c r="A9" s="1" t="s">
        <v>5</v>
      </c>
      <c r="B9" s="1">
        <v>200000</v>
      </c>
      <c r="K9" s="1" t="s">
        <v>5</v>
      </c>
      <c r="L9" s="1">
        <f>(L2/2)*(L16^2 - 2*L16*L17 + L17^2)</f>
        <v>1124.9867643322796</v>
      </c>
    </row>
    <row r="10" spans="1:12" ht="17" thickBot="1" x14ac:dyDescent="0.25">
      <c r="A10" s="1" t="s">
        <v>6</v>
      </c>
      <c r="B10" s="1">
        <v>-30000</v>
      </c>
      <c r="K10" s="1" t="s">
        <v>6</v>
      </c>
      <c r="L10" s="1">
        <f>L4*L15</f>
        <v>-128999.99965531391</v>
      </c>
    </row>
    <row r="11" spans="1:12" ht="17" thickBot="1" x14ac:dyDescent="0.25">
      <c r="A11" s="1" t="s">
        <v>7</v>
      </c>
      <c r="B11" s="1">
        <v>0</v>
      </c>
      <c r="K11" s="1" t="s">
        <v>7</v>
      </c>
      <c r="L11" s="1">
        <f>(L3/2)*(L17^2 - 2*L17*L5 + L5^2)</f>
        <v>2250.0052076866268</v>
      </c>
    </row>
    <row r="12" spans="1:12" ht="17" thickBot="1" x14ac:dyDescent="0.25">
      <c r="A12" s="1" t="s">
        <v>8</v>
      </c>
      <c r="B12" s="2">
        <v>970000</v>
      </c>
      <c r="K12" s="1" t="s">
        <v>8</v>
      </c>
      <c r="L12" s="2">
        <f>L8+L9+L10+L11</f>
        <v>-124499.99999994604</v>
      </c>
    </row>
    <row r="14" spans="1:12" ht="17" thickBot="1" x14ac:dyDescent="0.25"/>
    <row r="15" spans="1:12" ht="17" thickBot="1" x14ac:dyDescent="0.25">
      <c r="A15" s="1" t="s">
        <v>9</v>
      </c>
      <c r="B15" s="1">
        <v>100</v>
      </c>
      <c r="K15" s="1" t="s">
        <v>9</v>
      </c>
      <c r="L15" s="1">
        <v>429.99999885104637</v>
      </c>
    </row>
    <row r="16" spans="1:12" ht="17" thickBot="1" x14ac:dyDescent="0.25">
      <c r="A16" s="1" t="s">
        <v>10</v>
      </c>
      <c r="B16" s="1">
        <v>300</v>
      </c>
      <c r="K16" s="1" t="s">
        <v>10</v>
      </c>
      <c r="L16" s="1">
        <v>422.49997323992397</v>
      </c>
    </row>
    <row r="17" spans="1:12" ht="17" thickBot="1" x14ac:dyDescent="0.25">
      <c r="A17" s="1" t="s">
        <v>11</v>
      </c>
      <c r="B17" s="1">
        <v>400</v>
      </c>
      <c r="K17" s="1" t="s">
        <v>11</v>
      </c>
      <c r="L17" s="1">
        <v>415.00001735894597</v>
      </c>
    </row>
    <row r="22" spans="1:12" ht="17" thickBot="1" x14ac:dyDescent="0.25"/>
    <row r="23" spans="1:12" ht="17" thickBot="1" x14ac:dyDescent="0.25">
      <c r="I23" s="3">
        <v>430</v>
      </c>
      <c r="J23">
        <f>I23-L15</f>
        <v>1.1489536291264812E-6</v>
      </c>
      <c r="K23" s="5">
        <f>L15/I23 * 100</f>
        <v>99.999999732801484</v>
      </c>
    </row>
    <row r="24" spans="1:12" ht="17" thickBot="1" x14ac:dyDescent="0.25">
      <c r="I24" s="4">
        <v>422.5</v>
      </c>
      <c r="J24">
        <f t="shared" ref="J24:J25" si="0">I24-L16</f>
        <v>2.6760076025311719E-5</v>
      </c>
      <c r="K24" s="5">
        <f t="shared" ref="K24:K25" si="1">L16/I24 * 100</f>
        <v>99.999993666254198</v>
      </c>
    </row>
    <row r="25" spans="1:12" ht="17" thickBot="1" x14ac:dyDescent="0.25">
      <c r="I25" s="4">
        <v>415</v>
      </c>
      <c r="J25">
        <f t="shared" si="0"/>
        <v>-1.7358945967771433E-5</v>
      </c>
      <c r="K25" s="5">
        <f t="shared" si="1"/>
        <v>100.00000418287856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7739F-1052-4442-9D37-24550894C082}">
  <dimension ref="B14:D45"/>
  <sheetViews>
    <sheetView workbookViewId="0">
      <selection activeCell="G31" sqref="G31"/>
    </sheetView>
  </sheetViews>
  <sheetFormatPr baseColWidth="10" defaultRowHeight="16" x14ac:dyDescent="0.2"/>
  <cols>
    <col min="2" max="2" width="16.1640625" customWidth="1"/>
    <col min="3" max="3" width="13" bestFit="1" customWidth="1"/>
    <col min="4" max="4" width="12.1640625" bestFit="1" customWidth="1"/>
  </cols>
  <sheetData>
    <row r="14" spans="3:4" ht="17" thickBot="1" x14ac:dyDescent="0.25"/>
    <row r="15" spans="3:4" ht="17" thickBot="1" x14ac:dyDescent="0.25">
      <c r="C15" s="1" t="s">
        <v>0</v>
      </c>
      <c r="D15" s="1">
        <v>80</v>
      </c>
    </row>
    <row r="16" spans="3:4" ht="17" thickBot="1" x14ac:dyDescent="0.25">
      <c r="C16" s="1" t="s">
        <v>1</v>
      </c>
      <c r="D16" s="1">
        <v>20</v>
      </c>
    </row>
    <row r="17" spans="3:4" ht="17" thickBot="1" x14ac:dyDescent="0.25">
      <c r="C17" s="1" t="s">
        <v>2</v>
      </c>
      <c r="D17" s="1">
        <v>-300</v>
      </c>
    </row>
    <row r="18" spans="3:4" ht="17" thickBot="1" x14ac:dyDescent="0.25">
      <c r="C18" s="1" t="s">
        <v>3</v>
      </c>
      <c r="D18" s="1">
        <v>400</v>
      </c>
    </row>
    <row r="20" spans="3:4" ht="17" thickBot="1" x14ac:dyDescent="0.25"/>
    <row r="21" spans="3:4" ht="17" thickBot="1" x14ac:dyDescent="0.25">
      <c r="C21" s="1" t="s">
        <v>4</v>
      </c>
      <c r="D21" s="1">
        <f>(D15/2)*(D29^2 -2*D29*D30+D30^2)</f>
        <v>562.4359114235267</v>
      </c>
    </row>
    <row r="22" spans="3:4" ht="17" thickBot="1" x14ac:dyDescent="0.25">
      <c r="C22" s="1" t="s">
        <v>5</v>
      </c>
      <c r="D22" s="1">
        <f>(D15/2)*(D30^2-2*D30*D31+D31^2)</f>
        <v>562.30769927264191</v>
      </c>
    </row>
    <row r="23" spans="3:4" ht="17" thickBot="1" x14ac:dyDescent="0.25">
      <c r="C23" s="1" t="s">
        <v>6</v>
      </c>
      <c r="D23" s="1">
        <f>(D15/2)*(D31^2-2*D31*D32+D32^2)</f>
        <v>562.17918620444834</v>
      </c>
    </row>
    <row r="24" spans="3:4" ht="17" thickBot="1" x14ac:dyDescent="0.25">
      <c r="C24" s="1" t="s">
        <v>7</v>
      </c>
      <c r="D24" s="1">
        <f>(D15/2)*(D32^2-2*D32*D33+D33^2)</f>
        <v>562.04773055040278</v>
      </c>
    </row>
    <row r="25" spans="3:4" ht="17" thickBot="1" x14ac:dyDescent="0.25">
      <c r="C25" s="1" t="s">
        <v>12</v>
      </c>
      <c r="D25" s="1">
        <f>D17*D29</f>
        <v>-128996.76693496064</v>
      </c>
    </row>
    <row r="26" spans="3:4" ht="17" thickBot="1" x14ac:dyDescent="0.25">
      <c r="C26" s="1" t="s">
        <v>15</v>
      </c>
      <c r="D26" s="1">
        <f>(D16/2)*(D33^2 - 2*D33*D18+D18^2)</f>
        <v>2247.7971019377583</v>
      </c>
    </row>
    <row r="27" spans="3:4" ht="17" thickBot="1" x14ac:dyDescent="0.25">
      <c r="C27" s="1" t="s">
        <v>8</v>
      </c>
      <c r="D27" s="1">
        <f>SUM(D21:D26)</f>
        <v>-124499.99930557187</v>
      </c>
    </row>
    <row r="28" spans="3:4" ht="17" thickBot="1" x14ac:dyDescent="0.25"/>
    <row r="29" spans="3:4" ht="17" thickBot="1" x14ac:dyDescent="0.25">
      <c r="C29" s="1" t="s">
        <v>9</v>
      </c>
      <c r="D29" s="1">
        <v>429.98922311653547</v>
      </c>
    </row>
    <row r="30" spans="3:4" ht="17" thickBot="1" x14ac:dyDescent="0.25">
      <c r="C30" s="1" t="s">
        <v>10</v>
      </c>
      <c r="D30" s="1">
        <v>426.23943675120694</v>
      </c>
    </row>
    <row r="31" spans="3:4" ht="17" thickBot="1" x14ac:dyDescent="0.25">
      <c r="C31" s="1" t="s">
        <v>11</v>
      </c>
      <c r="D31" s="1">
        <v>422.49007780842788</v>
      </c>
    </row>
    <row r="32" spans="3:4" ht="17" thickBot="1" x14ac:dyDescent="0.25">
      <c r="C32" s="1" t="s">
        <v>13</v>
      </c>
      <c r="D32" s="1">
        <v>418.74114734026949</v>
      </c>
    </row>
    <row r="33" spans="2:4" ht="17" thickBot="1" x14ac:dyDescent="0.25">
      <c r="C33" s="1" t="s">
        <v>14</v>
      </c>
      <c r="D33" s="1">
        <v>414.99265520826117</v>
      </c>
    </row>
    <row r="40" spans="2:4" ht="17" thickBot="1" x14ac:dyDescent="0.25">
      <c r="C40" t="s">
        <v>16</v>
      </c>
    </row>
    <row r="41" spans="2:4" ht="17" thickBot="1" x14ac:dyDescent="0.25">
      <c r="B41" s="3">
        <v>430</v>
      </c>
      <c r="C41" s="6">
        <f>B41-D29</f>
        <v>1.0776883464529874E-2</v>
      </c>
    </row>
    <row r="42" spans="2:4" ht="17" thickBot="1" x14ac:dyDescent="0.25">
      <c r="B42" s="4">
        <v>426.25</v>
      </c>
      <c r="C42" s="6">
        <f t="shared" ref="C42:C45" si="0">B42-D30</f>
        <v>1.056324879306203E-2</v>
      </c>
    </row>
    <row r="43" spans="2:4" ht="17" thickBot="1" x14ac:dyDescent="0.25">
      <c r="B43" s="4">
        <v>422.5</v>
      </c>
      <c r="C43" s="6">
        <f t="shared" si="0"/>
        <v>9.9221915721159348E-3</v>
      </c>
    </row>
    <row r="44" spans="2:4" ht="17" thickBot="1" x14ac:dyDescent="0.25">
      <c r="B44" s="4">
        <v>418.74</v>
      </c>
      <c r="C44" s="6">
        <f t="shared" si="0"/>
        <v>-1.1473402694832657E-3</v>
      </c>
    </row>
    <row r="45" spans="2:4" ht="17" thickBot="1" x14ac:dyDescent="0.25">
      <c r="B45" s="4">
        <v>415</v>
      </c>
      <c r="C45" s="6">
        <f t="shared" si="0"/>
        <v>7.344791738830736E-3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6C04E-C039-5A45-842C-96F03658400E}">
  <dimension ref="A1:C11"/>
  <sheetViews>
    <sheetView tabSelected="1" workbookViewId="0">
      <selection activeCell="B15" sqref="B15"/>
    </sheetView>
  </sheetViews>
  <sheetFormatPr baseColWidth="10" defaultRowHeight="16" x14ac:dyDescent="0.2"/>
  <cols>
    <col min="3" max="3" width="12.5" customWidth="1"/>
  </cols>
  <sheetData>
    <row r="1" spans="1:3" x14ac:dyDescent="0.2">
      <c r="A1" t="s">
        <v>17</v>
      </c>
      <c r="B1" t="s">
        <v>27</v>
      </c>
      <c r="C1" t="s">
        <v>19</v>
      </c>
    </row>
    <row r="2" spans="1:3" x14ac:dyDescent="0.2">
      <c r="A2">
        <v>50</v>
      </c>
      <c r="B2">
        <v>2.1705081462860099</v>
      </c>
      <c r="C2" s="9">
        <v>0.43669999999999998</v>
      </c>
    </row>
    <row r="3" spans="1:3" x14ac:dyDescent="0.2">
      <c r="A3">
        <v>100</v>
      </c>
      <c r="B3">
        <v>13.151388883590601</v>
      </c>
      <c r="C3" s="9">
        <v>0.10920000000000001</v>
      </c>
    </row>
    <row r="4" spans="1:3" x14ac:dyDescent="0.2">
      <c r="A4">
        <v>150</v>
      </c>
      <c r="B4">
        <v>69.365323066711397</v>
      </c>
      <c r="C4" s="9">
        <v>4.8500000000000001E-2</v>
      </c>
    </row>
    <row r="5" spans="1:3" x14ac:dyDescent="0.2">
      <c r="A5">
        <v>200</v>
      </c>
      <c r="B5">
        <v>252.294886350631</v>
      </c>
      <c r="C5" s="9">
        <v>2.7300000000000001E-2</v>
      </c>
    </row>
    <row r="6" spans="1:3" x14ac:dyDescent="0.2">
      <c r="A6">
        <v>250</v>
      </c>
      <c r="B6">
        <v>473.51924228668202</v>
      </c>
      <c r="C6" s="9">
        <v>1.7500000000000002E-2</v>
      </c>
    </row>
    <row r="7" spans="1:3" x14ac:dyDescent="0.2">
      <c r="A7">
        <v>300</v>
      </c>
      <c r="B7">
        <v>795.24115276336602</v>
      </c>
      <c r="C7" s="9">
        <v>1.21E-2</v>
      </c>
    </row>
    <row r="8" spans="1:3" x14ac:dyDescent="0.2">
      <c r="A8">
        <v>350</v>
      </c>
      <c r="B8">
        <v>1222.5032548904401</v>
      </c>
      <c r="C8" s="9">
        <v>8.8999999999999999E-3</v>
      </c>
    </row>
    <row r="9" spans="1:3" x14ac:dyDescent="0.2">
      <c r="A9">
        <v>400</v>
      </c>
      <c r="B9">
        <v>1660.0261311531001</v>
      </c>
      <c r="C9" s="9">
        <v>6.7999999999999996E-3</v>
      </c>
    </row>
    <row r="10" spans="1:3" x14ac:dyDescent="0.2">
      <c r="A10">
        <v>450</v>
      </c>
      <c r="B10">
        <v>2113.8959949016498</v>
      </c>
      <c r="C10" s="9">
        <v>5.4000000000000003E-3</v>
      </c>
    </row>
    <row r="11" spans="1:3" x14ac:dyDescent="0.2">
      <c r="A11">
        <v>500</v>
      </c>
      <c r="B11">
        <v>2534.2977519035298</v>
      </c>
      <c r="C11" s="9">
        <v>4.4000000000000003E-3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E5627-2300-9B4E-A9E8-4FDC2F128C41}">
  <dimension ref="A1:D7"/>
  <sheetViews>
    <sheetView zoomScaleNormal="100" workbookViewId="0">
      <selection sqref="A1:D7"/>
    </sheetView>
  </sheetViews>
  <sheetFormatPr baseColWidth="10" defaultRowHeight="16" x14ac:dyDescent="0.2"/>
  <cols>
    <col min="1" max="1" width="12.1640625" customWidth="1"/>
  </cols>
  <sheetData>
    <row r="1" spans="1:4" x14ac:dyDescent="0.2">
      <c r="B1" t="s">
        <v>19</v>
      </c>
      <c r="C1" t="s">
        <v>20</v>
      </c>
      <c r="D1" t="s">
        <v>21</v>
      </c>
    </row>
    <row r="2" spans="1:4" x14ac:dyDescent="0.2">
      <c r="A2" t="s">
        <v>23</v>
      </c>
      <c r="B2" s="7">
        <v>5.4600000000000003E-2</v>
      </c>
      <c r="C2" s="7">
        <v>68.983485999999999</v>
      </c>
      <c r="D2" s="7">
        <v>19.9893</v>
      </c>
    </row>
    <row r="3" spans="1:4" x14ac:dyDescent="0.2">
      <c r="A3" t="s">
        <v>24</v>
      </c>
      <c r="B3" s="7">
        <v>0.10920000000000001</v>
      </c>
      <c r="C3" s="7">
        <v>37.500213000000002</v>
      </c>
      <c r="D3" s="7">
        <v>19.9953</v>
      </c>
    </row>
    <row r="4" spans="1:4" x14ac:dyDescent="0.2">
      <c r="A4" t="s">
        <v>18</v>
      </c>
      <c r="B4" s="8">
        <v>0.43669999999999998</v>
      </c>
      <c r="C4" s="8">
        <v>7.6774550000000001</v>
      </c>
      <c r="D4" s="8">
        <v>20.031300000000002</v>
      </c>
    </row>
    <row r="5" spans="1:4" x14ac:dyDescent="0.2">
      <c r="A5" t="s">
        <v>22</v>
      </c>
      <c r="B5" s="7">
        <v>1.7452000000000001</v>
      </c>
      <c r="C5" s="7">
        <v>1.769638</v>
      </c>
      <c r="D5" s="7">
        <v>20.1752</v>
      </c>
    </row>
    <row r="6" spans="1:4" x14ac:dyDescent="0.2">
      <c r="A6" t="s">
        <v>25</v>
      </c>
      <c r="B6" s="7">
        <v>3.4843000000000002</v>
      </c>
      <c r="C6" s="7">
        <v>0.85682999999999998</v>
      </c>
      <c r="D6" s="7">
        <v>20.366800000000001</v>
      </c>
    </row>
    <row r="7" spans="1:4" x14ac:dyDescent="0.2">
      <c r="A7" t="s">
        <v>26</v>
      </c>
      <c r="B7" s="7">
        <v>43.478299999999997</v>
      </c>
      <c r="C7" s="7">
        <v>6.7628999999999995E-2</v>
      </c>
      <c r="D7" s="7">
        <v>24.858599999999999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zmiana NE</vt:lpstr>
      <vt:lpstr>zmiana DT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Mikita Shmialiou</dc:creator>
  <cp:lastModifiedBy>Mikita Shmialiou</cp:lastModifiedBy>
  <dcterms:created xsi:type="dcterms:W3CDTF">2025-05-09T07:06:44Z</dcterms:created>
  <dcterms:modified xsi:type="dcterms:W3CDTF">2025-06-28T06:50:23Z</dcterms:modified>
</cp:coreProperties>
</file>