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MM\tip\"/>
    </mc:Choice>
  </mc:AlternateContent>
  <xr:revisionPtr revIDLastSave="0" documentId="13_ncr:1_{D93A6AFE-FE31-441C-879A-0AA9C5461025}" xr6:coauthVersionLast="45" xr6:coauthVersionMax="45" xr10:uidLastSave="{00000000-0000-0000-0000-000000000000}"/>
  <bookViews>
    <workbookView xWindow="1875" yWindow="1830" windowWidth="21600" windowHeight="11205" activeTab="2" xr2:uid="{6FC8DB8E-CE8B-442A-B9EE-8264930779E8}"/>
  </bookViews>
  <sheets>
    <sheet name="Задание 1" sheetId="1" r:id="rId1"/>
    <sheet name="Задание 2" sheetId="2" r:id="rId2"/>
    <sheet name="Лист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2" l="1"/>
  <c r="D7" i="2"/>
  <c r="J27" i="1"/>
  <c r="B28" i="1" l="1"/>
  <c r="Q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5" i="1"/>
  <c r="B27" i="1"/>
  <c r="Q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4" i="1"/>
  <c r="C22" i="1" l="1"/>
  <c r="C23" i="1" s="1"/>
  <c r="D22" i="1"/>
  <c r="E22" i="1"/>
  <c r="F22" i="1"/>
  <c r="F23" i="1" s="1"/>
  <c r="G22" i="1"/>
  <c r="G23" i="1" s="1"/>
  <c r="H22" i="1"/>
  <c r="H23" i="1" s="1"/>
  <c r="I22" i="1"/>
  <c r="I23" i="1" s="1"/>
  <c r="J22" i="1"/>
  <c r="J23" i="1" s="1"/>
  <c r="K22" i="1"/>
  <c r="K23" i="1" s="1"/>
  <c r="L22" i="1"/>
  <c r="M22" i="1"/>
  <c r="N22" i="1"/>
  <c r="O22" i="1"/>
  <c r="O23" i="1" s="1"/>
  <c r="P22" i="1"/>
  <c r="P23" i="1" s="1"/>
  <c r="D23" i="1"/>
  <c r="E23" i="1"/>
  <c r="L23" i="1"/>
  <c r="M23" i="1"/>
  <c r="N23" i="1"/>
  <c r="B23" i="1"/>
  <c r="B22" i="1"/>
  <c r="D20" i="1"/>
  <c r="B20" i="1"/>
  <c r="B18" i="1"/>
  <c r="B17" i="1"/>
  <c r="B13" i="1"/>
  <c r="Q11" i="1"/>
  <c r="Q10" i="1"/>
  <c r="Q9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9" i="1"/>
  <c r="B7" i="1"/>
  <c r="B6" i="1"/>
</calcChain>
</file>

<file path=xl/sharedStrings.xml><?xml version="1.0" encoding="utf-8"?>
<sst xmlns="http://schemas.openxmlformats.org/spreadsheetml/2006/main" count="39" uniqueCount="37">
  <si>
    <t>Переменные</t>
  </si>
  <si>
    <t>Статистические данные</t>
  </si>
  <si>
    <t>X</t>
  </si>
  <si>
    <t>Y</t>
  </si>
  <si>
    <t xml:space="preserve">x ср. = </t>
  </si>
  <si>
    <t>y ср. =</t>
  </si>
  <si>
    <t>(x - x ср.)^2</t>
  </si>
  <si>
    <t>∑</t>
  </si>
  <si>
    <t>(x - x ср.)(y - y ср.)</t>
  </si>
  <si>
    <t>(y - y ср.)^2</t>
  </si>
  <si>
    <r>
      <t>r</t>
    </r>
    <r>
      <rPr>
        <vertAlign val="subscript"/>
        <sz val="14"/>
        <color theme="1"/>
        <rFont val="Times New Roman"/>
        <family val="1"/>
        <charset val="204"/>
      </rPr>
      <t xml:space="preserve">xy </t>
    </r>
    <r>
      <rPr>
        <sz val="14"/>
        <color theme="1"/>
        <rFont val="Times New Roman"/>
        <family val="1"/>
        <charset val="204"/>
      </rPr>
      <t>=</t>
    </r>
  </si>
  <si>
    <r>
      <t>r</t>
    </r>
    <r>
      <rPr>
        <vertAlign val="subscript"/>
        <sz val="14"/>
        <color theme="1"/>
        <rFont val="Times New Roman"/>
        <family val="1"/>
        <charset val="204"/>
      </rPr>
      <t xml:space="preserve">xy </t>
    </r>
    <r>
      <rPr>
        <sz val="14"/>
        <color theme="1"/>
        <rFont val="Times New Roman"/>
        <family val="1"/>
        <charset val="204"/>
      </rPr>
      <t>&gt; 0.7 =&gt; связь тесная</t>
    </r>
  </si>
  <si>
    <t>b =</t>
  </si>
  <si>
    <t xml:space="preserve">a = </t>
  </si>
  <si>
    <t>Уравнение регрессии</t>
  </si>
  <si>
    <t xml:space="preserve">ỹ = </t>
  </si>
  <si>
    <t>+</t>
  </si>
  <si>
    <t>x</t>
  </si>
  <si>
    <t>ỹ</t>
  </si>
  <si>
    <t>ē =</t>
  </si>
  <si>
    <t>y - ỹ</t>
  </si>
  <si>
    <t>ошибка</t>
  </si>
  <si>
    <t>ср. отн. ошибка =</t>
  </si>
  <si>
    <t>=</t>
  </si>
  <si>
    <t>A1</t>
  </si>
  <si>
    <t>A2</t>
  </si>
  <si>
    <t>A3</t>
  </si>
  <si>
    <t>B1</t>
  </si>
  <si>
    <t>B2</t>
  </si>
  <si>
    <t>B3</t>
  </si>
  <si>
    <t>B4</t>
  </si>
  <si>
    <t>Нижняя цена игры =</t>
  </si>
  <si>
    <t>Верхняя цена игры =</t>
  </si>
  <si>
    <t>Седловая точка - A2B3</t>
  </si>
  <si>
    <t>α = min(Ai)</t>
  </si>
  <si>
    <t>β = max(Bi)</t>
  </si>
  <si>
    <t>Цена игры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</si>
</sst>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</font>
    <font>
      <vertAlign val="subscript"/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Border="1"/>
    <xf numFmtId="0" fontId="1" fillId="0" borderId="11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0" xfId="0" applyFont="1" applyBorder="1"/>
    <xf numFmtId="0" fontId="1" fillId="0" borderId="10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Исходные 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1'!$B$3:$P$3</c:f>
              <c:numCache>
                <c:formatCode>General</c:formatCode>
                <c:ptCount val="15"/>
                <c:pt idx="0">
                  <c:v>110</c:v>
                </c:pt>
                <c:pt idx="1">
                  <c:v>120</c:v>
                </c:pt>
                <c:pt idx="2">
                  <c:v>140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400</c:v>
                </c:pt>
              </c:numCache>
            </c:numRef>
          </c:xVal>
          <c:yVal>
            <c:numRef>
              <c:f>'Задание 1'!$B$4:$P$4</c:f>
              <c:numCache>
                <c:formatCode>General</c:formatCode>
                <c:ptCount val="15"/>
                <c:pt idx="0">
                  <c:v>1870</c:v>
                </c:pt>
                <c:pt idx="1">
                  <c:v>1900</c:v>
                </c:pt>
                <c:pt idx="2">
                  <c:v>2011</c:v>
                </c:pt>
                <c:pt idx="3">
                  <c:v>2100</c:v>
                </c:pt>
                <c:pt idx="4">
                  <c:v>2210</c:v>
                </c:pt>
                <c:pt idx="5">
                  <c:v>2182</c:v>
                </c:pt>
                <c:pt idx="6">
                  <c:v>2310</c:v>
                </c:pt>
                <c:pt idx="7">
                  <c:v>2534</c:v>
                </c:pt>
                <c:pt idx="8">
                  <c:v>2600</c:v>
                </c:pt>
                <c:pt idx="9">
                  <c:v>2756</c:v>
                </c:pt>
                <c:pt idx="10">
                  <c:v>3187</c:v>
                </c:pt>
                <c:pt idx="11">
                  <c:v>3482</c:v>
                </c:pt>
                <c:pt idx="12">
                  <c:v>4170</c:v>
                </c:pt>
                <c:pt idx="13">
                  <c:v>4888</c:v>
                </c:pt>
                <c:pt idx="14">
                  <c:v>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0-4A91-9035-B7EDF8145321}"/>
            </c:ext>
          </c:extLst>
        </c:ser>
        <c:ser>
          <c:idx val="1"/>
          <c:order val="1"/>
          <c:tx>
            <c:v>Полученная зависимость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'Задание 1'!$B$3:$P$3</c:f>
              <c:numCache>
                <c:formatCode>General</c:formatCode>
                <c:ptCount val="15"/>
                <c:pt idx="0">
                  <c:v>110</c:v>
                </c:pt>
                <c:pt idx="1">
                  <c:v>120</c:v>
                </c:pt>
                <c:pt idx="2">
                  <c:v>140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400</c:v>
                </c:pt>
              </c:numCache>
            </c:numRef>
          </c:xVal>
          <c:yVal>
            <c:numRef>
              <c:f>'Задание 1'!$B$23:$P$23</c:f>
              <c:numCache>
                <c:formatCode>General</c:formatCode>
                <c:ptCount val="15"/>
                <c:pt idx="0">
                  <c:v>1238.2984286913756</c:v>
                </c:pt>
                <c:pt idx="1">
                  <c:v>1367.7935708288353</c:v>
                </c:pt>
                <c:pt idx="2">
                  <c:v>1626.7838551037541</c:v>
                </c:pt>
                <c:pt idx="3">
                  <c:v>2144.7644236535925</c:v>
                </c:pt>
                <c:pt idx="4">
                  <c:v>2274.259565791052</c:v>
                </c:pt>
                <c:pt idx="5">
                  <c:v>2403.7547079285114</c:v>
                </c:pt>
                <c:pt idx="6">
                  <c:v>2662.7449922034302</c:v>
                </c:pt>
                <c:pt idx="7">
                  <c:v>2921.7352764783495</c:v>
                </c:pt>
                <c:pt idx="8">
                  <c:v>3180.7255607532684</c:v>
                </c:pt>
                <c:pt idx="9">
                  <c:v>3439.7158450281872</c:v>
                </c:pt>
                <c:pt idx="10">
                  <c:v>3698.7061293031065</c:v>
                </c:pt>
                <c:pt idx="11">
                  <c:v>3957.6964135780254</c:v>
                </c:pt>
                <c:pt idx="12">
                  <c:v>4216.6866978529442</c:v>
                </c:pt>
                <c:pt idx="13">
                  <c:v>4475.676982127864</c:v>
                </c:pt>
                <c:pt idx="14">
                  <c:v>4993.6575506777017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0-4A91-9035-B7EDF8145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025152"/>
        <c:axId val="1290469440"/>
      </c:scatterChart>
      <c:valAx>
        <c:axId val="129802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0469440"/>
        <c:crosses val="autoZero"/>
        <c:crossBetween val="midCat"/>
      </c:valAx>
      <c:valAx>
        <c:axId val="12904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802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84735</xdr:colOff>
      <xdr:row>13</xdr:row>
      <xdr:rowOff>140710</xdr:rowOff>
    </xdr:from>
    <xdr:to>
      <xdr:col>17</xdr:col>
      <xdr:colOff>89065</xdr:colOff>
      <xdr:row>20</xdr:row>
      <xdr:rowOff>69273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EB4E12-4D59-4788-96CB-ECC8E5425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E984F-C7F2-4A74-B86F-6C3452719268}">
  <dimension ref="A1:R38"/>
  <sheetViews>
    <sheetView topLeftCell="A4" zoomScale="70" zoomScaleNormal="70" workbookViewId="0">
      <selection activeCell="L32" sqref="L32"/>
    </sheetView>
  </sheetViews>
  <sheetFormatPr defaultColWidth="8.85546875" defaultRowHeight="18.75" x14ac:dyDescent="0.3"/>
  <cols>
    <col min="1" max="1" width="22.28515625" style="3" customWidth="1"/>
    <col min="2" max="2" width="15.7109375" style="3" bestFit="1" customWidth="1"/>
    <col min="3" max="16" width="8.85546875" style="3"/>
    <col min="17" max="17" width="15.7109375" style="3" bestFit="1" customWidth="1"/>
    <col min="18" max="16384" width="8.85546875" style="3"/>
  </cols>
  <sheetData>
    <row r="1" spans="1:18" ht="19.5" thickBot="1" x14ac:dyDescent="0.35">
      <c r="A1" s="4"/>
    </row>
    <row r="2" spans="1:18" ht="19.5" thickBot="1" x14ac:dyDescent="0.35">
      <c r="A2" s="5" t="s">
        <v>0</v>
      </c>
      <c r="B2" s="33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</row>
    <row r="3" spans="1:18" ht="19.5" thickBot="1" x14ac:dyDescent="0.35">
      <c r="A3" s="1" t="s">
        <v>2</v>
      </c>
      <c r="B3" s="2">
        <v>110</v>
      </c>
      <c r="C3" s="2">
        <v>120</v>
      </c>
      <c r="D3" s="2">
        <v>140</v>
      </c>
      <c r="E3" s="2">
        <v>180</v>
      </c>
      <c r="F3" s="2">
        <v>190</v>
      </c>
      <c r="G3" s="2">
        <v>200</v>
      </c>
      <c r="H3" s="2">
        <v>220</v>
      </c>
      <c r="I3" s="2">
        <v>240</v>
      </c>
      <c r="J3" s="2">
        <v>260</v>
      </c>
      <c r="K3" s="2">
        <v>280</v>
      </c>
      <c r="L3" s="2">
        <v>300</v>
      </c>
      <c r="M3" s="2">
        <v>320</v>
      </c>
      <c r="N3" s="2">
        <v>340</v>
      </c>
      <c r="O3" s="2">
        <v>360</v>
      </c>
      <c r="P3" s="2">
        <v>400</v>
      </c>
    </row>
    <row r="4" spans="1:18" ht="19.5" thickBot="1" x14ac:dyDescent="0.35">
      <c r="A4" s="1" t="s">
        <v>3</v>
      </c>
      <c r="B4" s="2">
        <v>1870</v>
      </c>
      <c r="C4" s="2">
        <v>1900</v>
      </c>
      <c r="D4" s="2">
        <v>2011</v>
      </c>
      <c r="E4" s="2">
        <v>2100</v>
      </c>
      <c r="F4" s="2">
        <v>2210</v>
      </c>
      <c r="G4" s="2">
        <v>2182</v>
      </c>
      <c r="H4" s="2">
        <v>2310</v>
      </c>
      <c r="I4" s="2">
        <v>2534</v>
      </c>
      <c r="J4" s="2">
        <v>2600</v>
      </c>
      <c r="K4" s="2">
        <v>2756</v>
      </c>
      <c r="L4" s="2">
        <v>3187</v>
      </c>
      <c r="M4" s="2">
        <v>3482</v>
      </c>
      <c r="N4" s="2">
        <v>4170</v>
      </c>
      <c r="O4" s="2">
        <v>4888</v>
      </c>
      <c r="P4" s="2">
        <v>6403</v>
      </c>
    </row>
    <row r="5" spans="1:18" x14ac:dyDescent="0.3">
      <c r="A5" s="4"/>
    </row>
    <row r="6" spans="1:18" x14ac:dyDescent="0.3">
      <c r="A6" s="7" t="s">
        <v>4</v>
      </c>
      <c r="B6" s="8">
        <f>AVERAGE(B3:P3)</f>
        <v>244</v>
      </c>
      <c r="D6" s="6"/>
    </row>
    <row r="7" spans="1:18" x14ac:dyDescent="0.3">
      <c r="A7" s="7" t="s">
        <v>5</v>
      </c>
      <c r="B7" s="8">
        <f>AVERAGE(B4:P4)</f>
        <v>2973.5333333333333</v>
      </c>
    </row>
    <row r="8" spans="1:18" x14ac:dyDescent="0.3">
      <c r="Q8" s="26" t="s">
        <v>7</v>
      </c>
    </row>
    <row r="9" spans="1:18" x14ac:dyDescent="0.3">
      <c r="A9" s="16" t="s">
        <v>8</v>
      </c>
      <c r="B9" s="19">
        <f>(B3-$B$6)*(B4-$B$7)</f>
        <v>147873.46666666667</v>
      </c>
      <c r="C9" s="19">
        <f t="shared" ref="C9:P9" si="0">(C3-$B$6)*(C4-$B$7)</f>
        <v>133118.13333333333</v>
      </c>
      <c r="D9" s="19">
        <f t="shared" si="0"/>
        <v>100103.46666666666</v>
      </c>
      <c r="E9" s="19">
        <f t="shared" si="0"/>
        <v>55906.133333333331</v>
      </c>
      <c r="F9" s="19">
        <f t="shared" si="0"/>
        <v>41230.799999999996</v>
      </c>
      <c r="G9" s="19">
        <f t="shared" si="0"/>
        <v>34827.466666666667</v>
      </c>
      <c r="H9" s="19">
        <f t="shared" si="0"/>
        <v>15924.8</v>
      </c>
      <c r="I9" s="19">
        <f t="shared" si="0"/>
        <v>1758.1333333333332</v>
      </c>
      <c r="J9" s="19">
        <f t="shared" si="0"/>
        <v>-5976.5333333333328</v>
      </c>
      <c r="K9" s="19">
        <f t="shared" si="0"/>
        <v>-7831.1999999999989</v>
      </c>
      <c r="L9" s="19">
        <f t="shared" si="0"/>
        <v>11954.133333333335</v>
      </c>
      <c r="M9" s="19">
        <f t="shared" si="0"/>
        <v>38643.466666666667</v>
      </c>
      <c r="N9" s="19">
        <f t="shared" si="0"/>
        <v>114860.8</v>
      </c>
      <c r="O9" s="19">
        <f t="shared" si="0"/>
        <v>222078.13333333333</v>
      </c>
      <c r="P9" s="20">
        <f t="shared" si="0"/>
        <v>534996.80000000005</v>
      </c>
      <c r="Q9" s="21">
        <f>SUM(B9:P9)</f>
        <v>1439468</v>
      </c>
      <c r="R9" s="21"/>
    </row>
    <row r="10" spans="1:18" x14ac:dyDescent="0.3">
      <c r="A10" s="17" t="s">
        <v>6</v>
      </c>
      <c r="B10" s="22">
        <f>(B3-$B$6)^2</f>
        <v>17956</v>
      </c>
      <c r="C10" s="22">
        <f t="shared" ref="C10:P10" si="1">(C3-$B$6)^2</f>
        <v>15376</v>
      </c>
      <c r="D10" s="22">
        <f t="shared" si="1"/>
        <v>10816</v>
      </c>
      <c r="E10" s="22">
        <f t="shared" si="1"/>
        <v>4096</v>
      </c>
      <c r="F10" s="22">
        <f t="shared" si="1"/>
        <v>2916</v>
      </c>
      <c r="G10" s="22">
        <f t="shared" si="1"/>
        <v>1936</v>
      </c>
      <c r="H10" s="22">
        <f t="shared" si="1"/>
        <v>576</v>
      </c>
      <c r="I10" s="22">
        <f t="shared" si="1"/>
        <v>16</v>
      </c>
      <c r="J10" s="22">
        <f t="shared" si="1"/>
        <v>256</v>
      </c>
      <c r="K10" s="22">
        <f t="shared" si="1"/>
        <v>1296</v>
      </c>
      <c r="L10" s="22">
        <f t="shared" si="1"/>
        <v>3136</v>
      </c>
      <c r="M10" s="22">
        <f t="shared" si="1"/>
        <v>5776</v>
      </c>
      <c r="N10" s="22">
        <f t="shared" si="1"/>
        <v>9216</v>
      </c>
      <c r="O10" s="22">
        <f t="shared" si="1"/>
        <v>13456</v>
      </c>
      <c r="P10" s="23">
        <f t="shared" si="1"/>
        <v>24336</v>
      </c>
      <c r="Q10" s="21">
        <f>SUM(B10:P10)</f>
        <v>111160</v>
      </c>
      <c r="R10" s="21"/>
    </row>
    <row r="11" spans="1:18" x14ac:dyDescent="0.3">
      <c r="A11" s="18" t="s">
        <v>9</v>
      </c>
      <c r="B11" s="24">
        <f>(B4-$B$7)^2</f>
        <v>1217785.8177777778</v>
      </c>
      <c r="C11" s="24">
        <f t="shared" ref="C11:P11" si="2">(C4-$B$7)^2</f>
        <v>1152473.8177777778</v>
      </c>
      <c r="D11" s="24">
        <f t="shared" si="2"/>
        <v>926470.41777777777</v>
      </c>
      <c r="E11" s="24">
        <f t="shared" si="2"/>
        <v>763060.48444444442</v>
      </c>
      <c r="F11" s="24">
        <f t="shared" si="2"/>
        <v>582983.15111111104</v>
      </c>
      <c r="G11" s="24">
        <f t="shared" si="2"/>
        <v>626525.01777777774</v>
      </c>
      <c r="H11" s="24">
        <f t="shared" si="2"/>
        <v>440276.48444444442</v>
      </c>
      <c r="I11" s="24">
        <f t="shared" si="2"/>
        <v>193189.5511111111</v>
      </c>
      <c r="J11" s="24">
        <f t="shared" si="2"/>
        <v>139527.15111111107</v>
      </c>
      <c r="K11" s="24">
        <f t="shared" si="2"/>
        <v>47320.751111111094</v>
      </c>
      <c r="L11" s="24">
        <f t="shared" si="2"/>
        <v>45568.017777777794</v>
      </c>
      <c r="M11" s="24">
        <f t="shared" si="2"/>
        <v>258538.35111111114</v>
      </c>
      <c r="N11" s="24">
        <f t="shared" si="2"/>
        <v>1431532.4844444445</v>
      </c>
      <c r="O11" s="24">
        <f t="shared" si="2"/>
        <v>3665182.6177777778</v>
      </c>
      <c r="P11" s="25">
        <f t="shared" si="2"/>
        <v>11761241.617777778</v>
      </c>
      <c r="Q11" s="21">
        <f>SUM(B11:P11)</f>
        <v>23251675.733333334</v>
      </c>
      <c r="R11" s="21"/>
    </row>
    <row r="13" spans="1:18" ht="20.25" x14ac:dyDescent="0.35">
      <c r="A13" s="7" t="s">
        <v>10</v>
      </c>
      <c r="B13" s="3">
        <f>Q9/SQRT(Q10*Q11)</f>
        <v>0.89536603733165887</v>
      </c>
      <c r="D13" s="8" t="s">
        <v>11</v>
      </c>
    </row>
    <row r="15" spans="1:18" x14ac:dyDescent="0.3">
      <c r="A15" s="36" t="s">
        <v>14</v>
      </c>
      <c r="B15" s="37"/>
      <c r="C15" s="37"/>
      <c r="D15" s="37"/>
      <c r="E15" s="38"/>
    </row>
    <row r="16" spans="1:18" x14ac:dyDescent="0.3">
      <c r="A16" s="27"/>
      <c r="B16" s="11"/>
      <c r="C16" s="11"/>
      <c r="D16" s="11"/>
      <c r="E16" s="12"/>
    </row>
    <row r="17" spans="1:17" x14ac:dyDescent="0.3">
      <c r="A17" s="28" t="s">
        <v>12</v>
      </c>
      <c r="B17" s="11">
        <f>Q9/Q10</f>
        <v>12.949514213745951</v>
      </c>
      <c r="C17" s="11"/>
      <c r="D17" s="11"/>
      <c r="E17" s="12"/>
    </row>
    <row r="18" spans="1:17" x14ac:dyDescent="0.3">
      <c r="A18" s="28" t="s">
        <v>13</v>
      </c>
      <c r="B18" s="11">
        <f>B7-B17*B6</f>
        <v>-186.14813482067893</v>
      </c>
      <c r="C18" s="11"/>
      <c r="D18" s="11"/>
      <c r="E18" s="12"/>
    </row>
    <row r="19" spans="1:17" x14ac:dyDescent="0.3">
      <c r="A19" s="27"/>
      <c r="B19" s="11"/>
      <c r="C19" s="11"/>
      <c r="D19" s="11"/>
      <c r="E19" s="12"/>
    </row>
    <row r="20" spans="1:17" x14ac:dyDescent="0.3">
      <c r="A20" s="29" t="s">
        <v>15</v>
      </c>
      <c r="B20" s="13">
        <f>B18</f>
        <v>-186.14813482067893</v>
      </c>
      <c r="C20" s="30" t="s">
        <v>16</v>
      </c>
      <c r="D20" s="13">
        <f>B17</f>
        <v>12.949514213745951</v>
      </c>
      <c r="E20" s="14" t="s">
        <v>17</v>
      </c>
    </row>
    <row r="22" spans="1:17" x14ac:dyDescent="0.3">
      <c r="A22" s="15" t="s">
        <v>17</v>
      </c>
      <c r="B22" s="9">
        <f>B3</f>
        <v>110</v>
      </c>
      <c r="C22" s="9">
        <f t="shared" ref="C22:P22" si="3">C3</f>
        <v>120</v>
      </c>
      <c r="D22" s="9">
        <f t="shared" si="3"/>
        <v>140</v>
      </c>
      <c r="E22" s="9">
        <f t="shared" si="3"/>
        <v>180</v>
      </c>
      <c r="F22" s="9">
        <f t="shared" si="3"/>
        <v>190</v>
      </c>
      <c r="G22" s="9">
        <f t="shared" si="3"/>
        <v>200</v>
      </c>
      <c r="H22" s="9">
        <f t="shared" si="3"/>
        <v>220</v>
      </c>
      <c r="I22" s="9">
        <f t="shared" si="3"/>
        <v>240</v>
      </c>
      <c r="J22" s="9">
        <f t="shared" si="3"/>
        <v>260</v>
      </c>
      <c r="K22" s="9">
        <f t="shared" si="3"/>
        <v>280</v>
      </c>
      <c r="L22" s="9">
        <f t="shared" si="3"/>
        <v>300</v>
      </c>
      <c r="M22" s="9">
        <f t="shared" si="3"/>
        <v>320</v>
      </c>
      <c r="N22" s="9">
        <f t="shared" si="3"/>
        <v>340</v>
      </c>
      <c r="O22" s="9">
        <f t="shared" si="3"/>
        <v>360</v>
      </c>
      <c r="P22" s="10">
        <f t="shared" si="3"/>
        <v>400</v>
      </c>
    </row>
    <row r="23" spans="1:17" x14ac:dyDescent="0.3">
      <c r="A23" s="31" t="s">
        <v>18</v>
      </c>
      <c r="B23" s="13">
        <f>$B$20+$D$20*B22</f>
        <v>1238.2984286913756</v>
      </c>
      <c r="C23" s="13">
        <f t="shared" ref="C23:P23" si="4">$B$20+$D$20*C22</f>
        <v>1367.7935708288353</v>
      </c>
      <c r="D23" s="13">
        <f t="shared" si="4"/>
        <v>1626.7838551037541</v>
      </c>
      <c r="E23" s="13">
        <f t="shared" si="4"/>
        <v>2144.7644236535925</v>
      </c>
      <c r="F23" s="13">
        <f t="shared" si="4"/>
        <v>2274.259565791052</v>
      </c>
      <c r="G23" s="13">
        <f t="shared" si="4"/>
        <v>2403.7547079285114</v>
      </c>
      <c r="H23" s="13">
        <f t="shared" si="4"/>
        <v>2662.7449922034302</v>
      </c>
      <c r="I23" s="13">
        <f t="shared" si="4"/>
        <v>2921.7352764783495</v>
      </c>
      <c r="J23" s="13">
        <f t="shared" si="4"/>
        <v>3180.7255607532684</v>
      </c>
      <c r="K23" s="13">
        <f t="shared" si="4"/>
        <v>3439.7158450281872</v>
      </c>
      <c r="L23" s="13">
        <f t="shared" si="4"/>
        <v>3698.7061293031065</v>
      </c>
      <c r="M23" s="13">
        <f t="shared" si="4"/>
        <v>3957.6964135780254</v>
      </c>
      <c r="N23" s="13">
        <f t="shared" si="4"/>
        <v>4216.6866978529442</v>
      </c>
      <c r="O23" s="13">
        <f t="shared" si="4"/>
        <v>4475.676982127864</v>
      </c>
      <c r="P23" s="14">
        <f t="shared" si="4"/>
        <v>4993.6575506777017</v>
      </c>
      <c r="Q23" s="26" t="s">
        <v>7</v>
      </c>
    </row>
    <row r="24" spans="1:17" x14ac:dyDescent="0.3">
      <c r="A24" s="15" t="s">
        <v>20</v>
      </c>
      <c r="B24" s="9">
        <f>B4-B23</f>
        <v>631.70157130862435</v>
      </c>
      <c r="C24" s="9">
        <f t="shared" ref="C24:P24" si="5">C4-C23</f>
        <v>532.2064291711647</v>
      </c>
      <c r="D24" s="9">
        <f t="shared" si="5"/>
        <v>384.21614489624585</v>
      </c>
      <c r="E24" s="9">
        <f t="shared" si="5"/>
        <v>-44.76442365359253</v>
      </c>
      <c r="F24" s="9">
        <f t="shared" si="5"/>
        <v>-64.259565791051955</v>
      </c>
      <c r="G24" s="9">
        <f t="shared" si="5"/>
        <v>-221.75470792851138</v>
      </c>
      <c r="H24" s="9">
        <f t="shared" si="5"/>
        <v>-352.74499220343023</v>
      </c>
      <c r="I24" s="9">
        <f t="shared" si="5"/>
        <v>-387.73527647834953</v>
      </c>
      <c r="J24" s="9">
        <f t="shared" si="5"/>
        <v>-580.72556075326838</v>
      </c>
      <c r="K24" s="9">
        <f t="shared" si="5"/>
        <v>-683.71584502818723</v>
      </c>
      <c r="L24" s="9">
        <f t="shared" si="5"/>
        <v>-511.70612930310654</v>
      </c>
      <c r="M24" s="9">
        <f t="shared" si="5"/>
        <v>-475.69641357802539</v>
      </c>
      <c r="N24" s="9">
        <f t="shared" si="5"/>
        <v>-46.686697852944235</v>
      </c>
      <c r="O24" s="9">
        <f t="shared" si="5"/>
        <v>412.32301787213601</v>
      </c>
      <c r="P24" s="10">
        <f t="shared" si="5"/>
        <v>1409.3424493222983</v>
      </c>
      <c r="Q24" s="3">
        <f>SUM(B24:P24)</f>
        <v>1.8189894035458565E-12</v>
      </c>
    </row>
    <row r="25" spans="1:17" x14ac:dyDescent="0.3">
      <c r="A25" s="39" t="s">
        <v>21</v>
      </c>
      <c r="B25" s="13">
        <f>ABS(B24)/B4</f>
        <v>0.33780832690300766</v>
      </c>
      <c r="C25" s="13">
        <f t="shared" ref="C25:P25" si="6">ABS(C24)/C4</f>
        <v>0.28010864693219195</v>
      </c>
      <c r="D25" s="13">
        <f t="shared" si="6"/>
        <v>0.19105725753169858</v>
      </c>
      <c r="E25" s="13">
        <f t="shared" si="6"/>
        <v>2.1316392215996443E-2</v>
      </c>
      <c r="F25" s="13">
        <f t="shared" si="6"/>
        <v>2.9076726602285951E-2</v>
      </c>
      <c r="G25" s="13">
        <f t="shared" si="6"/>
        <v>0.10162910537511979</v>
      </c>
      <c r="H25" s="13">
        <f t="shared" si="6"/>
        <v>0.15270345982832478</v>
      </c>
      <c r="I25" s="13">
        <f t="shared" si="6"/>
        <v>0.1530131319961916</v>
      </c>
      <c r="J25" s="13">
        <f t="shared" si="6"/>
        <v>0.22335598490510322</v>
      </c>
      <c r="K25" s="13">
        <f t="shared" si="6"/>
        <v>0.24808267236146125</v>
      </c>
      <c r="L25" s="13">
        <f t="shared" si="6"/>
        <v>0.16056044220367321</v>
      </c>
      <c r="M25" s="13">
        <f t="shared" si="6"/>
        <v>0.13661585685756042</v>
      </c>
      <c r="N25" s="13">
        <f t="shared" si="6"/>
        <v>1.1195850804063366E-2</v>
      </c>
      <c r="O25" s="13">
        <f t="shared" si="6"/>
        <v>8.4354136225887069E-2</v>
      </c>
      <c r="P25" s="14">
        <f t="shared" si="6"/>
        <v>0.22010658274594694</v>
      </c>
      <c r="Q25" s="3">
        <f>SUM(B25:P25)</f>
        <v>2.3509845734885131</v>
      </c>
    </row>
    <row r="27" spans="1:17" x14ac:dyDescent="0.3">
      <c r="A27" s="32" t="s">
        <v>19</v>
      </c>
      <c r="B27" s="3">
        <f>Q24/COUNT(B24:P24)</f>
        <v>1.2126596023639043E-13</v>
      </c>
      <c r="D27" s="7"/>
      <c r="E27" s="8"/>
      <c r="I27" s="7" t="s">
        <v>23</v>
      </c>
      <c r="J27" s="8">
        <f>INT(2*(COUNT(B24:P24)-2)/3 - 2*SQRT((16*COUNT(B24:P24)-29)/90))</f>
        <v>5</v>
      </c>
    </row>
    <row r="28" spans="1:17" x14ac:dyDescent="0.3">
      <c r="A28" s="3" t="s">
        <v>22</v>
      </c>
      <c r="B28" s="3">
        <f>Q25/COUNT(B25:P25)</f>
        <v>0.1567323048992342</v>
      </c>
    </row>
    <row r="36" spans="1:1" x14ac:dyDescent="0.3">
      <c r="A36" s="11"/>
    </row>
    <row r="37" spans="1:1" x14ac:dyDescent="0.3">
      <c r="A37" s="40"/>
    </row>
    <row r="38" spans="1:1" x14ac:dyDescent="0.3">
      <c r="A38" s="11"/>
    </row>
  </sheetData>
  <mergeCells count="2">
    <mergeCell ref="B2:P2"/>
    <mergeCell ref="A15:E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E2B2-33A8-49BC-A0C4-9C30D7A19D53}">
  <dimension ref="A1:F11"/>
  <sheetViews>
    <sheetView zoomScale="115" zoomScaleNormal="115" workbookViewId="0">
      <selection activeCell="A12" sqref="A12"/>
    </sheetView>
  </sheetViews>
  <sheetFormatPr defaultRowHeight="18.75" x14ac:dyDescent="0.3"/>
  <cols>
    <col min="1" max="1" width="13.5703125" style="3" customWidth="1"/>
    <col min="2" max="16384" width="9.140625" style="3"/>
  </cols>
  <sheetData>
    <row r="1" spans="1:6" ht="19.5" thickBot="1" x14ac:dyDescent="0.35">
      <c r="B1" s="3" t="s">
        <v>27</v>
      </c>
      <c r="C1" s="3" t="s">
        <v>28</v>
      </c>
      <c r="D1" s="3" t="s">
        <v>29</v>
      </c>
      <c r="E1" s="3" t="s">
        <v>30</v>
      </c>
      <c r="F1" s="3" t="s">
        <v>34</v>
      </c>
    </row>
    <row r="2" spans="1:6" ht="19.5" thickBot="1" x14ac:dyDescent="0.35">
      <c r="A2" s="7" t="s">
        <v>24</v>
      </c>
      <c r="B2" s="41">
        <v>4</v>
      </c>
      <c r="C2" s="42">
        <v>3</v>
      </c>
      <c r="D2" s="42">
        <v>2</v>
      </c>
      <c r="E2" s="42">
        <v>3</v>
      </c>
      <c r="F2" s="43">
        <v>2</v>
      </c>
    </row>
    <row r="3" spans="1:6" ht="19.5" thickBot="1" x14ac:dyDescent="0.35">
      <c r="A3" s="7" t="s">
        <v>25</v>
      </c>
      <c r="B3" s="44">
        <v>9</v>
      </c>
      <c r="C3" s="45">
        <v>5</v>
      </c>
      <c r="D3" s="45">
        <v>4</v>
      </c>
      <c r="E3" s="45">
        <v>7</v>
      </c>
      <c r="F3" s="43">
        <v>4</v>
      </c>
    </row>
    <row r="4" spans="1:6" ht="19.5" thickBot="1" x14ac:dyDescent="0.35">
      <c r="A4" s="7" t="s">
        <v>26</v>
      </c>
      <c r="B4" s="44">
        <v>6</v>
      </c>
      <c r="C4" s="45">
        <v>1</v>
      </c>
      <c r="D4" s="45">
        <v>2</v>
      </c>
      <c r="E4" s="45">
        <v>5</v>
      </c>
      <c r="F4" s="43">
        <v>1</v>
      </c>
    </row>
    <row r="5" spans="1:6" x14ac:dyDescent="0.3">
      <c r="A5" s="3" t="s">
        <v>35</v>
      </c>
      <c r="B5" s="43">
        <v>9</v>
      </c>
      <c r="C5" s="43">
        <v>5</v>
      </c>
      <c r="D5" s="43">
        <v>4</v>
      </c>
      <c r="E5" s="43">
        <v>7</v>
      </c>
    </row>
    <row r="7" spans="1:6" x14ac:dyDescent="0.3">
      <c r="A7" s="46" t="s">
        <v>31</v>
      </c>
      <c r="B7" s="46"/>
      <c r="C7" s="46"/>
      <c r="D7" s="8">
        <f>F3</f>
        <v>4</v>
      </c>
    </row>
    <row r="8" spans="1:6" x14ac:dyDescent="0.3">
      <c r="A8" s="46" t="s">
        <v>32</v>
      </c>
      <c r="B8" s="46"/>
      <c r="C8" s="46"/>
      <c r="D8" s="8">
        <f>D5</f>
        <v>4</v>
      </c>
    </row>
    <row r="10" spans="1:6" x14ac:dyDescent="0.3">
      <c r="A10" s="3" t="s">
        <v>33</v>
      </c>
    </row>
    <row r="11" spans="1:6" x14ac:dyDescent="0.3">
      <c r="A11" s="3" t="s">
        <v>36</v>
      </c>
    </row>
  </sheetData>
  <mergeCells count="2">
    <mergeCell ref="A7:C7"/>
    <mergeCell ref="A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13128-FE16-4D76-8D35-E786AB411535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2019-11-28T16:06:43Z</dcterms:created>
  <dcterms:modified xsi:type="dcterms:W3CDTF">2019-12-06T14:11:15Z</dcterms:modified>
</cp:coreProperties>
</file>