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University\github_University\Fourth_Semester\Екология\"/>
    </mc:Choice>
  </mc:AlternateContent>
  <xr:revisionPtr revIDLastSave="0" documentId="13_ncr:1_{89D6B900-08A7-4330-9E2E-3B15C7523A6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/>
  <c r="L6" i="1" l="1"/>
  <c r="L10" i="1" s="1"/>
  <c r="L5" i="1"/>
  <c r="L9" i="1" s="1"/>
  <c r="I5" i="1"/>
  <c r="I9" i="1" s="1"/>
  <c r="I6" i="1"/>
  <c r="I10" i="1" s="1"/>
  <c r="D4" i="1"/>
  <c r="D5" i="1"/>
  <c r="D6" i="1"/>
  <c r="D7" i="1"/>
  <c r="D8" i="1"/>
  <c r="D9" i="1"/>
  <c r="D10" i="1"/>
  <c r="D11" i="1"/>
  <c r="D12" i="1"/>
  <c r="D13" i="1"/>
  <c r="D14" i="1"/>
  <c r="D3" i="1"/>
  <c r="F4" i="1"/>
  <c r="F5" i="1"/>
  <c r="F6" i="1"/>
  <c r="F7" i="1"/>
  <c r="F8" i="1"/>
  <c r="F9" i="1"/>
  <c r="F10" i="1"/>
  <c r="F11" i="1"/>
  <c r="F12" i="1"/>
  <c r="F13" i="1"/>
  <c r="F14" i="1"/>
  <c r="F3" i="1"/>
  <c r="E4" i="1"/>
  <c r="E6" i="1"/>
  <c r="E7" i="1"/>
  <c r="E8" i="1"/>
  <c r="E9" i="1"/>
  <c r="E10" i="1"/>
  <c r="E11" i="1"/>
  <c r="E12" i="1"/>
  <c r="E13" i="1"/>
  <c r="E14" i="1"/>
  <c r="E3" i="1"/>
  <c r="I2" i="1" l="1"/>
  <c r="I7" i="1" l="1"/>
  <c r="L11" i="1"/>
  <c r="L7" i="1"/>
  <c r="I11" i="1"/>
</calcChain>
</file>

<file path=xl/sharedStrings.xml><?xml version="1.0" encoding="utf-8"?>
<sst xmlns="http://schemas.openxmlformats.org/spreadsheetml/2006/main" count="21" uniqueCount="21">
  <si>
    <t>Price</t>
  </si>
  <si>
    <t>Demand</t>
  </si>
  <si>
    <t>Supply</t>
  </si>
  <si>
    <t>D_f</t>
  </si>
  <si>
    <t>S_f</t>
  </si>
  <si>
    <t>P*=</t>
  </si>
  <si>
    <t>Qd*=</t>
  </si>
  <si>
    <t>Qs*=</t>
  </si>
  <si>
    <t>Qd*-Qs*=</t>
  </si>
  <si>
    <t>Ed=</t>
  </si>
  <si>
    <t>Es=</t>
  </si>
  <si>
    <t>Supply_tax</t>
  </si>
  <si>
    <t>P**=</t>
  </si>
  <si>
    <t>Qd**=</t>
  </si>
  <si>
    <t>Qs**=</t>
  </si>
  <si>
    <t>Qd**-Qs**=</t>
  </si>
  <si>
    <t>Ed*=</t>
  </si>
  <si>
    <t>Es*=</t>
  </si>
  <si>
    <t>dot=</t>
  </si>
  <si>
    <t>P**-P*=</t>
  </si>
  <si>
    <t>Варіант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</si>
</sst>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1452318460192477E-2"/>
          <c:y val="6.6303630363036312E-2"/>
          <c:w val="0.86261276164008915"/>
          <c:h val="0.7657916894051609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054404964085363"/>
                  <c:y val="-0.199548348535641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Лист1!$A$3:$A$14</c:f>
              <c:numCache>
                <c:formatCode>0.00</c:formatCode>
                <c:ptCount val="12"/>
                <c:pt idx="0">
                  <c:v>1.25</c:v>
                </c:pt>
                <c:pt idx="1">
                  <c:v>1.57</c:v>
                </c:pt>
                <c:pt idx="2">
                  <c:v>1.81</c:v>
                </c:pt>
                <c:pt idx="3">
                  <c:v>2.09</c:v>
                </c:pt>
                <c:pt idx="4">
                  <c:v>2.4500000000000002</c:v>
                </c:pt>
                <c:pt idx="5">
                  <c:v>2.8</c:v>
                </c:pt>
                <c:pt idx="6">
                  <c:v>3.19</c:v>
                </c:pt>
                <c:pt idx="7">
                  <c:v>3.58</c:v>
                </c:pt>
                <c:pt idx="8">
                  <c:v>3.85</c:v>
                </c:pt>
                <c:pt idx="9">
                  <c:v>4.25</c:v>
                </c:pt>
                <c:pt idx="10">
                  <c:v>4.62</c:v>
                </c:pt>
                <c:pt idx="11">
                  <c:v>5</c:v>
                </c:pt>
              </c:numCache>
            </c:numRef>
          </c:xVal>
          <c:yVal>
            <c:numRef>
              <c:f>Лист1!$B$3:$B$14</c:f>
              <c:numCache>
                <c:formatCode>0.00</c:formatCode>
                <c:ptCount val="12"/>
                <c:pt idx="0">
                  <c:v>115</c:v>
                </c:pt>
                <c:pt idx="1">
                  <c:v>109</c:v>
                </c:pt>
                <c:pt idx="2">
                  <c:v>90</c:v>
                </c:pt>
                <c:pt idx="3">
                  <c:v>85</c:v>
                </c:pt>
                <c:pt idx="4">
                  <c:v>75</c:v>
                </c:pt>
                <c:pt idx="5">
                  <c:v>58</c:v>
                </c:pt>
                <c:pt idx="6">
                  <c:v>53</c:v>
                </c:pt>
                <c:pt idx="7">
                  <c:v>40</c:v>
                </c:pt>
                <c:pt idx="8">
                  <c:v>33</c:v>
                </c:pt>
                <c:pt idx="9">
                  <c:v>30</c:v>
                </c:pt>
                <c:pt idx="10">
                  <c:v>20</c:v>
                </c:pt>
                <c:pt idx="11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27-4730-A6F2-BAE857FE78E6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Supply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Лист1!$A$3:$A$14</c:f>
              <c:numCache>
                <c:formatCode>0.00</c:formatCode>
                <c:ptCount val="12"/>
                <c:pt idx="0">
                  <c:v>1.25</c:v>
                </c:pt>
                <c:pt idx="1">
                  <c:v>1.57</c:v>
                </c:pt>
                <c:pt idx="2">
                  <c:v>1.81</c:v>
                </c:pt>
                <c:pt idx="3">
                  <c:v>2.09</c:v>
                </c:pt>
                <c:pt idx="4">
                  <c:v>2.4500000000000002</c:v>
                </c:pt>
                <c:pt idx="5">
                  <c:v>2.8</c:v>
                </c:pt>
                <c:pt idx="6">
                  <c:v>3.19</c:v>
                </c:pt>
                <c:pt idx="7">
                  <c:v>3.58</c:v>
                </c:pt>
                <c:pt idx="8">
                  <c:v>3.85</c:v>
                </c:pt>
                <c:pt idx="9">
                  <c:v>4.25</c:v>
                </c:pt>
                <c:pt idx="10">
                  <c:v>4.62</c:v>
                </c:pt>
                <c:pt idx="11">
                  <c:v>5</c:v>
                </c:pt>
              </c:numCache>
            </c:numRef>
          </c:xVal>
          <c:yVal>
            <c:numRef>
              <c:f>Лист1!$C$3:$C$14</c:f>
              <c:numCache>
                <c:formatCode>0.00</c:formatCode>
                <c:ptCount val="12"/>
                <c:pt idx="0">
                  <c:v>17</c:v>
                </c:pt>
                <c:pt idx="1">
                  <c:v>40</c:v>
                </c:pt>
                <c:pt idx="2">
                  <c:v>62</c:v>
                </c:pt>
                <c:pt idx="3">
                  <c:v>80</c:v>
                </c:pt>
                <c:pt idx="4">
                  <c:v>100</c:v>
                </c:pt>
                <c:pt idx="5">
                  <c:v>117</c:v>
                </c:pt>
                <c:pt idx="6">
                  <c:v>131</c:v>
                </c:pt>
                <c:pt idx="7">
                  <c:v>145</c:v>
                </c:pt>
                <c:pt idx="8">
                  <c:v>156</c:v>
                </c:pt>
                <c:pt idx="9">
                  <c:v>165</c:v>
                </c:pt>
                <c:pt idx="10">
                  <c:v>170</c:v>
                </c:pt>
                <c:pt idx="11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27-4730-A6F2-BAE857FE7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997968"/>
        <c:axId val="877994704"/>
      </c:scatterChart>
      <c:valAx>
        <c:axId val="87799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7994704"/>
        <c:crosses val="autoZero"/>
        <c:crossBetween val="midCat"/>
      </c:valAx>
      <c:valAx>
        <c:axId val="87799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799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Лист1!$D$2</c:f>
              <c:strCache>
                <c:ptCount val="1"/>
                <c:pt idx="0">
                  <c:v>D_f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Лист1!$D$3:$D$14</c:f>
              <c:numCache>
                <c:formatCode>0.00</c:formatCode>
                <c:ptCount val="12"/>
                <c:pt idx="0">
                  <c:v>121.1677014870412</c:v>
                </c:pt>
                <c:pt idx="1">
                  <c:v>103.83118839146189</c:v>
                </c:pt>
                <c:pt idx="2">
                  <c:v>93.011560148175505</c:v>
                </c:pt>
                <c:pt idx="3">
                  <c:v>82.071301141810693</c:v>
                </c:pt>
                <c:pt idx="4">
                  <c:v>69.983544852222266</c:v>
                </c:pt>
                <c:pt idx="5">
                  <c:v>59.827147129201094</c:v>
                </c:pt>
                <c:pt idx="6">
                  <c:v>49.908809068438927</c:v>
                </c:pt>
                <c:pt idx="7">
                  <c:v>41.135905400616949</c:v>
                </c:pt>
                <c:pt idx="8">
                  <c:v>35.60555634032535</c:v>
                </c:pt>
                <c:pt idx="9">
                  <c:v>28.087342157863077</c:v>
                </c:pt>
                <c:pt idx="10">
                  <c:v>21.738178730577161</c:v>
                </c:pt>
                <c:pt idx="11">
                  <c:v>15.72615238026232</c:v>
                </c:pt>
              </c:numCache>
            </c:numRef>
          </c:xVal>
          <c:yVal>
            <c:numRef>
              <c:f>Лист1!$A$3:$A$14</c:f>
              <c:numCache>
                <c:formatCode>0.00</c:formatCode>
                <c:ptCount val="12"/>
                <c:pt idx="0">
                  <c:v>1.25</c:v>
                </c:pt>
                <c:pt idx="1">
                  <c:v>1.57</c:v>
                </c:pt>
                <c:pt idx="2">
                  <c:v>1.81</c:v>
                </c:pt>
                <c:pt idx="3">
                  <c:v>2.09</c:v>
                </c:pt>
                <c:pt idx="4">
                  <c:v>2.4500000000000002</c:v>
                </c:pt>
                <c:pt idx="5">
                  <c:v>2.8</c:v>
                </c:pt>
                <c:pt idx="6">
                  <c:v>3.19</c:v>
                </c:pt>
                <c:pt idx="7">
                  <c:v>3.58</c:v>
                </c:pt>
                <c:pt idx="8">
                  <c:v>3.85</c:v>
                </c:pt>
                <c:pt idx="9">
                  <c:v>4.25</c:v>
                </c:pt>
                <c:pt idx="10">
                  <c:v>4.62</c:v>
                </c:pt>
                <c:pt idx="1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48-460C-A36F-43B7664F94BC}"/>
            </c:ext>
          </c:extLst>
        </c:ser>
        <c:ser>
          <c:idx val="1"/>
          <c:order val="1"/>
          <c:tx>
            <c:strRef>
              <c:f>Лист1!$E$2</c:f>
              <c:strCache>
                <c:ptCount val="1"/>
                <c:pt idx="0">
                  <c:v>S_f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Лист1!$E$3:$E$14</c:f>
              <c:numCache>
                <c:formatCode>General</c:formatCode>
                <c:ptCount val="12"/>
                <c:pt idx="0">
                  <c:v>18.340650441997898</c:v>
                </c:pt>
                <c:pt idx="1">
                  <c:v>45.222958547343957</c:v>
                </c:pt>
                <c:pt idx="2">
                  <c:v>62.000068132055986</c:v>
                </c:pt>
                <c:pt idx="3">
                  <c:v>78.964229941294306</c:v>
                </c:pt>
                <c:pt idx="4">
                  <c:v>97.707721616209611</c:v>
                </c:pt>
                <c:pt idx="5">
                  <c:v>113.45641406234579</c:v>
                </c:pt>
                <c:pt idx="6">
                  <c:v>128.83596692700908</c:v>
                </c:pt>
                <c:pt idx="7">
                  <c:v>142.43938868066309</c:v>
                </c:pt>
                <c:pt idx="8">
                  <c:v>151.01484711046578</c:v>
                </c:pt>
                <c:pt idx="9">
                  <c:v>162.67272484751021</c:v>
                </c:pt>
                <c:pt idx="10">
                  <c:v>172.51785151874478</c:v>
                </c:pt>
                <c:pt idx="11">
                  <c:v>181.84020739247779</c:v>
                </c:pt>
              </c:numCache>
            </c:numRef>
          </c:xVal>
          <c:yVal>
            <c:numRef>
              <c:f>Лист1!$A$3:$A$14</c:f>
              <c:numCache>
                <c:formatCode>0.00</c:formatCode>
                <c:ptCount val="12"/>
                <c:pt idx="0">
                  <c:v>1.25</c:v>
                </c:pt>
                <c:pt idx="1">
                  <c:v>1.57</c:v>
                </c:pt>
                <c:pt idx="2">
                  <c:v>1.81</c:v>
                </c:pt>
                <c:pt idx="3">
                  <c:v>2.09</c:v>
                </c:pt>
                <c:pt idx="4">
                  <c:v>2.4500000000000002</c:v>
                </c:pt>
                <c:pt idx="5">
                  <c:v>2.8</c:v>
                </c:pt>
                <c:pt idx="6">
                  <c:v>3.19</c:v>
                </c:pt>
                <c:pt idx="7">
                  <c:v>3.58</c:v>
                </c:pt>
                <c:pt idx="8">
                  <c:v>3.85</c:v>
                </c:pt>
                <c:pt idx="9">
                  <c:v>4.25</c:v>
                </c:pt>
                <c:pt idx="10">
                  <c:v>4.62</c:v>
                </c:pt>
                <c:pt idx="1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48-460C-A36F-43B7664F94BC}"/>
            </c:ext>
          </c:extLst>
        </c:ser>
        <c:ser>
          <c:idx val="2"/>
          <c:order val="2"/>
          <c:tx>
            <c:strRef>
              <c:f>Лист1!$H$6</c:f>
              <c:strCache>
                <c:ptCount val="1"/>
                <c:pt idx="0">
                  <c:v>Qs*=</c:v>
                </c:pt>
              </c:strCache>
            </c:strRef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0">
                <a:solidFill>
                  <a:schemeClr val="tx1"/>
                </a:solidFill>
              </a:ln>
              <a:effectLst/>
            </c:spPr>
          </c:marker>
          <c:xVal>
            <c:numRef>
              <c:f>Лист1!$I$5</c:f>
              <c:numCache>
                <c:formatCode>General</c:formatCode>
                <c:ptCount val="1"/>
                <c:pt idx="0">
                  <c:v>80.853143863919996</c:v>
                </c:pt>
              </c:numCache>
            </c:numRef>
          </c:xVal>
          <c:yVal>
            <c:numRef>
              <c:f>Лист1!$I$4</c:f>
              <c:numCache>
                <c:formatCode>General</c:formatCode>
                <c:ptCount val="1"/>
                <c:pt idx="0">
                  <c:v>2.1237423825511645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48-460C-A36F-43B7664F94BC}"/>
            </c:ext>
          </c:extLst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Supply_tax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Лист1!$F$3:$F$14</c:f>
              <c:numCache>
                <c:formatCode>General</c:formatCode>
                <c:ptCount val="12"/>
                <c:pt idx="0">
                  <c:v>51.084537456398969</c:v>
                </c:pt>
                <c:pt idx="1">
                  <c:v>71.990376031922878</c:v>
                </c:pt>
                <c:pt idx="2">
                  <c:v>85.548637281568261</c:v>
                </c:pt>
                <c:pt idx="3">
                  <c:v>99.617722873612109</c:v>
                </c:pt>
                <c:pt idx="4">
                  <c:v>115.54390218544914</c:v>
                </c:pt>
                <c:pt idx="5">
                  <c:v>129.205106508482</c:v>
                </c:pt>
                <c:pt idx="6">
                  <c:v>142.76837076287211</c:v>
                </c:pt>
                <c:pt idx="7">
                  <c:v>154.93147776781109</c:v>
                </c:pt>
                <c:pt idx="8">
                  <c:v>162.67272484751021</c:v>
                </c:pt>
                <c:pt idx="9">
                  <c:v>173.2812198795373</c:v>
                </c:pt>
                <c:pt idx="10">
                  <c:v>182.31102638100705</c:v>
                </c:pt>
                <c:pt idx="11">
                  <c:v>190.91699258407277</c:v>
                </c:pt>
              </c:numCache>
            </c:numRef>
          </c:xVal>
          <c:yVal>
            <c:numRef>
              <c:f>Лист1!$A$3:$A$14</c:f>
              <c:numCache>
                <c:formatCode>0.00</c:formatCode>
                <c:ptCount val="12"/>
                <c:pt idx="0">
                  <c:v>1.25</c:v>
                </c:pt>
                <c:pt idx="1">
                  <c:v>1.57</c:v>
                </c:pt>
                <c:pt idx="2">
                  <c:v>1.81</c:v>
                </c:pt>
                <c:pt idx="3">
                  <c:v>2.09</c:v>
                </c:pt>
                <c:pt idx="4">
                  <c:v>2.4500000000000002</c:v>
                </c:pt>
                <c:pt idx="5">
                  <c:v>2.8</c:v>
                </c:pt>
                <c:pt idx="6">
                  <c:v>3.19</c:v>
                </c:pt>
                <c:pt idx="7">
                  <c:v>3.58</c:v>
                </c:pt>
                <c:pt idx="8">
                  <c:v>3.85</c:v>
                </c:pt>
                <c:pt idx="9">
                  <c:v>4.25</c:v>
                </c:pt>
                <c:pt idx="10">
                  <c:v>4.62</c:v>
                </c:pt>
                <c:pt idx="1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48-460C-A36F-43B7664F94BC}"/>
            </c:ext>
          </c:extLst>
        </c:ser>
        <c:ser>
          <c:idx val="4"/>
          <c:order val="4"/>
          <c:tx>
            <c:strRef>
              <c:f>Лист1!$K$5</c:f>
              <c:strCache>
                <c:ptCount val="1"/>
                <c:pt idx="0">
                  <c:v>Qd**=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82550">
                <a:solidFill>
                  <a:schemeClr val="accent6"/>
                </a:solidFill>
              </a:ln>
              <a:effectLst/>
            </c:spPr>
          </c:marker>
          <c:xVal>
            <c:numRef>
              <c:f>Лист1!$L$5</c:f>
              <c:numCache>
                <c:formatCode>General</c:formatCode>
                <c:ptCount val="1"/>
                <c:pt idx="0">
                  <c:v>89.730973658535575</c:v>
                </c:pt>
              </c:numCache>
            </c:numRef>
          </c:xVal>
          <c:yVal>
            <c:numRef>
              <c:f>Лист1!$L$4</c:f>
              <c:numCache>
                <c:formatCode>General</c:formatCode>
                <c:ptCount val="1"/>
                <c:pt idx="0">
                  <c:v>1.8897761931774708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848-460C-A36F-43B7664F9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007760"/>
        <c:axId val="877999600"/>
      </c:scatterChart>
      <c:valAx>
        <c:axId val="87800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7999600"/>
        <c:crosses val="autoZero"/>
        <c:crossBetween val="midCat"/>
      </c:valAx>
      <c:valAx>
        <c:axId val="8779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800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13</xdr:row>
      <xdr:rowOff>175260</xdr:rowOff>
    </xdr:from>
    <xdr:to>
      <xdr:col>10</xdr:col>
      <xdr:colOff>297180</xdr:colOff>
      <xdr:row>35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297180</xdr:colOff>
      <xdr:row>14</xdr:row>
      <xdr:rowOff>0</xdr:rowOff>
    </xdr:from>
    <xdr:to>
      <xdr:col>18</xdr:col>
      <xdr:colOff>83820</xdr:colOff>
      <xdr:row>29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J3" sqref="J3"/>
    </sheetView>
  </sheetViews>
  <sheetFormatPr defaultRowHeight="14.4" x14ac:dyDescent="0.3"/>
  <cols>
    <col min="8" max="8" width="10.21875" customWidth="1"/>
    <col min="16" max="16" width="16.6640625" customWidth="1"/>
  </cols>
  <sheetData>
    <row r="1" spans="1:15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H2" t="s">
        <v>19</v>
      </c>
      <c r="I2">
        <f>L4-I4</f>
        <v>-0.23396618937369373</v>
      </c>
    </row>
    <row r="3" spans="1:15" x14ac:dyDescent="0.3">
      <c r="A3" s="2">
        <v>1.25</v>
      </c>
      <c r="B3" s="2">
        <v>115</v>
      </c>
      <c r="C3" s="2">
        <v>17</v>
      </c>
      <c r="D3" s="1">
        <f>-76.06*LN(A3)+138.14</f>
        <v>121.1677014870412</v>
      </c>
      <c r="E3">
        <f>117.94*LN(A3)-7.9769</f>
        <v>18.340650441997898</v>
      </c>
      <c r="F3">
        <f>117.94*LN(A3+$I$12)-7.9769</f>
        <v>51.084537456398969</v>
      </c>
    </row>
    <row r="4" spans="1:15" x14ac:dyDescent="0.3">
      <c r="A4" s="2">
        <v>1.57</v>
      </c>
      <c r="B4" s="2">
        <v>109</v>
      </c>
      <c r="C4" s="2">
        <v>40</v>
      </c>
      <c r="D4" s="1">
        <f t="shared" ref="D4:D14" si="0">-76.06*LN(A4)+138.14</f>
        <v>103.83118839146189</v>
      </c>
      <c r="E4">
        <f t="shared" ref="E4:E14" si="1">117.94*LN(A4)-7.9769</f>
        <v>45.222958547343957</v>
      </c>
      <c r="F4">
        <f>117.94*LN(A4+$I$12)-7.9769</f>
        <v>71.990376031922878</v>
      </c>
      <c r="H4" t="s">
        <v>5</v>
      </c>
      <c r="I4">
        <v>2.1237423825511645</v>
      </c>
      <c r="K4" t="s">
        <v>12</v>
      </c>
      <c r="L4">
        <v>1.8897761931774708</v>
      </c>
    </row>
    <row r="5" spans="1:15" x14ac:dyDescent="0.3">
      <c r="A5" s="2">
        <v>1.81</v>
      </c>
      <c r="B5" s="2">
        <v>90</v>
      </c>
      <c r="C5" s="2">
        <v>62</v>
      </c>
      <c r="D5" s="1">
        <f t="shared" si="0"/>
        <v>93.011560148175505</v>
      </c>
      <c r="E5">
        <f>117.94*LN(A5)-7.9769</f>
        <v>62.000068132055986</v>
      </c>
      <c r="F5">
        <f>117.94*LN(A5+$I$12)-7.9769</f>
        <v>85.548637281568261</v>
      </c>
      <c r="H5" t="s">
        <v>6</v>
      </c>
      <c r="I5">
        <f>-76.06*LN(I4)+138.14</f>
        <v>80.853143863919996</v>
      </c>
      <c r="K5" t="s">
        <v>13</v>
      </c>
      <c r="L5">
        <f>-76.06*LN(L4)+138.14</f>
        <v>89.730973658535575</v>
      </c>
    </row>
    <row r="6" spans="1:15" x14ac:dyDescent="0.3">
      <c r="A6" s="2">
        <v>2.09</v>
      </c>
      <c r="B6" s="2">
        <v>85</v>
      </c>
      <c r="C6" s="2">
        <v>80</v>
      </c>
      <c r="D6" s="1">
        <f t="shared" si="0"/>
        <v>82.071301141810693</v>
      </c>
      <c r="E6">
        <f t="shared" si="1"/>
        <v>78.964229941294306</v>
      </c>
      <c r="F6">
        <f>117.94*LN(A6+$I$12)-7.9769</f>
        <v>99.617722873612109</v>
      </c>
      <c r="H6" t="s">
        <v>7</v>
      </c>
      <c r="I6">
        <f>117.94*LN(I4)-7.9769</f>
        <v>80.853126461862644</v>
      </c>
      <c r="K6" t="s">
        <v>14</v>
      </c>
      <c r="L6">
        <f>117.94*LN(L4+$I$12)-7.9769</f>
        <v>89.730974260436113</v>
      </c>
    </row>
    <row r="7" spans="1:15" x14ac:dyDescent="0.3">
      <c r="A7" s="2">
        <v>2.4500000000000002</v>
      </c>
      <c r="B7" s="2">
        <v>75</v>
      </c>
      <c r="C7" s="2">
        <v>100</v>
      </c>
      <c r="D7" s="1">
        <f t="shared" si="0"/>
        <v>69.983544852222266</v>
      </c>
      <c r="E7">
        <f t="shared" si="1"/>
        <v>97.707721616209611</v>
      </c>
      <c r="F7">
        <f>117.94*LN(A7+$I$12)-7.9769</f>
        <v>115.54390218544914</v>
      </c>
      <c r="H7" t="s">
        <v>8</v>
      </c>
      <c r="I7">
        <f>I5-I6</f>
        <v>1.7402057352455813E-5</v>
      </c>
      <c r="K7" t="s">
        <v>15</v>
      </c>
      <c r="L7">
        <f>L5-L6</f>
        <v>-6.0190053829956014E-7</v>
      </c>
    </row>
    <row r="8" spans="1:15" x14ac:dyDescent="0.3">
      <c r="A8" s="2">
        <v>2.8</v>
      </c>
      <c r="B8" s="2">
        <v>58</v>
      </c>
      <c r="C8" s="2">
        <v>117</v>
      </c>
      <c r="D8" s="1">
        <f t="shared" si="0"/>
        <v>59.827147129201094</v>
      </c>
      <c r="E8">
        <f t="shared" si="1"/>
        <v>113.45641406234579</v>
      </c>
      <c r="F8">
        <f>117.94*LN(A8+$I$12)-7.9769</f>
        <v>129.205106508482</v>
      </c>
    </row>
    <row r="9" spans="1:15" x14ac:dyDescent="0.3">
      <c r="A9" s="2">
        <v>3.19</v>
      </c>
      <c r="B9" s="2">
        <v>53</v>
      </c>
      <c r="C9" s="2">
        <v>131</v>
      </c>
      <c r="D9" s="1">
        <f t="shared" si="0"/>
        <v>49.908809068438927</v>
      </c>
      <c r="E9">
        <f t="shared" si="1"/>
        <v>128.83596692700908</v>
      </c>
      <c r="F9">
        <f>117.94*LN(A9+$I$12)-7.9769</f>
        <v>142.76837076287211</v>
      </c>
      <c r="H9" t="s">
        <v>9</v>
      </c>
      <c r="I9">
        <f>-76.06/(I4)*I4/I5</f>
        <v>-0.94071790366015817</v>
      </c>
      <c r="K9" t="s">
        <v>16</v>
      </c>
      <c r="L9">
        <f>-76.06/(L4)*L4/L5</f>
        <v>-0.8476448755525664</v>
      </c>
    </row>
    <row r="10" spans="1:15" x14ac:dyDescent="0.3">
      <c r="A10" s="2">
        <v>3.58</v>
      </c>
      <c r="B10" s="2">
        <v>40</v>
      </c>
      <c r="C10" s="2">
        <v>145</v>
      </c>
      <c r="D10" s="1">
        <f t="shared" si="0"/>
        <v>41.135905400616949</v>
      </c>
      <c r="E10">
        <f t="shared" si="1"/>
        <v>142.43938868066309</v>
      </c>
      <c r="F10">
        <f>117.94*LN(A10+$I$12)-7.9769</f>
        <v>154.93147776781109</v>
      </c>
      <c r="H10" t="s">
        <v>10</v>
      </c>
      <c r="I10">
        <f>117.94/(I4)*I4/I6</f>
        <v>1.4586943654631679</v>
      </c>
      <c r="K10" t="s">
        <v>17</v>
      </c>
      <c r="L10">
        <f>117.94/(L4)*L4/L6</f>
        <v>1.3143733362092973</v>
      </c>
    </row>
    <row r="11" spans="1:15" x14ac:dyDescent="0.3">
      <c r="A11" s="2">
        <v>3.85</v>
      </c>
      <c r="B11" s="2">
        <v>33</v>
      </c>
      <c r="C11" s="2">
        <v>156</v>
      </c>
      <c r="D11" s="1">
        <f t="shared" si="0"/>
        <v>35.60555634032535</v>
      </c>
      <c r="E11">
        <f t="shared" si="1"/>
        <v>151.01484711046578</v>
      </c>
      <c r="F11">
        <f>117.94*LN(A11+$I$12)-7.9769</f>
        <v>162.67272484751021</v>
      </c>
      <c r="I11" t="str">
        <f>IF(ABS(I9)&gt;I10,"стабільний",IF(ABS(I9)=I10,"квазістабільний","нестабільний"))</f>
        <v>нестабільний</v>
      </c>
      <c r="L11" t="str">
        <f>IF(ABS(L9)&gt;L10,"стабільний",IF(ABS(L9)=L10,"квазістабільний","нестабільний"))</f>
        <v>нестабільний</v>
      </c>
    </row>
    <row r="12" spans="1:15" x14ac:dyDescent="0.3">
      <c r="A12" s="2">
        <v>4.25</v>
      </c>
      <c r="B12" s="2">
        <v>30</v>
      </c>
      <c r="C12" s="2">
        <v>165</v>
      </c>
      <c r="D12" s="1">
        <f t="shared" si="0"/>
        <v>28.087342157863077</v>
      </c>
      <c r="E12">
        <f t="shared" si="1"/>
        <v>162.67272484751021</v>
      </c>
      <c r="F12">
        <f>117.94*LN(A12+$I$12)-7.9769</f>
        <v>173.2812198795373</v>
      </c>
      <c r="H12" s="3" t="s">
        <v>18</v>
      </c>
      <c r="I12" s="3">
        <v>0.4</v>
      </c>
    </row>
    <row r="13" spans="1:15" x14ac:dyDescent="0.3">
      <c r="A13" s="2">
        <v>4.62</v>
      </c>
      <c r="B13" s="2">
        <v>20</v>
      </c>
      <c r="C13" s="2">
        <v>170</v>
      </c>
      <c r="D13" s="1">
        <f t="shared" si="0"/>
        <v>21.738178730577161</v>
      </c>
      <c r="E13">
        <f t="shared" si="1"/>
        <v>172.51785151874478</v>
      </c>
      <c r="F13">
        <f>117.94*LN(A13+$I$12)-7.9769</f>
        <v>182.31102638100705</v>
      </c>
    </row>
    <row r="14" spans="1:15" x14ac:dyDescent="0.3">
      <c r="A14" s="2">
        <v>5</v>
      </c>
      <c r="B14" s="2">
        <v>14</v>
      </c>
      <c r="C14" s="2">
        <v>172</v>
      </c>
      <c r="D14" s="1">
        <f t="shared" si="0"/>
        <v>15.72615238026232</v>
      </c>
      <c r="E14">
        <f t="shared" si="1"/>
        <v>181.84020739247779</v>
      </c>
      <c r="F14">
        <f>117.94*LN(A14+$I$12)-7.9769</f>
        <v>190.91699258407277</v>
      </c>
    </row>
    <row r="15" spans="1:15" x14ac:dyDescent="0.3">
      <c r="A15" s="1"/>
      <c r="B15" s="1"/>
      <c r="C15" s="1"/>
    </row>
    <row r="16" spans="1:15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</sheetData>
  <mergeCells count="1">
    <mergeCell ref="A1:O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Overlord</cp:lastModifiedBy>
  <dcterms:created xsi:type="dcterms:W3CDTF">2020-03-11T10:31:24Z</dcterms:created>
  <dcterms:modified xsi:type="dcterms:W3CDTF">2020-03-25T10:49:38Z</dcterms:modified>
</cp:coreProperties>
</file>