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17bde1cb65d52bbb/Desktop/"/>
    </mc:Choice>
  </mc:AlternateContent>
  <xr:revisionPtr revIDLastSave="0" documentId="8_{7C7C21A2-CD39-49C0-90D9-B8F1821AE71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ASSIGNMENT-1" sheetId="3" r:id="rId1"/>
    <sheet name="ASSIGNMENT-2" sheetId="7" r:id="rId2"/>
    <sheet name="ASSIGNMENT-3" sheetId="8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7" l="1"/>
  <c r="K35" i="7"/>
  <c r="K34" i="7"/>
  <c r="K33" i="7"/>
  <c r="L33" i="7" s="1"/>
  <c r="K32" i="7"/>
  <c r="L32" i="7" s="1"/>
  <c r="K31" i="7"/>
  <c r="M31" i="7" s="1"/>
  <c r="M30" i="7"/>
  <c r="K30" i="7"/>
  <c r="L30" i="7" s="1"/>
  <c r="C39" i="3"/>
  <c r="L3" i="8"/>
  <c r="M3" i="8" s="1"/>
  <c r="N3" i="8" s="1"/>
  <c r="K13" i="8"/>
  <c r="L13" i="8" s="1"/>
  <c r="M13" i="8" s="1"/>
  <c r="N13" i="8" s="1"/>
  <c r="K12" i="8"/>
  <c r="L12" i="8" s="1"/>
  <c r="M12" i="8" s="1"/>
  <c r="N12" i="8" s="1"/>
  <c r="K11" i="8"/>
  <c r="L11" i="8" s="1"/>
  <c r="M11" i="8" s="1"/>
  <c r="N11" i="8" s="1"/>
  <c r="K10" i="8"/>
  <c r="L10" i="8" s="1"/>
  <c r="M10" i="8" s="1"/>
  <c r="N10" i="8" s="1"/>
  <c r="K9" i="8"/>
  <c r="L9" i="8" s="1"/>
  <c r="M9" i="8" s="1"/>
  <c r="N9" i="8" s="1"/>
  <c r="K8" i="8"/>
  <c r="L8" i="8" s="1"/>
  <c r="M8" i="8" s="1"/>
  <c r="N8" i="8" s="1"/>
  <c r="K7" i="8"/>
  <c r="L7" i="8" s="1"/>
  <c r="M7" i="8" s="1"/>
  <c r="N7" i="8" s="1"/>
  <c r="K6" i="8"/>
  <c r="L6" i="8" s="1"/>
  <c r="M6" i="8" s="1"/>
  <c r="N6" i="8" s="1"/>
  <c r="K5" i="8"/>
  <c r="L5" i="8" s="1"/>
  <c r="M5" i="8" s="1"/>
  <c r="N5" i="8" s="1"/>
  <c r="K4" i="8"/>
  <c r="L4" i="8" s="1"/>
  <c r="M4" i="8" s="1"/>
  <c r="N4" i="8" s="1"/>
  <c r="K3" i="8"/>
  <c r="M32" i="7" l="1"/>
  <c r="M33" i="7"/>
  <c r="L31" i="7"/>
  <c r="Q3" i="7"/>
  <c r="Q4" i="7"/>
  <c r="Q5" i="7"/>
  <c r="Q6" i="7"/>
  <c r="Q7" i="7"/>
  <c r="Q8" i="7"/>
  <c r="Q9" i="7"/>
  <c r="Q10" i="7"/>
  <c r="Q11" i="7"/>
  <c r="Q12" i="7"/>
  <c r="Q13" i="7"/>
  <c r="N3" i="7"/>
  <c r="S3" i="7" s="1"/>
  <c r="N4" i="7"/>
  <c r="S4" i="7" s="1"/>
  <c r="N5" i="7"/>
  <c r="S5" i="7" s="1"/>
  <c r="N6" i="7"/>
  <c r="S6" i="7" s="1"/>
  <c r="N7" i="7"/>
  <c r="S7" i="7" s="1"/>
  <c r="N8" i="7"/>
  <c r="S8" i="7" s="1"/>
  <c r="N9" i="7"/>
  <c r="S9" i="7" s="1"/>
  <c r="N10" i="7"/>
  <c r="S10" i="7" s="1"/>
  <c r="N11" i="7"/>
  <c r="S11" i="7" s="1"/>
  <c r="N12" i="7"/>
  <c r="S12" i="7" s="1"/>
  <c r="N13" i="7"/>
  <c r="S13" i="7" s="1"/>
  <c r="K4" i="7"/>
  <c r="K5" i="7"/>
  <c r="K6" i="7"/>
  <c r="K7" i="7"/>
  <c r="K8" i="7"/>
  <c r="K9" i="7"/>
  <c r="K10" i="7"/>
  <c r="K11" i="7"/>
  <c r="K12" i="7"/>
  <c r="K13" i="7"/>
  <c r="K3" i="7"/>
  <c r="L3" i="7" s="1"/>
  <c r="O3" i="7" l="1"/>
  <c r="F17" i="3" l="1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3" i="3"/>
  <c r="G3" i="3" s="1"/>
  <c r="F4" i="3"/>
  <c r="H4" i="3" s="1"/>
  <c r="H3" i="3" l="1"/>
  <c r="H17" i="3"/>
  <c r="H13" i="3"/>
  <c r="H11" i="3"/>
  <c r="H9" i="3"/>
  <c r="H7" i="3"/>
  <c r="G4" i="3"/>
  <c r="H16" i="3"/>
  <c r="H14" i="3"/>
  <c r="H12" i="3"/>
  <c r="H10" i="3"/>
  <c r="H8" i="3"/>
  <c r="H6" i="3"/>
  <c r="H15" i="3"/>
  <c r="H5" i="3"/>
  <c r="T10" i="7"/>
  <c r="O10" i="7"/>
  <c r="L10" i="7"/>
  <c r="T5" i="7"/>
  <c r="O5" i="7"/>
  <c r="L5" i="7"/>
  <c r="T11" i="7"/>
  <c r="O11" i="7"/>
  <c r="L11" i="7"/>
  <c r="T8" i="7"/>
  <c r="O8" i="7"/>
  <c r="L8" i="7"/>
  <c r="L9" i="7"/>
  <c r="O9" i="7"/>
  <c r="T9" i="7"/>
  <c r="L6" i="7"/>
  <c r="O6" i="7"/>
  <c r="T6" i="7"/>
  <c r="T4" i="7"/>
  <c r="O4" i="7"/>
  <c r="L4" i="7"/>
  <c r="T7" i="7"/>
  <c r="O7" i="7"/>
  <c r="L7" i="7"/>
  <c r="L12" i="7"/>
  <c r="O12" i="7"/>
  <c r="T12" i="7"/>
  <c r="L13" i="7"/>
  <c r="O13" i="7"/>
  <c r="T13" i="7"/>
</calcChain>
</file>

<file path=xl/sharedStrings.xml><?xml version="1.0" encoding="utf-8"?>
<sst xmlns="http://schemas.openxmlformats.org/spreadsheetml/2006/main" count="257" uniqueCount="171">
  <si>
    <t>ITEMS</t>
  </si>
  <si>
    <t>EXPENSE</t>
  </si>
  <si>
    <t>Medicine</t>
  </si>
  <si>
    <t>online shopping</t>
  </si>
  <si>
    <t>fish &amp; chicken</t>
  </si>
  <si>
    <t>gifts</t>
  </si>
  <si>
    <t>ordering foods</t>
  </si>
  <si>
    <t>movie with friends</t>
  </si>
  <si>
    <t>mobile bill payement</t>
  </si>
  <si>
    <t xml:space="preserve">online shopping </t>
  </si>
  <si>
    <t>other essential items</t>
  </si>
  <si>
    <t>cab to office</t>
  </si>
  <si>
    <t xml:space="preserve"> vegetables &amp; fruits</t>
  </si>
  <si>
    <t>vegetables &amp; fruits</t>
  </si>
  <si>
    <t>2300.00</t>
  </si>
  <si>
    <t>10-09-2021</t>
  </si>
  <si>
    <r>
      <t>DAT</t>
    </r>
    <r>
      <rPr>
        <b/>
        <sz val="10"/>
        <rFont val="Calibri"/>
        <family val="2"/>
        <scheme val="minor"/>
      </rPr>
      <t>E</t>
    </r>
  </si>
  <si>
    <t>Marks</t>
  </si>
  <si>
    <t>name</t>
  </si>
  <si>
    <t>fathers name</t>
  </si>
  <si>
    <t>Course</t>
  </si>
  <si>
    <t>Percentage</t>
  </si>
  <si>
    <t>S.no</t>
  </si>
  <si>
    <t>ADITIYA</t>
  </si>
  <si>
    <t>KAJAL</t>
  </si>
  <si>
    <t>YASH</t>
  </si>
  <si>
    <t>SAHIL</t>
  </si>
  <si>
    <t>SACHIN</t>
  </si>
  <si>
    <t>MANSI</t>
  </si>
  <si>
    <t>AJAY</t>
  </si>
  <si>
    <t>BCA</t>
  </si>
  <si>
    <t>BBA</t>
  </si>
  <si>
    <t>BTECH</t>
  </si>
  <si>
    <t>VIKAS</t>
  </si>
  <si>
    <t>MANJEET</t>
  </si>
  <si>
    <t>YASH KAPOOR</t>
  </si>
  <si>
    <t>SANJIV</t>
  </si>
  <si>
    <t>ajeet</t>
  </si>
  <si>
    <t>KULDEEP</t>
  </si>
  <si>
    <t>SOURABH SINGH</t>
  </si>
  <si>
    <t>HARSH SHARMA</t>
  </si>
  <si>
    <t>Status</t>
  </si>
  <si>
    <t>SHIVAM</t>
  </si>
  <si>
    <t>Grade</t>
  </si>
  <si>
    <t>S.No</t>
  </si>
  <si>
    <t>Value</t>
  </si>
  <si>
    <t>week 1</t>
  </si>
  <si>
    <t>week 2</t>
  </si>
  <si>
    <t>week 3</t>
  </si>
  <si>
    <t>week4</t>
  </si>
  <si>
    <t>week5</t>
  </si>
  <si>
    <t>week6</t>
  </si>
  <si>
    <t>week7</t>
  </si>
  <si>
    <t>week 8</t>
  </si>
  <si>
    <t>Income</t>
  </si>
  <si>
    <t>expense2</t>
  </si>
  <si>
    <t>expense1</t>
  </si>
  <si>
    <t>expense3</t>
  </si>
  <si>
    <t>Bonus</t>
  </si>
  <si>
    <t>Tax%</t>
  </si>
  <si>
    <t xml:space="preserve">Total </t>
  </si>
  <si>
    <t>tax</t>
  </si>
  <si>
    <t>bonus</t>
  </si>
  <si>
    <t xml:space="preserve">ABSOLUTE &amp; RELATIVE CELL REFERENCE </t>
  </si>
  <si>
    <t>S.NO</t>
  </si>
  <si>
    <t>CITY</t>
  </si>
  <si>
    <t>TOTAL SALES</t>
  </si>
  <si>
    <t>JEEYA</t>
  </si>
  <si>
    <t>DELHI</t>
  </si>
  <si>
    <t>SUMIT</t>
  </si>
  <si>
    <t>SUNIL</t>
  </si>
  <si>
    <t>DIYA</t>
  </si>
  <si>
    <t>KRISHNA</t>
  </si>
  <si>
    <t>ROHIT</t>
  </si>
  <si>
    <t>GURGOAN</t>
  </si>
  <si>
    <t>PANIPAT</t>
  </si>
  <si>
    <t>NOIDA</t>
  </si>
  <si>
    <t>KARNAL</t>
  </si>
  <si>
    <t>REGION</t>
  </si>
  <si>
    <t>YEAR OF SERVICE</t>
  </si>
  <si>
    <t xml:space="preserve">EAST </t>
  </si>
  <si>
    <t>WEST</t>
  </si>
  <si>
    <t>NORTH</t>
  </si>
  <si>
    <t>SOUTH</t>
  </si>
  <si>
    <t>FUNCTIONS</t>
  </si>
  <si>
    <t>Student Name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</si>
  <si>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</si>
  <si>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</si>
  <si>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</si>
  <si>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</si>
  <si>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</si>
  <si>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</si>
  <si>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</si>
  <si>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</si>
  <si>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Total</t>
  </si>
  <si>
    <t>percentage</t>
  </si>
  <si>
    <t>course</t>
  </si>
  <si>
    <t>Course fee</t>
  </si>
  <si>
    <t>transport fee</t>
  </si>
  <si>
    <t>category</t>
  </si>
  <si>
    <t>Discount</t>
  </si>
  <si>
    <t>Total Fees</t>
  </si>
  <si>
    <t>Ramesh</t>
  </si>
  <si>
    <t>SC</t>
  </si>
  <si>
    <t>saniana</t>
  </si>
  <si>
    <t>mahesh</t>
  </si>
  <si>
    <t>MTECH</t>
  </si>
  <si>
    <t>OBC</t>
  </si>
  <si>
    <t>kawal</t>
  </si>
  <si>
    <t>B.TECH</t>
  </si>
  <si>
    <t>GENERAL</t>
  </si>
  <si>
    <t>rohit</t>
  </si>
  <si>
    <t>namish</t>
  </si>
  <si>
    <t>MCA</t>
  </si>
  <si>
    <t>geeta</t>
  </si>
  <si>
    <t>mahima</t>
  </si>
  <si>
    <t>ST</t>
  </si>
  <si>
    <t>radhika</t>
  </si>
  <si>
    <t>jai</t>
  </si>
  <si>
    <t>curve</t>
  </si>
  <si>
    <t>SCHOLERSHIP</t>
  </si>
  <si>
    <t>Courses</t>
  </si>
  <si>
    <t>Fees(per sem)</t>
  </si>
  <si>
    <t>Category</t>
  </si>
  <si>
    <t>Transport</t>
  </si>
  <si>
    <t>PERCENTAGE&gt;=95</t>
  </si>
  <si>
    <t>PERCENTAGE&gt;=85</t>
  </si>
  <si>
    <t>PERCENTAGE&gt;=75</t>
  </si>
  <si>
    <t>PERCENTAGE&gt;=65</t>
  </si>
  <si>
    <t>TRANSPORT</t>
  </si>
  <si>
    <t>YES</t>
  </si>
  <si>
    <t>NO</t>
  </si>
  <si>
    <t>Sno.</t>
  </si>
  <si>
    <t>central angle</t>
  </si>
  <si>
    <t>flavour of icecream</t>
  </si>
  <si>
    <t>frequency</t>
  </si>
  <si>
    <t>vanilla</t>
  </si>
  <si>
    <t>strawberry</t>
  </si>
  <si>
    <t>chocolate</t>
  </si>
  <si>
    <t>others</t>
  </si>
  <si>
    <t>mint chocolate</t>
  </si>
  <si>
    <t>Column1</t>
  </si>
  <si>
    <t>Column2</t>
  </si>
  <si>
    <t>Column3</t>
  </si>
  <si>
    <t>Column4</t>
  </si>
  <si>
    <t>Column52</t>
  </si>
  <si>
    <t>QUES.  create a bar chart for the following   data</t>
  </si>
  <si>
    <t>MONU</t>
  </si>
  <si>
    <t>MOHIT</t>
  </si>
  <si>
    <t>MAINDER</t>
  </si>
  <si>
    <t>ANKIT</t>
  </si>
  <si>
    <t>AAKASH</t>
  </si>
  <si>
    <t>DINESH</t>
  </si>
  <si>
    <t>AMAN</t>
  </si>
  <si>
    <t>ARUN</t>
  </si>
  <si>
    <t>RAMAN</t>
  </si>
  <si>
    <t>ALOK</t>
  </si>
  <si>
    <t>MANOJ</t>
  </si>
  <si>
    <t>JAIDEEP</t>
  </si>
  <si>
    <t>SURENDER</t>
  </si>
  <si>
    <t xml:space="preserve">ASSIGNMENT 1 </t>
  </si>
  <si>
    <t>SCHOLARSHIP</t>
  </si>
  <si>
    <t>SR.NO</t>
  </si>
  <si>
    <t>SALES PERSON</t>
  </si>
  <si>
    <t>no.of students</t>
  </si>
  <si>
    <t xml:space="preserve"> </t>
  </si>
  <si>
    <t>student detail report</t>
  </si>
  <si>
    <t>Ram</t>
  </si>
  <si>
    <t>sania</t>
  </si>
  <si>
    <t>mahI</t>
  </si>
  <si>
    <t>STUDENT MARKSHEET&amp;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</si>
</sst>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&quot;$&quot;#,##0.00"/>
  </numFmts>
  <fonts count="1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0" xfId="0" applyFill="1"/>
    <xf numFmtId="0" fontId="0" fillId="5" borderId="0" xfId="0" applyFill="1" applyAlignment="1">
      <alignment vertical="center"/>
    </xf>
    <xf numFmtId="0" fontId="3" fillId="0" borderId="0" xfId="0" applyFont="1"/>
    <xf numFmtId="0" fontId="0" fillId="0" borderId="11" xfId="0" applyBorder="1"/>
    <xf numFmtId="0" fontId="0" fillId="5" borderId="0" xfId="0" applyFill="1"/>
    <xf numFmtId="0" fontId="3" fillId="4" borderId="0" xfId="0" applyFont="1" applyFill="1"/>
    <xf numFmtId="0" fontId="0" fillId="4" borderId="0" xfId="0" applyFill="1"/>
    <xf numFmtId="0" fontId="7" fillId="4" borderId="0" xfId="0" applyFont="1" applyFill="1"/>
    <xf numFmtId="0" fontId="9" fillId="4" borderId="0" xfId="0" applyFont="1" applyFill="1"/>
    <xf numFmtId="0" fontId="10" fillId="4" borderId="0" xfId="0" applyFont="1" applyFill="1"/>
    <xf numFmtId="0" fontId="3" fillId="5" borderId="0" xfId="0" applyFont="1" applyFill="1"/>
    <xf numFmtId="0" fontId="11" fillId="4" borderId="6" xfId="0" applyFont="1" applyFill="1" applyBorder="1" applyAlignment="1">
      <alignment wrapText="1"/>
    </xf>
    <xf numFmtId="0" fontId="11" fillId="4" borderId="7" xfId="0" applyFont="1" applyFill="1" applyBorder="1" applyAlignment="1">
      <alignment wrapText="1"/>
    </xf>
    <xf numFmtId="0" fontId="11" fillId="4" borderId="8" xfId="0" applyFont="1" applyFill="1" applyBorder="1" applyAlignment="1">
      <alignment wrapText="1"/>
    </xf>
    <xf numFmtId="0" fontId="0" fillId="8" borderId="4" xfId="0" applyFill="1" applyBorder="1" applyAlignment="1">
      <alignment horizontal="center" wrapText="1"/>
    </xf>
    <xf numFmtId="0" fontId="0" fillId="8" borderId="3" xfId="0" applyFill="1" applyBorder="1" applyAlignment="1">
      <alignment horizontal="center" wrapText="1"/>
    </xf>
    <xf numFmtId="0" fontId="0" fillId="8" borderId="5" xfId="0" applyFill="1" applyBorder="1" applyAlignment="1">
      <alignment wrapText="1"/>
    </xf>
    <xf numFmtId="0" fontId="0" fillId="8" borderId="9" xfId="0" applyFill="1" applyBorder="1" applyAlignment="1">
      <alignment horizontal="center" wrapText="1"/>
    </xf>
    <xf numFmtId="0" fontId="0" fillId="8" borderId="10" xfId="0" applyFill="1" applyBorder="1" applyAlignment="1">
      <alignment horizontal="center" wrapText="1"/>
    </xf>
    <xf numFmtId="0" fontId="12" fillId="4" borderId="0" xfId="0" applyFont="1" applyFill="1"/>
    <xf numFmtId="0" fontId="0" fillId="12" borderId="0" xfId="0" applyFill="1"/>
    <xf numFmtId="0" fontId="0" fillId="13" borderId="0" xfId="0" applyFill="1"/>
    <xf numFmtId="0" fontId="0" fillId="13" borderId="0" xfId="0" applyFill="1" applyAlignment="1">
      <alignment horizontal="center"/>
    </xf>
    <xf numFmtId="0" fontId="1" fillId="14" borderId="1" xfId="0" applyFont="1" applyFill="1" applyBorder="1"/>
    <xf numFmtId="165" fontId="1" fillId="14" borderId="1" xfId="0" applyNumberFormat="1" applyFont="1" applyFill="1" applyBorder="1"/>
    <xf numFmtId="164" fontId="0" fillId="2" borderId="2" xfId="0" applyNumberFormat="1" applyFill="1" applyBorder="1" applyAlignment="1">
      <alignment horizontal="right"/>
    </xf>
    <xf numFmtId="0" fontId="0" fillId="2" borderId="2" xfId="0" applyFill="1" applyBorder="1"/>
    <xf numFmtId="165" fontId="0" fillId="2" borderId="2" xfId="0" applyNumberFormat="1" applyFill="1" applyBorder="1" applyAlignment="1">
      <alignment horizontal="right"/>
    </xf>
    <xf numFmtId="164" fontId="0" fillId="2" borderId="2" xfId="0" applyNumberFormat="1" applyFill="1" applyBorder="1"/>
    <xf numFmtId="165" fontId="0" fillId="2" borderId="2" xfId="0" applyNumberFormat="1" applyFill="1" applyBorder="1"/>
    <xf numFmtId="0" fontId="0" fillId="15" borderId="0" xfId="0" applyFill="1" applyAlignment="1">
      <alignment horizontal="center" wrapText="1"/>
    </xf>
    <xf numFmtId="0" fontId="0" fillId="15" borderId="0" xfId="0" applyFill="1"/>
    <xf numFmtId="0" fontId="0" fillId="8" borderId="0" xfId="0" applyFill="1"/>
    <xf numFmtId="0" fontId="0" fillId="8" borderId="0" xfId="0" applyFill="1" applyAlignment="1">
      <alignment wrapText="1"/>
    </xf>
    <xf numFmtId="0" fontId="3" fillId="10" borderId="0" xfId="0" applyFont="1" applyFill="1"/>
    <xf numFmtId="0" fontId="3" fillId="10" borderId="3" xfId="0" applyFont="1" applyFill="1" applyBorder="1" applyAlignment="1">
      <alignment wrapText="1"/>
    </xf>
    <xf numFmtId="0" fontId="3" fillId="10" borderId="3" xfId="0" applyFont="1" applyFill="1" applyBorder="1" applyAlignment="1">
      <alignment vertical="center"/>
    </xf>
    <xf numFmtId="9" fontId="3" fillId="11" borderId="0" xfId="0" applyNumberFormat="1" applyFont="1" applyFill="1"/>
    <xf numFmtId="0" fontId="3" fillId="11" borderId="3" xfId="0" applyFont="1" applyFill="1" applyBorder="1" applyAlignment="1">
      <alignment wrapText="1"/>
    </xf>
    <xf numFmtId="0" fontId="3" fillId="11" borderId="3" xfId="0" applyFont="1" applyFill="1" applyBorder="1" applyAlignment="1">
      <alignment horizontal="right" wrapText="1"/>
    </xf>
    <xf numFmtId="9" fontId="3" fillId="11" borderId="3" xfId="0" applyNumberFormat="1" applyFont="1" applyFill="1" applyBorder="1" applyAlignment="1">
      <alignment horizontal="right" wrapText="1"/>
    </xf>
    <xf numFmtId="0" fontId="0" fillId="16" borderId="0" xfId="0" applyFill="1"/>
    <xf numFmtId="0" fontId="3" fillId="9" borderId="12" xfId="0" applyFont="1" applyFill="1" applyBorder="1"/>
    <xf numFmtId="0" fontId="0" fillId="17" borderId="0" xfId="0" applyFill="1"/>
    <xf numFmtId="0" fontId="0" fillId="17" borderId="0" xfId="0" applyFill="1" applyAlignment="1">
      <alignment horizontal="center"/>
    </xf>
    <xf numFmtId="0" fontId="3" fillId="18" borderId="12" xfId="0" applyFont="1" applyFill="1" applyBorder="1" applyAlignment="1">
      <alignment horizontal="center"/>
    </xf>
    <xf numFmtId="0" fontId="3" fillId="18" borderId="12" xfId="0" applyFont="1" applyFill="1" applyBorder="1"/>
    <xf numFmtId="0" fontId="3" fillId="19" borderId="12" xfId="0" applyFont="1" applyFill="1" applyBorder="1" applyAlignment="1">
      <alignment wrapText="1"/>
    </xf>
    <xf numFmtId="0" fontId="3" fillId="19" borderId="12" xfId="0" applyFont="1" applyFill="1" applyBorder="1"/>
    <xf numFmtId="0" fontId="0" fillId="20" borderId="12" xfId="0" applyFill="1" applyBorder="1" applyAlignment="1">
      <alignment horizontal="center" wrapText="1"/>
    </xf>
    <xf numFmtId="0" fontId="0" fillId="20" borderId="12" xfId="0" applyFill="1" applyBorder="1"/>
    <xf numFmtId="0" fontId="0" fillId="7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0" fontId="4" fillId="4" borderId="0" xfId="0" applyFont="1" applyFill="1" applyAlignment="1">
      <alignment horizontal="left" vertical="center" wrapText="1" indent="1"/>
    </xf>
    <xf numFmtId="0" fontId="5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</cellXfs>
  <cellStyles count="1">
    <cellStyle name="Normal" xfId="0" builtinId="0"/>
  </cellStyles>
  <dxfs count="7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4"/>
        </patternFill>
      </fill>
      <alignment horizontal="center" vertical="bottom" textRotation="0" wrapText="1" indent="0" justifyLastLine="0" shrinkToFit="0" readingOrder="0"/>
    </dxf>
    <dxf>
      <font>
        <b/>
      </font>
      <fill>
        <patternFill patternType="solid">
          <fgColor indexed="64"/>
          <bgColor theme="7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7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7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rgb="FF00B0F0"/>
        </patternFill>
      </fill>
    </dxf>
    <dxf>
      <font>
        <b/>
      </font>
      <fill>
        <patternFill patternType="solid">
          <fgColor indexed="64"/>
          <bgColor rgb="FFFF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rgb="FFFF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rgb="FFFF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rgb="FFFF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rgb="FFFF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rgb="FFFF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rgb="FFFF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rgb="FFFF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rgb="FFFF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rgb="FFFF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rgb="FFFF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rgb="FFFF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rgb="FFFF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rgb="FFFF000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/>
        <top style="medium">
          <color rgb="FFCCCCCC"/>
        </top>
        <bottom style="medium">
          <color rgb="FFCCCCCC"/>
        </bottom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numFmt numFmtId="165" formatCode="&quot;$&quot;#,##0.00"/>
      <fill>
        <patternFill patternType="solid">
          <fgColor indexed="64"/>
          <bgColor theme="6" tint="0.39997558519241921"/>
        </patternFill>
      </fill>
      <border diagonalUp="0" diagonalDown="0" outline="0">
        <left style="medium">
          <color theme="4"/>
        </left>
        <right/>
        <top/>
        <bottom/>
      </border>
    </dxf>
    <dxf>
      <fill>
        <patternFill patternType="solid">
          <fgColor indexed="64"/>
          <bgColor theme="6" tint="0.39997558519241921"/>
        </patternFill>
      </fill>
      <border diagonalUp="0" diagonalDown="0" outline="0">
        <left style="medium">
          <color theme="4"/>
        </left>
        <right style="medium">
          <color theme="4"/>
        </right>
        <top/>
        <bottom/>
      </border>
    </dxf>
    <dxf>
      <numFmt numFmtId="164" formatCode="dd\-mm\-yyyy"/>
      <fill>
        <patternFill patternType="solid">
          <fgColor indexed="64"/>
          <bgColor theme="6" tint="0.39997558519241921"/>
        </patternFill>
      </fill>
      <border diagonalUp="0" diagonalDown="0" outline="0">
        <left/>
        <right style="medium">
          <color theme="4"/>
        </right>
        <top/>
        <bottom/>
      </border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  <border diagonalUp="0" diagonalDown="0" outline="0">
        <left style="medium">
          <color theme="4"/>
        </left>
        <right style="medium">
          <color theme="4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493960642979329"/>
          <c:y val="3.367062688523894E-2"/>
          <c:w val="0.8688917616641203"/>
          <c:h val="0.52098651968178589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'ASSIGNMENT-3'!$C$2</c:f>
              <c:strCache>
                <c:ptCount val="1"/>
                <c:pt idx="0">
                  <c:v>Test1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'ASSIGNMENT-3'!$B$3:$B$13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'ASSIGNMENT-3'!$C$3:$C$13</c:f>
              <c:numCache>
                <c:formatCode>General</c:formatCode>
                <c:ptCount val="11"/>
                <c:pt idx="0">
                  <c:v>85</c:v>
                </c:pt>
                <c:pt idx="1">
                  <c:v>70</c:v>
                </c:pt>
                <c:pt idx="2">
                  <c:v>92</c:v>
                </c:pt>
                <c:pt idx="3">
                  <c:v>80</c:v>
                </c:pt>
                <c:pt idx="4">
                  <c:v>75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2-4964-8C28-DE42123868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313598040"/>
        <c:axId val="313604704"/>
        <c:axId val="0"/>
      </c:bar3DChart>
      <c:catAx>
        <c:axId val="31359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04704"/>
        <c:crosses val="autoZero"/>
        <c:auto val="1"/>
        <c:lblAlgn val="ctr"/>
        <c:lblOffset val="100"/>
        <c:noMultiLvlLbl val="0"/>
      </c:catAx>
      <c:valAx>
        <c:axId val="3136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9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'ASSIGNMENT-3'!$C$2</c:f>
              <c:strCache>
                <c:ptCount val="1"/>
                <c:pt idx="0">
                  <c:v>Test1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'ASSIGNMENT-3'!$B$3:$B$13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'ASSIGNMENT-3'!$C$3:$C$13</c:f>
              <c:numCache>
                <c:formatCode>General</c:formatCode>
                <c:ptCount val="11"/>
                <c:pt idx="0">
                  <c:v>85</c:v>
                </c:pt>
                <c:pt idx="1">
                  <c:v>70</c:v>
                </c:pt>
                <c:pt idx="2">
                  <c:v>92</c:v>
                </c:pt>
                <c:pt idx="3">
                  <c:v>80</c:v>
                </c:pt>
                <c:pt idx="4">
                  <c:v>75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E-4952-B796-2B6FBD511A45}"/>
            </c:ext>
          </c:extLst>
        </c:ser>
        <c:ser>
          <c:idx val="1"/>
          <c:order val="1"/>
          <c:tx>
            <c:strRef>
              <c:f>'ASSIGNMENT-3'!$D$2</c:f>
              <c:strCache>
                <c:ptCount val="1"/>
                <c:pt idx="0">
                  <c:v>Test2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'ASSIGNMENT-3'!$B$3:$B$13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'ASSIGNMENT-3'!$D$3:$D$13</c:f>
              <c:numCache>
                <c:formatCode>General</c:formatCode>
                <c:ptCount val="11"/>
                <c:pt idx="0">
                  <c:v>90</c:v>
                </c:pt>
                <c:pt idx="1">
                  <c:v>75</c:v>
                </c:pt>
                <c:pt idx="2">
                  <c:v>88</c:v>
                </c:pt>
                <c:pt idx="3">
                  <c:v>82</c:v>
                </c:pt>
                <c:pt idx="4">
                  <c:v>78</c:v>
                </c:pt>
                <c:pt idx="5">
                  <c:v>86</c:v>
                </c:pt>
                <c:pt idx="6">
                  <c:v>92</c:v>
                </c:pt>
                <c:pt idx="7">
                  <c:v>80</c:v>
                </c:pt>
                <c:pt idx="8">
                  <c:v>8</c:v>
                </c:pt>
                <c:pt idx="9">
                  <c:v>95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E-4952-B796-2B6FBD511A45}"/>
            </c:ext>
          </c:extLst>
        </c:ser>
        <c:ser>
          <c:idx val="2"/>
          <c:order val="2"/>
          <c:tx>
            <c:strRef>
              <c:f>'ASSIGNMENT-3'!$E$2</c:f>
              <c:strCache>
                <c:ptCount val="1"/>
                <c:pt idx="0">
                  <c:v>Test3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'ASSIGNMENT-3'!$B$3:$B$13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'ASSIGNMENT-3'!$E$3:$E$13</c:f>
              <c:numCache>
                <c:formatCode>General</c:formatCode>
                <c:ptCount val="11"/>
                <c:pt idx="0">
                  <c:v>80</c:v>
                </c:pt>
                <c:pt idx="1">
                  <c:v>65</c:v>
                </c:pt>
                <c:pt idx="2">
                  <c:v>95</c:v>
                </c:pt>
                <c:pt idx="3">
                  <c:v>85</c:v>
                </c:pt>
                <c:pt idx="4">
                  <c:v>80</c:v>
                </c:pt>
                <c:pt idx="5">
                  <c:v>37</c:v>
                </c:pt>
                <c:pt idx="6">
                  <c:v>95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3E-4952-B796-2B6FBD511A45}"/>
            </c:ext>
          </c:extLst>
        </c:ser>
        <c:ser>
          <c:idx val="3"/>
          <c:order val="3"/>
          <c:tx>
            <c:strRef>
              <c:f>'ASSIGNMENT-3'!$F$2</c:f>
              <c:strCache>
                <c:ptCount val="1"/>
                <c:pt idx="0">
                  <c:v>Test4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'ASSIGNMENT-3'!$B$3:$B$13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'ASSIGNMENT-3'!$F$3:$F$13</c:f>
              <c:numCache>
                <c:formatCode>General</c:formatCode>
                <c:ptCount val="11"/>
                <c:pt idx="0">
                  <c:v>85</c:v>
                </c:pt>
                <c:pt idx="1">
                  <c:v>72</c:v>
                </c:pt>
                <c:pt idx="2">
                  <c:v>90</c:v>
                </c:pt>
                <c:pt idx="3">
                  <c:v>88</c:v>
                </c:pt>
                <c:pt idx="4">
                  <c:v>82</c:v>
                </c:pt>
                <c:pt idx="5">
                  <c:v>90</c:v>
                </c:pt>
                <c:pt idx="6">
                  <c:v>92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3E-4952-B796-2B6FBD511A45}"/>
            </c:ext>
          </c:extLst>
        </c:ser>
        <c:ser>
          <c:idx val="4"/>
          <c:order val="4"/>
          <c:tx>
            <c:strRef>
              <c:f>'ASSIGNMENT-3'!$G$2</c:f>
              <c:strCache>
                <c:ptCount val="1"/>
                <c:pt idx="0">
                  <c:v>Test5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'ASSIGNMENT-3'!$B$3:$B$13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'ASSIGNMENT-3'!$G$3:$G$13</c:f>
              <c:numCache>
                <c:formatCode>General</c:formatCode>
                <c:ptCount val="11"/>
                <c:pt idx="0">
                  <c:v>88</c:v>
                </c:pt>
                <c:pt idx="1">
                  <c:v>78</c:v>
                </c:pt>
                <c:pt idx="2">
                  <c:v>87</c:v>
                </c:pt>
                <c:pt idx="3">
                  <c:v>80</c:v>
                </c:pt>
                <c:pt idx="4">
                  <c:v>76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3E-4952-B796-2B6FBD511A45}"/>
            </c:ext>
          </c:extLst>
        </c:ser>
        <c:ser>
          <c:idx val="5"/>
          <c:order val="5"/>
          <c:tx>
            <c:strRef>
              <c:f>'ASSIGNMENT-3'!$H$2</c:f>
              <c:strCache>
                <c:ptCount val="1"/>
                <c:pt idx="0">
                  <c:v>Test6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'ASSIGNMENT-3'!$B$3:$B$13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'ASSIGNMENT-3'!$H$3:$H$13</c:f>
              <c:numCache>
                <c:formatCode>General</c:formatCode>
                <c:ptCount val="11"/>
                <c:pt idx="0">
                  <c:v>92</c:v>
                </c:pt>
                <c:pt idx="1">
                  <c:v>68</c:v>
                </c:pt>
                <c:pt idx="2">
                  <c:v>93</c:v>
                </c:pt>
                <c:pt idx="3">
                  <c:v>85</c:v>
                </c:pt>
                <c:pt idx="4">
                  <c:v>78</c:v>
                </c:pt>
                <c:pt idx="5">
                  <c:v>54</c:v>
                </c:pt>
                <c:pt idx="6">
                  <c:v>94</c:v>
                </c:pt>
                <c:pt idx="7">
                  <c:v>80</c:v>
                </c:pt>
                <c:pt idx="8">
                  <c:v>88</c:v>
                </c:pt>
                <c:pt idx="9">
                  <c:v>95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3E-4952-B796-2B6FBD511A45}"/>
            </c:ext>
          </c:extLst>
        </c:ser>
        <c:ser>
          <c:idx val="6"/>
          <c:order val="6"/>
          <c:tx>
            <c:strRef>
              <c:f>'ASSIGNMENT-3'!$I$2</c:f>
              <c:strCache>
                <c:ptCount val="1"/>
                <c:pt idx="0">
                  <c:v>Test7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'ASSIGNMENT-3'!$B$3:$B$13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'ASSIGNMENT-3'!$I$3:$I$13</c:f>
              <c:numCache>
                <c:formatCode>General</c:formatCode>
                <c:ptCount val="11"/>
                <c:pt idx="0">
                  <c:v>87</c:v>
                </c:pt>
                <c:pt idx="1">
                  <c:v>70</c:v>
                </c:pt>
                <c:pt idx="2">
                  <c:v>88</c:v>
                </c:pt>
                <c:pt idx="3">
                  <c:v>83</c:v>
                </c:pt>
                <c:pt idx="4">
                  <c:v>80</c:v>
                </c:pt>
                <c:pt idx="5">
                  <c:v>43</c:v>
                </c:pt>
                <c:pt idx="6">
                  <c:v>92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3E-4952-B796-2B6FBD511A45}"/>
            </c:ext>
          </c:extLst>
        </c:ser>
        <c:ser>
          <c:idx val="7"/>
          <c:order val="7"/>
          <c:tx>
            <c:strRef>
              <c:f>'ASSIGNMENT-3'!$J$2</c:f>
              <c:strCache>
                <c:ptCount val="1"/>
                <c:pt idx="0">
                  <c:v>Test8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'ASSIGNMENT-3'!$B$3:$B$13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'ASSIGNMENT-3'!$J$3:$J$13</c:f>
              <c:numCache>
                <c:formatCode>General</c:formatCode>
                <c:ptCount val="11"/>
                <c:pt idx="0">
                  <c:v>90</c:v>
                </c:pt>
                <c:pt idx="1">
                  <c:v>61</c:v>
                </c:pt>
                <c:pt idx="2">
                  <c:v>92</c:v>
                </c:pt>
                <c:pt idx="3">
                  <c:v>86</c:v>
                </c:pt>
                <c:pt idx="4">
                  <c:v>82</c:v>
                </c:pt>
                <c:pt idx="5">
                  <c:v>54</c:v>
                </c:pt>
                <c:pt idx="6">
                  <c:v>95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3E-4952-B796-2B6FBD511A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11487848"/>
        <c:axId val="311489024"/>
      </c:barChart>
      <c:catAx>
        <c:axId val="31148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89024"/>
        <c:crosses val="autoZero"/>
        <c:auto val="1"/>
        <c:lblAlgn val="ctr"/>
        <c:lblOffset val="100"/>
        <c:noMultiLvlLbl val="0"/>
      </c:catAx>
      <c:valAx>
        <c:axId val="31148902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1148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8279133269775"/>
          <c:y val="0.25230192516011329"/>
          <c:w val="0.58124407094853059"/>
          <c:h val="0.63885312339649181"/>
        </c:manualLayout>
      </c:layout>
      <c:pieChart>
        <c:varyColors val="1"/>
        <c:ser>
          <c:idx val="0"/>
          <c:order val="0"/>
          <c:tx>
            <c:strRef>
              <c:f>'ASSIGNMENT-3'!$N$2</c:f>
              <c:strCache>
                <c:ptCount val="1"/>
                <c:pt idx="0">
                  <c:v>central angle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2594-4458-9222-D3E2C4C81962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2594-4458-9222-D3E2C4C81962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2594-4458-9222-D3E2C4C81962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2594-4458-9222-D3E2C4C81962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2594-4458-9222-D3E2C4C81962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2594-4458-9222-D3E2C4C81962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2">
                    <a:lumMod val="80000"/>
                    <a:lumOff val="20000"/>
                  </a:schemeClr>
                </a:fgClr>
                <a:bgClr>
                  <a:schemeClr val="accent2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2594-4458-9222-D3E2C4C81962}"/>
              </c:ext>
            </c:extLst>
          </c:dPt>
          <c:dPt>
            <c:idx val="7"/>
            <c:bubble3D val="0"/>
            <c:spPr>
              <a:pattFill prst="ltUpDiag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accent4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2594-4458-9222-D3E2C4C81962}"/>
              </c:ext>
            </c:extLst>
          </c:dPt>
          <c:dPt>
            <c:idx val="8"/>
            <c:bubble3D val="0"/>
            <c:spPr>
              <a:pattFill prst="ltUpDiag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accent6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1-2594-4458-9222-D3E2C4C81962}"/>
              </c:ext>
            </c:extLst>
          </c:dPt>
          <c:dPt>
            <c:idx val="9"/>
            <c:bubble3D val="0"/>
            <c:spPr>
              <a:pattFill prst="ltUpDiag">
                <a:fgClr>
                  <a:schemeClr val="accent2">
                    <a:lumMod val="80000"/>
                  </a:schemeClr>
                </a:fgClr>
                <a:bgClr>
                  <a:schemeClr val="accent2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3-2594-4458-9222-D3E2C4C81962}"/>
              </c:ext>
            </c:extLst>
          </c:dPt>
          <c:dPt>
            <c:idx val="10"/>
            <c:bubble3D val="0"/>
            <c:spPr>
              <a:pattFill prst="ltUpDiag">
                <a:fgClr>
                  <a:schemeClr val="accent4">
                    <a:lumMod val="80000"/>
                  </a:schemeClr>
                </a:fgClr>
                <a:bgClr>
                  <a:schemeClr val="accent4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5-2594-4458-9222-D3E2C4C8196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594-4458-9222-D3E2C4C8196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594-4458-9222-D3E2C4C8196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2594-4458-9222-D3E2C4C8196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2594-4458-9222-D3E2C4C8196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2594-4458-9222-D3E2C4C8196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2594-4458-9222-D3E2C4C81962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2594-4458-9222-D3E2C4C81962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2594-4458-9222-D3E2C4C81962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2594-4458-9222-D3E2C4C81962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2594-4458-9222-D3E2C4C81962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2594-4458-9222-D3E2C4C819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'ASSIGNMENT-3'!$N$3:$N$13</c:f>
              <c:numCache>
                <c:formatCode>General</c:formatCode>
                <c:ptCount val="11"/>
                <c:pt idx="0">
                  <c:v>313.64999999999998</c:v>
                </c:pt>
                <c:pt idx="1">
                  <c:v>251.54999999999998</c:v>
                </c:pt>
                <c:pt idx="2">
                  <c:v>326.25</c:v>
                </c:pt>
                <c:pt idx="3">
                  <c:v>301.05</c:v>
                </c:pt>
                <c:pt idx="4">
                  <c:v>283.95</c:v>
                </c:pt>
                <c:pt idx="5">
                  <c:v>240.29999999999998</c:v>
                </c:pt>
                <c:pt idx="6">
                  <c:v>333</c:v>
                </c:pt>
                <c:pt idx="7">
                  <c:v>292.5</c:v>
                </c:pt>
                <c:pt idx="8">
                  <c:v>283.5</c:v>
                </c:pt>
                <c:pt idx="9">
                  <c:v>339.3</c:v>
                </c:pt>
                <c:pt idx="10">
                  <c:v>265.5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594-4458-9222-D3E2C4C8196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1"/>
          <c:order val="1"/>
          <c:tx>
            <c:strRef>
              <c:f>'ASSIGNMENT-3'!$C$39</c:f>
              <c:strCache>
                <c:ptCount val="1"/>
                <c:pt idx="0">
                  <c:v>vanilla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'ASSIGNMENT-3'!$D$37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'ASSIGNMENT-3'!$D$39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7-4A1C-8A2D-218151405506}"/>
            </c:ext>
          </c:extLst>
        </c:ser>
        <c:ser>
          <c:idx val="2"/>
          <c:order val="2"/>
          <c:tx>
            <c:strRef>
              <c:f>'ASSIGNMENT-3'!$C$40</c:f>
              <c:strCache>
                <c:ptCount val="1"/>
                <c:pt idx="0">
                  <c:v>strawberry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'ASSIGNMENT-3'!$D$37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'ASSIGNMENT-3'!$D$40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07-4A1C-8A2D-218151405506}"/>
            </c:ext>
          </c:extLst>
        </c:ser>
        <c:ser>
          <c:idx val="3"/>
          <c:order val="3"/>
          <c:tx>
            <c:strRef>
              <c:f>'ASSIGNMENT-3'!$C$41</c:f>
              <c:strCache>
                <c:ptCount val="1"/>
                <c:pt idx="0">
                  <c:v>chocolate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'ASSIGNMENT-3'!$D$37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'ASSIGNMENT-3'!$D$41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07-4A1C-8A2D-218151405506}"/>
            </c:ext>
          </c:extLst>
        </c:ser>
        <c:ser>
          <c:idx val="4"/>
          <c:order val="4"/>
          <c:tx>
            <c:strRef>
              <c:f>'ASSIGNMENT-3'!$C$42</c:f>
              <c:strCache>
                <c:ptCount val="1"/>
                <c:pt idx="0">
                  <c:v>mint chocolate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'ASSIGNMENT-3'!$D$37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'ASSIGNMENT-3'!$D$42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07-4A1C-8A2D-218151405506}"/>
            </c:ext>
          </c:extLst>
        </c:ser>
        <c:ser>
          <c:idx val="5"/>
          <c:order val="5"/>
          <c:tx>
            <c:strRef>
              <c:f>'ASSIGNMENT-3'!$C$43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'ASSIGNMENT-3'!$D$37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'ASSIGNMENT-3'!$D$43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07-4A1C-8A2D-2181514055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00866712"/>
        <c:axId val="4008725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'ASSIGNMENT-3'!$C$38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'ASSIGNMENT-3'!$D$37</c15:sqref>
                        </c15:formulaRef>
                      </c:ext>
                    </c:extLst>
                    <c:strCache>
                      <c:ptCount val="1"/>
                      <c:pt idx="0">
                        <c:v>frequency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'ASSIGNMENT-3'!$D$38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707-4A1C-8A2D-218151405506}"/>
                  </c:ext>
                </c:extLst>
              </c15:ser>
            </c15:filteredBarSeries>
          </c:ext>
        </c:extLst>
      </c:barChart>
      <c:catAx>
        <c:axId val="40086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72592"/>
        <c:crosses val="autoZero"/>
        <c:auto val="1"/>
        <c:lblAlgn val="ctr"/>
        <c:lblOffset val="100"/>
        <c:noMultiLvlLbl val="0"/>
      </c:catAx>
      <c:valAx>
        <c:axId val="400872592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40086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288925</xdr:colOff>
      <xdr:row>21</xdr:row>
      <xdr:rowOff>34925</xdr:rowOff>
    </xdr:from>
    <xdr:to>
      <xdr:col>25</xdr:col>
      <xdr:colOff>260350</xdr:colOff>
      <xdr:row>33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647701</xdr:colOff>
      <xdr:row>17</xdr:row>
      <xdr:rowOff>38100</xdr:rowOff>
    </xdr:from>
    <xdr:to>
      <xdr:col>13</xdr:col>
      <xdr:colOff>555626</xdr:colOff>
      <xdr:row>28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2</xdr:row>
      <xdr:rowOff>60324</xdr:rowOff>
    </xdr:from>
    <xdr:to>
      <xdr:col>22</xdr:col>
      <xdr:colOff>104775</xdr:colOff>
      <xdr:row>17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241300</xdr:colOff>
      <xdr:row>32</xdr:row>
      <xdr:rowOff>250825</xdr:rowOff>
    </xdr:from>
    <xdr:to>
      <xdr:col>17</xdr:col>
      <xdr:colOff>387349</xdr:colOff>
      <xdr:row>44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H17" totalsRowShown="0" headerRowDxfId="78" dataDxfId="77">
  <autoFilter ref="A2:H17" xr:uid="{00000000-0009-0000-0100-000003000000}"/>
  <tableColumns count="8">
    <tableColumn id="1" xr3:uid="{00000000-0010-0000-0200-000001000000}" name="S.no" dataDxfId="76"/>
    <tableColumn id="2" xr3:uid="{00000000-0010-0000-0200-000002000000}" name="name" dataDxfId="75"/>
    <tableColumn id="3" xr3:uid="{00000000-0010-0000-0200-000003000000}" name="fathers name" dataDxfId="74"/>
    <tableColumn id="4" xr3:uid="{00000000-0010-0000-0200-000004000000}" name="Course" dataDxfId="73"/>
    <tableColumn id="5" xr3:uid="{00000000-0010-0000-0200-000005000000}" name="Marks" dataDxfId="72"/>
    <tableColumn id="6" xr3:uid="{00000000-0010-0000-0200-000006000000}" name="Percentage" dataDxfId="71">
      <calculatedColumnFormula>E3/5</calculatedColumnFormula>
    </tableColumn>
    <tableColumn id="7" xr3:uid="{00000000-0010-0000-0200-000007000000}" name="Status" dataDxfId="70">
      <calculatedColumnFormula>IF(F3&gt;=50,"PASS","FAIL")</calculatedColumnFormula>
    </tableColumn>
    <tableColumn id="8" xr3:uid="{00000000-0010-0000-0200-000008000000}" name="Grade" dataDxfId="69">
      <calculatedColumnFormula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129CC1-0C1E-4190-A6A2-54E0DF087D8C}" name="Table110" displayName="Table110" ref="A21:C38" totalsRowShown="0" headerRowDxfId="68" dataDxfId="67">
  <sortState xmlns:xlrd2="http://schemas.microsoft.com/office/spreadsheetml/2017/richdata2" ref="A22:C38">
    <sortCondition descending="1" ref="A2:A19"/>
  </sortState>
  <tableColumns count="3">
    <tableColumn id="1" xr3:uid="{30D1FB9E-5FBF-47F5-9C68-8719CE6671C0}" name="10-09-2021" dataDxfId="66"/>
    <tableColumn id="2" xr3:uid="{89F9FF47-DEC6-4E58-8361-FCF898B7F01F}" name="Medicine" dataDxfId="65"/>
    <tableColumn id="3" xr3:uid="{9D2AD082-41AB-4BB8-AB8F-948FFED17066}" name="2300.00" dataDxfId="6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2:T13" totalsRowShown="0" headerRowDxfId="63" dataDxfId="61" headerRowBorderDxfId="62" tableBorderDxfId="60" totalsRowBorderDxfId="59">
  <autoFilter ref="A2:T13" xr:uid="{00000000-0009-0000-0100-000007000000}"/>
  <tableColumns count="20">
    <tableColumn id="1" xr3:uid="{00000000-0010-0000-0600-000001000000}" name="SR.NO" dataDxfId="58"/>
    <tableColumn id="2" xr3:uid="{00000000-0010-0000-0600-000002000000}" name="Student Name" dataDxfId="57"/>
    <tableColumn id="3" xr3:uid="{00000000-0010-0000-0600-000003000000}" name="Test1" dataDxfId="56"/>
    <tableColumn id="4" xr3:uid="{00000000-0010-0000-0600-000004000000}" name="Test2" dataDxfId="55"/>
    <tableColumn id="5" xr3:uid="{00000000-0010-0000-0600-000005000000}" name="Test3" dataDxfId="54"/>
    <tableColumn id="6" xr3:uid="{00000000-0010-0000-0600-000006000000}" name="Test4" dataDxfId="53"/>
    <tableColumn id="7" xr3:uid="{00000000-0010-0000-0600-000007000000}" name="Test5" dataDxfId="52"/>
    <tableColumn id="8" xr3:uid="{00000000-0010-0000-0600-000008000000}" name="Test6" dataDxfId="51"/>
    <tableColumn id="9" xr3:uid="{00000000-0010-0000-0600-000009000000}" name="Test7" dataDxfId="50"/>
    <tableColumn id="10" xr3:uid="{00000000-0010-0000-0600-00000A000000}" name="Test8" dataDxfId="49"/>
    <tableColumn id="11" xr3:uid="{00000000-0010-0000-0600-00000B000000}" name="Total" dataDxfId="48">
      <calculatedColumnFormula>SUM(C3:J3)</calculatedColumnFormula>
    </tableColumn>
    <tableColumn id="12" xr3:uid="{00000000-0010-0000-0600-00000C000000}" name="percentage" dataDxfId="47"/>
    <tableColumn id="13" xr3:uid="{00000000-0010-0000-0600-00000D000000}" name="course" dataDxfId="46"/>
    <tableColumn id="14" xr3:uid="{00000000-0010-0000-0600-00000E000000}" name="Course fee" dataDxfId="45">
      <calculatedColumnFormula>IF(Table7[[#This Row],[course]]="BCA",$D$19,IF(Table7[[#This Row],[course]]="BTECH",$D$20,IF(Table7[[#This Row],[course]]="MCA",$D$21,$D$22)))</calculatedColumnFormula>
    </tableColumn>
    <tableColumn id="15" xr3:uid="{00000000-0010-0000-0600-00000F000000}" name="SCHOLARSHIP" dataDxfId="44">
      <calculatedColumnFormula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calculatedColumnFormula>
    </tableColumn>
    <tableColumn id="21" xr3:uid="{00000000-0010-0000-0600-000015000000}" name="TRANSPORT" dataDxfId="43"/>
    <tableColumn id="16" xr3:uid="{00000000-0010-0000-0600-000010000000}" name="transport fee" dataDxfId="42">
      <calculatedColumnFormula>IF(Table7[[#This Row],[TRANSPORT]]="YES",$H$19,0)</calculatedColumnFormula>
    </tableColumn>
    <tableColumn id="17" xr3:uid="{00000000-0010-0000-0600-000011000000}" name="category" dataDxfId="41"/>
    <tableColumn id="18" xr3:uid="{00000000-0010-0000-0600-000012000000}" name="Discount" dataDxfId="40">
      <calculatedColumnFormula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calculatedColumnFormula>
    </tableColumn>
    <tableColumn id="19" xr3:uid="{00000000-0010-0000-0600-000013000000}" name="Total Fees" dataDxfId="39">
      <calculatedColumnFormula>Table7[[#This Row],[Course fee]]+Table7[[#This Row],[transport fee]]-Table7[[#This Row],[SCHOLARSHIP]]-Table7[[#This Row],[Discount]]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238B7E-A180-4A90-98CE-0B151A46435D}" name="Table411" displayName="Table411" ref="A29:M35" totalsRowShown="0" headerRowDxfId="38" dataDxfId="37">
  <autoFilter ref="A29:M35" xr:uid="{96238B7E-A180-4A90-98CE-0B151A46435D}"/>
  <tableColumns count="13">
    <tableColumn id="1" xr3:uid="{1DF8BF34-BFCD-467A-B906-58708455C4D8}" name="S.No" dataDxfId="36"/>
    <tableColumn id="2" xr3:uid="{39C62042-D776-4D70-9509-D7B252033D12}" name="Value" dataDxfId="35"/>
    <tableColumn id="3" xr3:uid="{E8214151-DBC8-43CD-B71E-50BA737234F2}" name="week 1" dataDxfId="34"/>
    <tableColumn id="4" xr3:uid="{F74E2C39-0D44-4504-A7C2-61F4F3126612}" name="week 2" dataDxfId="33"/>
    <tableColumn id="5" xr3:uid="{696C210E-FCE6-4358-98A2-70363864F52F}" name="week 3" dataDxfId="32"/>
    <tableColumn id="6" xr3:uid="{62493579-B410-44A4-806E-57F5B4C1C5A4}" name="week4" dataDxfId="31"/>
    <tableColumn id="7" xr3:uid="{400924F7-F91C-4FCA-87EC-5DC00482DB03}" name="week5" dataDxfId="30"/>
    <tableColumn id="8" xr3:uid="{82774A0C-E68C-4EDD-8486-7FEAB351F030}" name="week6" dataDxfId="29"/>
    <tableColumn id="9" xr3:uid="{8CCACE30-EBF5-4A06-9582-87BC5373A008}" name="week7" dataDxfId="28"/>
    <tableColumn id="10" xr3:uid="{A096328E-A8B8-4C76-BE18-BC87029298EB}" name="week 8" dataDxfId="27"/>
    <tableColumn id="11" xr3:uid="{0C9CCF19-8736-4137-A0D1-CE553751B285}" name="Total " dataDxfId="26">
      <calculatedColumnFormula>SUM(C30:J30)</calculatedColumnFormula>
    </tableColumn>
    <tableColumn id="12" xr3:uid="{D68AECFC-230B-481E-BF11-14863D3F872F}" name="tax" dataDxfId="25">
      <calculatedColumnFormula>K30*$K$7</calculatedColumnFormula>
    </tableColumn>
    <tableColumn id="13" xr3:uid="{07BC87AF-A96E-4B88-BF82-FED226CEBA59}" name="bonus" dataDxfId="24">
      <calculatedColumnFormula>K30*$K$8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7259623-E932-4F88-83D8-F648B76380D1}" name="Table512" displayName="Table512" ref="A39:F49" totalsRowShown="0" headerRowDxfId="23" dataDxfId="22">
  <autoFilter ref="A39:F49" xr:uid="{A7259623-E932-4F88-83D8-F648B76380D1}"/>
  <tableColumns count="6">
    <tableColumn id="1" xr3:uid="{8C74F8CC-77E2-4146-9E7E-6BEDA59F61F1}" name="S.NO" dataDxfId="21"/>
    <tableColumn id="2" xr3:uid="{BBF69A92-1542-4E9D-8E17-8540A3A11246}" name="SALES PERSON" dataDxfId="20"/>
    <tableColumn id="6" xr3:uid="{27D32869-33D2-4FCB-9651-CF11632D87DA}" name="REGION" dataDxfId="19"/>
    <tableColumn id="5" xr3:uid="{4A10DFEE-5253-4350-8DD2-7B2C1EE3E9F7}" name="YEAR OF SERVICE" dataDxfId="18"/>
    <tableColumn id="3" xr3:uid="{244054F6-D8BA-4BDA-A32F-5E8BC894D9B4}" name="CITY" dataDxfId="17"/>
    <tableColumn id="4" xr3:uid="{AFB7D643-28D7-4D60-BAE1-41E18700899E}" name="TOTAL SALES" dataDxfId="1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B36:F43" totalsRowShown="0" headerRowDxfId="15" dataDxfId="14">
  <autoFilter ref="B36:F43" xr:uid="{00000000-0009-0000-0100-000008000000}"/>
  <tableColumns count="5">
    <tableColumn id="1" xr3:uid="{00000000-0010-0000-0700-000001000000}" name="Column1" dataDxfId="13"/>
    <tableColumn id="2" xr3:uid="{00000000-0010-0000-0700-000002000000}" name="Column2" dataDxfId="12"/>
    <tableColumn id="3" xr3:uid="{00000000-0010-0000-0700-000003000000}" name="Column52" dataDxfId="11"/>
    <tableColumn id="4" xr3:uid="{00000000-0010-0000-0700-000004000000}" name="Column3" dataDxfId="10"/>
    <tableColumn id="5" xr3:uid="{00000000-0010-0000-0700-000005000000}" name="Column4" dataDxfId="9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9"/>
  <sheetViews>
    <sheetView topLeftCell="A20" workbookViewId="0">
      <selection activeCell="E32" sqref="E32"/>
    </sheetView>
  </sheetViews>
  <sheetFormatPr defaultRowHeight="15" x14ac:dyDescent="0.25"/>
  <cols>
    <col min="1" max="1" width="13.5703125" customWidth="1"/>
    <col min="2" max="2" width="21.28515625" customWidth="1"/>
    <col min="3" max="3" width="17.5703125" customWidth="1"/>
    <col min="4" max="4" width="13.42578125" customWidth="1"/>
    <col min="5" max="5" width="11.28515625" customWidth="1"/>
    <col min="6" max="6" width="17.140625" customWidth="1"/>
    <col min="7" max="7" width="11.42578125" customWidth="1"/>
    <col min="8" max="8" width="12.7109375" customWidth="1"/>
    <col min="11" max="11" width="14.7109375" customWidth="1"/>
  </cols>
  <sheetData>
    <row r="1" spans="1:15" ht="22.5" customHeight="1" x14ac:dyDescent="0.25">
      <c r="D1" s="6" t="s">
        <v>160</v>
      </c>
      <c r="E1" s="7"/>
    </row>
    <row r="2" spans="1:15" x14ac:dyDescent="0.25">
      <c r="A2" s="21" t="s">
        <v>22</v>
      </c>
      <c r="B2" s="21" t="s">
        <v>18</v>
      </c>
      <c r="C2" s="21" t="s">
        <v>19</v>
      </c>
      <c r="D2" s="21" t="s">
        <v>20</v>
      </c>
      <c r="E2" s="21" t="s">
        <v>17</v>
      </c>
      <c r="F2" s="21" t="s">
        <v>21</v>
      </c>
      <c r="G2" s="21" t="s">
        <v>41</v>
      </c>
      <c r="H2" s="21" t="s">
        <v>43</v>
      </c>
    </row>
    <row r="3" spans="1:15" x14ac:dyDescent="0.25">
      <c r="A3" s="22">
        <v>3</v>
      </c>
      <c r="B3" s="22" t="s">
        <v>23</v>
      </c>
      <c r="C3" s="22" t="s">
        <v>159</v>
      </c>
      <c r="D3" s="22" t="s">
        <v>31</v>
      </c>
      <c r="E3" s="23">
        <v>489</v>
      </c>
      <c r="F3" s="23">
        <f t="shared" ref="F3:F17" si="0">E3/5</f>
        <v>97.8</v>
      </c>
      <c r="G3" s="23" t="str">
        <f>IF(F3&gt;=50,"PASS","FAIL")</f>
        <v>PASS</v>
      </c>
      <c r="H3" s="23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A grade</v>
      </c>
    </row>
    <row r="4" spans="1:15" x14ac:dyDescent="0.25">
      <c r="A4" s="22">
        <v>5</v>
      </c>
      <c r="B4" s="22" t="s">
        <v>156</v>
      </c>
      <c r="C4" s="22" t="s">
        <v>34</v>
      </c>
      <c r="D4" s="22" t="s">
        <v>32</v>
      </c>
      <c r="E4" s="23">
        <v>479</v>
      </c>
      <c r="F4" s="23">
        <f t="shared" si="0"/>
        <v>95.8</v>
      </c>
      <c r="G4" s="23" t="str">
        <f t="shared" ref="G4:G17" si="1">IF(F4&gt;=50,"PASS","FAIL")</f>
        <v>PASS</v>
      </c>
      <c r="H4" s="23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A grade</v>
      </c>
    </row>
    <row r="5" spans="1:15" x14ac:dyDescent="0.25">
      <c r="A5" s="22">
        <v>13</v>
      </c>
      <c r="B5" s="22" t="s">
        <v>150</v>
      </c>
      <c r="C5" s="22" t="s">
        <v>158</v>
      </c>
      <c r="D5" s="22" t="s">
        <v>30</v>
      </c>
      <c r="E5" s="23">
        <v>470</v>
      </c>
      <c r="F5" s="23">
        <f t="shared" si="0"/>
        <v>94</v>
      </c>
      <c r="G5" s="23" t="str">
        <f t="shared" si="1"/>
        <v>PASS</v>
      </c>
      <c r="H5" s="23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A grade</v>
      </c>
    </row>
    <row r="6" spans="1:15" x14ac:dyDescent="0.25">
      <c r="A6" s="22">
        <v>14</v>
      </c>
      <c r="B6" s="22" t="s">
        <v>151</v>
      </c>
      <c r="C6" s="22" t="s">
        <v>147</v>
      </c>
      <c r="D6" s="22" t="s">
        <v>30</v>
      </c>
      <c r="E6" s="23">
        <v>245</v>
      </c>
      <c r="F6" s="23">
        <f t="shared" si="0"/>
        <v>49</v>
      </c>
      <c r="G6" s="23" t="str">
        <f t="shared" si="1"/>
        <v>FAIL</v>
      </c>
      <c r="H6" s="23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F Grade</v>
      </c>
    </row>
    <row r="7" spans="1:15" x14ac:dyDescent="0.25">
      <c r="A7" s="22">
        <v>9</v>
      </c>
      <c r="B7" s="22" t="s">
        <v>152</v>
      </c>
      <c r="C7" s="22" t="s">
        <v>38</v>
      </c>
      <c r="D7" s="22" t="s">
        <v>30</v>
      </c>
      <c r="E7" s="23">
        <v>455</v>
      </c>
      <c r="F7" s="23">
        <f t="shared" si="0"/>
        <v>91</v>
      </c>
      <c r="G7" s="23" t="str">
        <f t="shared" si="1"/>
        <v>PASS</v>
      </c>
      <c r="H7" s="23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A grade</v>
      </c>
    </row>
    <row r="8" spans="1:15" x14ac:dyDescent="0.25">
      <c r="A8" s="22">
        <v>6</v>
      </c>
      <c r="B8" s="22" t="s">
        <v>153</v>
      </c>
      <c r="C8" s="22" t="s">
        <v>35</v>
      </c>
      <c r="D8" s="22" t="s">
        <v>32</v>
      </c>
      <c r="E8" s="23">
        <v>345</v>
      </c>
      <c r="F8" s="23">
        <f t="shared" si="0"/>
        <v>69</v>
      </c>
      <c r="G8" s="23" t="str">
        <f t="shared" si="1"/>
        <v>PASS</v>
      </c>
      <c r="H8" s="23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D grade</v>
      </c>
      <c r="K8" s="5"/>
      <c r="L8" s="5"/>
      <c r="M8" s="5"/>
      <c r="N8" s="5"/>
      <c r="O8" s="5"/>
    </row>
    <row r="9" spans="1:15" x14ac:dyDescent="0.25">
      <c r="A9" s="22">
        <v>2</v>
      </c>
      <c r="B9" s="22" t="s">
        <v>73</v>
      </c>
      <c r="C9" s="22" t="s">
        <v>29</v>
      </c>
      <c r="D9" s="22" t="s">
        <v>30</v>
      </c>
      <c r="E9" s="23">
        <v>231</v>
      </c>
      <c r="F9" s="23">
        <f t="shared" si="0"/>
        <v>46.2</v>
      </c>
      <c r="G9" s="23" t="str">
        <f t="shared" si="1"/>
        <v>FAIL</v>
      </c>
      <c r="H9" s="23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F Grade</v>
      </c>
      <c r="K9" s="5"/>
      <c r="L9" s="5"/>
      <c r="M9" s="5"/>
      <c r="N9" s="5"/>
      <c r="O9" s="5"/>
    </row>
    <row r="10" spans="1:15" x14ac:dyDescent="0.25">
      <c r="A10" s="22">
        <v>12</v>
      </c>
      <c r="B10" s="22" t="s">
        <v>154</v>
      </c>
      <c r="C10" s="22" t="s">
        <v>40</v>
      </c>
      <c r="D10" s="22" t="s">
        <v>32</v>
      </c>
      <c r="E10" s="23">
        <v>345</v>
      </c>
      <c r="F10" s="23">
        <f t="shared" si="0"/>
        <v>69</v>
      </c>
      <c r="G10" s="23" t="str">
        <f t="shared" si="1"/>
        <v>PASS</v>
      </c>
      <c r="H10" s="23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D grade</v>
      </c>
      <c r="K10" s="5"/>
      <c r="L10" s="5"/>
      <c r="M10" s="5"/>
      <c r="N10" s="5"/>
      <c r="O10" s="5"/>
    </row>
    <row r="11" spans="1:15" x14ac:dyDescent="0.25">
      <c r="A11" s="22">
        <v>11</v>
      </c>
      <c r="B11" s="22" t="s">
        <v>149</v>
      </c>
      <c r="C11" s="22" t="s">
        <v>39</v>
      </c>
      <c r="D11" s="22" t="s">
        <v>31</v>
      </c>
      <c r="E11" s="23">
        <v>401</v>
      </c>
      <c r="F11" s="23">
        <f t="shared" si="0"/>
        <v>80.2</v>
      </c>
      <c r="G11" s="23" t="str">
        <f t="shared" si="1"/>
        <v>PASS</v>
      </c>
      <c r="H11" s="23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B grade</v>
      </c>
    </row>
    <row r="12" spans="1:15" x14ac:dyDescent="0.25">
      <c r="A12" s="22">
        <v>15</v>
      </c>
      <c r="B12" s="22" t="s">
        <v>147</v>
      </c>
      <c r="C12" s="22" t="s">
        <v>42</v>
      </c>
      <c r="D12" s="22" t="s">
        <v>31</v>
      </c>
      <c r="E12" s="23">
        <v>315</v>
      </c>
      <c r="F12" s="23">
        <f t="shared" si="0"/>
        <v>63</v>
      </c>
      <c r="G12" s="23" t="str">
        <f t="shared" si="1"/>
        <v>PASS</v>
      </c>
      <c r="H12" s="23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D grade</v>
      </c>
    </row>
    <row r="13" spans="1:15" x14ac:dyDescent="0.25">
      <c r="A13" s="22">
        <v>4</v>
      </c>
      <c r="B13" s="22" t="s">
        <v>148</v>
      </c>
      <c r="C13" s="22" t="s">
        <v>33</v>
      </c>
      <c r="D13" s="22" t="s">
        <v>30</v>
      </c>
      <c r="E13" s="23">
        <v>315</v>
      </c>
      <c r="F13" s="23">
        <f t="shared" si="0"/>
        <v>63</v>
      </c>
      <c r="G13" s="23" t="str">
        <f t="shared" si="1"/>
        <v>PASS</v>
      </c>
      <c r="H13" s="23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D grade</v>
      </c>
    </row>
    <row r="14" spans="1:15" x14ac:dyDescent="0.25">
      <c r="A14" s="22">
        <v>1</v>
      </c>
      <c r="B14" s="22" t="s">
        <v>155</v>
      </c>
      <c r="C14" s="22" t="s">
        <v>157</v>
      </c>
      <c r="D14" s="22" t="s">
        <v>30</v>
      </c>
      <c r="E14" s="23">
        <v>458</v>
      </c>
      <c r="F14" s="23">
        <f t="shared" si="0"/>
        <v>91.6</v>
      </c>
      <c r="G14" s="23" t="str">
        <f t="shared" si="1"/>
        <v>PASS</v>
      </c>
      <c r="H14" s="23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A grade</v>
      </c>
    </row>
    <row r="15" spans="1:15" x14ac:dyDescent="0.25">
      <c r="A15" s="22">
        <v>10</v>
      </c>
      <c r="B15" s="22" t="s">
        <v>27</v>
      </c>
      <c r="C15" s="22" t="s">
        <v>38</v>
      </c>
      <c r="D15" s="22" t="s">
        <v>31</v>
      </c>
      <c r="E15" s="23">
        <v>426</v>
      </c>
      <c r="F15" s="23">
        <f t="shared" si="0"/>
        <v>85.2</v>
      </c>
      <c r="G15" s="23" t="str">
        <f t="shared" si="1"/>
        <v>PASS</v>
      </c>
      <c r="H15" s="23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B grade</v>
      </c>
    </row>
    <row r="16" spans="1:15" x14ac:dyDescent="0.25">
      <c r="A16" s="22">
        <v>8</v>
      </c>
      <c r="B16" s="22" t="s">
        <v>26</v>
      </c>
      <c r="C16" s="22" t="s">
        <v>37</v>
      </c>
      <c r="D16" s="22" t="s">
        <v>31</v>
      </c>
      <c r="E16" s="23">
        <v>213</v>
      </c>
      <c r="F16" s="23">
        <f t="shared" si="0"/>
        <v>42.6</v>
      </c>
      <c r="G16" s="23" t="str">
        <f t="shared" si="1"/>
        <v>FAIL</v>
      </c>
      <c r="H16" s="23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F Grade</v>
      </c>
    </row>
    <row r="17" spans="1:8" x14ac:dyDescent="0.25">
      <c r="A17" s="22">
        <v>7</v>
      </c>
      <c r="B17" s="22" t="s">
        <v>25</v>
      </c>
      <c r="C17" s="22" t="s">
        <v>36</v>
      </c>
      <c r="D17" s="22" t="s">
        <v>30</v>
      </c>
      <c r="E17" s="23">
        <v>389</v>
      </c>
      <c r="F17" s="23">
        <f t="shared" si="0"/>
        <v>77.8</v>
      </c>
      <c r="G17" s="23" t="str">
        <f t="shared" si="1"/>
        <v>PASS</v>
      </c>
      <c r="H17" s="23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C grade</v>
      </c>
    </row>
    <row r="19" spans="1:8" ht="15.75" thickBot="1" x14ac:dyDescent="0.3"/>
    <row r="20" spans="1:8" x14ac:dyDescent="0.25">
      <c r="A20" s="24" t="s">
        <v>16</v>
      </c>
      <c r="B20" s="24" t="s">
        <v>0</v>
      </c>
      <c r="C20" s="25" t="s">
        <v>1</v>
      </c>
    </row>
    <row r="21" spans="1:8" x14ac:dyDescent="0.25">
      <c r="A21" s="26" t="s">
        <v>15</v>
      </c>
      <c r="B21" s="27" t="s">
        <v>2</v>
      </c>
      <c r="C21" s="28" t="s">
        <v>14</v>
      </c>
    </row>
    <row r="22" spans="1:8" x14ac:dyDescent="0.25">
      <c r="A22" s="29">
        <v>44449</v>
      </c>
      <c r="B22" s="27" t="s">
        <v>11</v>
      </c>
      <c r="C22" s="30">
        <v>300</v>
      </c>
    </row>
    <row r="23" spans="1:8" x14ac:dyDescent="0.25">
      <c r="A23" s="29">
        <v>44418</v>
      </c>
      <c r="B23" s="27" t="s">
        <v>7</v>
      </c>
      <c r="C23" s="30">
        <v>450</v>
      </c>
    </row>
    <row r="24" spans="1:8" x14ac:dyDescent="0.25">
      <c r="A24" s="29">
        <v>44418</v>
      </c>
      <c r="B24" s="27" t="s">
        <v>8</v>
      </c>
      <c r="C24" s="30">
        <v>620</v>
      </c>
    </row>
    <row r="25" spans="1:8" x14ac:dyDescent="0.25">
      <c r="A25" s="29">
        <v>44418</v>
      </c>
      <c r="B25" s="27" t="s">
        <v>9</v>
      </c>
      <c r="C25" s="30">
        <v>470</v>
      </c>
    </row>
    <row r="26" spans="1:8" x14ac:dyDescent="0.25">
      <c r="A26" s="29">
        <v>44387</v>
      </c>
      <c r="B26" s="27" t="s">
        <v>6</v>
      </c>
      <c r="C26" s="30">
        <v>1900.1</v>
      </c>
    </row>
    <row r="27" spans="1:8" x14ac:dyDescent="0.25">
      <c r="A27" s="29">
        <v>44387</v>
      </c>
      <c r="B27" s="27" t="s">
        <v>2</v>
      </c>
      <c r="C27" s="30">
        <v>970</v>
      </c>
    </row>
    <row r="28" spans="1:8" x14ac:dyDescent="0.25">
      <c r="A28" s="29">
        <v>44387</v>
      </c>
      <c r="B28" s="27" t="s">
        <v>6</v>
      </c>
      <c r="C28" s="30">
        <v>1075</v>
      </c>
    </row>
    <row r="29" spans="1:8" x14ac:dyDescent="0.25">
      <c r="A29" s="29">
        <v>44387</v>
      </c>
      <c r="B29" s="27" t="s">
        <v>10</v>
      </c>
      <c r="C29" s="30">
        <v>489</v>
      </c>
    </row>
    <row r="30" spans="1:8" x14ac:dyDescent="0.25">
      <c r="A30" s="29">
        <v>44296</v>
      </c>
      <c r="B30" s="27" t="s">
        <v>4</v>
      </c>
      <c r="C30" s="30">
        <v>710</v>
      </c>
    </row>
    <row r="31" spans="1:8" x14ac:dyDescent="0.25">
      <c r="A31" s="29">
        <v>44296</v>
      </c>
      <c r="B31" s="27" t="s">
        <v>5</v>
      </c>
      <c r="C31" s="30">
        <v>760</v>
      </c>
    </row>
    <row r="32" spans="1:8" x14ac:dyDescent="0.25">
      <c r="A32" s="29">
        <v>44296</v>
      </c>
      <c r="B32" s="27" t="s">
        <v>7</v>
      </c>
      <c r="C32" s="30">
        <v>358.22</v>
      </c>
    </row>
    <row r="33" spans="1:3" x14ac:dyDescent="0.25">
      <c r="A33" s="29">
        <v>44294</v>
      </c>
      <c r="B33" s="27" t="s">
        <v>12</v>
      </c>
      <c r="C33" s="30">
        <v>520</v>
      </c>
    </row>
    <row r="34" spans="1:3" x14ac:dyDescent="0.25">
      <c r="A34" s="29">
        <v>44206</v>
      </c>
      <c r="B34" s="27" t="s">
        <v>3</v>
      </c>
      <c r="C34" s="30">
        <v>767</v>
      </c>
    </row>
    <row r="35" spans="1:3" x14ac:dyDescent="0.25">
      <c r="A35" s="29">
        <v>44206</v>
      </c>
      <c r="B35" s="27" t="s">
        <v>13</v>
      </c>
      <c r="C35" s="30">
        <v>2500</v>
      </c>
    </row>
    <row r="36" spans="1:3" x14ac:dyDescent="0.25">
      <c r="A36" s="29">
        <v>44206</v>
      </c>
      <c r="B36" s="27" t="s">
        <v>4</v>
      </c>
      <c r="C36" s="30">
        <v>1574.1</v>
      </c>
    </row>
    <row r="37" spans="1:3" x14ac:dyDescent="0.25">
      <c r="A37" s="29">
        <v>44206</v>
      </c>
      <c r="B37" s="27" t="s">
        <v>11</v>
      </c>
      <c r="C37" s="30">
        <v>550</v>
      </c>
    </row>
    <row r="38" spans="1:3" x14ac:dyDescent="0.25">
      <c r="A38" s="29">
        <v>44206</v>
      </c>
      <c r="B38" s="27" t="s">
        <v>11</v>
      </c>
      <c r="C38" s="30">
        <v>423</v>
      </c>
    </row>
    <row r="39" spans="1:3" x14ac:dyDescent="0.25">
      <c r="C39" s="1">
        <f>SUM(C21:C38)</f>
        <v>14436.42</v>
      </c>
    </row>
  </sheetData>
  <sortState xmlns:xlrd2="http://schemas.microsoft.com/office/spreadsheetml/2017/richdata2" ref="A2:G16">
    <sortCondition ref="B2:B16"/>
    <sortCondition descending="1" ref="C2:C16"/>
    <sortCondition descending="1" ref="D2:D16"/>
  </sortState>
  <conditionalFormatting sqref="E3:E17">
    <cfRule type="cellIs" dxfId="8" priority="1" operator="lessThan">
      <formula>350</formula>
    </cfRule>
    <cfRule type="cellIs" dxfId="7" priority="4" operator="greaterThan">
      <formula>50</formula>
    </cfRule>
    <cfRule type="cellIs" dxfId="6" priority="5" operator="lessThan">
      <formula>50</formula>
    </cfRule>
  </conditionalFormatting>
  <conditionalFormatting sqref="F3:F1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{A8887C30-5EB4-493B-A929-2F8DE1D40EDB}</x14:id>
        </ext>
      </extLst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887C30-5EB4-493B-A929-2F8DE1D40E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F3:F17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9"/>
  <sheetViews>
    <sheetView topLeftCell="A38" zoomScale="93" workbookViewId="0">
      <selection activeCell="H42" sqref="H42"/>
    </sheetView>
  </sheetViews>
  <sheetFormatPr defaultRowHeight="15" x14ac:dyDescent="0.25"/>
  <cols>
    <col min="2" max="2" width="20.28515625" customWidth="1"/>
    <col min="3" max="3" width="15.85546875" customWidth="1"/>
    <col min="4" max="5" width="17.42578125" bestFit="1" customWidth="1"/>
    <col min="6" max="6" width="21.5703125" bestFit="1" customWidth="1"/>
    <col min="7" max="7" width="13.7109375" bestFit="1" customWidth="1"/>
    <col min="12" max="12" width="11.85546875" customWidth="1"/>
    <col min="13" max="13" width="13.140625" customWidth="1"/>
    <col min="14" max="14" width="11.85546875" customWidth="1"/>
    <col min="15" max="15" width="16.5703125" customWidth="1"/>
    <col min="16" max="17" width="13.85546875" customWidth="1"/>
    <col min="18" max="18" width="17.28515625" customWidth="1"/>
    <col min="19" max="19" width="10.7109375" customWidth="1"/>
    <col min="20" max="20" width="10.85546875" customWidth="1"/>
    <col min="21" max="21" width="12.140625" customWidth="1"/>
  </cols>
  <sheetData>
    <row r="1" spans="1:20" ht="21" x14ac:dyDescent="0.35">
      <c r="F1" s="20" t="s">
        <v>170</v>
      </c>
      <c r="G1" s="8"/>
      <c r="H1" s="8"/>
      <c r="K1" s="53"/>
      <c r="L1" s="53"/>
      <c r="M1" s="53"/>
      <c r="N1" s="3"/>
      <c r="O1" s="3"/>
    </row>
    <row r="2" spans="1:20" ht="15.75" thickBot="1" x14ac:dyDescent="0.3">
      <c r="A2" s="12" t="s">
        <v>162</v>
      </c>
      <c r="B2" s="13" t="s">
        <v>85</v>
      </c>
      <c r="C2" s="13" t="s">
        <v>86</v>
      </c>
      <c r="D2" s="13" t="s">
        <v>87</v>
      </c>
      <c r="E2" s="13" t="s">
        <v>88</v>
      </c>
      <c r="F2" s="13" t="s">
        <v>89</v>
      </c>
      <c r="G2" s="13" t="s">
        <v>90</v>
      </c>
      <c r="H2" s="13" t="s">
        <v>91</v>
      </c>
      <c r="I2" s="13" t="s">
        <v>92</v>
      </c>
      <c r="J2" s="13" t="s">
        <v>93</v>
      </c>
      <c r="K2" s="13" t="s">
        <v>94</v>
      </c>
      <c r="L2" s="13" t="s">
        <v>95</v>
      </c>
      <c r="M2" s="13" t="s">
        <v>96</v>
      </c>
      <c r="N2" s="13" t="s">
        <v>97</v>
      </c>
      <c r="O2" s="13" t="s">
        <v>161</v>
      </c>
      <c r="P2" s="13" t="s">
        <v>129</v>
      </c>
      <c r="Q2" s="13" t="s">
        <v>98</v>
      </c>
      <c r="R2" s="13" t="s">
        <v>99</v>
      </c>
      <c r="S2" s="13" t="s">
        <v>100</v>
      </c>
      <c r="T2" s="14" t="s">
        <v>101</v>
      </c>
    </row>
    <row r="3" spans="1:20" ht="15.75" thickBot="1" x14ac:dyDescent="0.3">
      <c r="A3" s="15">
        <v>1</v>
      </c>
      <c r="B3" s="16" t="s">
        <v>167</v>
      </c>
      <c r="C3" s="16">
        <v>80</v>
      </c>
      <c r="D3" s="16">
        <v>90</v>
      </c>
      <c r="E3" s="16">
        <v>80</v>
      </c>
      <c r="F3" s="16">
        <v>85</v>
      </c>
      <c r="G3" s="16">
        <v>88</v>
      </c>
      <c r="H3" s="16">
        <v>92</v>
      </c>
      <c r="I3" s="16">
        <v>87</v>
      </c>
      <c r="J3" s="16">
        <v>85</v>
      </c>
      <c r="K3" s="16">
        <f>SUM(C3:J3)</f>
        <v>687</v>
      </c>
      <c r="L3" s="16">
        <f>(K3:K13/8)</f>
        <v>85.875</v>
      </c>
      <c r="M3" s="16" t="s">
        <v>30</v>
      </c>
      <c r="N3" s="16">
        <f>IF(Table7[[#This Row],[course]]="BCA",$D$19,IF(Table7[[#This Row],[course]]="BTECH",$D$20,IF(Table7[[#This Row],[course]]="MCA",$D$21,$D$22)))</f>
        <v>50000</v>
      </c>
      <c r="O3" s="16">
        <f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7500</v>
      </c>
      <c r="P3" s="16" t="s">
        <v>131</v>
      </c>
      <c r="Q3" s="16">
        <f>IF(Table7[[#This Row],[TRANSPORT]]="YES",$H$19,0)</f>
        <v>0</v>
      </c>
      <c r="R3" s="16" t="s">
        <v>103</v>
      </c>
      <c r="S3" s="16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10000</v>
      </c>
      <c r="T3" s="17">
        <f>Table7[[#This Row],[Course fee]]+Table7[[#This Row],[transport fee]]-Table7[[#This Row],[SCHOLARSHIP]]-Table7[[#This Row],[Discount]]</f>
        <v>32500</v>
      </c>
    </row>
    <row r="4" spans="1:20" ht="15.75" thickBot="1" x14ac:dyDescent="0.3">
      <c r="A4" s="15">
        <v>2</v>
      </c>
      <c r="B4" s="16" t="s">
        <v>168</v>
      </c>
      <c r="C4" s="16">
        <v>70</v>
      </c>
      <c r="D4" s="16">
        <v>75</v>
      </c>
      <c r="E4" s="16">
        <v>65</v>
      </c>
      <c r="F4" s="16">
        <v>72</v>
      </c>
      <c r="G4" s="16">
        <v>78</v>
      </c>
      <c r="H4" s="16">
        <v>68</v>
      </c>
      <c r="I4" s="16">
        <v>70</v>
      </c>
      <c r="J4" s="16">
        <v>75</v>
      </c>
      <c r="K4" s="16">
        <f t="shared" ref="K4:K13" si="0">SUM(C4:J4)</f>
        <v>573</v>
      </c>
      <c r="L4" s="16">
        <f t="shared" ref="L4:L13" ca="1" si="1">(L4:L14/8)</f>
        <v>71.625</v>
      </c>
      <c r="M4" s="16" t="s">
        <v>30</v>
      </c>
      <c r="N4" s="16">
        <f>IF(Table7[[#This Row],[course]]="BCA",$D$19,IF(Table7[[#This Row],[course]]="BTECH",$D$20,IF(Table7[[#This Row],[course]]="MCA",$D$21,$D$22)))</f>
        <v>50000</v>
      </c>
      <c r="O4" s="16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3500.0000000000005</v>
      </c>
      <c r="P4" s="16" t="s">
        <v>130</v>
      </c>
      <c r="Q4" s="16">
        <f>IF(Table7[[#This Row],[TRANSPORT]]="YES",$H$19,0)</f>
        <v>2000</v>
      </c>
      <c r="R4" s="16" t="s">
        <v>103</v>
      </c>
      <c r="S4" s="16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10000</v>
      </c>
      <c r="T4" s="17">
        <f ca="1">Table7[[#This Row],[Course fee]]+Table7[[#This Row],[transport fee]]-Table7[[#This Row],[SCHOLARSHIP]]-Table7[[#This Row],[Discount]]</f>
        <v>0</v>
      </c>
    </row>
    <row r="5" spans="1:20" ht="15.75" thickBot="1" x14ac:dyDescent="0.3">
      <c r="A5" s="15">
        <v>3</v>
      </c>
      <c r="B5" s="16" t="s">
        <v>169</v>
      </c>
      <c r="C5" s="16">
        <v>92</v>
      </c>
      <c r="D5" s="16">
        <v>88</v>
      </c>
      <c r="E5" s="16">
        <v>95</v>
      </c>
      <c r="F5" s="16">
        <v>90</v>
      </c>
      <c r="G5" s="16">
        <v>87</v>
      </c>
      <c r="H5" s="16">
        <v>93</v>
      </c>
      <c r="I5" s="16">
        <v>88</v>
      </c>
      <c r="J5" s="16">
        <v>92</v>
      </c>
      <c r="K5" s="16">
        <f t="shared" si="0"/>
        <v>725</v>
      </c>
      <c r="L5" s="16">
        <f t="shared" ca="1" si="1"/>
        <v>90.625</v>
      </c>
      <c r="M5" s="16" t="s">
        <v>106</v>
      </c>
      <c r="N5" s="16">
        <f>IF(Table7[[#This Row],[course]]="BCA",$D$19,IF(Table7[[#This Row],[course]]="BTECH",$D$20,IF(Table7[[#This Row],[course]]="MCA",$D$21,$D$22)))</f>
        <v>80000</v>
      </c>
      <c r="O5" s="16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12000</v>
      </c>
      <c r="P5" s="16" t="s">
        <v>130</v>
      </c>
      <c r="Q5" s="16">
        <f>IF(Table7[[#This Row],[TRANSPORT]]="YES",$H$19,0)</f>
        <v>2000</v>
      </c>
      <c r="R5" s="16" t="s">
        <v>107</v>
      </c>
      <c r="S5" s="16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8000</v>
      </c>
      <c r="T5" s="17">
        <f ca="1">Table7[[#This Row],[Course fee]]+Table7[[#This Row],[transport fee]]-Table7[[#This Row],[SCHOLARSHIP]]-Table7[[#This Row],[Discount]]</f>
        <v>32500</v>
      </c>
    </row>
    <row r="6" spans="1:20" ht="15.75" thickBot="1" x14ac:dyDescent="0.3">
      <c r="A6" s="15">
        <v>4</v>
      </c>
      <c r="B6" s="16" t="s">
        <v>108</v>
      </c>
      <c r="C6" s="16">
        <v>80</v>
      </c>
      <c r="D6" s="16">
        <v>82</v>
      </c>
      <c r="E6" s="16">
        <v>85</v>
      </c>
      <c r="F6" s="16">
        <v>88</v>
      </c>
      <c r="G6" s="16">
        <v>80</v>
      </c>
      <c r="H6" s="16">
        <v>85</v>
      </c>
      <c r="I6" s="16">
        <v>83</v>
      </c>
      <c r="J6" s="16">
        <v>86</v>
      </c>
      <c r="K6" s="16">
        <f t="shared" si="0"/>
        <v>669</v>
      </c>
      <c r="L6" s="16">
        <f t="shared" ca="1" si="1"/>
        <v>83.625</v>
      </c>
      <c r="M6" s="16" t="s">
        <v>109</v>
      </c>
      <c r="N6" s="16">
        <f>IF(Table7[[#This Row],[course]]="BCA",$D$19,IF(Table7[[#This Row],[course]]="BTECH",$D$20,IF(Table7[[#This Row],[course]]="MCA",$D$21,$D$22)))</f>
        <v>80000</v>
      </c>
      <c r="O6" s="16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8000</v>
      </c>
      <c r="P6" s="16" t="s">
        <v>130</v>
      </c>
      <c r="Q6" s="16">
        <f>IF(Table7[[#This Row],[TRANSPORT]]="YES",$H$19,0)</f>
        <v>2000</v>
      </c>
      <c r="R6" s="16" t="s">
        <v>110</v>
      </c>
      <c r="S6" s="16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5600.0000000000009</v>
      </c>
      <c r="T6" s="17">
        <f ca="1">Table7[[#This Row],[Course fee]]+Table7[[#This Row],[transport fee]]-Table7[[#This Row],[SCHOLARSHIP]]-Table7[[#This Row],[Discount]]</f>
        <v>32500</v>
      </c>
    </row>
    <row r="7" spans="1:20" ht="15.75" thickBot="1" x14ac:dyDescent="0.3">
      <c r="A7" s="15">
        <v>5</v>
      </c>
      <c r="B7" s="16" t="s">
        <v>111</v>
      </c>
      <c r="C7" s="16">
        <v>75</v>
      </c>
      <c r="D7" s="16">
        <v>78</v>
      </c>
      <c r="E7" s="16">
        <v>80</v>
      </c>
      <c r="F7" s="16">
        <v>82</v>
      </c>
      <c r="G7" s="16">
        <v>76</v>
      </c>
      <c r="H7" s="16">
        <v>78</v>
      </c>
      <c r="I7" s="16">
        <v>80</v>
      </c>
      <c r="J7" s="16">
        <v>82</v>
      </c>
      <c r="K7" s="16">
        <f t="shared" si="0"/>
        <v>631</v>
      </c>
      <c r="L7" s="16">
        <f t="shared" ca="1" si="1"/>
        <v>78.875</v>
      </c>
      <c r="M7" s="16" t="s">
        <v>30</v>
      </c>
      <c r="N7" s="16">
        <f>IF(Table7[[#This Row],[course]]="BCA",$D$19,IF(Table7[[#This Row],[course]]="BTECH",$D$20,IF(Table7[[#This Row],[course]]="MCA",$D$21,$D$22)))</f>
        <v>50000</v>
      </c>
      <c r="O7" s="16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5000</v>
      </c>
      <c r="P7" s="16" t="s">
        <v>130</v>
      </c>
      <c r="Q7" s="16">
        <f>IF(Table7[[#This Row],[TRANSPORT]]="YES",$H$19,0)</f>
        <v>2000</v>
      </c>
      <c r="R7" s="16" t="s">
        <v>103</v>
      </c>
      <c r="S7" s="16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10000</v>
      </c>
      <c r="T7" s="17">
        <f ca="1">Table7[[#This Row],[Course fee]]+Table7[[#This Row],[transport fee]]-Table7[[#This Row],[SCHOLARSHIP]]-Table7[[#This Row],[Discount]]</f>
        <v>32500</v>
      </c>
    </row>
    <row r="8" spans="1:20" ht="15.75" thickBot="1" x14ac:dyDescent="0.3">
      <c r="A8" s="15">
        <v>6</v>
      </c>
      <c r="B8" s="16" t="s">
        <v>112</v>
      </c>
      <c r="C8" s="16">
        <v>85</v>
      </c>
      <c r="D8" s="16">
        <v>86</v>
      </c>
      <c r="E8" s="16">
        <v>88</v>
      </c>
      <c r="F8" s="16">
        <v>90</v>
      </c>
      <c r="G8" s="16">
        <v>85</v>
      </c>
      <c r="H8" s="16">
        <v>88</v>
      </c>
      <c r="I8" s="16">
        <v>86</v>
      </c>
      <c r="J8" s="16">
        <v>89</v>
      </c>
      <c r="K8" s="16">
        <f t="shared" si="0"/>
        <v>697</v>
      </c>
      <c r="L8" s="16">
        <f t="shared" ca="1" si="1"/>
        <v>87.125</v>
      </c>
      <c r="M8" s="16" t="s">
        <v>113</v>
      </c>
      <c r="N8" s="16">
        <f>IF(Table7[[#This Row],[course]]="BCA",$D$19,IF(Table7[[#This Row],[course]]="BTECH",$D$20,IF(Table7[[#This Row],[course]]="MCA",$D$21,$D$22)))</f>
        <v>55000</v>
      </c>
      <c r="O8" s="16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8250</v>
      </c>
      <c r="P8" s="16" t="s">
        <v>131</v>
      </c>
      <c r="Q8" s="16">
        <f>IF(Table7[[#This Row],[TRANSPORT]]="YES",$H$19,0)</f>
        <v>0</v>
      </c>
      <c r="R8" s="16" t="s">
        <v>107</v>
      </c>
      <c r="S8" s="16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5500</v>
      </c>
      <c r="T8" s="17">
        <f ca="1">Table7[[#This Row],[Course fee]]+Table7[[#This Row],[transport fee]]-Table7[[#This Row],[SCHOLARSHIP]]-Table7[[#This Row],[Discount]]</f>
        <v>32500</v>
      </c>
    </row>
    <row r="9" spans="1:20" ht="15.75" thickBot="1" x14ac:dyDescent="0.3">
      <c r="A9" s="15">
        <v>7</v>
      </c>
      <c r="B9" s="16" t="s">
        <v>114</v>
      </c>
      <c r="C9" s="16">
        <v>90</v>
      </c>
      <c r="D9" s="16">
        <v>92</v>
      </c>
      <c r="E9" s="16">
        <v>95</v>
      </c>
      <c r="F9" s="16">
        <v>92</v>
      </c>
      <c r="G9" s="16">
        <v>90</v>
      </c>
      <c r="H9" s="16">
        <v>94</v>
      </c>
      <c r="I9" s="16">
        <v>92</v>
      </c>
      <c r="J9" s="16">
        <v>95</v>
      </c>
      <c r="K9" s="16">
        <f t="shared" si="0"/>
        <v>740</v>
      </c>
      <c r="L9" s="16">
        <f t="shared" ca="1" si="1"/>
        <v>92.5</v>
      </c>
      <c r="M9" s="16" t="s">
        <v>113</v>
      </c>
      <c r="N9" s="16">
        <f>IF(Table7[[#This Row],[course]]="BCA",$D$19,IF(Table7[[#This Row],[course]]="BTECH",$D$20,IF(Table7[[#This Row],[course]]="MCA",$D$21,$D$22)))</f>
        <v>55000</v>
      </c>
      <c r="O9" s="16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8250</v>
      </c>
      <c r="P9" s="16" t="s">
        <v>131</v>
      </c>
      <c r="Q9" s="16">
        <f>IF(Table7[[#This Row],[TRANSPORT]]="YES",$H$19,0)</f>
        <v>0</v>
      </c>
      <c r="R9" s="16" t="s">
        <v>107</v>
      </c>
      <c r="S9" s="16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5500</v>
      </c>
      <c r="T9" s="17">
        <f ca="1">Table7[[#This Row],[Course fee]]+Table7[[#This Row],[transport fee]]-Table7[[#This Row],[SCHOLARSHIP]]-Table7[[#This Row],[Discount]]</f>
        <v>32500</v>
      </c>
    </row>
    <row r="10" spans="1:20" ht="15.75" thickBot="1" x14ac:dyDescent="0.3">
      <c r="A10" s="15">
        <v>8</v>
      </c>
      <c r="B10" s="16" t="s">
        <v>115</v>
      </c>
      <c r="C10" s="16">
        <v>78</v>
      </c>
      <c r="D10" s="16">
        <v>80</v>
      </c>
      <c r="E10" s="16">
        <v>82</v>
      </c>
      <c r="F10" s="16">
        <v>85</v>
      </c>
      <c r="G10" s="16">
        <v>78</v>
      </c>
      <c r="H10" s="16">
        <v>80</v>
      </c>
      <c r="I10" s="16">
        <v>82</v>
      </c>
      <c r="J10" s="16">
        <v>85</v>
      </c>
      <c r="K10" s="16">
        <f t="shared" si="0"/>
        <v>650</v>
      </c>
      <c r="L10" s="16">
        <f t="shared" ca="1" si="1"/>
        <v>81.25</v>
      </c>
      <c r="M10" s="16" t="s">
        <v>106</v>
      </c>
      <c r="N10" s="16">
        <f>IF(Table7[[#This Row],[course]]="BCA",$D$19,IF(Table7[[#This Row],[course]]="BTECH",$D$20,IF(Table7[[#This Row],[course]]="MCA",$D$21,$D$22)))</f>
        <v>80000</v>
      </c>
      <c r="O10" s="16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8000</v>
      </c>
      <c r="P10" s="16" t="s">
        <v>130</v>
      </c>
      <c r="Q10" s="16">
        <f>IF(Table7[[#This Row],[TRANSPORT]]="YES",$H$19,0)</f>
        <v>2000</v>
      </c>
      <c r="R10" s="16" t="s">
        <v>116</v>
      </c>
      <c r="S10" s="16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12000</v>
      </c>
      <c r="T10" s="17">
        <f ca="1">Table7[[#This Row],[Course fee]]+Table7[[#This Row],[transport fee]]-Table7[[#This Row],[SCHOLARSHIP]]-Table7[[#This Row],[Discount]]</f>
        <v>32500</v>
      </c>
    </row>
    <row r="11" spans="1:20" ht="15.75" thickBot="1" x14ac:dyDescent="0.3">
      <c r="A11" s="15">
        <v>9</v>
      </c>
      <c r="B11" s="16" t="s">
        <v>117</v>
      </c>
      <c r="C11" s="16">
        <v>85</v>
      </c>
      <c r="D11" s="16">
        <v>8</v>
      </c>
      <c r="E11" s="16">
        <v>90</v>
      </c>
      <c r="F11" s="16">
        <v>92</v>
      </c>
      <c r="G11" s="16">
        <v>85</v>
      </c>
      <c r="H11" s="16">
        <v>88</v>
      </c>
      <c r="I11" s="16">
        <v>90</v>
      </c>
      <c r="J11" s="16">
        <v>92</v>
      </c>
      <c r="K11" s="16">
        <f t="shared" si="0"/>
        <v>630</v>
      </c>
      <c r="L11" s="16">
        <f t="shared" ca="1" si="1"/>
        <v>78.75</v>
      </c>
      <c r="M11" s="16" t="s">
        <v>30</v>
      </c>
      <c r="N11" s="16">
        <f>IF(Table7[[#This Row],[course]]="BCA",$D$19,IF(Table7[[#This Row],[course]]="BTECH",$D$20,IF(Table7[[#This Row],[course]]="MCA",$D$21,$D$22)))</f>
        <v>50000</v>
      </c>
      <c r="O11" s="16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5000</v>
      </c>
      <c r="P11" s="16" t="s">
        <v>131</v>
      </c>
      <c r="Q11" s="16">
        <f>IF(Table7[[#This Row],[TRANSPORT]]="YES",$H$19,0)</f>
        <v>0</v>
      </c>
      <c r="R11" s="16" t="s">
        <v>116</v>
      </c>
      <c r="S11" s="16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7500</v>
      </c>
      <c r="T11" s="17">
        <f ca="1">Table7[[#This Row],[Course fee]]+Table7[[#This Row],[transport fee]]-Table7[[#This Row],[SCHOLARSHIP]]-Table7[[#This Row],[Discount]]</f>
        <v>32500</v>
      </c>
    </row>
    <row r="12" spans="1:20" ht="15.75" thickBot="1" x14ac:dyDescent="0.3">
      <c r="A12" s="15">
        <v>10</v>
      </c>
      <c r="B12" s="16" t="s">
        <v>118</v>
      </c>
      <c r="C12" s="16">
        <v>92</v>
      </c>
      <c r="D12" s="16">
        <v>95</v>
      </c>
      <c r="E12" s="16">
        <v>98</v>
      </c>
      <c r="F12" s="16">
        <v>92</v>
      </c>
      <c r="G12" s="16">
        <v>92</v>
      </c>
      <c r="H12" s="16">
        <v>95</v>
      </c>
      <c r="I12" s="16">
        <v>98</v>
      </c>
      <c r="J12" s="16">
        <v>92</v>
      </c>
      <c r="K12" s="16">
        <f t="shared" si="0"/>
        <v>754</v>
      </c>
      <c r="L12" s="16">
        <f t="shared" ca="1" si="1"/>
        <v>94.25</v>
      </c>
      <c r="M12" s="16" t="s">
        <v>109</v>
      </c>
      <c r="N12" s="16">
        <f>IF(Table7[[#This Row],[course]]="BCA",$D$19,IF(Table7[[#This Row],[course]]="BTECH",$D$20,IF(Table7[[#This Row],[course]]="MCA",$D$21,$D$22)))</f>
        <v>80000</v>
      </c>
      <c r="O12" s="16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12000</v>
      </c>
      <c r="P12" s="16" t="s">
        <v>131</v>
      </c>
      <c r="Q12" s="16">
        <f>IF(Table7[[#This Row],[TRANSPORT]]="YES",$H$19,0)</f>
        <v>0</v>
      </c>
      <c r="R12" s="16" t="s">
        <v>110</v>
      </c>
      <c r="S12" s="16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5600.0000000000009</v>
      </c>
      <c r="T12" s="17">
        <f ca="1">Table7[[#This Row],[Course fee]]+Table7[[#This Row],[transport fee]]-Table7[[#This Row],[SCHOLARSHIP]]-Table7[[#This Row],[Discount]]</f>
        <v>32500</v>
      </c>
    </row>
    <row r="13" spans="1:20" ht="15.75" thickBot="1" x14ac:dyDescent="0.3">
      <c r="A13" s="18">
        <v>11</v>
      </c>
      <c r="B13" s="19" t="s">
        <v>119</v>
      </c>
      <c r="C13" s="19">
        <v>50</v>
      </c>
      <c r="D13" s="19">
        <v>100</v>
      </c>
      <c r="E13" s="19">
        <v>80</v>
      </c>
      <c r="F13" s="19">
        <v>60</v>
      </c>
      <c r="G13" s="19">
        <v>70</v>
      </c>
      <c r="H13" s="19">
        <v>50</v>
      </c>
      <c r="I13" s="19">
        <v>100</v>
      </c>
      <c r="J13" s="19">
        <v>80</v>
      </c>
      <c r="K13" s="19">
        <f t="shared" si="0"/>
        <v>590</v>
      </c>
      <c r="L13" s="19">
        <f t="shared" ca="1" si="1"/>
        <v>7.375</v>
      </c>
      <c r="M13" s="19" t="s">
        <v>106</v>
      </c>
      <c r="N13" s="16">
        <f>IF(Table7[[#This Row],[course]]="BCA",$D$19,IF(Table7[[#This Row],[course]]="BTECH",$D$20,IF(Table7[[#This Row],[course]]="MCA",$D$21,$D$22)))</f>
        <v>80000</v>
      </c>
      <c r="O13" s="16" t="b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0</v>
      </c>
      <c r="P13" s="16" t="s">
        <v>130</v>
      </c>
      <c r="Q13" s="19">
        <f>IF(Table7[[#This Row],[TRANSPORT]]="YES",$H$19,0)</f>
        <v>2000</v>
      </c>
      <c r="R13" s="19" t="s">
        <v>110</v>
      </c>
      <c r="S13" s="19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5600.0000000000009</v>
      </c>
      <c r="T13" s="17">
        <f ca="1">Table7[[#This Row],[Course fee]]+Table7[[#This Row],[transport fee]]-Table7[[#This Row],[SCHOLARSHIP]]-Table7[[#This Row],[Discount]]</f>
        <v>32500</v>
      </c>
    </row>
    <row r="17" spans="1:13" ht="15.75" thickBot="1" x14ac:dyDescent="0.3"/>
    <row r="18" spans="1:13" ht="30.75" thickBot="1" x14ac:dyDescent="0.3">
      <c r="A18" s="35"/>
      <c r="B18" s="36" t="s">
        <v>120</v>
      </c>
      <c r="C18" s="36" t="s">
        <v>121</v>
      </c>
      <c r="D18" s="37" t="s">
        <v>122</v>
      </c>
      <c r="E18" s="36"/>
      <c r="F18" s="36" t="s">
        <v>123</v>
      </c>
      <c r="G18" s="36" t="s">
        <v>100</v>
      </c>
      <c r="H18" s="36" t="s">
        <v>124</v>
      </c>
      <c r="J18" s="52"/>
      <c r="K18" s="52"/>
      <c r="L18" s="52"/>
      <c r="M18" s="52"/>
    </row>
    <row r="19" spans="1:13" ht="15.75" thickBot="1" x14ac:dyDescent="0.3">
      <c r="A19" s="38">
        <v>0.2</v>
      </c>
      <c r="B19" s="39" t="s">
        <v>125</v>
      </c>
      <c r="C19" s="39" t="s">
        <v>30</v>
      </c>
      <c r="D19" s="40">
        <v>50000</v>
      </c>
      <c r="E19" s="39"/>
      <c r="F19" s="39" t="s">
        <v>103</v>
      </c>
      <c r="G19" s="41">
        <v>0.5</v>
      </c>
      <c r="H19" s="40">
        <v>2000</v>
      </c>
    </row>
    <row r="20" spans="1:13" ht="15.75" thickBot="1" x14ac:dyDescent="0.3">
      <c r="A20" s="38">
        <v>0.15</v>
      </c>
      <c r="B20" s="39" t="s">
        <v>126</v>
      </c>
      <c r="C20" s="39" t="s">
        <v>109</v>
      </c>
      <c r="D20" s="40">
        <v>70000</v>
      </c>
      <c r="E20" s="39"/>
      <c r="F20" s="39" t="s">
        <v>116</v>
      </c>
      <c r="G20" s="41">
        <v>0.4</v>
      </c>
      <c r="H20" s="39"/>
    </row>
    <row r="21" spans="1:13" ht="15.75" thickBot="1" x14ac:dyDescent="0.3">
      <c r="A21" s="38">
        <v>0.1</v>
      </c>
      <c r="B21" s="39" t="s">
        <v>127</v>
      </c>
      <c r="C21" s="39" t="s">
        <v>113</v>
      </c>
      <c r="D21" s="40">
        <v>55000</v>
      </c>
      <c r="E21" s="39"/>
      <c r="F21" s="39" t="s">
        <v>107</v>
      </c>
      <c r="G21" s="41">
        <v>0.3</v>
      </c>
      <c r="H21" s="39"/>
    </row>
    <row r="22" spans="1:13" ht="15.75" thickBot="1" x14ac:dyDescent="0.3">
      <c r="A22" s="38">
        <v>7.0000000000000007E-2</v>
      </c>
      <c r="B22" s="39" t="s">
        <v>128</v>
      </c>
      <c r="C22" s="39" t="s">
        <v>106</v>
      </c>
      <c r="D22" s="40">
        <v>80000</v>
      </c>
      <c r="E22" s="39"/>
      <c r="F22" s="39" t="s">
        <v>110</v>
      </c>
      <c r="G22" s="41">
        <v>0</v>
      </c>
      <c r="H22" s="39"/>
    </row>
    <row r="28" spans="1:13" x14ac:dyDescent="0.25">
      <c r="C28" s="2"/>
      <c r="D28" s="2"/>
      <c r="E28" s="2"/>
      <c r="F28" s="2"/>
      <c r="G28" s="54" t="s">
        <v>63</v>
      </c>
      <c r="H28" s="54"/>
      <c r="I28" s="54"/>
      <c r="J28" s="54"/>
    </row>
    <row r="29" spans="1:13" x14ac:dyDescent="0.25">
      <c r="A29" s="42" t="s">
        <v>44</v>
      </c>
      <c r="B29" s="42" t="s">
        <v>45</v>
      </c>
      <c r="C29" s="42" t="s">
        <v>46</v>
      </c>
      <c r="D29" s="42" t="s">
        <v>47</v>
      </c>
      <c r="E29" s="42" t="s">
        <v>48</v>
      </c>
      <c r="F29" s="42" t="s">
        <v>49</v>
      </c>
      <c r="G29" s="42" t="s">
        <v>50</v>
      </c>
      <c r="H29" s="42" t="s">
        <v>51</v>
      </c>
      <c r="I29" s="42" t="s">
        <v>52</v>
      </c>
      <c r="J29" s="42" t="s">
        <v>53</v>
      </c>
      <c r="K29" s="42" t="s">
        <v>60</v>
      </c>
      <c r="L29" s="42" t="s">
        <v>61</v>
      </c>
      <c r="M29" s="42" t="s">
        <v>62</v>
      </c>
    </row>
    <row r="30" spans="1:13" x14ac:dyDescent="0.25">
      <c r="A30" s="43">
        <v>1</v>
      </c>
      <c r="B30" s="43" t="s">
        <v>54</v>
      </c>
      <c r="C30" s="43">
        <v>500</v>
      </c>
      <c r="D30" s="43">
        <v>600</v>
      </c>
      <c r="E30" s="43">
        <v>550</v>
      </c>
      <c r="F30" s="43">
        <v>700</v>
      </c>
      <c r="G30" s="43">
        <v>650</v>
      </c>
      <c r="H30" s="43">
        <v>750</v>
      </c>
      <c r="I30" s="43">
        <v>800</v>
      </c>
      <c r="J30" s="43">
        <v>900</v>
      </c>
      <c r="K30" s="43">
        <f t="shared" ref="K30:K35" si="2">SUM(C30:J30)</f>
        <v>5450</v>
      </c>
      <c r="L30" s="43">
        <f>K30*$K$7</f>
        <v>3438950</v>
      </c>
      <c r="M30" s="43">
        <f>K30*$K$8</f>
        <v>3798650</v>
      </c>
    </row>
    <row r="31" spans="1:13" x14ac:dyDescent="0.25">
      <c r="A31" s="43">
        <v>2</v>
      </c>
      <c r="B31" s="43" t="s">
        <v>56</v>
      </c>
      <c r="C31" s="43">
        <v>200</v>
      </c>
      <c r="D31" s="43">
        <v>250</v>
      </c>
      <c r="E31" s="43">
        <v>220</v>
      </c>
      <c r="F31" s="43">
        <v>300</v>
      </c>
      <c r="G31" s="43">
        <v>280</v>
      </c>
      <c r="H31" s="43">
        <v>320</v>
      </c>
      <c r="I31" s="43">
        <v>350</v>
      </c>
      <c r="J31" s="43">
        <v>400</v>
      </c>
      <c r="K31" s="43">
        <f t="shared" si="2"/>
        <v>2320</v>
      </c>
      <c r="L31" s="43">
        <f>K31*$K$7</f>
        <v>1463920</v>
      </c>
      <c r="M31" s="43">
        <f>K31*$K$8</f>
        <v>1617040</v>
      </c>
    </row>
    <row r="32" spans="1:13" x14ac:dyDescent="0.25">
      <c r="A32" s="43">
        <v>3</v>
      </c>
      <c r="B32" s="43" t="s">
        <v>55</v>
      </c>
      <c r="C32" s="43">
        <v>150</v>
      </c>
      <c r="D32" s="43">
        <v>180</v>
      </c>
      <c r="E32" s="43">
        <v>160</v>
      </c>
      <c r="F32" s="43">
        <v>200</v>
      </c>
      <c r="G32" s="43">
        <v>190</v>
      </c>
      <c r="H32" s="43">
        <v>210</v>
      </c>
      <c r="I32" s="43">
        <v>220</v>
      </c>
      <c r="J32" s="43">
        <v>250</v>
      </c>
      <c r="K32" s="43">
        <f t="shared" si="2"/>
        <v>1560</v>
      </c>
      <c r="L32" s="43">
        <f>K32*$K$7</f>
        <v>984360</v>
      </c>
      <c r="M32" s="43">
        <f>K32*$K$8</f>
        <v>1087320</v>
      </c>
    </row>
    <row r="33" spans="1:13" x14ac:dyDescent="0.25">
      <c r="A33" s="43">
        <v>4</v>
      </c>
      <c r="B33" s="43" t="s">
        <v>57</v>
      </c>
      <c r="C33" s="43">
        <v>300</v>
      </c>
      <c r="D33" s="43">
        <v>350</v>
      </c>
      <c r="E33" s="43">
        <v>320</v>
      </c>
      <c r="F33" s="43">
        <v>400</v>
      </c>
      <c r="G33" s="43">
        <v>380</v>
      </c>
      <c r="H33" s="43">
        <v>410</v>
      </c>
      <c r="I33" s="43">
        <v>430</v>
      </c>
      <c r="J33" s="43">
        <v>800</v>
      </c>
      <c r="K33" s="43">
        <f t="shared" si="2"/>
        <v>3390</v>
      </c>
      <c r="L33" s="43">
        <f>K33*$K$7</f>
        <v>2139090</v>
      </c>
      <c r="M33" s="43">
        <f>K33*$K$8</f>
        <v>2362830</v>
      </c>
    </row>
    <row r="34" spans="1:13" x14ac:dyDescent="0.25">
      <c r="A34" s="43">
        <v>5</v>
      </c>
      <c r="B34" s="43" t="s">
        <v>59</v>
      </c>
      <c r="C34" s="43">
        <v>0.05</v>
      </c>
      <c r="D34" s="43">
        <v>0.08</v>
      </c>
      <c r="E34" s="43">
        <v>0.06</v>
      </c>
      <c r="F34" s="43">
        <v>0.09</v>
      </c>
      <c r="G34" s="43">
        <v>7.0000000000000007E-2</v>
      </c>
      <c r="H34" s="43">
        <v>0.08</v>
      </c>
      <c r="I34" s="43">
        <v>0.06</v>
      </c>
      <c r="J34" s="43">
        <v>0.1</v>
      </c>
      <c r="K34" s="43">
        <f t="shared" si="2"/>
        <v>0.59000000000000008</v>
      </c>
      <c r="L34" s="43"/>
      <c r="M34" s="43"/>
    </row>
    <row r="35" spans="1:13" x14ac:dyDescent="0.25">
      <c r="A35" s="43">
        <v>6</v>
      </c>
      <c r="B35" s="43" t="s">
        <v>58</v>
      </c>
      <c r="C35" s="43">
        <v>50</v>
      </c>
      <c r="D35" s="43">
        <v>70</v>
      </c>
      <c r="E35" s="43">
        <v>60</v>
      </c>
      <c r="F35" s="43">
        <v>80</v>
      </c>
      <c r="G35" s="43">
        <v>75</v>
      </c>
      <c r="H35" s="43">
        <v>85</v>
      </c>
      <c r="I35" s="43">
        <v>90</v>
      </c>
      <c r="J35" s="43">
        <v>100</v>
      </c>
      <c r="K35" s="43">
        <f t="shared" si="2"/>
        <v>610</v>
      </c>
      <c r="L35" s="43"/>
      <c r="M35" s="43"/>
    </row>
    <row r="38" spans="1:13" ht="26.25" x14ac:dyDescent="0.4">
      <c r="D38" s="55" t="s">
        <v>84</v>
      </c>
      <c r="E38" s="55"/>
      <c r="F38" s="55"/>
    </row>
    <row r="39" spans="1:13" x14ac:dyDescent="0.25">
      <c r="A39" s="44" t="s">
        <v>64</v>
      </c>
      <c r="B39" s="44" t="s">
        <v>163</v>
      </c>
      <c r="C39" s="45" t="s">
        <v>78</v>
      </c>
      <c r="D39" s="44" t="s">
        <v>79</v>
      </c>
      <c r="E39" s="44" t="s">
        <v>65</v>
      </c>
      <c r="F39" s="44" t="s">
        <v>66</v>
      </c>
    </row>
    <row r="40" spans="1:13" x14ac:dyDescent="0.25">
      <c r="A40" s="46">
        <v>1</v>
      </c>
      <c r="B40" s="47" t="s">
        <v>67</v>
      </c>
      <c r="C40" s="46" t="s">
        <v>82</v>
      </c>
      <c r="D40" s="46">
        <v>6</v>
      </c>
      <c r="E40" s="47" t="s">
        <v>68</v>
      </c>
      <c r="F40" s="47">
        <v>50000</v>
      </c>
    </row>
    <row r="41" spans="1:13" x14ac:dyDescent="0.25">
      <c r="A41" s="46">
        <v>2</v>
      </c>
      <c r="B41" s="47" t="s">
        <v>24</v>
      </c>
      <c r="C41" s="46" t="s">
        <v>81</v>
      </c>
      <c r="D41" s="46">
        <v>5</v>
      </c>
      <c r="E41" s="47" t="s">
        <v>74</v>
      </c>
      <c r="F41" s="47">
        <v>65000</v>
      </c>
    </row>
    <row r="42" spans="1:13" x14ac:dyDescent="0.25">
      <c r="A42" s="46">
        <v>3</v>
      </c>
      <c r="B42" s="47" t="s">
        <v>69</v>
      </c>
      <c r="C42" s="46" t="s">
        <v>80</v>
      </c>
      <c r="D42" s="46">
        <v>4</v>
      </c>
      <c r="E42" s="47" t="s">
        <v>75</v>
      </c>
      <c r="F42" s="47">
        <v>52000</v>
      </c>
    </row>
    <row r="43" spans="1:13" x14ac:dyDescent="0.25">
      <c r="A43" s="46">
        <v>4</v>
      </c>
      <c r="B43" s="47" t="s">
        <v>70</v>
      </c>
      <c r="C43" s="46" t="s">
        <v>82</v>
      </c>
      <c r="D43" s="46">
        <v>6</v>
      </c>
      <c r="E43" s="47" t="s">
        <v>77</v>
      </c>
      <c r="F43" s="47">
        <v>67000</v>
      </c>
    </row>
    <row r="44" spans="1:13" x14ac:dyDescent="0.25">
      <c r="A44" s="46">
        <v>5</v>
      </c>
      <c r="B44" s="47" t="s">
        <v>27</v>
      </c>
      <c r="C44" s="46" t="s">
        <v>81</v>
      </c>
      <c r="D44" s="46">
        <v>2</v>
      </c>
      <c r="E44" s="47" t="s">
        <v>68</v>
      </c>
      <c r="F44" s="47">
        <v>80000</v>
      </c>
    </row>
    <row r="45" spans="1:13" x14ac:dyDescent="0.25">
      <c r="A45" s="46">
        <v>6</v>
      </c>
      <c r="B45" s="47" t="s">
        <v>71</v>
      </c>
      <c r="C45" s="46" t="s">
        <v>83</v>
      </c>
      <c r="D45" s="46">
        <v>1</v>
      </c>
      <c r="E45" s="47" t="s">
        <v>76</v>
      </c>
      <c r="F45" s="47">
        <v>65000</v>
      </c>
    </row>
    <row r="46" spans="1:13" x14ac:dyDescent="0.25">
      <c r="A46" s="46">
        <v>7</v>
      </c>
      <c r="B46" s="47" t="s">
        <v>72</v>
      </c>
      <c r="C46" s="46" t="s">
        <v>81</v>
      </c>
      <c r="D46" s="46">
        <v>8</v>
      </c>
      <c r="E46" s="47" t="s">
        <v>75</v>
      </c>
      <c r="F46" s="47">
        <v>32000</v>
      </c>
    </row>
    <row r="47" spans="1:13" x14ac:dyDescent="0.25">
      <c r="A47" s="46">
        <v>8</v>
      </c>
      <c r="B47" s="47" t="s">
        <v>25</v>
      </c>
      <c r="C47" s="46" t="s">
        <v>80</v>
      </c>
      <c r="D47" s="46">
        <v>3</v>
      </c>
      <c r="E47" s="47" t="s">
        <v>68</v>
      </c>
      <c r="F47" s="47">
        <v>72000</v>
      </c>
    </row>
    <row r="48" spans="1:13" x14ac:dyDescent="0.25">
      <c r="A48" s="46">
        <v>9</v>
      </c>
      <c r="B48" s="47" t="s">
        <v>73</v>
      </c>
      <c r="C48" s="46" t="s">
        <v>82</v>
      </c>
      <c r="D48" s="46">
        <v>4</v>
      </c>
      <c r="E48" s="47" t="s">
        <v>77</v>
      </c>
      <c r="F48" s="47">
        <v>61000</v>
      </c>
    </row>
    <row r="49" spans="1:6" x14ac:dyDescent="0.25">
      <c r="A49" s="46">
        <v>10</v>
      </c>
      <c r="B49" s="47" t="s">
        <v>28</v>
      </c>
      <c r="C49" s="46" t="s">
        <v>80</v>
      </c>
      <c r="D49" s="46">
        <v>5</v>
      </c>
      <c r="E49" s="47" t="s">
        <v>76</v>
      </c>
      <c r="F49" s="47">
        <v>31000</v>
      </c>
    </row>
  </sheetData>
  <mergeCells count="4">
    <mergeCell ref="J18:M18"/>
    <mergeCell ref="K1:M1"/>
    <mergeCell ref="G28:J28"/>
    <mergeCell ref="D38:F38"/>
  </mergeCells>
  <dataValidations count="3">
    <dataValidation type="list" allowBlank="1" showInputMessage="1" showErrorMessage="1" sqref="M3:M13" xr:uid="{00000000-0002-0000-0600-000000000000}">
      <formula1>$C$19:$C$22</formula1>
    </dataValidation>
    <dataValidation type="list" allowBlank="1" showInputMessage="1" showErrorMessage="1" sqref="R3:R13" xr:uid="{00000000-0002-0000-0600-000001000000}">
      <formula1>$F$19:$F$22</formula1>
    </dataValidation>
    <dataValidation type="list" allowBlank="1" showInputMessage="1" showErrorMessage="1" sqref="P3:P13" xr:uid="{00000000-0002-0000-0600-000002000000}">
      <formula1>$L$20:$L$21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55"/>
  <sheetViews>
    <sheetView tabSelected="1" workbookViewId="0">
      <selection activeCell="K39" sqref="K39"/>
    </sheetView>
  </sheetViews>
  <sheetFormatPr defaultRowHeight="15" x14ac:dyDescent="0.25"/>
  <cols>
    <col min="2" max="4" width="11" customWidth="1"/>
    <col min="5" max="5" width="13.140625" customWidth="1"/>
    <col min="6" max="6" width="11" customWidth="1"/>
    <col min="9" max="9" width="9.7109375" customWidth="1"/>
    <col min="12" max="12" width="10.85546875" customWidth="1"/>
    <col min="13" max="13" width="14.85546875" customWidth="1"/>
    <col min="14" max="14" width="12.140625" customWidth="1"/>
  </cols>
  <sheetData>
    <row r="1" spans="1:14" ht="18.75" x14ac:dyDescent="0.3">
      <c r="D1" s="9" t="s">
        <v>166</v>
      </c>
      <c r="E1" s="10"/>
      <c r="F1" s="56"/>
      <c r="G1" s="56"/>
      <c r="H1" s="56"/>
      <c r="I1" s="11"/>
      <c r="J1" s="11" t="s">
        <v>165</v>
      </c>
      <c r="K1" s="5"/>
    </row>
    <row r="2" spans="1:14" s="4" customFormat="1" ht="30" x14ac:dyDescent="0.25">
      <c r="A2" s="48" t="s">
        <v>132</v>
      </c>
      <c r="B2" s="48" t="s">
        <v>85</v>
      </c>
      <c r="C2" s="48" t="s">
        <v>86</v>
      </c>
      <c r="D2" s="48" t="s">
        <v>87</v>
      </c>
      <c r="E2" s="48" t="s">
        <v>88</v>
      </c>
      <c r="F2" s="48" t="s">
        <v>89</v>
      </c>
      <c r="G2" s="48" t="s">
        <v>90</v>
      </c>
      <c r="H2" s="48" t="s">
        <v>91</v>
      </c>
      <c r="I2" s="48" t="s">
        <v>92</v>
      </c>
      <c r="J2" s="48" t="s">
        <v>93</v>
      </c>
      <c r="K2" s="48" t="s">
        <v>94</v>
      </c>
      <c r="L2" s="49" t="s">
        <v>95</v>
      </c>
      <c r="M2" s="48" t="s">
        <v>164</v>
      </c>
      <c r="N2" s="48" t="s">
        <v>133</v>
      </c>
    </row>
    <row r="3" spans="1:14" x14ac:dyDescent="0.25">
      <c r="A3" s="50">
        <v>1</v>
      </c>
      <c r="B3" s="50" t="s">
        <v>102</v>
      </c>
      <c r="C3" s="50">
        <v>85</v>
      </c>
      <c r="D3" s="50">
        <v>90</v>
      </c>
      <c r="E3" s="50">
        <v>80</v>
      </c>
      <c r="F3" s="50">
        <v>85</v>
      </c>
      <c r="G3" s="50">
        <v>88</v>
      </c>
      <c r="H3" s="50">
        <v>92</v>
      </c>
      <c r="I3" s="50">
        <v>87</v>
      </c>
      <c r="J3" s="50">
        <v>90</v>
      </c>
      <c r="K3" s="50">
        <f>SUM(C3:J3)</f>
        <v>697</v>
      </c>
      <c r="L3" s="51">
        <f>(K3:K13/8)</f>
        <v>87.125</v>
      </c>
      <c r="M3" s="51">
        <f>11*L3/100</f>
        <v>9.5837500000000002</v>
      </c>
      <c r="N3" s="51">
        <f>M3/11*360</f>
        <v>313.64999999999998</v>
      </c>
    </row>
    <row r="4" spans="1:14" x14ac:dyDescent="0.25">
      <c r="A4" s="50">
        <v>2</v>
      </c>
      <c r="B4" s="50" t="s">
        <v>104</v>
      </c>
      <c r="C4" s="50">
        <v>70</v>
      </c>
      <c r="D4" s="50">
        <v>75</v>
      </c>
      <c r="E4" s="50">
        <v>65</v>
      </c>
      <c r="F4" s="50">
        <v>72</v>
      </c>
      <c r="G4" s="50">
        <v>78</v>
      </c>
      <c r="H4" s="50">
        <v>68</v>
      </c>
      <c r="I4" s="50">
        <v>70</v>
      </c>
      <c r="J4" s="50">
        <v>61</v>
      </c>
      <c r="K4" s="50">
        <f t="shared" ref="K4:K13" si="0">SUM(C4:J4)</f>
        <v>559</v>
      </c>
      <c r="L4" s="51">
        <f t="shared" ref="L4:L13" si="1">(K4:K15/8)</f>
        <v>69.875</v>
      </c>
      <c r="M4" s="51">
        <f t="shared" ref="M4:M13" si="2">11*L4/100</f>
        <v>7.6862500000000002</v>
      </c>
      <c r="N4" s="51">
        <f t="shared" ref="N4:N13" si="3">M4/11*360</f>
        <v>251.54999999999998</v>
      </c>
    </row>
    <row r="5" spans="1:14" x14ac:dyDescent="0.25">
      <c r="A5" s="50">
        <v>3</v>
      </c>
      <c r="B5" s="50" t="s">
        <v>105</v>
      </c>
      <c r="C5" s="50">
        <v>92</v>
      </c>
      <c r="D5" s="50">
        <v>88</v>
      </c>
      <c r="E5" s="50">
        <v>95</v>
      </c>
      <c r="F5" s="50">
        <v>90</v>
      </c>
      <c r="G5" s="50">
        <v>87</v>
      </c>
      <c r="H5" s="50">
        <v>93</v>
      </c>
      <c r="I5" s="50">
        <v>88</v>
      </c>
      <c r="J5" s="50">
        <v>92</v>
      </c>
      <c r="K5" s="50">
        <f t="shared" si="0"/>
        <v>725</v>
      </c>
      <c r="L5" s="51">
        <f t="shared" si="1"/>
        <v>90.625</v>
      </c>
      <c r="M5" s="51">
        <f t="shared" si="2"/>
        <v>9.96875</v>
      </c>
      <c r="N5" s="51">
        <f t="shared" si="3"/>
        <v>326.25</v>
      </c>
    </row>
    <row r="6" spans="1:14" x14ac:dyDescent="0.25">
      <c r="A6" s="50">
        <v>4</v>
      </c>
      <c r="B6" s="50" t="s">
        <v>108</v>
      </c>
      <c r="C6" s="50">
        <v>80</v>
      </c>
      <c r="D6" s="50">
        <v>82</v>
      </c>
      <c r="E6" s="50">
        <v>85</v>
      </c>
      <c r="F6" s="50">
        <v>88</v>
      </c>
      <c r="G6" s="50">
        <v>80</v>
      </c>
      <c r="H6" s="50">
        <v>85</v>
      </c>
      <c r="I6" s="50">
        <v>83</v>
      </c>
      <c r="J6" s="50">
        <v>86</v>
      </c>
      <c r="K6" s="50">
        <f t="shared" si="0"/>
        <v>669</v>
      </c>
      <c r="L6" s="51">
        <f t="shared" si="1"/>
        <v>83.625</v>
      </c>
      <c r="M6" s="51">
        <f t="shared" si="2"/>
        <v>9.1987500000000004</v>
      </c>
      <c r="N6" s="51">
        <f t="shared" si="3"/>
        <v>301.05</v>
      </c>
    </row>
    <row r="7" spans="1:14" x14ac:dyDescent="0.25">
      <c r="A7" s="50">
        <v>5</v>
      </c>
      <c r="B7" s="50" t="s">
        <v>111</v>
      </c>
      <c r="C7" s="50">
        <v>75</v>
      </c>
      <c r="D7" s="50">
        <v>78</v>
      </c>
      <c r="E7" s="50">
        <v>80</v>
      </c>
      <c r="F7" s="50">
        <v>82</v>
      </c>
      <c r="G7" s="50">
        <v>76</v>
      </c>
      <c r="H7" s="50">
        <v>78</v>
      </c>
      <c r="I7" s="50">
        <v>80</v>
      </c>
      <c r="J7" s="50">
        <v>82</v>
      </c>
      <c r="K7" s="50">
        <f t="shared" si="0"/>
        <v>631</v>
      </c>
      <c r="L7" s="51">
        <f t="shared" si="1"/>
        <v>78.875</v>
      </c>
      <c r="M7" s="51">
        <f t="shared" si="2"/>
        <v>8.6762499999999996</v>
      </c>
      <c r="N7" s="51">
        <f t="shared" si="3"/>
        <v>283.95</v>
      </c>
    </row>
    <row r="8" spans="1:14" x14ac:dyDescent="0.25">
      <c r="A8" s="50">
        <v>6</v>
      </c>
      <c r="B8" s="50" t="s">
        <v>112</v>
      </c>
      <c r="C8" s="50">
        <v>85</v>
      </c>
      <c r="D8" s="50">
        <v>86</v>
      </c>
      <c r="E8" s="50">
        <v>37</v>
      </c>
      <c r="F8" s="50">
        <v>90</v>
      </c>
      <c r="G8" s="50">
        <v>85</v>
      </c>
      <c r="H8" s="50">
        <v>54</v>
      </c>
      <c r="I8" s="50">
        <v>43</v>
      </c>
      <c r="J8" s="50">
        <v>54</v>
      </c>
      <c r="K8" s="50">
        <f t="shared" si="0"/>
        <v>534</v>
      </c>
      <c r="L8" s="51">
        <f t="shared" si="1"/>
        <v>66.75</v>
      </c>
      <c r="M8" s="51">
        <f t="shared" si="2"/>
        <v>7.3425000000000002</v>
      </c>
      <c r="N8" s="51">
        <f t="shared" si="3"/>
        <v>240.29999999999998</v>
      </c>
    </row>
    <row r="9" spans="1:14" x14ac:dyDescent="0.25">
      <c r="A9" s="50">
        <v>7</v>
      </c>
      <c r="B9" s="50" t="s">
        <v>114</v>
      </c>
      <c r="C9" s="50">
        <v>90</v>
      </c>
      <c r="D9" s="50">
        <v>92</v>
      </c>
      <c r="E9" s="50">
        <v>95</v>
      </c>
      <c r="F9" s="50">
        <v>92</v>
      </c>
      <c r="G9" s="50">
        <v>90</v>
      </c>
      <c r="H9" s="50">
        <v>94</v>
      </c>
      <c r="I9" s="50">
        <v>92</v>
      </c>
      <c r="J9" s="50">
        <v>95</v>
      </c>
      <c r="K9" s="50">
        <f t="shared" si="0"/>
        <v>740</v>
      </c>
      <c r="L9" s="51">
        <f t="shared" si="1"/>
        <v>92.5</v>
      </c>
      <c r="M9" s="51">
        <f t="shared" si="2"/>
        <v>10.175000000000001</v>
      </c>
      <c r="N9" s="51">
        <f t="shared" si="3"/>
        <v>333</v>
      </c>
    </row>
    <row r="10" spans="1:14" x14ac:dyDescent="0.25">
      <c r="A10" s="50">
        <v>8</v>
      </c>
      <c r="B10" s="50" t="s">
        <v>115</v>
      </c>
      <c r="C10" s="50">
        <v>78</v>
      </c>
      <c r="D10" s="50">
        <v>80</v>
      </c>
      <c r="E10" s="50">
        <v>82</v>
      </c>
      <c r="F10" s="50">
        <v>85</v>
      </c>
      <c r="G10" s="50">
        <v>78</v>
      </c>
      <c r="H10" s="50">
        <v>80</v>
      </c>
      <c r="I10" s="50">
        <v>82</v>
      </c>
      <c r="J10" s="50">
        <v>85</v>
      </c>
      <c r="K10" s="50">
        <f t="shared" si="0"/>
        <v>650</v>
      </c>
      <c r="L10" s="51">
        <f t="shared" si="1"/>
        <v>81.25</v>
      </c>
      <c r="M10" s="51">
        <f t="shared" si="2"/>
        <v>8.9375</v>
      </c>
      <c r="N10" s="51">
        <f t="shared" si="3"/>
        <v>292.5</v>
      </c>
    </row>
    <row r="11" spans="1:14" x14ac:dyDescent="0.25">
      <c r="A11" s="50">
        <v>9</v>
      </c>
      <c r="B11" s="50" t="s">
        <v>117</v>
      </c>
      <c r="C11" s="50">
        <v>85</v>
      </c>
      <c r="D11" s="50">
        <v>8</v>
      </c>
      <c r="E11" s="50">
        <v>90</v>
      </c>
      <c r="F11" s="50">
        <v>92</v>
      </c>
      <c r="G11" s="50">
        <v>85</v>
      </c>
      <c r="H11" s="50">
        <v>88</v>
      </c>
      <c r="I11" s="50">
        <v>90</v>
      </c>
      <c r="J11" s="50">
        <v>92</v>
      </c>
      <c r="K11" s="50">
        <f t="shared" si="0"/>
        <v>630</v>
      </c>
      <c r="L11" s="51">
        <f t="shared" si="1"/>
        <v>78.75</v>
      </c>
      <c r="M11" s="51">
        <f t="shared" si="2"/>
        <v>8.6624999999999996</v>
      </c>
      <c r="N11" s="51">
        <f t="shared" si="3"/>
        <v>283.5</v>
      </c>
    </row>
    <row r="12" spans="1:14" x14ac:dyDescent="0.25">
      <c r="A12" s="50">
        <v>10</v>
      </c>
      <c r="B12" s="50" t="s">
        <v>118</v>
      </c>
      <c r="C12" s="50">
        <v>92</v>
      </c>
      <c r="D12" s="50">
        <v>95</v>
      </c>
      <c r="E12" s="50">
        <v>98</v>
      </c>
      <c r="F12" s="50">
        <v>92</v>
      </c>
      <c r="G12" s="50">
        <v>92</v>
      </c>
      <c r="H12" s="50">
        <v>95</v>
      </c>
      <c r="I12" s="50">
        <v>98</v>
      </c>
      <c r="J12" s="50">
        <v>92</v>
      </c>
      <c r="K12" s="50">
        <f t="shared" si="0"/>
        <v>754</v>
      </c>
      <c r="L12" s="51">
        <f t="shared" si="1"/>
        <v>94.25</v>
      </c>
      <c r="M12" s="51">
        <f t="shared" si="2"/>
        <v>10.3675</v>
      </c>
      <c r="N12" s="51">
        <f t="shared" si="3"/>
        <v>339.3</v>
      </c>
    </row>
    <row r="13" spans="1:14" x14ac:dyDescent="0.25">
      <c r="A13" s="50">
        <v>11</v>
      </c>
      <c r="B13" s="50" t="s">
        <v>119</v>
      </c>
      <c r="C13" s="50">
        <v>50</v>
      </c>
      <c r="D13" s="50">
        <v>100</v>
      </c>
      <c r="E13" s="50">
        <v>80</v>
      </c>
      <c r="F13" s="50">
        <v>60</v>
      </c>
      <c r="G13" s="50">
        <v>70</v>
      </c>
      <c r="H13" s="50">
        <v>50</v>
      </c>
      <c r="I13" s="50">
        <v>100</v>
      </c>
      <c r="J13" s="50">
        <v>80</v>
      </c>
      <c r="K13" s="50">
        <f t="shared" si="0"/>
        <v>590</v>
      </c>
      <c r="L13" s="51">
        <f t="shared" si="1"/>
        <v>73.75</v>
      </c>
      <c r="M13" s="51">
        <f t="shared" si="2"/>
        <v>8.1125000000000007</v>
      </c>
      <c r="N13" s="51">
        <f t="shared" si="3"/>
        <v>265.5</v>
      </c>
    </row>
    <row r="33" spans="1:8" ht="25.5" customHeight="1" x14ac:dyDescent="0.25">
      <c r="A33" s="57" t="s">
        <v>146</v>
      </c>
      <c r="B33" s="58"/>
      <c r="C33" s="58"/>
      <c r="D33" s="58"/>
      <c r="E33" s="58"/>
      <c r="F33" s="58"/>
      <c r="G33" s="58"/>
      <c r="H33" s="58"/>
    </row>
    <row r="36" spans="1:8" x14ac:dyDescent="0.25">
      <c r="B36" s="31" t="s">
        <v>141</v>
      </c>
      <c r="C36" s="31" t="s">
        <v>142</v>
      </c>
      <c r="D36" s="32" t="s">
        <v>145</v>
      </c>
      <c r="E36" s="32" t="s">
        <v>143</v>
      </c>
      <c r="F36" s="32" t="s">
        <v>144</v>
      </c>
    </row>
    <row r="37" spans="1:8" ht="30" x14ac:dyDescent="0.25">
      <c r="B37" s="33"/>
      <c r="C37" s="34" t="s">
        <v>134</v>
      </c>
      <c r="D37" s="33" t="s">
        <v>135</v>
      </c>
      <c r="E37" s="33"/>
      <c r="F37" s="33"/>
    </row>
    <row r="38" spans="1:8" x14ac:dyDescent="0.25">
      <c r="B38" s="33"/>
      <c r="C38" s="33"/>
      <c r="D38" s="33"/>
      <c r="E38" s="33"/>
      <c r="F38" s="33"/>
    </row>
    <row r="39" spans="1:8" x14ac:dyDescent="0.25">
      <c r="B39" s="33"/>
      <c r="C39" s="33" t="s">
        <v>136</v>
      </c>
      <c r="D39" s="33">
        <v>16</v>
      </c>
      <c r="E39" s="33"/>
      <c r="F39" s="33"/>
    </row>
    <row r="40" spans="1:8" x14ac:dyDescent="0.25">
      <c r="B40" s="33"/>
      <c r="C40" s="33" t="s">
        <v>137</v>
      </c>
      <c r="D40" s="33">
        <v>5</v>
      </c>
      <c r="E40" s="33"/>
      <c r="F40" s="33"/>
    </row>
    <row r="41" spans="1:8" x14ac:dyDescent="0.25">
      <c r="B41" s="33"/>
      <c r="C41" s="33" t="s">
        <v>138</v>
      </c>
      <c r="D41" s="33">
        <v>12</v>
      </c>
      <c r="E41" s="33"/>
      <c r="F41" s="33"/>
    </row>
    <row r="42" spans="1:8" x14ac:dyDescent="0.25">
      <c r="B42" s="33"/>
      <c r="C42" s="33" t="s">
        <v>140</v>
      </c>
      <c r="D42" s="33">
        <v>3</v>
      </c>
      <c r="E42" s="33"/>
      <c r="F42" s="33"/>
    </row>
    <row r="43" spans="1:8" x14ac:dyDescent="0.25">
      <c r="B43" s="33"/>
      <c r="C43" s="33" t="s">
        <v>139</v>
      </c>
      <c r="D43" s="33">
        <v>6</v>
      </c>
      <c r="E43" s="33"/>
      <c r="F43" s="33"/>
    </row>
    <row r="51" spans="1:9" x14ac:dyDescent="0.25">
      <c r="A51" s="5"/>
      <c r="B51" s="59"/>
      <c r="C51" s="60"/>
      <c r="D51" s="60"/>
      <c r="E51" s="60"/>
      <c r="F51" s="60"/>
      <c r="G51" s="60"/>
      <c r="H51" s="60"/>
      <c r="I51" s="60"/>
    </row>
    <row r="52" spans="1:9" x14ac:dyDescent="0.25">
      <c r="A52" s="5"/>
      <c r="B52" s="5"/>
      <c r="C52" s="5"/>
      <c r="D52" s="5"/>
      <c r="E52" s="5"/>
      <c r="F52" s="5"/>
      <c r="G52" s="5"/>
      <c r="H52" s="5"/>
      <c r="I52" s="5"/>
    </row>
    <row r="53" spans="1:9" x14ac:dyDescent="0.25">
      <c r="A53" s="5"/>
      <c r="B53" s="5"/>
      <c r="C53" s="5"/>
      <c r="D53" s="5"/>
      <c r="E53" s="5"/>
      <c r="F53" s="5"/>
      <c r="G53" s="5"/>
      <c r="H53" s="5"/>
      <c r="I53" s="5"/>
    </row>
    <row r="54" spans="1:9" x14ac:dyDescent="0.25">
      <c r="A54" s="5"/>
      <c r="B54" s="5"/>
      <c r="C54" s="5"/>
      <c r="D54" s="5"/>
      <c r="E54" s="5"/>
      <c r="F54" s="5"/>
      <c r="G54" s="5"/>
      <c r="H54" s="5"/>
      <c r="I54" s="5"/>
    </row>
    <row r="55" spans="1:9" x14ac:dyDescent="0.25">
      <c r="A55" s="5"/>
      <c r="B55" s="5"/>
      <c r="C55" s="5"/>
      <c r="D55" s="5"/>
      <c r="E55" s="5"/>
      <c r="F55" s="5"/>
      <c r="G55" s="5"/>
      <c r="H55" s="5"/>
      <c r="I55" s="5"/>
    </row>
  </sheetData>
  <mergeCells count="3">
    <mergeCell ref="F1:H1"/>
    <mergeCell ref="A33:H33"/>
    <mergeCell ref="B51:I51"/>
  </mergeCells>
  <conditionalFormatting sqref="B2">
    <cfRule type="cellIs" dxfId="5" priority="12" operator="lessThan">
      <formula>0.7</formula>
    </cfRule>
  </conditionalFormatting>
  <conditionalFormatting sqref="B3:B13">
    <cfRule type="cellIs" dxfId="4" priority="3" operator="lessThan">
      <formula>70</formula>
    </cfRule>
  </conditionalFormatting>
  <conditionalFormatting sqref="L3:L13">
    <cfRule type="cellIs" dxfId="3" priority="9" operator="lessThan">
      <formula>70</formula>
    </cfRule>
    <cfRule type="cellIs" dxfId="2" priority="10" operator="lessThan">
      <formula>0.7</formula>
    </cfRule>
  </conditionalFormatting>
  <conditionalFormatting sqref="N3:N13">
    <cfRule type="cellIs" dxfId="1" priority="1" operator="lessThan">
      <formula>250</formula>
    </cfRule>
    <cfRule type="cellIs" dxfId="0" priority="2" operator="lessThan">
      <formula>250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ASSIGNMENT-1</vt:lpstr>
      <vt:lpstr>ASSIGNMENT-2</vt:lpstr>
      <vt:lpstr>ASSIGNMENT-3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Nikhil Kumar</cp:lastModifiedBy>
  <cp:lastPrinted>2024-03-06T18:37:55Z</cp:lastPrinted>
  <dcterms:created xsi:type="dcterms:W3CDTF">2024-03-04T04:39:45Z</dcterms:created>
  <dcterms:modified xsi:type="dcterms:W3CDTF">2024-03-07T06:59:45Z</dcterms:modified>
</cp:coreProperties>
</file>