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594610\OneDrive - UTS\PhD 2022\Chapter 3 (mangrove vs reef)\Writing Paper\Data files for sharing\Hypoxia Response Curves (HRCs) (Exp. 2)\"/>
    </mc:Choice>
  </mc:AlternateContent>
  <xr:revisionPtr revIDLastSave="1649" documentId="8_{BF28728D-8BB3-9641-8B69-DB5619406492}" xr6:coauthVersionLast="36" xr6:coauthVersionMax="47" xr10:uidLastSave="{6ED0E0F1-B662-4B0D-AA94-695BB2B1D9AB}"/>
  <bookViews>
    <workbookView xWindow="1635" yWindow="735" windowWidth="27765" windowHeight="17145" tabRatio="828" activeTab="3" xr2:uid="{28E30A71-4FFF-5D42-A866-37B1AA986ABD}"/>
  </bookViews>
  <sheets>
    <sheet name="MangroveToReef" sheetId="5" r:id="rId1"/>
    <sheet name="WildMangrove" sheetId="9" r:id="rId2"/>
    <sheet name="ReefToReef" sheetId="6" r:id="rId3"/>
    <sheet name="WildReef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9" i="9" l="1"/>
  <c r="N27" i="9"/>
  <c r="N28" i="9"/>
  <c r="O29" i="9"/>
  <c r="O28" i="9"/>
  <c r="O27" i="9"/>
  <c r="O45" i="9"/>
  <c r="O44" i="9"/>
  <c r="O43" i="9"/>
  <c r="O46" i="3"/>
  <c r="O45" i="3"/>
  <c r="O44" i="3"/>
  <c r="O30" i="3"/>
  <c r="O29" i="3"/>
  <c r="O28" i="3"/>
  <c r="O43" i="5"/>
  <c r="O44" i="5"/>
  <c r="O45" i="5"/>
  <c r="O27" i="5"/>
  <c r="O28" i="5"/>
  <c r="O29" i="5"/>
  <c r="O48" i="6"/>
  <c r="O47" i="6"/>
  <c r="O46" i="6"/>
  <c r="O30" i="6"/>
  <c r="O31" i="6"/>
  <c r="O32" i="6"/>
  <c r="N45" i="9" l="1"/>
  <c r="N44" i="9"/>
  <c r="N43" i="9"/>
  <c r="N46" i="3"/>
  <c r="N45" i="3"/>
  <c r="N44" i="3"/>
  <c r="N30" i="3"/>
  <c r="N29" i="3"/>
  <c r="N28" i="3"/>
  <c r="N45" i="5" l="1"/>
  <c r="N44" i="5"/>
  <c r="N43" i="5"/>
  <c r="N29" i="5"/>
  <c r="N28" i="5"/>
  <c r="N27" i="5"/>
  <c r="N48" i="6" l="1"/>
  <c r="N47" i="6"/>
  <c r="N46" i="6"/>
  <c r="N31" i="6"/>
  <c r="N30" i="6"/>
  <c r="N32" i="6"/>
  <c r="B35" i="9" l="1"/>
  <c r="N6" i="9" s="1"/>
  <c r="B107" i="9"/>
  <c r="N10" i="9" s="1"/>
  <c r="B89" i="9"/>
  <c r="N9" i="9" s="1"/>
  <c r="B71" i="9"/>
  <c r="N8" i="9" s="1"/>
  <c r="B53" i="9"/>
  <c r="N7" i="9" s="1"/>
  <c r="B17" i="9"/>
  <c r="B111" i="9" l="1"/>
  <c r="N13" i="9"/>
  <c r="N14" i="9"/>
  <c r="N5" i="9"/>
  <c r="B107" i="3"/>
  <c r="N10" i="3" s="1"/>
  <c r="B89" i="3"/>
  <c r="N9" i="3" s="1"/>
  <c r="B71" i="3"/>
  <c r="N8" i="3" s="1"/>
  <c r="B53" i="3"/>
  <c r="N7" i="3" s="1"/>
  <c r="B35" i="3"/>
  <c r="N6" i="3" s="1"/>
  <c r="B17" i="3"/>
  <c r="N5" i="3" s="1"/>
  <c r="B107" i="6"/>
  <c r="N10" i="6" s="1"/>
  <c r="B89" i="6"/>
  <c r="N9" i="6" s="1"/>
  <c r="B71" i="6"/>
  <c r="N8" i="6" s="1"/>
  <c r="B53" i="6"/>
  <c r="N7" i="6" s="1"/>
  <c r="B35" i="6"/>
  <c r="N6" i="6" s="1"/>
  <c r="B17" i="6"/>
  <c r="B107" i="5"/>
  <c r="N9" i="5" s="1"/>
  <c r="B89" i="5"/>
  <c r="N8" i="5" s="1"/>
  <c r="B71" i="5"/>
  <c r="N7" i="5" s="1"/>
  <c r="B53" i="5"/>
  <c r="N6" i="5" s="1"/>
  <c r="B35" i="5"/>
  <c r="N5" i="5" s="1"/>
  <c r="B17" i="5"/>
  <c r="N12" i="9" l="1"/>
  <c r="N14" i="3"/>
  <c r="N13" i="3"/>
  <c r="N12" i="3"/>
  <c r="B111" i="3"/>
  <c r="B111" i="5"/>
  <c r="B111" i="6"/>
  <c r="N5" i="6"/>
  <c r="N4" i="5"/>
  <c r="N12" i="5"/>
  <c r="N13" i="5"/>
  <c r="N11" i="5" l="1"/>
  <c r="N13" i="6"/>
  <c r="N12" i="6"/>
  <c r="N14" i="6"/>
</calcChain>
</file>

<file path=xl/sharedStrings.xml><?xml version="1.0" encoding="utf-8"?>
<sst xmlns="http://schemas.openxmlformats.org/spreadsheetml/2006/main" count="527" uniqueCount="105">
  <si>
    <t>Parameter estimates:</t>
  </si>
  <si>
    <t xml:space="preserve">               </t>
  </si>
  <si>
    <t>Estimate</t>
  </si>
  <si>
    <t xml:space="preserve"> Std. Error t-value   p-value    </t>
  </si>
  <si>
    <t xml:space="preserve">e:(Intercept) </t>
  </si>
  <si>
    <t>---</t>
  </si>
  <si>
    <t>Signif. codes:  0 ‘***’ 0.001 ‘**’ 0.01 ‘*’ 0.05 ‘.’ 0.1 ‘ ’ 1</t>
  </si>
  <si>
    <t>Residual standard error:</t>
  </si>
  <si>
    <t>RSS</t>
  </si>
  <si>
    <t>AIC</t>
  </si>
  <si>
    <t>Tpos</t>
  </si>
  <si>
    <t>Rep 1</t>
  </si>
  <si>
    <t xml:space="preserve">d:(Intercept) </t>
  </si>
  <si>
    <t>Rep 2</t>
  </si>
  <si>
    <t>Rep 3</t>
  </si>
  <si>
    <t>Rep 4</t>
  </si>
  <si>
    <t>Rep 5</t>
  </si>
  <si>
    <t>Rep 6</t>
  </si>
  <si>
    <t>Average Tpos</t>
  </si>
  <si>
    <t>0.025695  44.172 &lt; 2.2e-16 ***</t>
  </si>
  <si>
    <t>0.968726  11.345 &lt; 2.2e-16 ***</t>
  </si>
  <si>
    <t>0.06771648 (60 degrees of freedom)</t>
  </si>
  <si>
    <t>Average</t>
  </si>
  <si>
    <t>SD</t>
  </si>
  <si>
    <t>SE</t>
  </si>
  <si>
    <t>0.019433 26.3393 &lt; 2.2e-16 ***</t>
  </si>
  <si>
    <t>1.078988  3.5494 0.0006707 ***</t>
  </si>
  <si>
    <t>0.09487222 (75 degrees of freedom)</t>
  </si>
  <si>
    <t>0.017782 23.6537 &lt; 2e-16 ***</t>
  </si>
  <si>
    <t xml:space="preserve">0.790201  1.8586 0.06663 .  </t>
  </si>
  <si>
    <t>0.1150134 (83 degrees of freedom)</t>
  </si>
  <si>
    <t>0.015904 24.1346 &lt; 2e-16 ***</t>
  </si>
  <si>
    <t xml:space="preserve">0.682447  1.7738 0.07964 .  </t>
  </si>
  <si>
    <t>0.1092062 (86 degrees of freedom)</t>
  </si>
  <si>
    <t>0.020055 29.1032 &lt; 2.2e-16 ***</t>
  </si>
  <si>
    <t>0.889547  3.5526 0.0007357 ***</t>
  </si>
  <si>
    <t xml:space="preserve"> 0.0922751 (62 degrees of freedom)</t>
  </si>
  <si>
    <t xml:space="preserve"> 0.021422 28.9946 &lt; 2.2e-16 ***</t>
  </si>
  <si>
    <t>0.976917  4.2846 6.726e-05 ***</t>
  </si>
  <si>
    <t>0.08937272 (60 degrees of freedom)</t>
  </si>
  <si>
    <t>0.023442 22.1368 &lt; 2.2e-16 ***</t>
  </si>
  <si>
    <t>1.486768  4.0321 0.0001232 ***</t>
  </si>
  <si>
    <t>0.09960711 (82 degrees of freedom)</t>
  </si>
  <si>
    <t>0.043742 21.7964 &lt; 2.2e-16 ***</t>
  </si>
  <si>
    <t>1.874340  5.4646 6.317e-07 ***</t>
  </si>
  <si>
    <t>0.1256784 (72 degrees of freedom)</t>
  </si>
  <si>
    <t>0.035467 25.8039 &lt; 2.2e-16 ***</t>
  </si>
  <si>
    <t>1.787273  7.3299 2.712e-10 ***</t>
  </si>
  <si>
    <t>0.09161471 (72 degrees of freedom)</t>
  </si>
  <si>
    <t xml:space="preserve"> 0.021942  40.392 &lt; 2.2e-16 ***</t>
  </si>
  <si>
    <t>0.866383   8.231 2.514e-11 ***</t>
  </si>
  <si>
    <t>0.06902128 (58 degrees of freedom)</t>
  </si>
  <si>
    <t>0.063591 14.5578 &lt; 2e-16 ***</t>
  </si>
  <si>
    <t xml:space="preserve">2.561823  3.1754 0.00267 ** </t>
  </si>
  <si>
    <t>0.1685193 (46 degrees of freedom)</t>
  </si>
  <si>
    <t>Wild Reef</t>
  </si>
  <si>
    <t>Wild Mangrove</t>
  </si>
  <si>
    <t>0.051702 18.4672 &lt; 2.2e-16 ***</t>
  </si>
  <si>
    <t xml:space="preserve"> 3.042102  5.4652 7.346e-07 ***</t>
  </si>
  <si>
    <t>0.1035694 (67 degrees of freedom)</t>
  </si>
  <si>
    <t>0.036358 34.8847 &lt; 2.2e-16 ***</t>
  </si>
  <si>
    <t xml:space="preserve"> 1.101326  8.0188 3.236e-10 ***</t>
  </si>
  <si>
    <t>0.09832658 (45 degrees of freedom)</t>
  </si>
  <si>
    <t>0.060472 12.9547 &lt; 2.2e-16 ***</t>
  </si>
  <si>
    <t>3.963108  3.8991 0.0001937 ***</t>
  </si>
  <si>
    <t>0.1672816 (84 degrees of freedom)</t>
  </si>
  <si>
    <t>0.029006  34.278 &lt; 2.2e-16 ***</t>
  </si>
  <si>
    <t xml:space="preserve"> 1.335532   8.535 2.557e-13 ***</t>
  </si>
  <si>
    <t>0.07310733 (93 degrees of freedom)</t>
  </si>
  <si>
    <t>0.044477 20.6747 &lt; 2.2e-16 ***</t>
  </si>
  <si>
    <t>2.527550  6.0528  2.44e-08 ***</t>
  </si>
  <si>
    <t>0.1080106 (101 degrees of freedom)</t>
  </si>
  <si>
    <t>0.03195 27.6026 &lt; 2.2e-16 ***</t>
  </si>
  <si>
    <t>1.41652  6.5604 3.098e-09 ***</t>
  </si>
  <si>
    <t>0.1036431 (92 degrees of freedom)</t>
  </si>
  <si>
    <t>0.01763 31.8658 &lt; 2.2e-16 ***</t>
  </si>
  <si>
    <t>0.89218  5.1293 2.257e-06 ***</t>
  </si>
  <si>
    <t>0.08674347 (74 degrees of freedom)</t>
  </si>
  <si>
    <t>0.55881  3.9215 0.0001642 ***</t>
  </si>
  <si>
    <t xml:space="preserve">19.06070  2.0503 0.0430321 *  </t>
  </si>
  <si>
    <t>0.474561 (97 degrees of freedom)</t>
  </si>
  <si>
    <t>0.037406 28.6966 &lt; 2.2e-16 ***</t>
  </si>
  <si>
    <t xml:space="preserve"> 1.289527  7.2063 1.905e-09 ***</t>
  </si>
  <si>
    <t>0.1088027 (54 degrees of freedom)</t>
  </si>
  <si>
    <t>0.027908 25.0487  &lt;2e-16 ***</t>
  </si>
  <si>
    <t xml:space="preserve">0.801836  2.9271  0.0051 ** </t>
  </si>
  <si>
    <t>0.1362016 (51 degrees of freedom)</t>
  </si>
  <si>
    <t>0.022862 29.0692 &lt; 2.2e-16 ***</t>
  </si>
  <si>
    <t>1.282999  6.3171 1.954e-08 ***</t>
  </si>
  <si>
    <t>0.07806058 (72 degrees of freedom)</t>
  </si>
  <si>
    <t>0.062815  27.995 &lt; 2.2e-16 ***</t>
  </si>
  <si>
    <t xml:space="preserve"> 1.187536   6.613 1.214e-07 ***</t>
  </si>
  <si>
    <t>0.1484803 (35 degrees of freedom)</t>
  </si>
  <si>
    <t xml:space="preserve"> 0.0087327 36.4770 &lt; 2e-16 ***</t>
  </si>
  <si>
    <t xml:space="preserve">0.4194439  2.5354 0.01271 *  </t>
  </si>
  <si>
    <t>0.06907503 (105 degrees of freedom)</t>
  </si>
  <si>
    <t>Pcmax</t>
  </si>
  <si>
    <t>Pcmin</t>
  </si>
  <si>
    <t>relative</t>
  </si>
  <si>
    <t>% air sat</t>
  </si>
  <si>
    <t>Rep</t>
  </si>
  <si>
    <t>mg/L</t>
  </si>
  <si>
    <t xml:space="preserve">ReeftoReef </t>
  </si>
  <si>
    <t>MangrovetoReef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</si>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</sst>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Monaco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2" fontId="0" fillId="0" borderId="0" xfId="0" applyNumberFormat="1"/>
    <xf numFmtId="0" fontId="0" fillId="2" borderId="0" xfId="0" applyFill="1"/>
    <xf numFmtId="0" fontId="2" fillId="0" borderId="0" xfId="0" applyFont="1"/>
    <xf numFmtId="2" fontId="1" fillId="0" borderId="0" xfId="0" applyNumberFormat="1" applyFont="1"/>
    <xf numFmtId="0" fontId="3" fillId="0" borderId="0" xfId="0" applyFont="1"/>
    <xf numFmtId="164" fontId="0" fillId="0" borderId="0" xfId="0" applyNumberForma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MangroveToReef!$M$4:$M$9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MangroveToReef!$N$4:$N$9</c:f>
              <c:numCache>
                <c:formatCode>General</c:formatCode>
                <c:ptCount val="6"/>
                <c:pt idx="0">
                  <c:v>1.3196347229882768</c:v>
                </c:pt>
                <c:pt idx="1">
                  <c:v>1.1961311823464864</c:v>
                </c:pt>
                <c:pt idx="2">
                  <c:v>1.1355319587720865</c:v>
                </c:pt>
                <c:pt idx="3">
                  <c:v>1.4687015736245039</c:v>
                </c:pt>
                <c:pt idx="4">
                  <c:v>1.4004384892498816</c:v>
                </c:pt>
                <c:pt idx="5">
                  <c:v>1.3669349069231016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6-844E-A673-8435EC1B5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Tpos (relative)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MangroveToReef!$M$20:$M$25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MangroveToReef!$N$20:$N$25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B-4711-A054-C6FDBD973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Pcmax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MangroveToReef!$M$36:$M$41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MangroveToReef!$N$36:$N$41</c:f>
              <c:numCache>
                <c:formatCode>General</c:formatCode>
                <c:ptCount val="6"/>
                <c:pt idx="0">
                  <c:v>99</c:v>
                </c:pt>
                <c:pt idx="1">
                  <c:v>100</c:v>
                </c:pt>
                <c:pt idx="2">
                  <c:v>99</c:v>
                </c:pt>
                <c:pt idx="3">
                  <c:v>96</c:v>
                </c:pt>
                <c:pt idx="4">
                  <c:v>99</c:v>
                </c:pt>
                <c:pt idx="5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6-48E1-84A2-6F51C593B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Pcmin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WildMangrove!$M$5:$M$10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WildMangrove!$N$5:$N$10</c:f>
              <c:numCache>
                <c:formatCode>General</c:formatCode>
                <c:ptCount val="6"/>
                <c:pt idx="0">
                  <c:v>1.1069267336202318</c:v>
                </c:pt>
                <c:pt idx="1">
                  <c:v>1.2206519898858657</c:v>
                </c:pt>
                <c:pt idx="2">
                  <c:v>2.9765625402281786</c:v>
                </c:pt>
                <c:pt idx="3">
                  <c:v>1.6636235161557436</c:v>
                </c:pt>
                <c:pt idx="4">
                  <c:v>1.9560647785081882</c:v>
                </c:pt>
                <c:pt idx="5">
                  <c:v>1.2061762720635645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1-AB4C-BBAF-0D7C2C36C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Tpos (relative)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WildMangrove!$M$36:$M$41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WildMangrove!$N$36:$N$41</c:f>
              <c:numCache>
                <c:formatCode>General</c:formatCode>
                <c:ptCount val="6"/>
                <c:pt idx="0">
                  <c:v>97</c:v>
                </c:pt>
                <c:pt idx="1">
                  <c:v>99</c:v>
                </c:pt>
                <c:pt idx="2">
                  <c:v>96</c:v>
                </c:pt>
                <c:pt idx="3">
                  <c:v>99</c:v>
                </c:pt>
                <c:pt idx="4">
                  <c:v>97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F-4116-857F-275D76C17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Pcmin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WildMangrove!$M$20:$M$24</c:f>
              <c:strCache>
                <c:ptCount val="5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</c:strCache>
            </c:strRef>
          </c:cat>
          <c:val>
            <c:numRef>
              <c:f>WildMangrove!$N$20:$N$24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9-A94E-871E-FCF3672AF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Pcmax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ReefToReef!$N$14</c:f>
                <c:numCache>
                  <c:formatCode>General</c:formatCode>
                  <c:ptCount val="1"/>
                  <c:pt idx="0">
                    <c:v>0.10051915422421556</c:v>
                  </c:pt>
                </c:numCache>
              </c:numRef>
            </c:plus>
            <c:minus>
              <c:numRef>
                <c:f>ReefToReef!$N$14</c:f>
                <c:numCache>
                  <c:formatCode>General</c:formatCode>
                  <c:ptCount val="1"/>
                  <c:pt idx="0">
                    <c:v>0.10051915422421556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ReefToReef!$M$5:$M$10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ReefToReef!$N$5:$N$10</c:f>
              <c:numCache>
                <c:formatCode>General</c:formatCode>
                <c:ptCount val="6"/>
                <c:pt idx="0">
                  <c:v>1.0010521200456726</c:v>
                </c:pt>
                <c:pt idx="1">
                  <c:v>1.4006034943932828</c:v>
                </c:pt>
                <c:pt idx="2">
                  <c:v>1.1636273998846063</c:v>
                </c:pt>
                <c:pt idx="3">
                  <c:v>1.5741776188445837</c:v>
                </c:pt>
                <c:pt idx="4">
                  <c:v>1.5389905212774451</c:v>
                </c:pt>
                <c:pt idx="5">
                  <c:v>1.6020293092201032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1-7943-87FB-94A552EEB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Tpos (relative)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ReefToReef!$N$14</c:f>
                <c:numCache>
                  <c:formatCode>General</c:formatCode>
                  <c:ptCount val="1"/>
                  <c:pt idx="0">
                    <c:v>0.10051915422421556</c:v>
                  </c:pt>
                </c:numCache>
              </c:numRef>
            </c:plus>
            <c:minus>
              <c:numRef>
                <c:f>ReefToReef!$N$14</c:f>
                <c:numCache>
                  <c:formatCode>General</c:formatCode>
                  <c:ptCount val="1"/>
                  <c:pt idx="0">
                    <c:v>0.10051915422421556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ReefToReef!$M$23:$M$28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ReefToReef!$N$23:$N$28</c:f>
              <c:numCache>
                <c:formatCode>General</c:formatCode>
                <c:ptCount val="6"/>
                <c:pt idx="0">
                  <c:v>6</c:v>
                </c:pt>
                <c:pt idx="1">
                  <c:v>10</c:v>
                </c:pt>
                <c:pt idx="2">
                  <c:v>13</c:v>
                </c:pt>
                <c:pt idx="3">
                  <c:v>7</c:v>
                </c:pt>
                <c:pt idx="4">
                  <c:v>8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7-4DDD-99E6-180A84B2B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Pcmax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ReefToReef!$N$14</c:f>
                <c:numCache>
                  <c:formatCode>General</c:formatCode>
                  <c:ptCount val="1"/>
                  <c:pt idx="0">
                    <c:v>0.10051915422421556</c:v>
                  </c:pt>
                </c:numCache>
              </c:numRef>
            </c:plus>
            <c:minus>
              <c:numRef>
                <c:f>ReefToReef!$N$14</c:f>
                <c:numCache>
                  <c:formatCode>General</c:formatCode>
                  <c:ptCount val="1"/>
                  <c:pt idx="0">
                    <c:v>0.10051915422421556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ReefToReef!$M$39:$M$44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ReefToReef!$N$39:$N$44</c:f>
              <c:numCache>
                <c:formatCode>General</c:formatCode>
                <c:ptCount val="6"/>
                <c:pt idx="0">
                  <c:v>96</c:v>
                </c:pt>
                <c:pt idx="1">
                  <c:v>97</c:v>
                </c:pt>
                <c:pt idx="2">
                  <c:v>95</c:v>
                </c:pt>
                <c:pt idx="3">
                  <c:v>95</c:v>
                </c:pt>
                <c:pt idx="4">
                  <c:v>91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2-4D9E-B229-0E81187E3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Pcmin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WildReef!$M$5:$M$10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WildReef!$N$5:$N$10</c:f>
              <c:numCache>
                <c:formatCode>General</c:formatCode>
                <c:ptCount val="6"/>
                <c:pt idx="0">
                  <c:v>1.0412795363638818</c:v>
                </c:pt>
                <c:pt idx="1">
                  <c:v>2.0200015698237559</c:v>
                </c:pt>
                <c:pt idx="2">
                  <c:v>0.8969411162028198</c:v>
                </c:pt>
                <c:pt idx="3">
                  <c:v>1.3740280993923299</c:v>
                </c:pt>
                <c:pt idx="4">
                  <c:v>1.059719266397134</c:v>
                </c:pt>
                <c:pt idx="5">
                  <c:v>1.3667758936586707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2-4C4F-AC05-241101705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Tpos (relative)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WildReef!$M$21:$M$26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WildReef!$N$21:$N$26</c:f>
              <c:numCache>
                <c:formatCode>General</c:formatCode>
                <c:ptCount val="6"/>
                <c:pt idx="0">
                  <c:v>17</c:v>
                </c:pt>
                <c:pt idx="1">
                  <c:v>9</c:v>
                </c:pt>
                <c:pt idx="2">
                  <c:v>15</c:v>
                </c:pt>
                <c:pt idx="3">
                  <c:v>11</c:v>
                </c:pt>
                <c:pt idx="4">
                  <c:v>15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D-4D24-B24F-8808FA276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Pcmax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plus>
            <c:minus>
              <c:numRef>
                <c:f>MangroveToReef!$N$13</c:f>
                <c:numCache>
                  <c:formatCode>General</c:formatCode>
                  <c:ptCount val="1"/>
                  <c:pt idx="0">
                    <c:v>6.322545783265511E-2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WildReef!$M$37:$M$42</c:f>
              <c:strCache>
                <c:ptCount val="6"/>
                <c:pt idx="0">
                  <c:v>Rep 1</c:v>
                </c:pt>
                <c:pt idx="1">
                  <c:v>Rep 2</c:v>
                </c:pt>
                <c:pt idx="2">
                  <c:v>Rep 3</c:v>
                </c:pt>
                <c:pt idx="3">
                  <c:v>Rep 4</c:v>
                </c:pt>
                <c:pt idx="4">
                  <c:v>Rep 5</c:v>
                </c:pt>
                <c:pt idx="5">
                  <c:v>Rep 6</c:v>
                </c:pt>
              </c:strCache>
            </c:strRef>
          </c:cat>
          <c:val>
            <c:numRef>
              <c:f>WildReef!$N$37:$N$42</c:f>
              <c:numCache>
                <c:formatCode>General</c:formatCode>
                <c:ptCount val="6"/>
                <c:pt idx="0">
                  <c:v>97</c:v>
                </c:pt>
                <c:pt idx="1">
                  <c:v>97</c:v>
                </c:pt>
                <c:pt idx="2">
                  <c:v>95</c:v>
                </c:pt>
                <c:pt idx="3">
                  <c:v>98</c:v>
                </c:pt>
                <c:pt idx="4">
                  <c:v>97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B-4575-83A2-493A902C5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840207"/>
        <c:axId val="1710538784"/>
      </c:barChart>
      <c:catAx>
        <c:axId val="15638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538784"/>
        <c:crosses val="autoZero"/>
        <c:auto val="1"/>
        <c:lblAlgn val="ctr"/>
        <c:lblOffset val="100"/>
        <c:noMultiLvlLbl val="0"/>
      </c:catAx>
      <c:valAx>
        <c:axId val="171053878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Pcmin (% air</a:t>
                </a:r>
                <a:r>
                  <a:rPr lang="en-GB" baseline="0"/>
                  <a:t> sat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84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chart" Target="../charts/chart1.xm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chart" Target="../charts/chart4.xml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2" Type="http://schemas.openxmlformats.org/officeDocument/2006/relationships/chart" Target="../charts/chart7.xml"/><Relationship Id="rId1" Type="http://schemas.openxmlformats.org/officeDocument/2006/relationships/image" Target="../media/image13.png"/><Relationship Id="rId6" Type="http://schemas.openxmlformats.org/officeDocument/2006/relationships/image" Target="../media/image17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image" Target="../media/image21.png"/><Relationship Id="rId7" Type="http://schemas.openxmlformats.org/officeDocument/2006/relationships/image" Target="../media/image24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chart" Target="../charts/chart10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19</xdr:row>
      <xdr:rowOff>0</xdr:rowOff>
    </xdr:from>
    <xdr:to>
      <xdr:col>10</xdr:col>
      <xdr:colOff>431800</xdr:colOff>
      <xdr:row>34</xdr:row>
      <xdr:rowOff>143510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1F7A52-C01F-6D40-AAAB-0B0A82134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3860800"/>
          <a:ext cx="4559300" cy="319151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10</xdr:col>
      <xdr:colOff>749300</xdr:colOff>
      <xdr:row>108</xdr:row>
      <xdr:rowOff>162560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73AD28-0095-3F49-86F1-E50BD4EB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18694400"/>
          <a:ext cx="4876800" cy="3413760"/>
        </a:xfrm>
        <a:prstGeom prst="rect">
          <a:avLst/>
        </a:prstGeom>
      </xdr:spPr>
    </xdr:pic>
    <xdr:clientData/>
  </xdr:twoCellAnchor>
  <xdr:twoCellAnchor>
    <xdr:from>
      <xdr:col>15</xdr:col>
      <xdr:colOff>279400</xdr:colOff>
      <xdr:row>1</xdr:row>
      <xdr:rowOff>25400</xdr:rowOff>
    </xdr:from>
    <xdr:to>
      <xdr:col>20</xdr:col>
      <xdr:colOff>723900</xdr:colOff>
      <xdr:row>14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B6BF305-7849-9A46-BDC9-7DCF7E5EE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1</xdr:row>
      <xdr:rowOff>50800</xdr:rowOff>
    </xdr:from>
    <xdr:to>
      <xdr:col>10</xdr:col>
      <xdr:colOff>390071</xdr:colOff>
      <xdr:row>16</xdr:row>
      <xdr:rowOff>165100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5CA9945-273A-1DC4-6CDD-16E3337BC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254000"/>
          <a:ext cx="4517571" cy="3162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50800</xdr:rowOff>
    </xdr:from>
    <xdr:to>
      <xdr:col>10</xdr:col>
      <xdr:colOff>571500</xdr:colOff>
      <xdr:row>71</xdr:row>
      <xdr:rowOff>88900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5703A3C-3E32-96B4-6F27-39702876F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11226800"/>
          <a:ext cx="4699000" cy="32893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10</xdr:col>
      <xdr:colOff>685800</xdr:colOff>
      <xdr:row>89</xdr:row>
      <xdr:rowOff>118110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74B1D0-77E3-6E9B-A31B-7FA0291BA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4500" y="14833600"/>
          <a:ext cx="4813300" cy="3369310"/>
        </a:xfrm>
        <a:prstGeom prst="rect">
          <a:avLst/>
        </a:prstGeom>
      </xdr:spPr>
    </xdr:pic>
    <xdr:clientData/>
  </xdr:twoCellAnchor>
  <xdr:twoCellAnchor editAs="oneCell">
    <xdr:from>
      <xdr:col>4</xdr:col>
      <xdr:colOff>812800</xdr:colOff>
      <xdr:row>36</xdr:row>
      <xdr:rowOff>165100</xdr:rowOff>
    </xdr:from>
    <xdr:to>
      <xdr:col>10</xdr:col>
      <xdr:colOff>482600</xdr:colOff>
      <xdr:row>52</xdr:row>
      <xdr:rowOff>149860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BE063E7-5670-E2E1-29F2-9AA0F415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1800" y="7480300"/>
          <a:ext cx="4622800" cy="3235960"/>
        </a:xfrm>
        <a:prstGeom prst="rect">
          <a:avLst/>
        </a:prstGeom>
      </xdr:spPr>
    </xdr:pic>
    <xdr:clientData/>
  </xdr:twoCellAnchor>
  <xdr:twoCellAnchor>
    <xdr:from>
      <xdr:col>16</xdr:col>
      <xdr:colOff>381000</xdr:colOff>
      <xdr:row>17</xdr:row>
      <xdr:rowOff>95250</xdr:rowOff>
    </xdr:from>
    <xdr:to>
      <xdr:col>21</xdr:col>
      <xdr:colOff>825500</xdr:colOff>
      <xdr:row>30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EF5DB2-9261-41EB-A5B6-9D1EB6EA8C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326571</xdr:colOff>
      <xdr:row>33</xdr:row>
      <xdr:rowOff>0</xdr:rowOff>
    </xdr:from>
    <xdr:to>
      <xdr:col>21</xdr:col>
      <xdr:colOff>771071</xdr:colOff>
      <xdr:row>46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346F4C-9F62-4866-93ED-37C1AF183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279400</xdr:colOff>
      <xdr:row>2</xdr:row>
      <xdr:rowOff>152400</xdr:rowOff>
    </xdr:from>
    <xdr:to>
      <xdr:col>21</xdr:col>
      <xdr:colOff>723900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1A44E0-1B19-9D40-B770-EB77B48C5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622300</xdr:colOff>
      <xdr:row>19</xdr:row>
      <xdr:rowOff>114300</xdr:rowOff>
    </xdr:from>
    <xdr:to>
      <xdr:col>10</xdr:col>
      <xdr:colOff>295729</xdr:colOff>
      <xdr:row>35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5F1E37-9FD7-DB41-BA04-5DB94D389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3975100"/>
          <a:ext cx="4626429" cy="3238500"/>
        </a:xfrm>
        <a:prstGeom prst="rect">
          <a:avLst/>
        </a:prstGeom>
      </xdr:spPr>
    </xdr:pic>
    <xdr:clientData/>
  </xdr:twoCellAnchor>
  <xdr:twoCellAnchor editAs="oneCell">
    <xdr:from>
      <xdr:col>4</xdr:col>
      <xdr:colOff>774700</xdr:colOff>
      <xdr:row>92</xdr:row>
      <xdr:rowOff>63500</xdr:rowOff>
    </xdr:from>
    <xdr:to>
      <xdr:col>10</xdr:col>
      <xdr:colOff>520700</xdr:colOff>
      <xdr:row>108</xdr:row>
      <xdr:rowOff>101600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A727AB-EFFF-4237-3CCA-6E5B6CF87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3700" y="18757900"/>
          <a:ext cx="4699000" cy="3289300"/>
        </a:xfrm>
        <a:prstGeom prst="rect">
          <a:avLst/>
        </a:prstGeom>
      </xdr:spPr>
    </xdr:pic>
    <xdr:clientData/>
  </xdr:twoCellAnchor>
  <xdr:twoCellAnchor editAs="oneCell">
    <xdr:from>
      <xdr:col>4</xdr:col>
      <xdr:colOff>673100</xdr:colOff>
      <xdr:row>55</xdr:row>
      <xdr:rowOff>152400</xdr:rowOff>
    </xdr:from>
    <xdr:to>
      <xdr:col>10</xdr:col>
      <xdr:colOff>419100</xdr:colOff>
      <xdr:row>71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E493CE-54DB-0D77-8EA6-59CD4FF0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2100" y="11328400"/>
          <a:ext cx="4699000" cy="3289300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635000</xdr:colOff>
      <xdr:row>73</xdr:row>
      <xdr:rowOff>25400</xdr:rowOff>
    </xdr:from>
    <xdr:to>
      <xdr:col>10</xdr:col>
      <xdr:colOff>508000</xdr:colOff>
      <xdr:row>89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C9FA5E-82BD-BCA9-DFBC-9F25A220E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4000" y="14859000"/>
          <a:ext cx="4826000" cy="3378200"/>
        </a:xfrm>
        <a:prstGeom prst="rect">
          <a:avLst/>
        </a:prstGeom>
      </xdr:spPr>
    </xdr:pic>
    <xdr:clientData/>
  </xdr:twoCellAnchor>
  <xdr:twoCellAnchor editAs="oneCell">
    <xdr:from>
      <xdr:col>4</xdr:col>
      <xdr:colOff>749300</xdr:colOff>
      <xdr:row>2</xdr:row>
      <xdr:rowOff>12700</xdr:rowOff>
    </xdr:from>
    <xdr:to>
      <xdr:col>10</xdr:col>
      <xdr:colOff>393700</xdr:colOff>
      <xdr:row>17</xdr:row>
      <xdr:rowOff>182880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A063251-22D7-D086-F88B-34CAE5054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8300" y="419100"/>
          <a:ext cx="4597400" cy="3218180"/>
        </a:xfrm>
        <a:prstGeom prst="rect">
          <a:avLst/>
        </a:prstGeom>
      </xdr:spPr>
    </xdr:pic>
    <xdr:clientData/>
  </xdr:twoCellAnchor>
  <xdr:twoCellAnchor editAs="oneCell">
    <xdr:from>
      <xdr:col>4</xdr:col>
      <xdr:colOff>533400</xdr:colOff>
      <xdr:row>37</xdr:row>
      <xdr:rowOff>25400</xdr:rowOff>
    </xdr:from>
    <xdr:to>
      <xdr:col>10</xdr:col>
      <xdr:colOff>431800</xdr:colOff>
      <xdr:row>53</xdr:row>
      <xdr:rowOff>170180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6B46CA2-66E9-ADF1-53AA-2915DCD6A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7543800"/>
          <a:ext cx="4851400" cy="3395980"/>
        </a:xfrm>
        <a:prstGeom prst="rect">
          <a:avLst/>
        </a:prstGeom>
      </xdr:spPr>
    </xdr:pic>
    <xdr:clientData/>
  </xdr:twoCellAnchor>
  <xdr:twoCellAnchor editAs="oneCell">
    <xdr:from>
      <xdr:col>4</xdr:col>
      <xdr:colOff>622300</xdr:colOff>
      <xdr:row>19</xdr:row>
      <xdr:rowOff>114300</xdr:rowOff>
    </xdr:from>
    <xdr:to>
      <xdr:col>10</xdr:col>
      <xdr:colOff>295729</xdr:colOff>
      <xdr:row>35</xdr:row>
      <xdr:rowOff>101600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003ECF3-94F8-EF42-A334-831DFF2E7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3975100"/>
          <a:ext cx="4626429" cy="3238500"/>
        </a:xfrm>
        <a:prstGeom prst="rect">
          <a:avLst/>
        </a:prstGeom>
      </xdr:spPr>
    </xdr:pic>
    <xdr:clientData/>
  </xdr:twoCellAnchor>
  <xdr:twoCellAnchor>
    <xdr:from>
      <xdr:col>16</xdr:col>
      <xdr:colOff>326571</xdr:colOff>
      <xdr:row>33</xdr:row>
      <xdr:rowOff>0</xdr:rowOff>
    </xdr:from>
    <xdr:to>
      <xdr:col>21</xdr:col>
      <xdr:colOff>771071</xdr:colOff>
      <xdr:row>46</xdr:row>
      <xdr:rowOff>101600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F36E34-03AC-4F0B-AC6D-C65768412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292100</xdr:colOff>
      <xdr:row>16</xdr:row>
      <xdr:rowOff>190500</xdr:rowOff>
    </xdr:from>
    <xdr:to>
      <xdr:col>21</xdr:col>
      <xdr:colOff>736600</xdr:colOff>
      <xdr:row>30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EC0D14-B576-A546-98D1-9B9585658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91</xdr:row>
      <xdr:rowOff>101600</xdr:rowOff>
    </xdr:from>
    <xdr:to>
      <xdr:col>10</xdr:col>
      <xdr:colOff>419101</xdr:colOff>
      <xdr:row>108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4B68B0-8FA6-644B-A264-DA3006B5A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18592800"/>
          <a:ext cx="4800600" cy="3360420"/>
        </a:xfrm>
        <a:prstGeom prst="rect">
          <a:avLst/>
        </a:prstGeom>
      </xdr:spPr>
    </xdr:pic>
    <xdr:clientData/>
  </xdr:twoCellAnchor>
  <xdr:twoCellAnchor>
    <xdr:from>
      <xdr:col>17</xdr:col>
      <xdr:colOff>203777</xdr:colOff>
      <xdr:row>1</xdr:row>
      <xdr:rowOff>85437</xdr:rowOff>
    </xdr:from>
    <xdr:to>
      <xdr:col>22</xdr:col>
      <xdr:colOff>654049</xdr:colOff>
      <xdr:row>14</xdr:row>
      <xdr:rowOff>187037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AA3FEB9-977B-F84E-A000-E9EB91172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647700</xdr:colOff>
      <xdr:row>1</xdr:row>
      <xdr:rowOff>76200</xdr:rowOff>
    </xdr:from>
    <xdr:to>
      <xdr:col>10</xdr:col>
      <xdr:colOff>266701</xdr:colOff>
      <xdr:row>17</xdr:row>
      <xdr:rowOff>25400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5CDDF2-6D67-361A-91B4-39BD37450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279400"/>
          <a:ext cx="45720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20</xdr:row>
      <xdr:rowOff>12700</xdr:rowOff>
    </xdr:from>
    <xdr:to>
      <xdr:col>10</xdr:col>
      <xdr:colOff>165101</xdr:colOff>
      <xdr:row>35</xdr:row>
      <xdr:rowOff>120650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4627A0-F3B9-FAE3-FBF1-031458E7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4076700"/>
          <a:ext cx="4508500" cy="3155950"/>
        </a:xfrm>
        <a:prstGeom prst="rect">
          <a:avLst/>
        </a:prstGeom>
      </xdr:spPr>
    </xdr:pic>
    <xdr:clientData/>
  </xdr:twoCellAnchor>
  <xdr:twoCellAnchor editAs="oneCell">
    <xdr:from>
      <xdr:col>4</xdr:col>
      <xdr:colOff>622300</xdr:colOff>
      <xdr:row>37</xdr:row>
      <xdr:rowOff>177800</xdr:rowOff>
    </xdr:from>
    <xdr:to>
      <xdr:col>10</xdr:col>
      <xdr:colOff>241301</xdr:colOff>
      <xdr:row>53</xdr:row>
      <xdr:rowOff>127000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7498704-1DEA-2FC2-6035-CAEA30AB1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7696200"/>
          <a:ext cx="45720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558800</xdr:colOff>
      <xdr:row>55</xdr:row>
      <xdr:rowOff>63500</xdr:rowOff>
    </xdr:from>
    <xdr:to>
      <xdr:col>10</xdr:col>
      <xdr:colOff>317501</xdr:colOff>
      <xdr:row>71</xdr:row>
      <xdr:rowOff>110490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755F76-B3AB-E44B-8470-BCFCFC51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7800" y="11239500"/>
          <a:ext cx="4711700" cy="329819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73</xdr:row>
      <xdr:rowOff>38100</xdr:rowOff>
    </xdr:from>
    <xdr:to>
      <xdr:col>10</xdr:col>
      <xdr:colOff>342901</xdr:colOff>
      <xdr:row>89</xdr:row>
      <xdr:rowOff>93980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2AA9D41-C6BB-D89D-EB64-19E2B05A5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14871700"/>
          <a:ext cx="4724400" cy="3307080"/>
        </a:xfrm>
        <a:prstGeom prst="rect">
          <a:avLst/>
        </a:prstGeom>
      </xdr:spPr>
    </xdr:pic>
    <xdr:clientData/>
  </xdr:twoCellAnchor>
  <xdr:twoCellAnchor>
    <xdr:from>
      <xdr:col>17</xdr:col>
      <xdr:colOff>199669</xdr:colOff>
      <xdr:row>18</xdr:row>
      <xdr:rowOff>190501</xdr:rowOff>
    </xdr:from>
    <xdr:to>
      <xdr:col>22</xdr:col>
      <xdr:colOff>659110</xdr:colOff>
      <xdr:row>32</xdr:row>
      <xdr:rowOff>90395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2A8CE1-ACCC-42B8-A7FD-A13E9220E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37</xdr:row>
      <xdr:rowOff>0</xdr:rowOff>
    </xdr:from>
    <xdr:to>
      <xdr:col>22</xdr:col>
      <xdr:colOff>459441</xdr:colOff>
      <xdr:row>50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1E4F53B-913F-4BD8-88BC-96AEEB482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647701</xdr:colOff>
      <xdr:row>2</xdr:row>
      <xdr:rowOff>12700</xdr:rowOff>
    </xdr:from>
    <xdr:to>
      <xdr:col>10</xdr:col>
      <xdr:colOff>357415</xdr:colOff>
      <xdr:row>18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011105-431F-B655-2DBC-1E15EC5FB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1" y="419100"/>
          <a:ext cx="4662714" cy="3263900"/>
        </a:xfrm>
        <a:prstGeom prst="rect">
          <a:avLst/>
        </a:prstGeom>
      </xdr:spPr>
    </xdr:pic>
    <xdr:clientData/>
  </xdr:twoCellAnchor>
  <xdr:twoCellAnchor editAs="oneCell">
    <xdr:from>
      <xdr:col>4</xdr:col>
      <xdr:colOff>660400</xdr:colOff>
      <xdr:row>20</xdr:row>
      <xdr:rowOff>88900</xdr:rowOff>
    </xdr:from>
    <xdr:to>
      <xdr:col>10</xdr:col>
      <xdr:colOff>304800</xdr:colOff>
      <xdr:row>36</xdr:row>
      <xdr:rowOff>55880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83EE9D-2EC3-0D34-FF1B-D0FBC7572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9400" y="4152900"/>
          <a:ext cx="4597400" cy="3218180"/>
        </a:xfrm>
        <a:prstGeom prst="rect">
          <a:avLst/>
        </a:prstGeom>
      </xdr:spPr>
    </xdr:pic>
    <xdr:clientData/>
  </xdr:twoCellAnchor>
  <xdr:twoCellAnchor editAs="oneCell">
    <xdr:from>
      <xdr:col>4</xdr:col>
      <xdr:colOff>647700</xdr:colOff>
      <xdr:row>38</xdr:row>
      <xdr:rowOff>88900</xdr:rowOff>
    </xdr:from>
    <xdr:to>
      <xdr:col>10</xdr:col>
      <xdr:colOff>228600</xdr:colOff>
      <xdr:row>54</xdr:row>
      <xdr:rowOff>11430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AEBF19-6EF7-1476-1882-078490C2B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7810500"/>
          <a:ext cx="4533900" cy="3173730"/>
        </a:xfrm>
        <a:prstGeom prst="rect">
          <a:avLst/>
        </a:prstGeom>
      </xdr:spPr>
    </xdr:pic>
    <xdr:clientData/>
  </xdr:twoCellAnchor>
  <xdr:twoCellAnchor>
    <xdr:from>
      <xdr:col>16</xdr:col>
      <xdr:colOff>215900</xdr:colOff>
      <xdr:row>2</xdr:row>
      <xdr:rowOff>177800</xdr:rowOff>
    </xdr:from>
    <xdr:to>
      <xdr:col>21</xdr:col>
      <xdr:colOff>660400</xdr:colOff>
      <xdr:row>16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F06608-A855-C646-A6B2-CBB61D37CF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596900</xdr:colOff>
      <xdr:row>55</xdr:row>
      <xdr:rowOff>177800</xdr:rowOff>
    </xdr:from>
    <xdr:to>
      <xdr:col>10</xdr:col>
      <xdr:colOff>252186</xdr:colOff>
      <xdr:row>71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764FA2-F68F-7804-8E00-82AB71A3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5900" y="11353800"/>
          <a:ext cx="4608286" cy="3225800"/>
        </a:xfrm>
        <a:prstGeom prst="rect">
          <a:avLst/>
        </a:prstGeom>
      </xdr:spPr>
    </xdr:pic>
    <xdr:clientData/>
  </xdr:twoCellAnchor>
  <xdr:twoCellAnchor editAs="oneCell">
    <xdr:from>
      <xdr:col>4</xdr:col>
      <xdr:colOff>622300</xdr:colOff>
      <xdr:row>73</xdr:row>
      <xdr:rowOff>177800</xdr:rowOff>
    </xdr:from>
    <xdr:to>
      <xdr:col>10</xdr:col>
      <xdr:colOff>228600</xdr:colOff>
      <xdr:row>89</xdr:row>
      <xdr:rowOff>118110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BD065EE-A656-30AB-1DD7-D6E45CC37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1300" y="15011400"/>
          <a:ext cx="4559300" cy="3191510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609600</xdr:colOff>
      <xdr:row>91</xdr:row>
      <xdr:rowOff>190500</xdr:rowOff>
    </xdr:from>
    <xdr:to>
      <xdr:col>10</xdr:col>
      <xdr:colOff>228600</xdr:colOff>
      <xdr:row>107</xdr:row>
      <xdr:rowOff>139700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1D7D498-F9DA-C424-DA75-1EA996CC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38600" y="18681700"/>
          <a:ext cx="4572000" cy="3200400"/>
        </a:xfrm>
        <a:prstGeom prst="rect">
          <a:avLst/>
        </a:prstGeom>
      </xdr:spPr>
    </xdr:pic>
    <xdr:clientData/>
  </xdr:twoCellAnchor>
  <xdr:twoCellAnchor>
    <xdr:from>
      <xdr:col>16</xdr:col>
      <xdr:colOff>381000</xdr:colOff>
      <xdr:row>18</xdr:row>
      <xdr:rowOff>95250</xdr:rowOff>
    </xdr:from>
    <xdr:to>
      <xdr:col>21</xdr:col>
      <xdr:colOff>825500</xdr:colOff>
      <xdr:row>31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70DC88-0830-4C19-92EF-19974370F3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326571</xdr:colOff>
      <xdr:row>34</xdr:row>
      <xdr:rowOff>0</xdr:rowOff>
    </xdr:from>
    <xdr:to>
      <xdr:col>21</xdr:col>
      <xdr:colOff>771071</xdr:colOff>
      <xdr:row>47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7A5A38E-018A-445B-9404-6BC64FB1A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3EA8-12E0-8343-BA98-61332707186C}">
  <dimension ref="A1:Y111"/>
  <sheetViews>
    <sheetView zoomScale="60" zoomScaleNormal="70" workbookViewId="0">
      <selection activeCell="O11" sqref="O11"/>
    </sheetView>
  </sheetViews>
  <sheetFormatPr defaultColWidth="11" defaultRowHeight="15.75"/>
  <cols>
    <col min="1" max="1" width="18.125" customWidth="1"/>
    <col min="25" max="25" width="13.5" bestFit="1" customWidth="1"/>
  </cols>
  <sheetData>
    <row r="1" spans="1:15">
      <c r="A1" s="2" t="s">
        <v>103</v>
      </c>
      <c r="B1" s="4"/>
      <c r="C1" s="4"/>
      <c r="D1" s="4"/>
    </row>
    <row r="2" spans="1:15">
      <c r="A2" s="9" t="s">
        <v>11</v>
      </c>
    </row>
    <row r="3" spans="1:15">
      <c r="A3" s="10" t="s">
        <v>0</v>
      </c>
      <c r="M3" s="2" t="s">
        <v>10</v>
      </c>
      <c r="N3" t="s">
        <v>98</v>
      </c>
      <c r="O3" s="1"/>
    </row>
    <row r="4" spans="1:15">
      <c r="A4" s="10"/>
      <c r="M4" t="s">
        <v>11</v>
      </c>
      <c r="N4">
        <f>B17</f>
        <v>1.3196347229882768</v>
      </c>
    </row>
    <row r="5" spans="1:15">
      <c r="A5" s="10" t="s">
        <v>1</v>
      </c>
      <c r="B5" t="s">
        <v>2</v>
      </c>
      <c r="C5" t="s">
        <v>3</v>
      </c>
      <c r="M5" t="s">
        <v>13</v>
      </c>
      <c r="N5">
        <f>B35</f>
        <v>1.1961311823464864</v>
      </c>
    </row>
    <row r="6" spans="1:15">
      <c r="A6" s="10" t="s">
        <v>12</v>
      </c>
      <c r="B6">
        <v>0.383826</v>
      </c>
      <c r="C6" t="s">
        <v>31</v>
      </c>
      <c r="M6" t="s">
        <v>14</v>
      </c>
      <c r="N6">
        <f>B53</f>
        <v>1.1355319587720865</v>
      </c>
    </row>
    <row r="7" spans="1:15">
      <c r="A7" s="10" t="s">
        <v>4</v>
      </c>
      <c r="B7">
        <v>1.210528</v>
      </c>
      <c r="C7" t="s">
        <v>32</v>
      </c>
      <c r="M7" t="s">
        <v>15</v>
      </c>
      <c r="N7">
        <f>B71</f>
        <v>1.4687015736245039</v>
      </c>
    </row>
    <row r="8" spans="1:15">
      <c r="A8" s="10" t="s">
        <v>5</v>
      </c>
      <c r="M8" t="s">
        <v>16</v>
      </c>
      <c r="N8">
        <f>B89</f>
        <v>1.4004384892498816</v>
      </c>
    </row>
    <row r="9" spans="1:15">
      <c r="A9" s="10" t="s">
        <v>6</v>
      </c>
      <c r="M9" t="s">
        <v>17</v>
      </c>
      <c r="N9">
        <f>B107</f>
        <v>1.3669349069231016</v>
      </c>
    </row>
    <row r="10" spans="1:15">
      <c r="A10" s="10"/>
    </row>
    <row r="11" spans="1:15">
      <c r="A11" s="10" t="s">
        <v>7</v>
      </c>
      <c r="M11" s="1" t="s">
        <v>22</v>
      </c>
      <c r="N11" s="3">
        <f>AVERAGE(N4:N9)</f>
        <v>1.3145621389840561</v>
      </c>
    </row>
    <row r="12" spans="1:15">
      <c r="A12" s="10" t="s">
        <v>33</v>
      </c>
      <c r="M12" s="1" t="s">
        <v>23</v>
      </c>
      <c r="N12" s="3">
        <f>STDEV(N5:N9)</f>
        <v>0.14137642162236336</v>
      </c>
    </row>
    <row r="13" spans="1:15">
      <c r="A13" s="10"/>
      <c r="M13" s="1" t="s">
        <v>24</v>
      </c>
      <c r="N13" s="3">
        <f>STDEV(N5:N9)/SQRT(COUNT(N5:N9))</f>
        <v>6.322545783265511E-2</v>
      </c>
    </row>
    <row r="14" spans="1:15">
      <c r="A14" s="10" t="s">
        <v>8</v>
      </c>
      <c r="B14">
        <v>1.025636</v>
      </c>
    </row>
    <row r="15" spans="1:15">
      <c r="A15" s="10" t="s">
        <v>9</v>
      </c>
      <c r="B15">
        <v>-136.04490000000001</v>
      </c>
    </row>
    <row r="16" spans="1:15">
      <c r="A16" s="10"/>
    </row>
    <row r="17" spans="1:25">
      <c r="A17" s="10" t="s">
        <v>10</v>
      </c>
      <c r="B17">
        <f xml:space="preserve"> B6*((B7/(B7+100))+LN(B7+100)-1-LN(B7))</f>
        <v>1.3196347229882768</v>
      </c>
    </row>
    <row r="18" spans="1:25">
      <c r="A18" s="10"/>
    </row>
    <row r="19" spans="1:25">
      <c r="A19" s="10"/>
      <c r="M19" s="2" t="s">
        <v>96</v>
      </c>
      <c r="N19" t="s">
        <v>99</v>
      </c>
      <c r="O19" t="s">
        <v>101</v>
      </c>
      <c r="P19" s="1"/>
    </row>
    <row r="20" spans="1:25">
      <c r="A20" s="9" t="s">
        <v>13</v>
      </c>
      <c r="M20" t="s">
        <v>11</v>
      </c>
      <c r="N20">
        <v>1</v>
      </c>
      <c r="O20" s="8">
        <v>7.6999999999999999E-2</v>
      </c>
    </row>
    <row r="21" spans="1:25">
      <c r="A21" s="10" t="s">
        <v>0</v>
      </c>
      <c r="M21" t="s">
        <v>13</v>
      </c>
      <c r="N21">
        <v>4</v>
      </c>
      <c r="O21" s="8">
        <v>0.30711282169029702</v>
      </c>
    </row>
    <row r="22" spans="1:25">
      <c r="A22" s="10"/>
      <c r="M22" t="s">
        <v>14</v>
      </c>
      <c r="N22">
        <v>1</v>
      </c>
      <c r="O22" s="8">
        <v>7.6999999999999999E-2</v>
      </c>
      <c r="Y22" s="7"/>
    </row>
    <row r="23" spans="1:25">
      <c r="A23" s="10" t="s">
        <v>1</v>
      </c>
      <c r="B23" t="s">
        <v>2</v>
      </c>
      <c r="C23" t="s">
        <v>3</v>
      </c>
      <c r="M23" t="s">
        <v>15</v>
      </c>
      <c r="N23">
        <v>3</v>
      </c>
      <c r="O23" s="8">
        <v>0.23033461626772275</v>
      </c>
    </row>
    <row r="24" spans="1:25">
      <c r="A24" s="10" t="s">
        <v>12</v>
      </c>
      <c r="B24">
        <v>0.51185700000000001</v>
      </c>
      <c r="C24" t="s">
        <v>25</v>
      </c>
      <c r="M24" t="s">
        <v>16</v>
      </c>
      <c r="N24">
        <v>4</v>
      </c>
      <c r="O24" s="8">
        <v>0.30711282169029702</v>
      </c>
    </row>
    <row r="25" spans="1:25">
      <c r="A25" s="10" t="s">
        <v>4</v>
      </c>
      <c r="B25">
        <v>3.8297150000000002</v>
      </c>
      <c r="C25" t="s">
        <v>26</v>
      </c>
      <c r="M25" t="s">
        <v>17</v>
      </c>
      <c r="N25">
        <v>2</v>
      </c>
      <c r="O25" s="8">
        <v>0.154</v>
      </c>
    </row>
    <row r="26" spans="1:25">
      <c r="A26" s="10" t="s">
        <v>5</v>
      </c>
    </row>
    <row r="27" spans="1:25">
      <c r="A27" s="10" t="s">
        <v>6</v>
      </c>
      <c r="M27" s="1" t="s">
        <v>22</v>
      </c>
      <c r="N27" s="6">
        <f>AVERAGE(N20:N25)</f>
        <v>2.5</v>
      </c>
      <c r="O27" s="6">
        <f>AVERAGE(O20:O26)</f>
        <v>0.19209337660805278</v>
      </c>
    </row>
    <row r="28" spans="1:25">
      <c r="A28" s="10"/>
      <c r="M28" s="1" t="s">
        <v>23</v>
      </c>
      <c r="N28" s="3">
        <f>STDEV(N20:N25)</f>
        <v>1.3784048752090221</v>
      </c>
      <c r="O28" s="3">
        <f>STDEV(O20:O26)</f>
        <v>0.10570280405386824</v>
      </c>
    </row>
    <row r="29" spans="1:25">
      <c r="A29" s="10" t="s">
        <v>7</v>
      </c>
      <c r="M29" s="1" t="s">
        <v>24</v>
      </c>
      <c r="N29" s="3">
        <f>STDEV(N20:N25)/SQRT(COUNT(N20:N25))</f>
        <v>0.56273143387113778</v>
      </c>
      <c r="O29" s="3">
        <f>STDEV(O20:O26)/SQRT(COUNT(O20:O26))</f>
        <v>4.3152989052228405E-2</v>
      </c>
    </row>
    <row r="30" spans="1:25">
      <c r="A30" s="10" t="s">
        <v>27</v>
      </c>
    </row>
    <row r="31" spans="1:25">
      <c r="A31" s="10"/>
    </row>
    <row r="32" spans="1:25">
      <c r="A32" s="10" t="s">
        <v>8</v>
      </c>
      <c r="B32">
        <v>0.67505539999999997</v>
      </c>
    </row>
    <row r="33" spans="1:16">
      <c r="A33" s="10" t="s">
        <v>9</v>
      </c>
      <c r="B33">
        <v>-140.21440000000001</v>
      </c>
    </row>
    <row r="34" spans="1:16">
      <c r="A34" s="10"/>
    </row>
    <row r="35" spans="1:16">
      <c r="A35" s="10" t="s">
        <v>10</v>
      </c>
      <c r="B35">
        <f xml:space="preserve"> B24*((B25/(B25+100))+LN(B25+100)-1-LN(B25))</f>
        <v>1.1961311823464864</v>
      </c>
      <c r="M35" s="2" t="s">
        <v>97</v>
      </c>
      <c r="N35" t="s">
        <v>99</v>
      </c>
      <c r="O35" t="s">
        <v>101</v>
      </c>
      <c r="P35" s="1"/>
    </row>
    <row r="36" spans="1:16">
      <c r="A36" s="10"/>
      <c r="M36" t="s">
        <v>11</v>
      </c>
      <c r="N36">
        <v>99</v>
      </c>
      <c r="O36" s="8">
        <v>7.6010423368348512</v>
      </c>
    </row>
    <row r="37" spans="1:16">
      <c r="A37" s="10"/>
      <c r="M37" t="s">
        <v>13</v>
      </c>
      <c r="N37">
        <v>100</v>
      </c>
      <c r="O37" s="8">
        <v>7.6778205422574262</v>
      </c>
    </row>
    <row r="38" spans="1:16">
      <c r="A38" s="9" t="s">
        <v>14</v>
      </c>
      <c r="M38" t="s">
        <v>14</v>
      </c>
      <c r="N38">
        <v>99</v>
      </c>
      <c r="O38" s="8">
        <v>7.6010423368348512</v>
      </c>
    </row>
    <row r="39" spans="1:16">
      <c r="A39" s="10" t="s">
        <v>0</v>
      </c>
      <c r="M39" t="s">
        <v>15</v>
      </c>
      <c r="N39">
        <v>96</v>
      </c>
      <c r="O39" s="8">
        <v>7.3707077205671281</v>
      </c>
    </row>
    <row r="40" spans="1:16">
      <c r="A40" s="10"/>
      <c r="M40" t="s">
        <v>16</v>
      </c>
      <c r="N40">
        <v>99</v>
      </c>
      <c r="O40" s="8">
        <v>7.6010423368348512</v>
      </c>
    </row>
    <row r="41" spans="1:16">
      <c r="A41" s="10" t="s">
        <v>1</v>
      </c>
      <c r="B41" t="s">
        <v>2</v>
      </c>
      <c r="C41" t="s">
        <v>3</v>
      </c>
      <c r="M41" t="s">
        <v>17</v>
      </c>
      <c r="N41">
        <v>98</v>
      </c>
      <c r="O41" s="8">
        <v>7.5242641314122771</v>
      </c>
    </row>
    <row r="42" spans="1:16">
      <c r="A42" s="10" t="s">
        <v>12</v>
      </c>
      <c r="B42">
        <v>0.31854389999999999</v>
      </c>
      <c r="C42" t="s">
        <v>93</v>
      </c>
    </row>
    <row r="43" spans="1:16">
      <c r="A43" s="10" t="s">
        <v>4</v>
      </c>
      <c r="B43">
        <v>1.0634442</v>
      </c>
      <c r="C43" t="s">
        <v>94</v>
      </c>
      <c r="M43" s="1" t="s">
        <v>22</v>
      </c>
      <c r="N43" s="6">
        <f>AVERAGE(N36:N41)</f>
        <v>98.5</v>
      </c>
      <c r="O43" s="6">
        <f>AVERAGE(O36:O41)</f>
        <v>7.5626532341235633</v>
      </c>
    </row>
    <row r="44" spans="1:16">
      <c r="A44" s="10" t="s">
        <v>5</v>
      </c>
      <c r="M44" s="1" t="s">
        <v>23</v>
      </c>
      <c r="N44" s="3">
        <f>STDEV(N36:N41)</f>
        <v>1.3784048752090221</v>
      </c>
      <c r="O44" s="3">
        <f>STDEV(O36:O41)</f>
        <v>0.1058314526642764</v>
      </c>
    </row>
    <row r="45" spans="1:16">
      <c r="A45" s="10" t="s">
        <v>6</v>
      </c>
      <c r="M45" s="1" t="s">
        <v>24</v>
      </c>
      <c r="N45" s="3">
        <f>STDEV(N36:N41)/SQRT(COUNT(N36:N41))</f>
        <v>0.56273143387113778</v>
      </c>
      <c r="O45" s="3">
        <f>STDEV(O36:O41)/SQRT(COUNT(O36:O41))</f>
        <v>4.3205509627498084E-2</v>
      </c>
    </row>
    <row r="46" spans="1:16">
      <c r="A46" s="10"/>
    </row>
    <row r="47" spans="1:16">
      <c r="A47" s="10" t="s">
        <v>7</v>
      </c>
    </row>
    <row r="48" spans="1:16">
      <c r="A48" s="10" t="s">
        <v>95</v>
      </c>
    </row>
    <row r="49" spans="1:3">
      <c r="A49" s="10"/>
    </row>
    <row r="50" spans="1:3">
      <c r="A50" s="10" t="s">
        <v>8</v>
      </c>
      <c r="B50">
        <v>0.50099280000000002</v>
      </c>
    </row>
    <row r="51" spans="1:3">
      <c r="A51" s="10" t="s">
        <v>9</v>
      </c>
      <c r="B51">
        <v>-264.29430000000002</v>
      </c>
    </row>
    <row r="52" spans="1:3">
      <c r="A52" s="10"/>
    </row>
    <row r="53" spans="1:3">
      <c r="A53" s="10" t="s">
        <v>10</v>
      </c>
      <c r="B53">
        <f xml:space="preserve"> B42*((B43/(B43+100))+LN(B43+100)-1-LN(B43))</f>
        <v>1.1355319587720865</v>
      </c>
    </row>
    <row r="54" spans="1:3">
      <c r="A54" s="10"/>
    </row>
    <row r="55" spans="1:3">
      <c r="A55" s="10"/>
    </row>
    <row r="56" spans="1:3">
      <c r="A56" s="9" t="s">
        <v>15</v>
      </c>
    </row>
    <row r="57" spans="1:3">
      <c r="A57" s="10" t="s">
        <v>0</v>
      </c>
    </row>
    <row r="58" spans="1:3">
      <c r="A58" s="10"/>
    </row>
    <row r="59" spans="1:3">
      <c r="A59" s="10" t="s">
        <v>1</v>
      </c>
      <c r="B59" t="s">
        <v>2</v>
      </c>
      <c r="C59" t="s">
        <v>3</v>
      </c>
    </row>
    <row r="60" spans="1:3">
      <c r="A60" s="10" t="s">
        <v>12</v>
      </c>
      <c r="B60">
        <v>0.58367800000000003</v>
      </c>
      <c r="C60" t="s">
        <v>34</v>
      </c>
    </row>
    <row r="61" spans="1:3">
      <c r="A61" s="10" t="s">
        <v>4</v>
      </c>
      <c r="B61">
        <v>3.1601810000000001</v>
      </c>
      <c r="C61" t="s">
        <v>35</v>
      </c>
    </row>
    <row r="62" spans="1:3">
      <c r="A62" s="10" t="s">
        <v>5</v>
      </c>
    </row>
    <row r="63" spans="1:3">
      <c r="A63" s="10" t="s">
        <v>6</v>
      </c>
    </row>
    <row r="64" spans="1:3">
      <c r="A64" s="10"/>
    </row>
    <row r="65" spans="1:3">
      <c r="A65" s="10" t="s">
        <v>7</v>
      </c>
    </row>
    <row r="66" spans="1:3">
      <c r="A66" s="10" t="s">
        <v>36</v>
      </c>
    </row>
    <row r="67" spans="1:3">
      <c r="A67" s="10"/>
    </row>
    <row r="68" spans="1:3">
      <c r="A68" s="10" t="s">
        <v>8</v>
      </c>
      <c r="B68">
        <v>0.52791109999999997</v>
      </c>
    </row>
    <row r="69" spans="1:3">
      <c r="A69" s="10" t="s">
        <v>9</v>
      </c>
      <c r="B69">
        <v>-119.4293</v>
      </c>
    </row>
    <row r="70" spans="1:3">
      <c r="A70" s="10"/>
    </row>
    <row r="71" spans="1:3">
      <c r="A71" s="10" t="s">
        <v>10</v>
      </c>
      <c r="B71">
        <f xml:space="preserve"> B60*((B61/(B61+100))+LN(B61+100)-1-LN(B61))</f>
        <v>1.4687015736245039</v>
      </c>
    </row>
    <row r="72" spans="1:3">
      <c r="A72" s="10"/>
    </row>
    <row r="73" spans="1:3">
      <c r="A73" s="10"/>
    </row>
    <row r="74" spans="1:3">
      <c r="A74" s="9" t="s">
        <v>16</v>
      </c>
    </row>
    <row r="75" spans="1:3">
      <c r="A75" s="10" t="s">
        <v>0</v>
      </c>
    </row>
    <row r="76" spans="1:3">
      <c r="A76" s="10"/>
    </row>
    <row r="77" spans="1:3">
      <c r="A77" s="10" t="s">
        <v>1</v>
      </c>
      <c r="B77" t="s">
        <v>2</v>
      </c>
      <c r="C77" t="s">
        <v>3</v>
      </c>
    </row>
    <row r="78" spans="1:3">
      <c r="A78" s="10" t="s">
        <v>12</v>
      </c>
      <c r="B78">
        <v>0.62112400000000001</v>
      </c>
      <c r="C78" t="s">
        <v>37</v>
      </c>
    </row>
    <row r="79" spans="1:3">
      <c r="A79" s="10" t="s">
        <v>4</v>
      </c>
      <c r="B79">
        <v>4.1856640000000001</v>
      </c>
      <c r="C79" t="s">
        <v>38</v>
      </c>
    </row>
    <row r="80" spans="1:3">
      <c r="A80" s="10" t="s">
        <v>5</v>
      </c>
    </row>
    <row r="81" spans="1:3">
      <c r="A81" s="10" t="s">
        <v>6</v>
      </c>
    </row>
    <row r="82" spans="1:3">
      <c r="A82" s="10"/>
    </row>
    <row r="83" spans="1:3">
      <c r="A83" s="10" t="s">
        <v>7</v>
      </c>
    </row>
    <row r="84" spans="1:3">
      <c r="A84" s="10" t="s">
        <v>39</v>
      </c>
    </row>
    <row r="85" spans="1:3">
      <c r="A85" s="10"/>
    </row>
    <row r="86" spans="1:3">
      <c r="A86" s="10" t="s">
        <v>8</v>
      </c>
      <c r="B86">
        <v>0.47924899999999998</v>
      </c>
    </row>
    <row r="87" spans="1:3">
      <c r="A87" s="10" t="s">
        <v>9</v>
      </c>
      <c r="B87">
        <v>-119.5371</v>
      </c>
    </row>
    <row r="88" spans="1:3">
      <c r="A88" s="10"/>
    </row>
    <row r="89" spans="1:3">
      <c r="A89" s="10" t="s">
        <v>10</v>
      </c>
      <c r="B89">
        <f xml:space="preserve"> B78*((B79/(B79+100))+LN(B79+100)-1-LN(B79))</f>
        <v>1.4004384892498816</v>
      </c>
    </row>
    <row r="90" spans="1:3">
      <c r="A90" s="10"/>
    </row>
    <row r="91" spans="1:3">
      <c r="A91" s="10"/>
    </row>
    <row r="92" spans="1:3">
      <c r="A92" s="9" t="s">
        <v>17</v>
      </c>
    </row>
    <row r="93" spans="1:3">
      <c r="A93" s="10" t="s">
        <v>0</v>
      </c>
    </row>
    <row r="94" spans="1:3">
      <c r="A94" s="10"/>
    </row>
    <row r="95" spans="1:3">
      <c r="A95" s="10" t="s">
        <v>1</v>
      </c>
      <c r="B95" t="s">
        <v>2</v>
      </c>
      <c r="C95" t="s">
        <v>3</v>
      </c>
    </row>
    <row r="96" spans="1:3">
      <c r="A96" s="10" t="s">
        <v>12</v>
      </c>
      <c r="B96">
        <v>0.42061300000000001</v>
      </c>
      <c r="C96" t="s">
        <v>28</v>
      </c>
    </row>
    <row r="97" spans="1:3">
      <c r="A97" s="10" t="s">
        <v>4</v>
      </c>
      <c r="B97">
        <v>1.468675</v>
      </c>
      <c r="C97" t="s">
        <v>29</v>
      </c>
    </row>
    <row r="98" spans="1:3">
      <c r="A98" t="s">
        <v>5</v>
      </c>
    </row>
    <row r="99" spans="1:3">
      <c r="A99" t="s">
        <v>6</v>
      </c>
    </row>
    <row r="101" spans="1:3">
      <c r="A101" t="s">
        <v>7</v>
      </c>
    </row>
    <row r="102" spans="1:3">
      <c r="A102" t="s">
        <v>30</v>
      </c>
    </row>
    <row r="104" spans="1:3">
      <c r="A104" t="s">
        <v>8</v>
      </c>
      <c r="B104">
        <v>1.0979300000000001</v>
      </c>
    </row>
    <row r="105" spans="1:3">
      <c r="A105" t="s">
        <v>9</v>
      </c>
      <c r="B105">
        <v>-122.4645</v>
      </c>
    </row>
    <row r="107" spans="1:3">
      <c r="A107" t="s">
        <v>10</v>
      </c>
      <c r="B107">
        <f xml:space="preserve"> B96*((B97/(B97+100))+LN(B97+100)-1-LN(B97))</f>
        <v>1.3669349069231016</v>
      </c>
    </row>
    <row r="111" spans="1:3">
      <c r="A111" s="1" t="s">
        <v>18</v>
      </c>
      <c r="B111" s="1">
        <f>AVERAGE(B17,B35,B53,B71,B89,B107)</f>
        <v>1.3145621389840561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2C74A-69E4-1C4A-B0C5-C4B615D6C624}">
  <dimension ref="A1:X111"/>
  <sheetViews>
    <sheetView zoomScale="55" zoomScaleNormal="55" workbookViewId="0">
      <selection activeCell="C22" sqref="C22"/>
    </sheetView>
  </sheetViews>
  <sheetFormatPr defaultColWidth="11" defaultRowHeight="15.75"/>
  <cols>
    <col min="1" max="1" width="12.5" customWidth="1"/>
  </cols>
  <sheetData>
    <row r="1" spans="1:15">
      <c r="A1" s="2" t="s">
        <v>56</v>
      </c>
      <c r="B1" s="4"/>
      <c r="C1" s="4"/>
    </row>
    <row r="2" spans="1:15">
      <c r="A2" s="9" t="s">
        <v>11</v>
      </c>
    </row>
    <row r="3" spans="1:15">
      <c r="A3" s="10" t="s">
        <v>0</v>
      </c>
    </row>
    <row r="4" spans="1:15">
      <c r="A4" s="10"/>
      <c r="M4" s="2" t="s">
        <v>10</v>
      </c>
      <c r="N4" t="s">
        <v>98</v>
      </c>
      <c r="O4" s="1"/>
    </row>
    <row r="5" spans="1:15">
      <c r="A5" s="10" t="s">
        <v>1</v>
      </c>
      <c r="B5" t="s">
        <v>2</v>
      </c>
      <c r="C5" t="s">
        <v>3</v>
      </c>
      <c r="M5" t="s">
        <v>11</v>
      </c>
      <c r="N5">
        <f>B17</f>
        <v>1.1069267336202318</v>
      </c>
    </row>
    <row r="6" spans="1:15">
      <c r="A6" s="10" t="s">
        <v>12</v>
      </c>
      <c r="B6">
        <v>0.66457699999999997</v>
      </c>
      <c r="C6" t="s">
        <v>87</v>
      </c>
      <c r="M6" t="s">
        <v>13</v>
      </c>
      <c r="N6">
        <f>B35</f>
        <v>1.2206519898858657</v>
      </c>
    </row>
    <row r="7" spans="1:15">
      <c r="A7" s="10" t="s">
        <v>4</v>
      </c>
      <c r="B7">
        <v>8.104851</v>
      </c>
      <c r="C7" t="s">
        <v>88</v>
      </c>
      <c r="M7" t="s">
        <v>14</v>
      </c>
      <c r="N7">
        <f>B53</f>
        <v>2.9765625402281786</v>
      </c>
    </row>
    <row r="8" spans="1:15">
      <c r="A8" s="10" t="s">
        <v>5</v>
      </c>
      <c r="M8" t="s">
        <v>15</v>
      </c>
      <c r="N8">
        <f>B71</f>
        <v>1.6636235161557436</v>
      </c>
    </row>
    <row r="9" spans="1:15">
      <c r="A9" s="10" t="s">
        <v>6</v>
      </c>
      <c r="M9" t="s">
        <v>16</v>
      </c>
      <c r="N9">
        <f>B89</f>
        <v>1.9560647785081882</v>
      </c>
    </row>
    <row r="10" spans="1:15">
      <c r="A10" s="10"/>
      <c r="M10" t="s">
        <v>17</v>
      </c>
      <c r="N10">
        <f>B107</f>
        <v>1.2061762720635645</v>
      </c>
    </row>
    <row r="11" spans="1:15">
      <c r="A11" s="10" t="s">
        <v>7</v>
      </c>
    </row>
    <row r="12" spans="1:15">
      <c r="A12" s="10" t="s">
        <v>89</v>
      </c>
      <c r="M12" s="1" t="s">
        <v>22</v>
      </c>
      <c r="N12" s="3">
        <f>AVERAGE(N5:N10)</f>
        <v>1.6883343050769619</v>
      </c>
    </row>
    <row r="13" spans="1:15">
      <c r="A13" s="10"/>
      <c r="M13" s="1" t="s">
        <v>23</v>
      </c>
      <c r="N13" s="3">
        <f>STDEV(N6:N10)</f>
        <v>0.72722389592993375</v>
      </c>
    </row>
    <row r="14" spans="1:15">
      <c r="A14" s="10" t="s">
        <v>8</v>
      </c>
      <c r="B14">
        <v>0.43872870000000003</v>
      </c>
      <c r="M14" s="1" t="s">
        <v>24</v>
      </c>
      <c r="N14" s="3">
        <f>STDEV(N6:N10)/SQRT(COUNT(N6:N10))</f>
        <v>0.32522441323231288</v>
      </c>
    </row>
    <row r="15" spans="1:15">
      <c r="A15" s="10" t="s">
        <v>9</v>
      </c>
      <c r="B15">
        <v>-163.46459999999999</v>
      </c>
    </row>
    <row r="16" spans="1:15">
      <c r="A16" s="10"/>
    </row>
    <row r="17" spans="1:24">
      <c r="A17" s="10" t="s">
        <v>10</v>
      </c>
      <c r="B17">
        <f xml:space="preserve"> B6*((B7/(B7+100))+LN(B7+100)-1-LN(B7))</f>
        <v>1.1069267336202318</v>
      </c>
    </row>
    <row r="18" spans="1:24">
      <c r="A18" s="10"/>
      <c r="X18" s="1"/>
    </row>
    <row r="19" spans="1:24">
      <c r="A19" s="10"/>
      <c r="M19" s="2" t="s">
        <v>96</v>
      </c>
      <c r="N19" t="s">
        <v>99</v>
      </c>
      <c r="O19" t="s">
        <v>101</v>
      </c>
      <c r="P19" s="1"/>
    </row>
    <row r="20" spans="1:24">
      <c r="A20" s="9" t="s">
        <v>13</v>
      </c>
      <c r="M20" t="s">
        <v>11</v>
      </c>
      <c r="N20">
        <v>8</v>
      </c>
      <c r="O20" s="3">
        <v>0.61422564338059404</v>
      </c>
    </row>
    <row r="21" spans="1:24">
      <c r="A21" s="10" t="s">
        <v>0</v>
      </c>
      <c r="M21" t="s">
        <v>13</v>
      </c>
      <c r="N21">
        <v>5</v>
      </c>
      <c r="O21" s="3">
        <v>0.38389102711287115</v>
      </c>
    </row>
    <row r="22" spans="1:24">
      <c r="A22" s="10"/>
      <c r="M22" t="s">
        <v>14</v>
      </c>
      <c r="N22">
        <v>8</v>
      </c>
      <c r="O22" s="3">
        <v>0.61422564338059404</v>
      </c>
    </row>
    <row r="23" spans="1:24">
      <c r="A23" s="10" t="s">
        <v>1</v>
      </c>
      <c r="B23" t="s">
        <v>2</v>
      </c>
      <c r="C23" t="s">
        <v>3</v>
      </c>
      <c r="M23" t="s">
        <v>15</v>
      </c>
      <c r="N23">
        <v>9</v>
      </c>
      <c r="O23" s="3">
        <v>0.69100384880316823</v>
      </c>
    </row>
    <row r="24" spans="1:24">
      <c r="A24" s="10" t="s">
        <v>12</v>
      </c>
      <c r="B24">
        <v>0.56179000000000001</v>
      </c>
      <c r="C24" t="s">
        <v>75</v>
      </c>
      <c r="M24" t="s">
        <v>16</v>
      </c>
      <c r="N24">
        <v>2</v>
      </c>
      <c r="O24" s="3">
        <v>0.15355641084514851</v>
      </c>
    </row>
    <row r="25" spans="1:24">
      <c r="A25" s="10" t="s">
        <v>4</v>
      </c>
      <c r="B25">
        <v>4.5762799999999997</v>
      </c>
      <c r="C25" t="s">
        <v>76</v>
      </c>
      <c r="O25" s="3"/>
    </row>
    <row r="26" spans="1:24">
      <c r="A26" s="10" t="s">
        <v>5</v>
      </c>
    </row>
    <row r="27" spans="1:24">
      <c r="A27" s="10" t="s">
        <v>6</v>
      </c>
      <c r="M27" s="1" t="s">
        <v>22</v>
      </c>
      <c r="N27" s="6">
        <f>AVERAGE(N20:N24)</f>
        <v>6.4</v>
      </c>
      <c r="O27" s="6">
        <f>AVERAGE(O20:O26)</f>
        <v>0.49138051470447525</v>
      </c>
    </row>
    <row r="28" spans="1:24">
      <c r="A28" s="10"/>
      <c r="M28" s="1" t="s">
        <v>23</v>
      </c>
      <c r="N28" s="3">
        <f>STDEV(N20:N24)</f>
        <v>2.8809720581775862</v>
      </c>
      <c r="O28" s="3">
        <f>STDEV(O20:O26)</f>
        <v>0.22119586449945516</v>
      </c>
    </row>
    <row r="29" spans="1:24">
      <c r="A29" s="10" t="s">
        <v>7</v>
      </c>
      <c r="M29" s="1" t="s">
        <v>24</v>
      </c>
      <c r="N29" s="3">
        <f>STDEV(N20:N24)/SQRT(COUNT(N20:N24))</f>
        <v>1.2884098726725122</v>
      </c>
      <c r="O29" s="3">
        <f>STDEV(O20:O26)/SQRT(COUNT(O20:O26))</f>
        <v>9.8921797872522838E-2</v>
      </c>
    </row>
    <row r="30" spans="1:24">
      <c r="A30" s="10" t="s">
        <v>77</v>
      </c>
    </row>
    <row r="31" spans="1:24">
      <c r="A31" s="10"/>
    </row>
    <row r="32" spans="1:24">
      <c r="A32" s="10" t="s">
        <v>8</v>
      </c>
      <c r="B32">
        <v>0.55680779999999996</v>
      </c>
    </row>
    <row r="33" spans="1:16">
      <c r="A33" s="10" t="s">
        <v>9</v>
      </c>
      <c r="B33">
        <v>-151.95769999999999</v>
      </c>
    </row>
    <row r="34" spans="1:16">
      <c r="A34" s="10"/>
    </row>
    <row r="35" spans="1:16">
      <c r="A35" s="10" t="s">
        <v>10</v>
      </c>
      <c r="B35">
        <f xml:space="preserve"> B24*((B25/(B25+100))+LN(B25+100)-1-LN(B25))</f>
        <v>1.2206519898858657</v>
      </c>
      <c r="M35" s="2" t="s">
        <v>97</v>
      </c>
      <c r="N35" t="s">
        <v>99</v>
      </c>
      <c r="O35" t="s">
        <v>101</v>
      </c>
      <c r="P35" s="1"/>
    </row>
    <row r="36" spans="1:16">
      <c r="A36" s="10"/>
      <c r="M36" t="s">
        <v>11</v>
      </c>
      <c r="N36">
        <v>97</v>
      </c>
      <c r="O36" s="3">
        <v>7.4474859259897022</v>
      </c>
    </row>
    <row r="37" spans="1:16">
      <c r="A37" s="10"/>
      <c r="M37" t="s">
        <v>13</v>
      </c>
      <c r="N37">
        <v>99</v>
      </c>
      <c r="O37" s="3">
        <v>7.6010423368348512</v>
      </c>
    </row>
    <row r="38" spans="1:16">
      <c r="A38" s="9" t="s">
        <v>14</v>
      </c>
      <c r="M38" t="s">
        <v>14</v>
      </c>
      <c r="N38">
        <v>96</v>
      </c>
      <c r="O38" s="3">
        <v>7.3707077205671281</v>
      </c>
    </row>
    <row r="39" spans="1:16">
      <c r="A39" s="10" t="s">
        <v>0</v>
      </c>
      <c r="M39" t="s">
        <v>15</v>
      </c>
      <c r="N39">
        <v>99</v>
      </c>
      <c r="O39" s="3">
        <v>7.6010423368348512</v>
      </c>
    </row>
    <row r="40" spans="1:16">
      <c r="A40" s="10"/>
      <c r="M40" t="s">
        <v>16</v>
      </c>
      <c r="N40">
        <v>97</v>
      </c>
      <c r="O40" s="3">
        <v>7.4474859259897022</v>
      </c>
    </row>
    <row r="41" spans="1:16">
      <c r="A41" s="10" t="s">
        <v>1</v>
      </c>
      <c r="B41" t="s">
        <v>2</v>
      </c>
      <c r="C41" t="s">
        <v>3</v>
      </c>
      <c r="M41" t="s">
        <v>17</v>
      </c>
      <c r="N41">
        <v>99</v>
      </c>
      <c r="O41" s="3">
        <v>7.6010423368348512</v>
      </c>
    </row>
    <row r="42" spans="1:16">
      <c r="A42" s="10" t="s">
        <v>12</v>
      </c>
      <c r="B42">
        <v>1.7585029999999999</v>
      </c>
      <c r="C42" t="s">
        <v>90</v>
      </c>
    </row>
    <row r="43" spans="1:16">
      <c r="A43" s="10" t="s">
        <v>4</v>
      </c>
      <c r="B43">
        <v>7.8531570000000004</v>
      </c>
      <c r="C43" t="s">
        <v>91</v>
      </c>
      <c r="M43" s="1" t="s">
        <v>22</v>
      </c>
      <c r="N43" s="6">
        <f>AVERAGE(N36:N41)</f>
        <v>97.833333333333329</v>
      </c>
      <c r="O43" s="6">
        <f>AVERAGE(O36:O42)</f>
        <v>7.5114677638418472</v>
      </c>
    </row>
    <row r="44" spans="1:16">
      <c r="A44" s="10" t="s">
        <v>5</v>
      </c>
      <c r="M44" s="1" t="s">
        <v>23</v>
      </c>
      <c r="N44" s="3">
        <f>STDEV(N36:N41)</f>
        <v>1.3291601358251257</v>
      </c>
      <c r="O44" s="3">
        <f>STDEV(O36:O42)</f>
        <v>0.10205052994787843</v>
      </c>
    </row>
    <row r="45" spans="1:16">
      <c r="A45" s="10" t="s">
        <v>6</v>
      </c>
      <c r="M45" s="1" t="s">
        <v>24</v>
      </c>
      <c r="N45" s="3">
        <f>STDEV(N36:N41)/SQRT(COUNT(N36:N41))</f>
        <v>0.54262735320332356</v>
      </c>
      <c r="O45" s="3">
        <f>STDEV(O36:O42)/SQRT(COUNT(O36:O42))</f>
        <v>4.1661954392152631E-2</v>
      </c>
    </row>
    <row r="46" spans="1:16">
      <c r="A46" s="10"/>
    </row>
    <row r="47" spans="1:16">
      <c r="A47" s="10" t="s">
        <v>7</v>
      </c>
    </row>
    <row r="48" spans="1:16">
      <c r="A48" s="10" t="s">
        <v>92</v>
      </c>
    </row>
    <row r="49" spans="1:3">
      <c r="A49" s="10"/>
    </row>
    <row r="50" spans="1:3">
      <c r="A50" s="10" t="s">
        <v>8</v>
      </c>
      <c r="B50">
        <v>0.77162399999999998</v>
      </c>
    </row>
    <row r="51" spans="1:3">
      <c r="A51" s="10" t="s">
        <v>9</v>
      </c>
      <c r="B51">
        <v>-32.195050000000002</v>
      </c>
    </row>
    <row r="52" spans="1:3">
      <c r="A52" s="10"/>
    </row>
    <row r="53" spans="1:3">
      <c r="A53" s="10" t="s">
        <v>10</v>
      </c>
      <c r="B53">
        <f xml:space="preserve"> B42*((B43/(B43+100))+LN(B43+100)-1-LN(B43))</f>
        <v>2.9765625402281786</v>
      </c>
    </row>
    <row r="54" spans="1:3">
      <c r="A54" s="10"/>
    </row>
    <row r="55" spans="1:3">
      <c r="A55" s="10"/>
    </row>
    <row r="56" spans="1:3">
      <c r="A56" s="9" t="s">
        <v>15</v>
      </c>
      <c r="B56" s="5"/>
    </row>
    <row r="57" spans="1:3">
      <c r="A57" s="10" t="s">
        <v>0</v>
      </c>
    </row>
    <row r="58" spans="1:3">
      <c r="A58" s="10"/>
    </row>
    <row r="59" spans="1:3">
      <c r="A59" s="10" t="s">
        <v>1</v>
      </c>
      <c r="B59" t="s">
        <v>2</v>
      </c>
      <c r="C59" t="s">
        <v>3</v>
      </c>
    </row>
    <row r="60" spans="1:3">
      <c r="A60" s="10" t="s">
        <v>12</v>
      </c>
      <c r="B60">
        <v>1.0734250000000001</v>
      </c>
      <c r="C60" t="s">
        <v>81</v>
      </c>
    </row>
    <row r="61" spans="1:3">
      <c r="A61" s="10" t="s">
        <v>4</v>
      </c>
      <c r="B61">
        <v>9.2926870000000008</v>
      </c>
      <c r="C61" t="s">
        <v>82</v>
      </c>
    </row>
    <row r="62" spans="1:3">
      <c r="A62" s="10" t="s">
        <v>5</v>
      </c>
    </row>
    <row r="63" spans="1:3">
      <c r="A63" s="10" t="s">
        <v>6</v>
      </c>
    </row>
    <row r="64" spans="1:3">
      <c r="A64" s="10"/>
    </row>
    <row r="65" spans="1:3">
      <c r="A65" s="10" t="s">
        <v>7</v>
      </c>
    </row>
    <row r="66" spans="1:3">
      <c r="A66" s="10" t="s">
        <v>83</v>
      </c>
    </row>
    <row r="67" spans="1:3">
      <c r="A67" s="10"/>
    </row>
    <row r="68" spans="1:3">
      <c r="A68" s="10" t="s">
        <v>8</v>
      </c>
      <c r="B68">
        <v>0.63925370000000004</v>
      </c>
    </row>
    <row r="69" spans="1:3">
      <c r="A69" s="10" t="s">
        <v>9</v>
      </c>
      <c r="B69">
        <v>-85.555989999999994</v>
      </c>
    </row>
    <row r="70" spans="1:3">
      <c r="A70" s="10"/>
    </row>
    <row r="71" spans="1:3">
      <c r="A71" s="10" t="s">
        <v>10</v>
      </c>
      <c r="B71">
        <f xml:space="preserve"> B60*((B61/(B61+100))+LN(B61+100)-1-LN(B61))</f>
        <v>1.6636235161557436</v>
      </c>
    </row>
    <row r="72" spans="1:3">
      <c r="A72" s="10"/>
    </row>
    <row r="73" spans="1:3">
      <c r="A73" s="10"/>
    </row>
    <row r="74" spans="1:3">
      <c r="A74" s="9" t="s">
        <v>16</v>
      </c>
    </row>
    <row r="75" spans="1:3">
      <c r="A75" s="10" t="s">
        <v>0</v>
      </c>
    </row>
    <row r="76" spans="1:3">
      <c r="A76" s="10"/>
    </row>
    <row r="77" spans="1:3">
      <c r="A77" s="10" t="s">
        <v>1</v>
      </c>
      <c r="B77" t="s">
        <v>2</v>
      </c>
      <c r="C77" t="s">
        <v>3</v>
      </c>
    </row>
    <row r="78" spans="1:3">
      <c r="A78" s="10" t="s">
        <v>12</v>
      </c>
      <c r="B78">
        <v>0.69905799999999996</v>
      </c>
      <c r="C78" t="s">
        <v>84</v>
      </c>
    </row>
    <row r="79" spans="1:3">
      <c r="A79" s="10" t="s">
        <v>4</v>
      </c>
      <c r="B79">
        <v>2.3470469999999999</v>
      </c>
      <c r="C79" t="s">
        <v>85</v>
      </c>
    </row>
    <row r="80" spans="1:3">
      <c r="A80" s="10" t="s">
        <v>5</v>
      </c>
    </row>
    <row r="81" spans="1:3">
      <c r="A81" s="10" t="s">
        <v>6</v>
      </c>
    </row>
    <row r="82" spans="1:3">
      <c r="A82" s="10"/>
    </row>
    <row r="83" spans="1:3">
      <c r="A83" s="10" t="s">
        <v>7</v>
      </c>
    </row>
    <row r="84" spans="1:3">
      <c r="A84" s="10" t="s">
        <v>86</v>
      </c>
    </row>
    <row r="85" spans="1:3">
      <c r="A85" s="10"/>
    </row>
    <row r="86" spans="1:3">
      <c r="A86" s="10" t="s">
        <v>8</v>
      </c>
      <c r="B86">
        <v>0.9460942</v>
      </c>
    </row>
    <row r="87" spans="1:3">
      <c r="A87" s="10" t="s">
        <v>9</v>
      </c>
      <c r="B87">
        <v>-56.954889999999999</v>
      </c>
    </row>
    <row r="88" spans="1:3">
      <c r="A88" s="10"/>
    </row>
    <row r="89" spans="1:3">
      <c r="A89" s="10" t="s">
        <v>10</v>
      </c>
      <c r="B89">
        <f xml:space="preserve"> B78*((B79/(B79+100))+LN(B79+100)-1-LN(B79))</f>
        <v>1.9560647785081882</v>
      </c>
    </row>
    <row r="90" spans="1:3">
      <c r="A90" s="10"/>
    </row>
    <row r="91" spans="1:3">
      <c r="A91" s="10"/>
    </row>
    <row r="92" spans="1:3">
      <c r="A92" s="9" t="s">
        <v>17</v>
      </c>
    </row>
    <row r="93" spans="1:3">
      <c r="A93" s="10" t="s">
        <v>0</v>
      </c>
    </row>
    <row r="94" spans="1:3">
      <c r="A94" s="10"/>
    </row>
    <row r="95" spans="1:3">
      <c r="A95" s="10" t="s">
        <v>1</v>
      </c>
      <c r="B95" t="s">
        <v>2</v>
      </c>
      <c r="C95" t="s">
        <v>3</v>
      </c>
    </row>
    <row r="96" spans="1:3">
      <c r="A96" s="10" t="s">
        <v>12</v>
      </c>
      <c r="B96">
        <v>2.19136</v>
      </c>
      <c r="C96" t="s">
        <v>78</v>
      </c>
    </row>
    <row r="97" spans="1:3">
      <c r="A97" s="10" t="s">
        <v>4</v>
      </c>
      <c r="B97">
        <v>39.08032</v>
      </c>
      <c r="C97" t="s">
        <v>79</v>
      </c>
    </row>
    <row r="98" spans="1:3">
      <c r="A98" s="10" t="s">
        <v>5</v>
      </c>
    </row>
    <row r="99" spans="1:3">
      <c r="A99" s="10" t="s">
        <v>6</v>
      </c>
    </row>
    <row r="101" spans="1:3">
      <c r="A101" t="s">
        <v>7</v>
      </c>
    </row>
    <row r="102" spans="1:3">
      <c r="A102" t="s">
        <v>80</v>
      </c>
    </row>
    <row r="104" spans="1:3">
      <c r="A104" t="s">
        <v>8</v>
      </c>
      <c r="B104">
        <v>21.845189999999999</v>
      </c>
    </row>
    <row r="105" spans="1:3">
      <c r="A105" t="s">
        <v>9</v>
      </c>
      <c r="B105">
        <v>137.34710000000001</v>
      </c>
    </row>
    <row r="107" spans="1:3">
      <c r="A107" t="s">
        <v>10</v>
      </c>
      <c r="B107">
        <f xml:space="preserve"> B96*((B97/(B97+100))+LN(B97+100)-1-LN(B97))</f>
        <v>1.2061762720635645</v>
      </c>
    </row>
    <row r="111" spans="1:3">
      <c r="A111" s="1" t="s">
        <v>18</v>
      </c>
      <c r="B111" s="1">
        <f>AVERAGE(B17,B35,B53,B71,B89,B107)</f>
        <v>1.6883343050769619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F398-0A84-2B47-BA17-231F7A30D449}">
  <dimension ref="A1:P111"/>
  <sheetViews>
    <sheetView zoomScale="55" zoomScaleNormal="55" workbookViewId="0">
      <selection activeCell="O12" sqref="O12"/>
    </sheetView>
  </sheetViews>
  <sheetFormatPr defaultColWidth="11" defaultRowHeight="15.75"/>
  <cols>
    <col min="1" max="1" width="18.625" customWidth="1"/>
    <col min="30" max="30" width="12" bestFit="1" customWidth="1"/>
  </cols>
  <sheetData>
    <row r="1" spans="1:15">
      <c r="A1" s="2" t="s">
        <v>102</v>
      </c>
      <c r="B1" s="4"/>
      <c r="C1" s="4"/>
    </row>
    <row r="2" spans="1:15">
      <c r="A2" s="9" t="s">
        <v>11</v>
      </c>
    </row>
    <row r="3" spans="1:15">
      <c r="A3" s="10" t="s">
        <v>0</v>
      </c>
    </row>
    <row r="4" spans="1:15">
      <c r="A4" s="10"/>
      <c r="M4" s="2" t="s">
        <v>10</v>
      </c>
      <c r="N4" t="s">
        <v>98</v>
      </c>
      <c r="O4" s="1"/>
    </row>
    <row r="5" spans="1:15">
      <c r="A5" s="10" t="s">
        <v>1</v>
      </c>
      <c r="B5" t="s">
        <v>2</v>
      </c>
      <c r="C5" t="s">
        <v>3</v>
      </c>
      <c r="L5" t="s">
        <v>100</v>
      </c>
      <c r="M5">
        <v>1</v>
      </c>
      <c r="N5">
        <f>B17</f>
        <v>1.0010521200456726</v>
      </c>
    </row>
    <row r="6" spans="1:15">
      <c r="A6" s="10" t="s">
        <v>12</v>
      </c>
      <c r="B6">
        <v>0.51893199999999995</v>
      </c>
      <c r="C6" t="s">
        <v>40</v>
      </c>
      <c r="M6">
        <v>2</v>
      </c>
      <c r="N6">
        <f>B35</f>
        <v>1.4006034943932828</v>
      </c>
    </row>
    <row r="7" spans="1:15">
      <c r="A7" s="10" t="s">
        <v>4</v>
      </c>
      <c r="B7">
        <v>5.9947520000000001</v>
      </c>
      <c r="C7" t="s">
        <v>41</v>
      </c>
      <c r="M7">
        <v>3</v>
      </c>
      <c r="N7">
        <f>B53</f>
        <v>1.1636273998846063</v>
      </c>
    </row>
    <row r="8" spans="1:15">
      <c r="A8" s="10" t="s">
        <v>5</v>
      </c>
      <c r="M8">
        <v>4</v>
      </c>
      <c r="N8">
        <f>B71</f>
        <v>1.5741776188445837</v>
      </c>
    </row>
    <row r="9" spans="1:15">
      <c r="A9" s="10" t="s">
        <v>6</v>
      </c>
      <c r="M9">
        <v>5</v>
      </c>
      <c r="N9">
        <f>B89</f>
        <v>1.5389905212774451</v>
      </c>
    </row>
    <row r="10" spans="1:15">
      <c r="A10" s="10"/>
      <c r="M10">
        <v>6</v>
      </c>
      <c r="N10">
        <f>B107</f>
        <v>1.6020293092201032</v>
      </c>
    </row>
    <row r="11" spans="1:15">
      <c r="A11" s="10" t="s">
        <v>7</v>
      </c>
    </row>
    <row r="12" spans="1:15">
      <c r="A12" s="10" t="s">
        <v>42</v>
      </c>
      <c r="M12" s="1" t="s">
        <v>22</v>
      </c>
      <c r="N12" s="6">
        <f>AVERAGE(N5:N10)</f>
        <v>1.3800800772776156</v>
      </c>
    </row>
    <row r="13" spans="1:15">
      <c r="A13" s="10"/>
      <c r="M13" s="1" t="s">
        <v>23</v>
      </c>
      <c r="N13" s="3">
        <f>STDEV(N5:N10)</f>
        <v>0.24622063722545637</v>
      </c>
    </row>
    <row r="14" spans="1:15">
      <c r="A14" s="10" t="s">
        <v>8</v>
      </c>
      <c r="B14">
        <v>0.81356919999999999</v>
      </c>
      <c r="M14" s="1" t="s">
        <v>24</v>
      </c>
      <c r="N14" s="3">
        <f>STDEV(N5:N10)/SQRT(COUNT(N5:N10))</f>
        <v>0.10051915422421556</v>
      </c>
    </row>
    <row r="15" spans="1:15">
      <c r="A15" s="10" t="s">
        <v>9</v>
      </c>
      <c r="B15">
        <v>-145.13820000000001</v>
      </c>
    </row>
    <row r="16" spans="1:15">
      <c r="A16" s="10"/>
    </row>
    <row r="17" spans="1:16">
      <c r="A17" s="10" t="s">
        <v>10</v>
      </c>
      <c r="B17">
        <f xml:space="preserve"> B6*((B7/(B7+100))+LN(B7+100)-1-LN(B7))</f>
        <v>1.0010521200456726</v>
      </c>
    </row>
    <row r="18" spans="1:16">
      <c r="A18" s="10"/>
    </row>
    <row r="19" spans="1:16">
      <c r="A19" s="10"/>
    </row>
    <row r="20" spans="1:16">
      <c r="A20" s="9" t="s">
        <v>13</v>
      </c>
    </row>
    <row r="21" spans="1:16">
      <c r="A21" s="10" t="s">
        <v>0</v>
      </c>
    </row>
    <row r="22" spans="1:16">
      <c r="A22" s="10"/>
      <c r="M22" s="2" t="s">
        <v>96</v>
      </c>
      <c r="N22" t="s">
        <v>99</v>
      </c>
      <c r="O22" t="s">
        <v>101</v>
      </c>
      <c r="P22" s="1"/>
    </row>
    <row r="23" spans="1:16">
      <c r="A23" s="10" t="s">
        <v>1</v>
      </c>
      <c r="B23" t="s">
        <v>2</v>
      </c>
      <c r="C23" t="s">
        <v>3</v>
      </c>
      <c r="M23" t="s">
        <v>11</v>
      </c>
      <c r="N23">
        <v>6</v>
      </c>
      <c r="O23" s="8">
        <v>0.46066923253544551</v>
      </c>
    </row>
    <row r="24" spans="1:16">
      <c r="A24" s="10" t="s">
        <v>12</v>
      </c>
      <c r="B24">
        <v>0.95341500000000001</v>
      </c>
      <c r="C24" t="s">
        <v>43</v>
      </c>
      <c r="M24" t="s">
        <v>13</v>
      </c>
      <c r="N24">
        <v>10</v>
      </c>
      <c r="O24" s="8">
        <v>0.76778205422574231</v>
      </c>
    </row>
    <row r="25" spans="1:16">
      <c r="A25" s="10" t="s">
        <v>4</v>
      </c>
      <c r="B25">
        <v>10.242585999999999</v>
      </c>
      <c r="C25" t="s">
        <v>44</v>
      </c>
      <c r="M25" t="s">
        <v>14</v>
      </c>
      <c r="N25">
        <v>13</v>
      </c>
      <c r="O25" s="8">
        <v>0.9981166704934652</v>
      </c>
    </row>
    <row r="26" spans="1:16">
      <c r="A26" s="10" t="s">
        <v>5</v>
      </c>
      <c r="M26" t="s">
        <v>15</v>
      </c>
      <c r="N26">
        <v>7</v>
      </c>
      <c r="O26" s="8">
        <v>0.53744743795801986</v>
      </c>
    </row>
    <row r="27" spans="1:16">
      <c r="A27" s="10" t="s">
        <v>6</v>
      </c>
      <c r="M27" t="s">
        <v>16</v>
      </c>
      <c r="N27">
        <v>8</v>
      </c>
      <c r="O27" s="8">
        <v>0.61422564338059404</v>
      </c>
    </row>
    <row r="28" spans="1:16">
      <c r="A28" s="10"/>
      <c r="M28" t="s">
        <v>17</v>
      </c>
      <c r="N28">
        <v>11</v>
      </c>
      <c r="O28" s="8">
        <v>0.84456025964831694</v>
      </c>
    </row>
    <row r="29" spans="1:16">
      <c r="A29" s="10" t="s">
        <v>7</v>
      </c>
    </row>
    <row r="30" spans="1:16">
      <c r="A30" s="10" t="s">
        <v>45</v>
      </c>
      <c r="M30" s="1" t="s">
        <v>22</v>
      </c>
      <c r="N30" s="6">
        <f>AVERAGE(N23:N28)</f>
        <v>9.1666666666666661</v>
      </c>
      <c r="O30" s="6">
        <f>AVERAGE(O23:O28)</f>
        <v>0.70380021637359735</v>
      </c>
    </row>
    <row r="31" spans="1:16">
      <c r="A31" s="10"/>
      <c r="M31" s="1" t="s">
        <v>23</v>
      </c>
      <c r="N31" s="3">
        <f>STDEV(N23:N28)</f>
        <v>2.6394443859772201</v>
      </c>
      <c r="O31" s="3">
        <f>STDEV(O23:O28)</f>
        <v>0.20265180326801915</v>
      </c>
    </row>
    <row r="32" spans="1:16">
      <c r="A32" s="10" t="s">
        <v>8</v>
      </c>
      <c r="B32">
        <v>1.1372450000000001</v>
      </c>
      <c r="M32" s="1" t="s">
        <v>24</v>
      </c>
      <c r="N32" s="3">
        <f>STDEV(N23:N28)/SQRT(COUNT(N23:N28))</f>
        <v>1.0775486583496408</v>
      </c>
      <c r="O32" s="3">
        <f>STDEV(O23:O28)/SQRT(COUNT(O23:O28))</f>
        <v>8.273225224358792E-2</v>
      </c>
    </row>
    <row r="33" spans="1:16">
      <c r="A33" s="10" t="s">
        <v>9</v>
      </c>
      <c r="B33">
        <v>-92.980879999999999</v>
      </c>
    </row>
    <row r="34" spans="1:16">
      <c r="A34" s="10"/>
    </row>
    <row r="35" spans="1:16">
      <c r="A35" s="10" t="s">
        <v>10</v>
      </c>
      <c r="B35">
        <f xml:space="preserve"> B24*((B25/(B25+100))+LN(B25+100)-1-LN(B25))</f>
        <v>1.4006034943932828</v>
      </c>
    </row>
    <row r="36" spans="1:16">
      <c r="A36" s="10"/>
    </row>
    <row r="37" spans="1:16">
      <c r="A37" s="10"/>
    </row>
    <row r="38" spans="1:16">
      <c r="A38" s="9" t="s">
        <v>14</v>
      </c>
      <c r="M38" s="2" t="s">
        <v>97</v>
      </c>
      <c r="N38" t="s">
        <v>99</v>
      </c>
      <c r="O38" t="s">
        <v>101</v>
      </c>
      <c r="P38" s="1"/>
    </row>
    <row r="39" spans="1:16">
      <c r="A39" s="10" t="s">
        <v>0</v>
      </c>
      <c r="M39" t="s">
        <v>11</v>
      </c>
      <c r="N39">
        <v>96</v>
      </c>
      <c r="O39" s="8">
        <v>7.3707077205671281</v>
      </c>
    </row>
    <row r="40" spans="1:16">
      <c r="A40" s="10"/>
      <c r="M40" t="s">
        <v>13</v>
      </c>
      <c r="N40">
        <v>97</v>
      </c>
      <c r="O40" s="8">
        <v>7.4474859259897022</v>
      </c>
    </row>
    <row r="41" spans="1:16">
      <c r="A41" s="10" t="s">
        <v>1</v>
      </c>
      <c r="B41" t="s">
        <v>2</v>
      </c>
      <c r="C41" t="s">
        <v>3</v>
      </c>
      <c r="M41" t="s">
        <v>14</v>
      </c>
      <c r="N41">
        <v>95</v>
      </c>
      <c r="O41" s="8">
        <v>7.2939295151445531</v>
      </c>
    </row>
    <row r="42" spans="1:16">
      <c r="A42" s="10" t="s">
        <v>12</v>
      </c>
      <c r="B42">
        <v>0.91519200000000001</v>
      </c>
      <c r="C42" t="s">
        <v>46</v>
      </c>
      <c r="M42" t="s">
        <v>15</v>
      </c>
      <c r="N42">
        <v>95</v>
      </c>
      <c r="O42" s="8">
        <v>7.2939295151445531</v>
      </c>
    </row>
    <row r="43" spans="1:16">
      <c r="A43" s="10" t="s">
        <v>4</v>
      </c>
      <c r="B43">
        <v>13.100498</v>
      </c>
      <c r="C43" t="s">
        <v>47</v>
      </c>
      <c r="M43" t="s">
        <v>16</v>
      </c>
      <c r="N43">
        <v>91</v>
      </c>
      <c r="O43" s="8">
        <v>6.9868166934542577</v>
      </c>
    </row>
    <row r="44" spans="1:16">
      <c r="A44" s="10" t="s">
        <v>5</v>
      </c>
      <c r="M44" t="s">
        <v>17</v>
      </c>
      <c r="N44">
        <v>97</v>
      </c>
      <c r="O44" s="8">
        <v>7.4474859259897022</v>
      </c>
    </row>
    <row r="45" spans="1:16">
      <c r="A45" s="10" t="s">
        <v>6</v>
      </c>
    </row>
    <row r="46" spans="1:16">
      <c r="A46" s="10"/>
      <c r="M46" s="1" t="s">
        <v>22</v>
      </c>
      <c r="N46" s="6">
        <f>AVERAGE(N39:N44)</f>
        <v>95.166666666666671</v>
      </c>
      <c r="O46" s="6">
        <f>AVERAGE(O39:O44)</f>
        <v>7.306725882714983</v>
      </c>
    </row>
    <row r="47" spans="1:16">
      <c r="A47" s="10" t="s">
        <v>7</v>
      </c>
      <c r="M47" s="1" t="s">
        <v>23</v>
      </c>
      <c r="N47" s="3">
        <f>STDEV(N39:N44)</f>
        <v>2.228601953392904</v>
      </c>
      <c r="O47" s="3">
        <f>STDEV(O39:O44)</f>
        <v>0.17110805858275024</v>
      </c>
    </row>
    <row r="48" spans="1:16">
      <c r="A48" s="10" t="s">
        <v>48</v>
      </c>
      <c r="M48" s="1" t="s">
        <v>24</v>
      </c>
      <c r="N48" s="3">
        <f>STDEV(N39:N44)/SQRT(COUNT(N39:N44))</f>
        <v>0.90982293759707888</v>
      </c>
      <c r="O48" s="3">
        <f>STDEV(O39:O44)/SQRT(COUNT(O39:O44))</f>
        <v>6.9854572400998322E-2</v>
      </c>
    </row>
    <row r="49" spans="1:12">
      <c r="A49" s="10"/>
    </row>
    <row r="50" spans="1:12">
      <c r="A50" s="10" t="s">
        <v>8</v>
      </c>
      <c r="B50">
        <v>0.60431440000000003</v>
      </c>
    </row>
    <row r="51" spans="1:12">
      <c r="A51" s="10" t="s">
        <v>9</v>
      </c>
      <c r="B51">
        <v>-139.7688</v>
      </c>
    </row>
    <row r="52" spans="1:12">
      <c r="A52" s="10"/>
    </row>
    <row r="53" spans="1:12">
      <c r="A53" s="10" t="s">
        <v>10</v>
      </c>
      <c r="B53">
        <f xml:space="preserve"> B42*((B43/(B43+100))+LN(B43+100)-1-LN(B43))</f>
        <v>1.1636273998846063</v>
      </c>
    </row>
    <row r="54" spans="1:12">
      <c r="A54" s="10"/>
    </row>
    <row r="55" spans="1:12">
      <c r="A55" s="10"/>
    </row>
    <row r="56" spans="1:12">
      <c r="A56" s="9" t="s">
        <v>15</v>
      </c>
    </row>
    <row r="57" spans="1:12">
      <c r="A57" s="10" t="s">
        <v>0</v>
      </c>
    </row>
    <row r="58" spans="1:12">
      <c r="A58" s="10"/>
    </row>
    <row r="59" spans="1:12">
      <c r="A59" s="10" t="s">
        <v>1</v>
      </c>
      <c r="B59" t="s">
        <v>2</v>
      </c>
      <c r="C59" t="s">
        <v>3</v>
      </c>
    </row>
    <row r="60" spans="1:12">
      <c r="A60" s="10" t="s">
        <v>12</v>
      </c>
      <c r="B60">
        <v>0.88629100000000005</v>
      </c>
      <c r="C60" t="s">
        <v>49</v>
      </c>
    </row>
    <row r="61" spans="1:12">
      <c r="A61" s="10" t="s">
        <v>4</v>
      </c>
      <c r="B61">
        <v>7.1311920000000004</v>
      </c>
      <c r="C61" t="s">
        <v>50</v>
      </c>
    </row>
    <row r="62" spans="1:12">
      <c r="A62" s="10" t="s">
        <v>5</v>
      </c>
    </row>
    <row r="63" spans="1:12">
      <c r="A63" s="10" t="s">
        <v>6</v>
      </c>
    </row>
    <row r="64" spans="1:12">
      <c r="A64" s="10"/>
      <c r="L64" t="s">
        <v>104</v>
      </c>
    </row>
    <row r="65" spans="1:3">
      <c r="A65" s="10" t="s">
        <v>7</v>
      </c>
    </row>
    <row r="66" spans="1:3">
      <c r="A66" s="10" t="s">
        <v>51</v>
      </c>
    </row>
    <row r="67" spans="1:3">
      <c r="A67" s="10"/>
    </row>
    <row r="68" spans="1:3">
      <c r="A68" s="10" t="s">
        <v>8</v>
      </c>
      <c r="B68">
        <v>0.27630840000000001</v>
      </c>
    </row>
    <row r="69" spans="1:3">
      <c r="A69" s="10" t="s">
        <v>9</v>
      </c>
      <c r="B69">
        <v>-146.56229999999999</v>
      </c>
    </row>
    <row r="70" spans="1:3">
      <c r="A70" s="10"/>
    </row>
    <row r="71" spans="1:3">
      <c r="A71" s="10" t="s">
        <v>10</v>
      </c>
      <c r="B71">
        <f xml:space="preserve"> B60*((B61/(B61+100))+LN(B61+100)-1-LN(B61))</f>
        <v>1.5741776188445837</v>
      </c>
    </row>
    <row r="72" spans="1:3">
      <c r="A72" s="10"/>
    </row>
    <row r="73" spans="1:3">
      <c r="A73" s="10"/>
    </row>
    <row r="74" spans="1:3">
      <c r="A74" s="9" t="s">
        <v>16</v>
      </c>
    </row>
    <row r="75" spans="1:3">
      <c r="A75" s="10" t="s">
        <v>0</v>
      </c>
    </row>
    <row r="76" spans="1:3">
      <c r="A76" s="10"/>
    </row>
    <row r="77" spans="1:3">
      <c r="A77" s="10" t="s">
        <v>1</v>
      </c>
      <c r="B77" t="s">
        <v>2</v>
      </c>
      <c r="C77" t="s">
        <v>3</v>
      </c>
    </row>
    <row r="78" spans="1:3">
      <c r="A78" s="10" t="s">
        <v>12</v>
      </c>
      <c r="B78">
        <v>0.92574100000000004</v>
      </c>
      <c r="C78" t="s">
        <v>52</v>
      </c>
    </row>
    <row r="79" spans="1:3">
      <c r="A79" s="10" t="s">
        <v>4</v>
      </c>
      <c r="B79">
        <v>8.1349330000000002</v>
      </c>
      <c r="C79" t="s">
        <v>53</v>
      </c>
    </row>
    <row r="80" spans="1:3">
      <c r="A80" s="10" t="s">
        <v>5</v>
      </c>
    </row>
    <row r="81" spans="1:3">
      <c r="A81" t="s">
        <v>6</v>
      </c>
    </row>
    <row r="83" spans="1:3">
      <c r="A83" t="s">
        <v>7</v>
      </c>
    </row>
    <row r="84" spans="1:3">
      <c r="A84" t="s">
        <v>54</v>
      </c>
    </row>
    <row r="86" spans="1:3">
      <c r="A86" t="s">
        <v>8</v>
      </c>
      <c r="B86">
        <v>1.306343</v>
      </c>
    </row>
    <row r="87" spans="1:3">
      <c r="A87" t="s">
        <v>9</v>
      </c>
      <c r="B87">
        <v>-30.77244</v>
      </c>
    </row>
    <row r="89" spans="1:3">
      <c r="A89" t="s">
        <v>10</v>
      </c>
      <c r="B89">
        <f xml:space="preserve"> B78*((B79/(B79+100))+LN(B79+100)-1-LN(B79))</f>
        <v>1.5389905212774451</v>
      </c>
    </row>
    <row r="92" spans="1:3">
      <c r="A92" s="1" t="s">
        <v>17</v>
      </c>
    </row>
    <row r="93" spans="1:3">
      <c r="A93" t="s">
        <v>0</v>
      </c>
    </row>
    <row r="95" spans="1:3">
      <c r="A95" t="s">
        <v>1</v>
      </c>
      <c r="B95" t="s">
        <v>2</v>
      </c>
      <c r="C95" t="s">
        <v>3</v>
      </c>
    </row>
    <row r="96" spans="1:3">
      <c r="A96" t="s">
        <v>12</v>
      </c>
      <c r="B96">
        <v>1.134995</v>
      </c>
      <c r="C96" t="s">
        <v>19</v>
      </c>
    </row>
    <row r="97" spans="1:3">
      <c r="A97" t="s">
        <v>4</v>
      </c>
      <c r="B97">
        <v>10.989817</v>
      </c>
      <c r="C97" t="s">
        <v>20</v>
      </c>
    </row>
    <row r="98" spans="1:3">
      <c r="A98" t="s">
        <v>5</v>
      </c>
    </row>
    <row r="99" spans="1:3">
      <c r="A99" t="s">
        <v>6</v>
      </c>
    </row>
    <row r="101" spans="1:3">
      <c r="A101" t="s">
        <v>7</v>
      </c>
    </row>
    <row r="102" spans="1:3">
      <c r="A102" t="s">
        <v>21</v>
      </c>
    </row>
    <row r="104" spans="1:3">
      <c r="A104" t="s">
        <v>8</v>
      </c>
      <c r="B104">
        <v>0.27513130000000002</v>
      </c>
    </row>
    <row r="105" spans="1:3">
      <c r="A105" t="s">
        <v>9</v>
      </c>
      <c r="B105">
        <v>-153.94540000000001</v>
      </c>
    </row>
    <row r="107" spans="1:3">
      <c r="A107" t="s">
        <v>10</v>
      </c>
      <c r="B107">
        <f xml:space="preserve"> B96*((B97/(B97+100))+LN(B97+100)-1-LN(B97))</f>
        <v>1.6020293092201032</v>
      </c>
    </row>
    <row r="111" spans="1:3">
      <c r="A111" s="1" t="s">
        <v>18</v>
      </c>
      <c r="B111" s="1">
        <f>AVERAGE(B17,B35,B53,B71,B89,B107)</f>
        <v>1.3800800772776156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A15F-8368-E34E-8723-0E9F0DFAC573}">
  <dimension ref="A1:P111"/>
  <sheetViews>
    <sheetView tabSelected="1" zoomScale="64" zoomScaleNormal="70" workbookViewId="0">
      <selection activeCell="M4" sqref="M4"/>
    </sheetView>
  </sheetViews>
  <sheetFormatPr defaultColWidth="11" defaultRowHeight="15.75"/>
  <cols>
    <col min="1" max="1" width="16.375" customWidth="1"/>
  </cols>
  <sheetData>
    <row r="1" spans="1:15">
      <c r="A1" s="2" t="s">
        <v>55</v>
      </c>
      <c r="B1" s="4"/>
      <c r="C1" s="4"/>
    </row>
    <row r="2" spans="1:15">
      <c r="A2" s="1" t="s">
        <v>11</v>
      </c>
    </row>
    <row r="3" spans="1:15">
      <c r="A3" t="s">
        <v>0</v>
      </c>
    </row>
    <row r="4" spans="1:15">
      <c r="M4" s="2" t="s">
        <v>10</v>
      </c>
      <c r="N4" t="s">
        <v>98</v>
      </c>
      <c r="O4" s="1"/>
    </row>
    <row r="5" spans="1:15">
      <c r="A5" t="s">
        <v>1</v>
      </c>
      <c r="B5" t="s">
        <v>2</v>
      </c>
      <c r="C5" t="s">
        <v>3</v>
      </c>
      <c r="M5" t="s">
        <v>11</v>
      </c>
      <c r="N5">
        <f>B17</f>
        <v>1.0412795363638818</v>
      </c>
    </row>
    <row r="6" spans="1:15">
      <c r="A6" t="s">
        <v>12</v>
      </c>
      <c r="B6">
        <v>0.95479499999999995</v>
      </c>
      <c r="C6" t="s">
        <v>57</v>
      </c>
      <c r="M6" t="s">
        <v>13</v>
      </c>
      <c r="N6">
        <f>B35</f>
        <v>2.0200015698237559</v>
      </c>
    </row>
    <row r="7" spans="1:15">
      <c r="A7" t="s">
        <v>4</v>
      </c>
      <c r="B7">
        <v>16.625629</v>
      </c>
      <c r="C7" t="s">
        <v>58</v>
      </c>
      <c r="M7" t="s">
        <v>14</v>
      </c>
      <c r="N7">
        <f>B53</f>
        <v>0.8969411162028198</v>
      </c>
    </row>
    <row r="8" spans="1:15">
      <c r="A8" t="s">
        <v>5</v>
      </c>
      <c r="M8" t="s">
        <v>15</v>
      </c>
      <c r="N8">
        <f>B71</f>
        <v>1.3740280993923299</v>
      </c>
    </row>
    <row r="9" spans="1:15">
      <c r="A9" t="s">
        <v>6</v>
      </c>
      <c r="M9" t="s">
        <v>16</v>
      </c>
      <c r="N9">
        <f>B89</f>
        <v>1.059719266397134</v>
      </c>
    </row>
    <row r="10" spans="1:15">
      <c r="M10" t="s">
        <v>17</v>
      </c>
      <c r="N10">
        <f>B107</f>
        <v>1.3667758936586707</v>
      </c>
    </row>
    <row r="11" spans="1:15">
      <c r="A11" t="s">
        <v>7</v>
      </c>
    </row>
    <row r="12" spans="1:15">
      <c r="A12" t="s">
        <v>59</v>
      </c>
      <c r="M12" s="1" t="s">
        <v>22</v>
      </c>
      <c r="N12" s="3">
        <f>AVERAGE(N5:N10)</f>
        <v>1.2931242469730986</v>
      </c>
    </row>
    <row r="13" spans="1:15">
      <c r="M13" s="1" t="s">
        <v>23</v>
      </c>
      <c r="N13" s="3">
        <f>STDEV(N6:N10)</f>
        <v>0.42984719589714254</v>
      </c>
    </row>
    <row r="14" spans="1:15">
      <c r="A14" t="s">
        <v>8</v>
      </c>
      <c r="B14">
        <v>0.71868330000000002</v>
      </c>
      <c r="M14" s="1" t="s">
        <v>24</v>
      </c>
      <c r="N14" s="3">
        <f>STDEV(N6:N10)/SQRT(COUNT(N6:N10))</f>
        <v>0.19223350999273586</v>
      </c>
    </row>
    <row r="15" spans="1:15">
      <c r="A15" t="s">
        <v>9</v>
      </c>
      <c r="B15">
        <v>-113.13290000000001</v>
      </c>
    </row>
    <row r="17" spans="1:16">
      <c r="A17" t="s">
        <v>10</v>
      </c>
      <c r="B17">
        <f xml:space="preserve"> B6*((B7/(B7+100))+LN(B7+100)-1-LN(B7))</f>
        <v>1.0412795363638818</v>
      </c>
    </row>
    <row r="20" spans="1:16">
      <c r="A20" s="1" t="s">
        <v>13</v>
      </c>
      <c r="M20" s="2" t="s">
        <v>96</v>
      </c>
      <c r="N20" t="s">
        <v>99</v>
      </c>
      <c r="O20" t="s">
        <v>101</v>
      </c>
      <c r="P20" s="1"/>
    </row>
    <row r="21" spans="1:16">
      <c r="A21" t="s">
        <v>0</v>
      </c>
      <c r="M21" t="s">
        <v>11</v>
      </c>
      <c r="N21">
        <v>17</v>
      </c>
      <c r="O21" s="3">
        <v>1.3052294921837622</v>
      </c>
    </row>
    <row r="22" spans="1:16">
      <c r="M22" t="s">
        <v>13</v>
      </c>
      <c r="N22">
        <v>9</v>
      </c>
      <c r="O22" s="3">
        <v>0.69100384880316823</v>
      </c>
    </row>
    <row r="23" spans="1:16">
      <c r="A23" t="s">
        <v>1</v>
      </c>
      <c r="B23" t="s">
        <v>2</v>
      </c>
      <c r="C23" t="s">
        <v>3</v>
      </c>
      <c r="M23" t="s">
        <v>14</v>
      </c>
      <c r="N23">
        <v>15</v>
      </c>
      <c r="O23" s="3">
        <v>1.1516730813386138</v>
      </c>
    </row>
    <row r="24" spans="1:16">
      <c r="A24" t="s">
        <v>12</v>
      </c>
      <c r="B24">
        <v>1.268337</v>
      </c>
      <c r="C24" t="s">
        <v>60</v>
      </c>
      <c r="M24" t="s">
        <v>15</v>
      </c>
      <c r="N24">
        <v>11</v>
      </c>
      <c r="O24" s="3">
        <v>0.84456025964831694</v>
      </c>
    </row>
    <row r="25" spans="1:16">
      <c r="A25" t="s">
        <v>4</v>
      </c>
      <c r="B25">
        <v>8.8313579999999998</v>
      </c>
      <c r="C25" t="s">
        <v>61</v>
      </c>
      <c r="M25" t="s">
        <v>16</v>
      </c>
      <c r="N25">
        <v>15</v>
      </c>
      <c r="O25" s="3">
        <v>1.1516730813386138</v>
      </c>
    </row>
    <row r="26" spans="1:16">
      <c r="A26" t="s">
        <v>5</v>
      </c>
      <c r="M26" t="s">
        <v>17</v>
      </c>
      <c r="N26">
        <v>9</v>
      </c>
      <c r="O26" s="3">
        <v>0.69100384880316823</v>
      </c>
    </row>
    <row r="27" spans="1:16">
      <c r="A27" t="s">
        <v>6</v>
      </c>
    </row>
    <row r="28" spans="1:16">
      <c r="M28" s="1" t="s">
        <v>22</v>
      </c>
      <c r="N28" s="6">
        <f>AVERAGE(N21:N26)</f>
        <v>12.666666666666666</v>
      </c>
      <c r="O28" s="6">
        <f>AVERAGE(O21:O27)</f>
        <v>0.97252393535260728</v>
      </c>
    </row>
    <row r="29" spans="1:16">
      <c r="A29" t="s">
        <v>7</v>
      </c>
      <c r="M29" s="1" t="s">
        <v>23</v>
      </c>
      <c r="N29" s="3">
        <f>STDEV(N21:N26)</f>
        <v>3.4448028487370181</v>
      </c>
      <c r="O29" s="3">
        <f>STDEV(O21:O27)</f>
        <v>0.2644857807605992</v>
      </c>
    </row>
    <row r="30" spans="1:16">
      <c r="A30" t="s">
        <v>62</v>
      </c>
      <c r="M30" s="1" t="s">
        <v>24</v>
      </c>
      <c r="N30" s="3">
        <f>STDEV(N21:N26)/SQRT(COUNT(N21:N26))</f>
        <v>1.406334873981933</v>
      </c>
      <c r="O30" s="3">
        <f>STDEV(O21:O27)/SQRT(COUNT(O21:O27))</f>
        <v>0.1079758678475147</v>
      </c>
    </row>
    <row r="32" spans="1:16">
      <c r="A32" t="s">
        <v>8</v>
      </c>
      <c r="B32">
        <v>0.43506529999999999</v>
      </c>
    </row>
    <row r="33" spans="1:16">
      <c r="A33" t="s">
        <v>9</v>
      </c>
      <c r="B33">
        <v>-80.692899999999995</v>
      </c>
    </row>
    <row r="35" spans="1:16">
      <c r="A35" t="s">
        <v>10</v>
      </c>
      <c r="B35">
        <f xml:space="preserve"> B24*((B25/(B25+100))+LN(B25+100)-1-LN(B25))</f>
        <v>2.0200015698237559</v>
      </c>
    </row>
    <row r="36" spans="1:16">
      <c r="M36" s="2" t="s">
        <v>97</v>
      </c>
      <c r="N36" t="s">
        <v>99</v>
      </c>
      <c r="O36" t="s">
        <v>101</v>
      </c>
      <c r="P36" s="1"/>
    </row>
    <row r="37" spans="1:16">
      <c r="M37" t="s">
        <v>11</v>
      </c>
      <c r="N37">
        <v>97</v>
      </c>
      <c r="O37" s="3">
        <v>7.4474859259897022</v>
      </c>
    </row>
    <row r="38" spans="1:16">
      <c r="A38" s="1" t="s">
        <v>14</v>
      </c>
      <c r="M38" t="s">
        <v>13</v>
      </c>
      <c r="N38">
        <v>97</v>
      </c>
      <c r="O38" s="3">
        <v>7.4474859259897022</v>
      </c>
    </row>
    <row r="39" spans="1:16">
      <c r="A39" t="s">
        <v>0</v>
      </c>
      <c r="M39" t="s">
        <v>14</v>
      </c>
      <c r="N39">
        <v>95</v>
      </c>
      <c r="O39" s="3">
        <v>7.2939295151445531</v>
      </c>
    </row>
    <row r="40" spans="1:16">
      <c r="M40" t="s">
        <v>15</v>
      </c>
      <c r="N40">
        <v>98</v>
      </c>
      <c r="O40" s="3">
        <v>7.5242641314122771</v>
      </c>
    </row>
    <row r="41" spans="1:16">
      <c r="A41" t="s">
        <v>1</v>
      </c>
      <c r="B41" t="s">
        <v>2</v>
      </c>
      <c r="C41" t="s">
        <v>3</v>
      </c>
      <c r="M41" t="s">
        <v>16</v>
      </c>
      <c r="N41">
        <v>97</v>
      </c>
      <c r="O41" s="3">
        <v>7.4474859259897022</v>
      </c>
    </row>
    <row r="42" spans="1:16">
      <c r="A42" t="s">
        <v>12</v>
      </c>
      <c r="B42">
        <v>0.78339700000000001</v>
      </c>
      <c r="C42" t="s">
        <v>63</v>
      </c>
      <c r="M42" t="s">
        <v>17</v>
      </c>
      <c r="N42">
        <v>97</v>
      </c>
      <c r="O42" s="3">
        <v>7.4474859259897022</v>
      </c>
    </row>
    <row r="43" spans="1:16">
      <c r="A43" t="s">
        <v>4</v>
      </c>
      <c r="B43">
        <v>15.452359</v>
      </c>
      <c r="C43" t="s">
        <v>64</v>
      </c>
    </row>
    <row r="44" spans="1:16">
      <c r="A44" t="s">
        <v>5</v>
      </c>
      <c r="M44" s="1" t="s">
        <v>22</v>
      </c>
      <c r="N44" s="6">
        <f>AVERAGE(N37:N42)</f>
        <v>96.833333333333329</v>
      </c>
      <c r="O44" s="6">
        <f>AVERAGE(O37:O43)</f>
        <v>7.4346895584192731</v>
      </c>
    </row>
    <row r="45" spans="1:16">
      <c r="A45" t="s">
        <v>6</v>
      </c>
      <c r="M45" s="1" t="s">
        <v>23</v>
      </c>
      <c r="N45" s="3">
        <f>STDEV(N37:N42)</f>
        <v>0.98319208025017513</v>
      </c>
      <c r="O45" s="3">
        <f>STDEV(O37:O43)</f>
        <v>7.548772350729642E-2</v>
      </c>
    </row>
    <row r="46" spans="1:16">
      <c r="M46" s="1" t="s">
        <v>24</v>
      </c>
      <c r="N46" s="3">
        <f>STDEV(N37:N42)/SQRT(COUNT(N37:N42))</f>
        <v>0.40138648595974324</v>
      </c>
      <c r="O46" s="3">
        <f>STDEV(O37:O43)/SQRT(COUNT(O37:O43))</f>
        <v>3.0817734072862531E-2</v>
      </c>
    </row>
    <row r="47" spans="1:16">
      <c r="A47" t="s">
        <v>7</v>
      </c>
    </row>
    <row r="48" spans="1:16">
      <c r="A48" t="s">
        <v>65</v>
      </c>
    </row>
    <row r="50" spans="1:3">
      <c r="A50" t="s">
        <v>8</v>
      </c>
      <c r="B50">
        <v>2.3505820000000002</v>
      </c>
    </row>
    <row r="51" spans="1:3">
      <c r="A51" t="s">
        <v>9</v>
      </c>
      <c r="B51">
        <v>-59.515410000000003</v>
      </c>
    </row>
    <row r="53" spans="1:3">
      <c r="A53" t="s">
        <v>10</v>
      </c>
      <c r="B53">
        <f xml:space="preserve"> B42*((B43/(B43+100))+LN(B43+100)-1-LN(B43))</f>
        <v>0.8969411162028198</v>
      </c>
    </row>
    <row r="56" spans="1:3">
      <c r="A56" s="1" t="s">
        <v>15</v>
      </c>
    </row>
    <row r="57" spans="1:3">
      <c r="A57" t="s">
        <v>0</v>
      </c>
    </row>
    <row r="59" spans="1:3">
      <c r="A59" t="s">
        <v>1</v>
      </c>
      <c r="B59" t="s">
        <v>2</v>
      </c>
      <c r="C59" t="s">
        <v>3</v>
      </c>
    </row>
    <row r="60" spans="1:3">
      <c r="A60" t="s">
        <v>12</v>
      </c>
      <c r="B60">
        <v>0.99427900000000002</v>
      </c>
      <c r="C60" t="s">
        <v>66</v>
      </c>
    </row>
    <row r="61" spans="1:3">
      <c r="A61" t="s">
        <v>4</v>
      </c>
      <c r="B61">
        <v>11.39878</v>
      </c>
      <c r="C61" t="s">
        <v>67</v>
      </c>
    </row>
    <row r="62" spans="1:3">
      <c r="A62" t="s">
        <v>5</v>
      </c>
    </row>
    <row r="63" spans="1:3">
      <c r="A63" t="s">
        <v>6</v>
      </c>
    </row>
    <row r="65" spans="1:3">
      <c r="A65" t="s">
        <v>7</v>
      </c>
    </row>
    <row r="66" spans="1:3">
      <c r="A66" t="s">
        <v>68</v>
      </c>
    </row>
    <row r="68" spans="1:3">
      <c r="A68" t="s">
        <v>8</v>
      </c>
      <c r="B68">
        <v>0.49705539999999998</v>
      </c>
    </row>
    <row r="69" spans="1:3">
      <c r="A69" t="s">
        <v>9</v>
      </c>
      <c r="B69">
        <v>-223.43010000000001</v>
      </c>
    </row>
    <row r="71" spans="1:3">
      <c r="A71" t="s">
        <v>10</v>
      </c>
      <c r="B71">
        <f xml:space="preserve"> B60*((B61/(B61+100))+LN(B61+100)-1-LN(B61))</f>
        <v>1.3740280993923299</v>
      </c>
    </row>
    <row r="74" spans="1:3">
      <c r="A74" s="1" t="s">
        <v>16</v>
      </c>
    </row>
    <row r="75" spans="1:3">
      <c r="A75" t="s">
        <v>0</v>
      </c>
    </row>
    <row r="77" spans="1:3">
      <c r="A77" t="s">
        <v>1</v>
      </c>
      <c r="B77" t="s">
        <v>2</v>
      </c>
      <c r="C77" t="s">
        <v>3</v>
      </c>
    </row>
    <row r="78" spans="1:3">
      <c r="A78" t="s">
        <v>12</v>
      </c>
      <c r="B78">
        <v>0.91954199999999997</v>
      </c>
      <c r="C78" t="s">
        <v>69</v>
      </c>
    </row>
    <row r="79" spans="1:3">
      <c r="A79" t="s">
        <v>4</v>
      </c>
      <c r="B79">
        <v>15.298768000000001</v>
      </c>
      <c r="C79" t="s">
        <v>70</v>
      </c>
    </row>
    <row r="80" spans="1:3">
      <c r="A80" t="s">
        <v>5</v>
      </c>
    </row>
    <row r="81" spans="1:3">
      <c r="A81" t="s">
        <v>6</v>
      </c>
    </row>
    <row r="83" spans="1:3">
      <c r="A83" t="s">
        <v>7</v>
      </c>
    </row>
    <row r="84" spans="1:3">
      <c r="A84" t="s">
        <v>71</v>
      </c>
    </row>
    <row r="86" spans="1:3">
      <c r="A86" t="s">
        <v>8</v>
      </c>
      <c r="B86">
        <v>1.178296</v>
      </c>
    </row>
    <row r="87" spans="1:3">
      <c r="A87" t="s">
        <v>9</v>
      </c>
      <c r="B87">
        <v>-162.17660000000001</v>
      </c>
    </row>
    <row r="89" spans="1:3">
      <c r="A89" t="s">
        <v>10</v>
      </c>
      <c r="B89">
        <f xml:space="preserve"> B78*((B79/(B79+100))+LN(B79+100)-1-LN(B79))</f>
        <v>1.059719266397134</v>
      </c>
    </row>
    <row r="92" spans="1:3">
      <c r="A92" s="1" t="s">
        <v>17</v>
      </c>
    </row>
    <row r="93" spans="1:3">
      <c r="A93" t="s">
        <v>0</v>
      </c>
    </row>
    <row r="95" spans="1:3">
      <c r="A95" t="s">
        <v>1</v>
      </c>
      <c r="B95" t="s">
        <v>2</v>
      </c>
      <c r="C95" t="s">
        <v>3</v>
      </c>
    </row>
    <row r="96" spans="1:3">
      <c r="A96" t="s">
        <v>12</v>
      </c>
      <c r="B96">
        <v>0.88190000000000002</v>
      </c>
      <c r="C96" t="s">
        <v>72</v>
      </c>
    </row>
    <row r="97" spans="1:3">
      <c r="A97" t="s">
        <v>4</v>
      </c>
      <c r="B97">
        <v>9.2928999999999995</v>
      </c>
      <c r="C97" t="s">
        <v>73</v>
      </c>
    </row>
    <row r="98" spans="1:3">
      <c r="A98" t="s">
        <v>5</v>
      </c>
    </row>
    <row r="99" spans="1:3">
      <c r="A99" t="s">
        <v>6</v>
      </c>
    </row>
    <row r="101" spans="1:3">
      <c r="A101" t="s">
        <v>7</v>
      </c>
    </row>
    <row r="102" spans="1:3">
      <c r="A102" t="s">
        <v>74</v>
      </c>
    </row>
    <row r="104" spans="1:3">
      <c r="A104" t="s">
        <v>8</v>
      </c>
      <c r="B104">
        <v>0.98825390000000002</v>
      </c>
    </row>
    <row r="105" spans="1:3">
      <c r="A105" t="s">
        <v>9</v>
      </c>
      <c r="B105">
        <v>-155.41990000000001</v>
      </c>
    </row>
    <row r="107" spans="1:3">
      <c r="A107" t="s">
        <v>10</v>
      </c>
      <c r="B107">
        <f xml:space="preserve"> B96*((B97/(B97+100))+LN(B97+100)-1-LN(B97))</f>
        <v>1.3667758936586707</v>
      </c>
    </row>
    <row r="111" spans="1:3">
      <c r="A111" s="1" t="s">
        <v>18</v>
      </c>
      <c r="B111" s="1">
        <f>AVERAGE(B17,B35,B53,B71,B89,B107)</f>
        <v>1.2931242469730986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MangroveToReef</vt:lpstr>
      <vt:lpstr>WildMangrove</vt:lpstr>
      <vt:lpstr>ReefToReef</vt:lpstr>
      <vt:lpstr>WildReef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Dilernia</dc:creator>
  <cp:lastModifiedBy>Nicole Dilernia</cp:lastModifiedBy>
  <dcterms:created xsi:type="dcterms:W3CDTF">2023-11-29T03:46:15Z</dcterms:created>
  <dcterms:modified xsi:type="dcterms:W3CDTF">2024-11-11T05:19:32Z</dcterms:modified>
</cp:coreProperties>
</file>