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GitHub\Coursera\Machine Learning Specialisation (University of Washington)\4. Clustering and Retrieval\"/>
    </mc:Choice>
  </mc:AlternateContent>
  <xr:revisionPtr revIDLastSave="0" documentId="13_ncr:1_{792FB90D-596F-48F8-9D65-76E3EBDA3A09}" xr6:coauthVersionLast="47" xr6:coauthVersionMax="47" xr10:uidLastSave="{00000000-0000-0000-0000-000000000000}"/>
  <bookViews>
    <workbookView xWindow="-108" yWindow="-108" windowWidth="23256" windowHeight="12576" activeTab="2" xr2:uid="{3A7B760A-3B31-4E27-9D85-3EF6FE5018AC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E5" i="4" s="1"/>
  <c r="C5" i="4"/>
  <c r="D5" i="4"/>
  <c r="H5" i="4"/>
  <c r="I5" i="4"/>
  <c r="J5" i="4"/>
  <c r="B14" i="4"/>
  <c r="C14" i="4"/>
  <c r="D14" i="4"/>
  <c r="H14" i="4"/>
  <c r="H17" i="4" s="1"/>
  <c r="H19" i="4" s="1"/>
  <c r="I14" i="4"/>
  <c r="I17" i="4" s="1"/>
  <c r="I19" i="4" s="1"/>
  <c r="B15" i="4"/>
  <c r="B17" i="4" s="1"/>
  <c r="B19" i="4" s="1"/>
  <c r="C15" i="4"/>
  <c r="D15" i="4"/>
  <c r="H15" i="4"/>
  <c r="I15" i="4"/>
  <c r="B16" i="4"/>
  <c r="C16" i="4"/>
  <c r="D16" i="4"/>
  <c r="H16" i="4"/>
  <c r="I16" i="4"/>
  <c r="C17" i="4"/>
  <c r="C19" i="4" s="1"/>
  <c r="D17" i="4"/>
  <c r="D19" i="4" s="1"/>
  <c r="E2" i="3"/>
  <c r="F2" i="3"/>
  <c r="E3" i="3"/>
  <c r="F3" i="3"/>
  <c r="G3" i="3"/>
  <c r="E4" i="3"/>
  <c r="F4" i="3"/>
  <c r="E5" i="3"/>
  <c r="F5" i="3"/>
  <c r="E6" i="3"/>
  <c r="F6" i="3"/>
  <c r="I14" i="1"/>
  <c r="I10" i="1"/>
  <c r="I9" i="1"/>
  <c r="F10" i="1"/>
  <c r="F11" i="1" s="1"/>
  <c r="F9" i="1"/>
  <c r="B9" i="1"/>
  <c r="B10" i="1"/>
  <c r="E10" i="1"/>
  <c r="E9" i="1"/>
  <c r="B12" i="1"/>
  <c r="G6" i="3" l="1"/>
  <c r="G5" i="3"/>
  <c r="G4" i="3"/>
  <c r="G2" i="3"/>
  <c r="E9" i="3"/>
  <c r="F9" i="3"/>
  <c r="E8" i="3"/>
  <c r="F8" i="3"/>
  <c r="I2" i="3" l="1"/>
  <c r="I6" i="3"/>
  <c r="I5" i="3"/>
  <c r="I4" i="3"/>
  <c r="I3" i="3"/>
  <c r="J2" i="3"/>
  <c r="J6" i="3"/>
  <c r="J5" i="3"/>
  <c r="J3" i="3"/>
  <c r="J4" i="3"/>
  <c r="K3" i="3" l="1"/>
  <c r="I9" i="3" s="1"/>
  <c r="K4" i="3"/>
  <c r="K5" i="3"/>
  <c r="K6" i="3"/>
  <c r="K2" i="3"/>
  <c r="I8" i="3"/>
  <c r="J8" i="3" l="1"/>
  <c r="M2" i="3" s="1"/>
  <c r="J9" i="3"/>
  <c r="N3" i="3"/>
  <c r="N2" i="3"/>
  <c r="N6" i="3"/>
  <c r="N4" i="3"/>
  <c r="N5" i="3"/>
  <c r="M4" i="3" l="1"/>
  <c r="O4" i="3" s="1"/>
  <c r="M6" i="3"/>
  <c r="O6" i="3" s="1"/>
  <c r="M5" i="3"/>
  <c r="O5" i="3" s="1"/>
  <c r="M3" i="3"/>
  <c r="O3" i="3" s="1"/>
  <c r="O2" i="3"/>
  <c r="N8" i="3" l="1"/>
  <c r="M9" i="3"/>
  <c r="N9" i="3"/>
  <c r="M8" i="3"/>
</calcChain>
</file>

<file path=xl/sharedStrings.xml><?xml version="1.0" encoding="utf-8"?>
<sst xmlns="http://schemas.openxmlformats.org/spreadsheetml/2006/main" count="85" uniqueCount="33">
  <si>
    <t>X1</t>
  </si>
  <si>
    <t>X2</t>
  </si>
  <si>
    <t>Data point 1</t>
  </si>
  <si>
    <t>Data point 2</t>
  </si>
  <si>
    <t>Data point 3</t>
  </si>
  <si>
    <t>Data point 4</t>
  </si>
  <si>
    <t>Data point 5</t>
  </si>
  <si>
    <t>Data point 6</t>
  </si>
  <si>
    <t>First split</t>
  </si>
  <si>
    <t>No</t>
  </si>
  <si>
    <t>Yes</t>
  </si>
  <si>
    <t>Second split</t>
  </si>
  <si>
    <t>Third split</t>
  </si>
  <si>
    <t>Query point</t>
  </si>
  <si>
    <t>Cluster 2</t>
  </si>
  <si>
    <t>Cluster 1</t>
  </si>
  <si>
    <t>C Assignment</t>
  </si>
  <si>
    <t>Distance to C2</t>
  </si>
  <si>
    <t>Distance to C1</t>
  </si>
  <si>
    <t>Cluster A mean</t>
  </si>
  <si>
    <t>Data point 0</t>
  </si>
  <si>
    <t>Y</t>
  </si>
  <si>
    <t>X</t>
  </si>
  <si>
    <t>Weighted sums Cluster A</t>
  </si>
  <si>
    <t>Z</t>
  </si>
  <si>
    <t>Weighted sums</t>
  </si>
  <si>
    <t>Dataset</t>
  </si>
  <si>
    <t>Soft counts</t>
  </si>
  <si>
    <t>Cluster C</t>
  </si>
  <si>
    <t>Cluster B</t>
  </si>
  <si>
    <t>Cluster A</t>
  </si>
  <si>
    <t>Responsibility matrix</t>
  </si>
  <si>
    <t>Cluster responsibilities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</si>
</sst>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Sheet2!$B$2:$B$6</c:f>
              <c:numCache>
                <c:formatCode>General</c:formatCode>
                <c:ptCount val="5"/>
                <c:pt idx="0">
                  <c:v>-1.88</c:v>
                </c:pt>
                <c:pt idx="1">
                  <c:v>-0.71</c:v>
                </c:pt>
                <c:pt idx="2">
                  <c:v>2.41</c:v>
                </c:pt>
                <c:pt idx="3">
                  <c:v>1.85</c:v>
                </c:pt>
                <c:pt idx="4">
                  <c:v>-3.69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2.0499999999999998</c:v>
                </c:pt>
                <c:pt idx="1">
                  <c:v>0.42</c:v>
                </c:pt>
                <c:pt idx="2">
                  <c:v>-0.67</c:v>
                </c:pt>
                <c:pt idx="3">
                  <c:v>-3.8</c:v>
                </c:pt>
                <c:pt idx="4">
                  <c:v>-1.33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F-4BC8-9A24-1151CD0E4FD9}"/>
            </c:ext>
          </c:extLst>
        </c:ser>
        <c:ser>
          <c:idx val="1"/>
          <c:order val="1"/>
          <c:tx>
            <c:v>Centres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Sheet2!$I$8:$I$9</c:f>
              <c:numCache>
                <c:formatCode>General</c:formatCode>
                <c:ptCount val="2"/>
                <c:pt idx="0">
                  <c:v>-5.9999999999999908E-2</c:v>
                </c:pt>
                <c:pt idx="1">
                  <c:v>-0.91999999999999993</c:v>
                </c:pt>
              </c:numCache>
            </c:numRef>
          </c:xVal>
          <c:yVal>
            <c:numRef>
              <c:f>Sheet2!$J$8:$J$9</c:f>
              <c:numCache>
                <c:formatCode>General</c:formatCode>
                <c:ptCount val="2"/>
                <c:pt idx="0">
                  <c:v>0.6</c:v>
                </c:pt>
                <c:pt idx="1">
                  <c:v>-2.5649999999999999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F-4BC8-9A24-1151CD0E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59776"/>
        <c:axId val="726814192"/>
      </c:scatterChart>
      <c:valAx>
        <c:axId val="961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14192"/>
        <c:crosses val="autoZero"/>
        <c:crossBetween val="midCat"/>
      </c:valAx>
      <c:valAx>
        <c:axId val="72681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739140</xdr:colOff>
      <xdr:row>9</xdr:row>
      <xdr:rowOff>118110</xdr:rowOff>
    </xdr:from>
    <xdr:to>
      <xdr:col>11</xdr:col>
      <xdr:colOff>45720</xdr:colOff>
      <xdr:row>24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5F0FB-4670-4E07-8BB0-370543E70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62B7-B805-43FC-A5FD-4C81DDCC4C5C}">
  <dimension ref="A1:L19"/>
  <sheetViews>
    <sheetView workbookViewId="0">
      <selection activeCell="H5" sqref="H5"/>
    </sheetView>
  </sheetViews>
  <sheetFormatPr defaultRowHeight="14.4" x14ac:dyDescent="0.3"/>
  <cols>
    <col min="5" max="5" width="9.21875" bestFit="1" customWidth="1"/>
  </cols>
  <sheetData>
    <row r="1" spans="1:12" ht="15" thickBot="1" x14ac:dyDescent="0.35">
      <c r="A1" s="1"/>
      <c r="B1" s="2" t="s">
        <v>0</v>
      </c>
      <c r="C1" s="2" t="s">
        <v>1</v>
      </c>
      <c r="E1" t="s">
        <v>9</v>
      </c>
      <c r="F1" s="6" t="s">
        <v>10</v>
      </c>
      <c r="H1" t="s">
        <v>9</v>
      </c>
      <c r="I1" t="s">
        <v>10</v>
      </c>
      <c r="K1" t="s">
        <v>9</v>
      </c>
      <c r="L1" t="s">
        <v>10</v>
      </c>
    </row>
    <row r="2" spans="1:12" ht="29.4" thickBot="1" x14ac:dyDescent="0.35">
      <c r="A2" s="3" t="s">
        <v>2</v>
      </c>
      <c r="B2" s="4">
        <v>-1.58</v>
      </c>
      <c r="C2" s="4">
        <v>-2.0099999999999998</v>
      </c>
      <c r="E2">
        <v>1</v>
      </c>
      <c r="H2">
        <v>1</v>
      </c>
      <c r="L2" s="6"/>
    </row>
    <row r="3" spans="1:12" ht="29.4" thickBot="1" x14ac:dyDescent="0.35">
      <c r="A3" s="3" t="s">
        <v>3</v>
      </c>
      <c r="B3" s="4">
        <v>0.91</v>
      </c>
      <c r="C3" s="4">
        <v>3.98</v>
      </c>
      <c r="F3">
        <v>1</v>
      </c>
      <c r="L3" s="6"/>
    </row>
    <row r="4" spans="1:12" ht="29.4" thickBot="1" x14ac:dyDescent="0.35">
      <c r="A4" s="3" t="s">
        <v>4</v>
      </c>
      <c r="B4" s="4">
        <v>-0.73</v>
      </c>
      <c r="C4" s="4">
        <v>4</v>
      </c>
      <c r="E4">
        <v>1</v>
      </c>
      <c r="I4">
        <v>1</v>
      </c>
      <c r="L4" s="6">
        <v>1</v>
      </c>
    </row>
    <row r="5" spans="1:12" ht="29.4" thickBot="1" x14ac:dyDescent="0.35">
      <c r="A5" s="3" t="s">
        <v>5</v>
      </c>
      <c r="B5" s="4">
        <v>-4.22</v>
      </c>
      <c r="C5" s="4">
        <v>1.1599999999999999</v>
      </c>
      <c r="E5">
        <v>1</v>
      </c>
      <c r="I5">
        <v>1</v>
      </c>
      <c r="K5">
        <v>1</v>
      </c>
      <c r="L5" s="6"/>
    </row>
    <row r="6" spans="1:12" ht="29.4" thickBot="1" x14ac:dyDescent="0.35">
      <c r="A6" s="3" t="s">
        <v>6</v>
      </c>
      <c r="B6" s="4">
        <v>4.1900000000000004</v>
      </c>
      <c r="C6" s="4">
        <v>-2.02</v>
      </c>
      <c r="F6">
        <v>1</v>
      </c>
      <c r="L6" s="6"/>
    </row>
    <row r="7" spans="1:12" ht="29.4" thickBot="1" x14ac:dyDescent="0.35">
      <c r="A7" s="3" t="s">
        <v>7</v>
      </c>
      <c r="B7" s="4">
        <v>-0.33</v>
      </c>
      <c r="C7" s="4">
        <v>2.15</v>
      </c>
      <c r="E7">
        <v>1</v>
      </c>
      <c r="I7">
        <v>1</v>
      </c>
      <c r="L7" s="6">
        <v>1</v>
      </c>
    </row>
    <row r="9" spans="1:12" x14ac:dyDescent="0.3">
      <c r="B9">
        <f>MIN(B2:B7)</f>
        <v>-4.22</v>
      </c>
      <c r="E9">
        <f>MIN(C2,C4,C5,C7)</f>
        <v>-2.0099999999999998</v>
      </c>
      <c r="F9">
        <f>MIN(C2:C7)</f>
        <v>-2.02</v>
      </c>
      <c r="I9">
        <f>MIN(B4:B5,B7)</f>
        <v>-4.22</v>
      </c>
    </row>
    <row r="10" spans="1:12" x14ac:dyDescent="0.3">
      <c r="B10">
        <f>MAX(B2:B7)</f>
        <v>4.1900000000000004</v>
      </c>
      <c r="E10">
        <f>MAX(B2,B4:B5,B7)</f>
        <v>-0.33</v>
      </c>
      <c r="F10">
        <f>MAX(C2:C7)</f>
        <v>4</v>
      </c>
      <c r="I10">
        <f>MAX(B4:B5,B7)</f>
        <v>-0.33</v>
      </c>
    </row>
    <row r="11" spans="1:12" x14ac:dyDescent="0.3">
      <c r="F11" s="7">
        <f>AVERAGE(F9:F10)</f>
        <v>0.99</v>
      </c>
    </row>
    <row r="12" spans="1:12" x14ac:dyDescent="0.3">
      <c r="A12" t="s">
        <v>8</v>
      </c>
      <c r="B12" s="5">
        <f>AVERAGE(B9:B10)</f>
        <v>-1.499999999999968E-2</v>
      </c>
      <c r="C12" s="5"/>
    </row>
    <row r="13" spans="1:12" x14ac:dyDescent="0.3">
      <c r="A13" t="s">
        <v>11</v>
      </c>
      <c r="E13" s="5">
        <v>0.995</v>
      </c>
    </row>
    <row r="14" spans="1:12" x14ac:dyDescent="0.3">
      <c r="A14" t="s">
        <v>12</v>
      </c>
      <c r="E14" s="5"/>
      <c r="I14">
        <f>AVERAGE(I9:I10)</f>
        <v>-2.2749999999999999</v>
      </c>
    </row>
    <row r="16" spans="1:12" x14ac:dyDescent="0.3">
      <c r="A16" t="s">
        <v>13</v>
      </c>
      <c r="B16">
        <v>-3</v>
      </c>
      <c r="C16">
        <v>1.5</v>
      </c>
    </row>
    <row r="17" spans="1:2" x14ac:dyDescent="0.3">
      <c r="A17" t="s">
        <v>8</v>
      </c>
      <c r="B17" t="s">
        <v>9</v>
      </c>
    </row>
    <row r="18" spans="1:2" x14ac:dyDescent="0.3">
      <c r="A18" t="s">
        <v>11</v>
      </c>
      <c r="B18" t="s">
        <v>10</v>
      </c>
    </row>
    <row r="19" spans="1:2" x14ac:dyDescent="0.3">
      <c r="A19" t="s">
        <v>12</v>
      </c>
      <c r="B19" t="s">
        <v>9</v>
      </c>
    </row>
  </sheetData>
  <sortState xmlns:xlrd2="http://schemas.microsoft.com/office/spreadsheetml/2017/richdata2" ref="L2:L7">
    <sortCondition ref="L2:L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921F-ED37-4A6C-8F65-F4BBEF9F2D04}">
  <dimension ref="A1:O9"/>
  <sheetViews>
    <sheetView workbookViewId="0">
      <selection activeCell="Q2" sqref="Q2"/>
    </sheetView>
  </sheetViews>
  <sheetFormatPr defaultRowHeight="14.4" x14ac:dyDescent="0.3"/>
  <cols>
    <col min="5" max="6" width="12.77734375" bestFit="1" customWidth="1"/>
    <col min="7" max="7" width="11.77734375" bestFit="1" customWidth="1"/>
    <col min="9" max="10" width="12.77734375" bestFit="1" customWidth="1"/>
    <col min="11" max="11" width="11.77734375" bestFit="1" customWidth="1"/>
    <col min="13" max="13" width="12" bestFit="1" customWidth="1"/>
    <col min="14" max="14" width="12.77734375" bestFit="1" customWidth="1"/>
    <col min="15" max="15" width="11.77734375" bestFit="1" customWidth="1"/>
  </cols>
  <sheetData>
    <row r="1" spans="1:15" ht="29.4" thickBot="1" x14ac:dyDescent="0.35">
      <c r="A1" s="1"/>
      <c r="B1" s="2" t="s">
        <v>0</v>
      </c>
      <c r="C1" s="2" t="s">
        <v>1</v>
      </c>
      <c r="E1" s="6" t="s">
        <v>18</v>
      </c>
      <c r="F1" s="6" t="s">
        <v>17</v>
      </c>
      <c r="G1" s="6" t="s">
        <v>16</v>
      </c>
      <c r="I1" s="6" t="s">
        <v>18</v>
      </c>
      <c r="J1" s="6" t="s">
        <v>17</v>
      </c>
      <c r="K1" s="6" t="s">
        <v>16</v>
      </c>
      <c r="M1" s="6" t="s">
        <v>18</v>
      </c>
      <c r="N1" s="6" t="s">
        <v>17</v>
      </c>
      <c r="O1" s="6" t="s">
        <v>16</v>
      </c>
    </row>
    <row r="2" spans="1:15" ht="29.4" thickBot="1" x14ac:dyDescent="0.35">
      <c r="A2" s="3" t="s">
        <v>2</v>
      </c>
      <c r="B2" s="4">
        <v>-1.88</v>
      </c>
      <c r="C2" s="4">
        <v>2.0499999999999998</v>
      </c>
      <c r="E2">
        <f>($B2-B$8)^2+($C2-C$8)^2</f>
        <v>15.056899999999999</v>
      </c>
      <c r="F2">
        <f>($B2-B$9)^2+($C2-C$9)^2</f>
        <v>16.416899999999998</v>
      </c>
      <c r="G2">
        <f>IF(E2&lt;F2,1,2)</f>
        <v>1</v>
      </c>
      <c r="I2">
        <f>($B2-E$8)^2+($C2-F$8)^2</f>
        <v>6.4506249999999996</v>
      </c>
      <c r="J2">
        <f>($B2-E$9)^2+($C2-F$9)^2</f>
        <v>14.1653</v>
      </c>
      <c r="K2">
        <f>IF(I2&lt;J2,1,2)</f>
        <v>1</v>
      </c>
      <c r="M2">
        <f>($B2-I$8)^2+($C2-J$8)^2</f>
        <v>5.4148999999999994</v>
      </c>
      <c r="N2">
        <f>($B2-I$9)^2+($C2-J$9)^2</f>
        <v>22.219825000000004</v>
      </c>
      <c r="O2">
        <f>IF(M2&lt;N2,1,2)</f>
        <v>1</v>
      </c>
    </row>
    <row r="3" spans="1:15" ht="29.4" thickBot="1" x14ac:dyDescent="0.35">
      <c r="A3" s="3" t="s">
        <v>3</v>
      </c>
      <c r="B3" s="4">
        <v>-0.71</v>
      </c>
      <c r="C3" s="4">
        <v>0.42</v>
      </c>
      <c r="E3">
        <f>($B3-B$8)^2+($C3-C$8)^2</f>
        <v>9.8405000000000005</v>
      </c>
      <c r="F3">
        <f>($B3-B$9)^2+($C3-C$9)^2</f>
        <v>7.5205000000000002</v>
      </c>
      <c r="G3">
        <f>IF(E3&lt;F3,1,2)</f>
        <v>2</v>
      </c>
      <c r="I3">
        <f>($B3-E$8)^2+($C3-F$8)^2</f>
        <v>1.0235250000000002</v>
      </c>
      <c r="J3">
        <f>($B3-E$9)^2+($C3-F$9)^2</f>
        <v>3.9797000000000002</v>
      </c>
      <c r="K3">
        <f>IF(I3&lt;J3,1,2)</f>
        <v>1</v>
      </c>
      <c r="M3">
        <f>($B3-I$8)^2+($C3-J$8)^2</f>
        <v>0.45490000000000003</v>
      </c>
      <c r="N3">
        <f>($B3-I$9)^2+($C3-J$9)^2</f>
        <v>8.954324999999999</v>
      </c>
      <c r="O3">
        <f>IF(M3&lt;N3,1,2)</f>
        <v>1</v>
      </c>
    </row>
    <row r="4" spans="1:15" ht="29.4" thickBot="1" x14ac:dyDescent="0.35">
      <c r="A4" s="3" t="s">
        <v>4</v>
      </c>
      <c r="B4" s="4">
        <v>2.41</v>
      </c>
      <c r="C4" s="4">
        <v>-0.67</v>
      </c>
      <c r="E4">
        <f>($B4-B$8)^2+($C4-C$8)^2</f>
        <v>7.2969999999999997</v>
      </c>
      <c r="F4">
        <f>($B4-B$9)^2+($C4-C$9)^2</f>
        <v>21.216999999999999</v>
      </c>
      <c r="G4">
        <f>IF(E4&lt;F4,1,2)</f>
        <v>1</v>
      </c>
      <c r="I4">
        <f>($B4-E$8)^2+($C4-F$8)^2</f>
        <v>6.4506249999999996</v>
      </c>
      <c r="J4">
        <f>($B4-E$9)^2+($C4-F$9)^2</f>
        <v>11.437600000000002</v>
      </c>
      <c r="K4">
        <f>IF(I4&lt;J4,1,2)</f>
        <v>1</v>
      </c>
      <c r="M4">
        <f>($B4-I$8)^2+($C4-J$8)^2</f>
        <v>7.7138000000000009</v>
      </c>
      <c r="N4">
        <f>($B4-I$9)^2+($C4-J$9)^2</f>
        <v>14.679925000000001</v>
      </c>
      <c r="O4">
        <f>IF(M4&lt;N4,1,2)</f>
        <v>1</v>
      </c>
    </row>
    <row r="5" spans="1:15" ht="29.4" thickBot="1" x14ac:dyDescent="0.35">
      <c r="A5" s="3" t="s">
        <v>5</v>
      </c>
      <c r="B5" s="4">
        <v>1.85</v>
      </c>
      <c r="C5" s="4">
        <v>-3.8</v>
      </c>
      <c r="E5">
        <f>($B5-B$8)^2+($C5-C$8)^2</f>
        <v>33.662500000000001</v>
      </c>
      <c r="F5">
        <f>($B5-B$9)^2+($C5-C$9)^2</f>
        <v>18.0625</v>
      </c>
      <c r="G5">
        <f>IF(E5&lt;F5,1,2)</f>
        <v>2</v>
      </c>
      <c r="I5">
        <f>($B5-E$8)^2+($C5-F$8)^2</f>
        <v>22.672325000000004</v>
      </c>
      <c r="J5">
        <f>($B5-E$9)^2+($C5-F$9)^2</f>
        <v>12.262899999999998</v>
      </c>
      <c r="K5">
        <f>IF(I5&lt;J5,1,2)</f>
        <v>2</v>
      </c>
      <c r="M5">
        <f>($B5-I$8)^2+($C5-J$8)^2</f>
        <v>23.008099999999995</v>
      </c>
      <c r="N5">
        <f>($B5-I$9)^2+($C5-J$9)^2</f>
        <v>9.1981249999999992</v>
      </c>
      <c r="O5">
        <f>IF(M5&lt;N5,1,2)</f>
        <v>2</v>
      </c>
    </row>
    <row r="6" spans="1:15" ht="29.4" thickBot="1" x14ac:dyDescent="0.35">
      <c r="A6" s="3" t="s">
        <v>6</v>
      </c>
      <c r="B6" s="4">
        <v>-3.69</v>
      </c>
      <c r="C6" s="4">
        <v>-1.33</v>
      </c>
      <c r="E6">
        <f>($B6-B$8)^2+($C6-C$8)^2</f>
        <v>43.464999999999996</v>
      </c>
      <c r="F6">
        <f>($B6-B$9)^2+($C6-C$9)^2</f>
        <v>3.3049999999999997</v>
      </c>
      <c r="G6">
        <f>IF(E6&lt;F6,1,2)</f>
        <v>2</v>
      </c>
      <c r="I6">
        <f>($B6-E$8)^2+($C6-F$8)^2</f>
        <v>19.722425000000001</v>
      </c>
      <c r="J6">
        <f>($B6-E$9)^2+($C6-F$9)^2</f>
        <v>8.1232000000000006</v>
      </c>
      <c r="K6">
        <f>IF(I6&lt;J6,1,2)</f>
        <v>2</v>
      </c>
      <c r="M6">
        <f>($B6-I$8)^2+($C6-J$8)^2</f>
        <v>16.901800000000001</v>
      </c>
      <c r="N6">
        <f>($B6-I$9)^2+($C6-J$9)^2</f>
        <v>9.1981249999999992</v>
      </c>
      <c r="O6">
        <f>IF(M6&lt;N6,1,2)</f>
        <v>2</v>
      </c>
    </row>
    <row r="7" spans="1:15" ht="15" thickBot="1" x14ac:dyDescent="0.35"/>
    <row r="8" spans="1:15" ht="15" thickBot="1" x14ac:dyDescent="0.35">
      <c r="A8" s="1" t="s">
        <v>15</v>
      </c>
      <c r="B8" s="2">
        <v>2</v>
      </c>
      <c r="C8" s="2">
        <v>2</v>
      </c>
      <c r="E8">
        <f>AVERAGEIF($G$2:$G$6,1,B$2:B$6)</f>
        <v>0.26500000000000012</v>
      </c>
      <c r="F8">
        <f>AVERAGEIF($G$2:$G$6,1,C$2:C$6)</f>
        <v>0.69</v>
      </c>
      <c r="I8">
        <f>AVERAGEIF($K$2:$K$6,1,B$2:B$6)</f>
        <v>-5.9999999999999908E-2</v>
      </c>
      <c r="J8">
        <f>AVERAGEIF($K$2:$K$6,1,C$2:C$6)</f>
        <v>0.6</v>
      </c>
      <c r="M8">
        <f>AVERAGEIF($O$2:$O$6,1,B$2:B$6)</f>
        <v>-5.9999999999999908E-2</v>
      </c>
      <c r="N8">
        <f>AVERAGEIF($O$2:$O$6,1,C$2:C$6)</f>
        <v>0.6</v>
      </c>
    </row>
    <row r="9" spans="1:15" ht="15" thickBot="1" x14ac:dyDescent="0.35">
      <c r="A9" s="3" t="s">
        <v>14</v>
      </c>
      <c r="B9" s="4">
        <v>-2</v>
      </c>
      <c r="C9" s="4">
        <v>-2</v>
      </c>
      <c r="E9">
        <f>AVERAGEIF($G$2:$G$6,2,B$2:B$6)</f>
        <v>-0.85</v>
      </c>
      <c r="F9">
        <f>AVERAGEIF($G$2:$G$6,2,C$2:C$6)</f>
        <v>-1.57</v>
      </c>
      <c r="I9">
        <f>AVERAGEIF($K$2:$K$6,2,B$2:B$6)</f>
        <v>-0.91999999999999993</v>
      </c>
      <c r="J9">
        <f>AVERAGEIF($K$2:$K$6,2,C$2:C$6)</f>
        <v>-2.5649999999999999</v>
      </c>
      <c r="M9">
        <f>AVERAGEIF($O$2:$O$6,2,B$2:B$6)</f>
        <v>-0.91999999999999993</v>
      </c>
      <c r="N9">
        <f>AVERAGEIF($O$2:$O$6,2,C$2:C$6)</f>
        <v>-2.5649999999999999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4001-D86F-4304-BF31-A48D64D13146}">
  <dimension ref="A1:J19"/>
  <sheetViews>
    <sheetView tabSelected="1" topLeftCell="A5" workbookViewId="0">
      <selection activeCell="N14" sqref="N14"/>
    </sheetView>
  </sheetViews>
  <sheetFormatPr defaultRowHeight="14.4" x14ac:dyDescent="0.3"/>
  <cols>
    <col min="1" max="1" width="19.33203125" bestFit="1" customWidth="1"/>
    <col min="2" max="2" width="11.5546875" bestFit="1" customWidth="1"/>
  </cols>
  <sheetData>
    <row r="1" spans="1:10" ht="43.8" thickBot="1" x14ac:dyDescent="0.35">
      <c r="A1" s="1" t="s">
        <v>32</v>
      </c>
      <c r="B1" s="2" t="s">
        <v>30</v>
      </c>
      <c r="C1" s="2" t="s">
        <v>29</v>
      </c>
      <c r="D1" s="2" t="s">
        <v>28</v>
      </c>
      <c r="F1" s="6"/>
      <c r="G1" s="6" t="s">
        <v>31</v>
      </c>
      <c r="H1" s="6" t="s">
        <v>30</v>
      </c>
      <c r="I1" s="6" t="s">
        <v>29</v>
      </c>
      <c r="J1" s="6" t="s">
        <v>28</v>
      </c>
    </row>
    <row r="2" spans="1:10" ht="29.4" thickBot="1" x14ac:dyDescent="0.35">
      <c r="A2" s="3" t="s">
        <v>2</v>
      </c>
      <c r="B2" s="4">
        <v>0.2</v>
      </c>
      <c r="C2" s="4">
        <v>0.4</v>
      </c>
      <c r="D2" s="4">
        <v>0.4</v>
      </c>
      <c r="F2" s="6"/>
      <c r="G2" s="6" t="s">
        <v>20</v>
      </c>
      <c r="H2" s="6">
        <v>7.0000000000000001E-3</v>
      </c>
      <c r="I2" s="6">
        <v>0.93799999999999994</v>
      </c>
      <c r="J2" s="6">
        <v>5.5E-2</v>
      </c>
    </row>
    <row r="3" spans="1:10" ht="29.4" thickBot="1" x14ac:dyDescent="0.35">
      <c r="A3" s="3" t="s">
        <v>3</v>
      </c>
      <c r="B3" s="4">
        <v>0.5</v>
      </c>
      <c r="C3" s="4">
        <v>0.1</v>
      </c>
      <c r="D3" s="4">
        <v>0.4</v>
      </c>
      <c r="F3" s="6"/>
      <c r="G3" s="6" t="s">
        <v>2</v>
      </c>
      <c r="H3" s="6">
        <v>0.81200000000000006</v>
      </c>
      <c r="I3" s="6">
        <v>0.154</v>
      </c>
      <c r="J3" s="6">
        <v>3.4000000000000002E-2</v>
      </c>
    </row>
    <row r="4" spans="1:10" ht="29.4" thickBot="1" x14ac:dyDescent="0.35">
      <c r="A4" s="3" t="s">
        <v>4</v>
      </c>
      <c r="B4" s="4">
        <v>0.7</v>
      </c>
      <c r="C4" s="4">
        <v>0.2</v>
      </c>
      <c r="D4" s="4">
        <v>0.1</v>
      </c>
      <c r="F4" s="6"/>
      <c r="G4" s="6" t="s">
        <v>3</v>
      </c>
      <c r="H4" s="6">
        <v>0.23400000000000001</v>
      </c>
      <c r="I4" s="6">
        <v>1.6E-2</v>
      </c>
      <c r="J4" s="6">
        <v>0.75</v>
      </c>
    </row>
    <row r="5" spans="1:10" ht="28.8" x14ac:dyDescent="0.3">
      <c r="A5" s="6" t="s">
        <v>27</v>
      </c>
      <c r="B5" s="6">
        <f>SUM(B2:B4)</f>
        <v>1.4</v>
      </c>
      <c r="C5" s="6">
        <f>SUM(C2:C4)</f>
        <v>0.7</v>
      </c>
      <c r="D5" s="6">
        <f>SUM(D2:D4)</f>
        <v>0.9</v>
      </c>
      <c r="E5">
        <f>SUM(B5:D5)</f>
        <v>2.9999999999999996</v>
      </c>
      <c r="F5" s="6"/>
      <c r="G5" s="6" t="s">
        <v>27</v>
      </c>
      <c r="H5" s="6">
        <f>SUM(H2:H4)</f>
        <v>1.0530000000000002</v>
      </c>
      <c r="I5" s="6">
        <f>SUM(I2:I4)</f>
        <v>1.1079999999999999</v>
      </c>
      <c r="J5" s="6">
        <f>SUM(J2:J4)</f>
        <v>0.83899999999999997</v>
      </c>
    </row>
    <row r="6" spans="1:10" ht="15" thickBot="1" x14ac:dyDescent="0.35"/>
    <row r="7" spans="1:10" ht="15" thickBot="1" x14ac:dyDescent="0.35">
      <c r="A7" s="1" t="s">
        <v>26</v>
      </c>
      <c r="B7" s="2" t="s">
        <v>22</v>
      </c>
      <c r="C7" s="2" t="s">
        <v>21</v>
      </c>
      <c r="D7" s="2" t="s">
        <v>24</v>
      </c>
      <c r="G7" s="6" t="s">
        <v>26</v>
      </c>
      <c r="H7" s="6" t="s">
        <v>22</v>
      </c>
      <c r="I7" s="6" t="s">
        <v>21</v>
      </c>
    </row>
    <row r="8" spans="1:10" ht="29.4" thickBot="1" x14ac:dyDescent="0.35">
      <c r="A8" s="3" t="s">
        <v>2</v>
      </c>
      <c r="B8" s="4">
        <v>3</v>
      </c>
      <c r="C8" s="4">
        <v>1</v>
      </c>
      <c r="D8" s="4">
        <v>2</v>
      </c>
      <c r="G8" s="6" t="s">
        <v>20</v>
      </c>
      <c r="H8" s="6">
        <v>10</v>
      </c>
      <c r="I8" s="6">
        <v>5</v>
      </c>
    </row>
    <row r="9" spans="1:10" ht="29.4" thickBot="1" x14ac:dyDescent="0.35">
      <c r="A9" s="3" t="s">
        <v>3</v>
      </c>
      <c r="B9" s="4">
        <v>0</v>
      </c>
      <c r="C9" s="4">
        <v>0</v>
      </c>
      <c r="D9" s="4">
        <v>3</v>
      </c>
      <c r="G9" s="6" t="s">
        <v>2</v>
      </c>
      <c r="H9" s="6">
        <v>2</v>
      </c>
      <c r="I9" s="6">
        <v>1</v>
      </c>
    </row>
    <row r="10" spans="1:10" ht="29.4" thickBot="1" x14ac:dyDescent="0.35">
      <c r="A10" s="3" t="s">
        <v>4</v>
      </c>
      <c r="B10" s="4">
        <v>1</v>
      </c>
      <c r="C10" s="4">
        <v>3</v>
      </c>
      <c r="D10" s="4">
        <v>7</v>
      </c>
      <c r="G10" s="6" t="s">
        <v>3</v>
      </c>
      <c r="H10" s="6">
        <v>3</v>
      </c>
      <c r="I10" s="6">
        <v>7</v>
      </c>
    </row>
    <row r="11" spans="1:10" x14ac:dyDescent="0.3">
      <c r="A11" s="6"/>
      <c r="B11" s="6"/>
      <c r="C11" s="6"/>
      <c r="D11" s="6"/>
    </row>
    <row r="12" spans="1:10" ht="15" thickBot="1" x14ac:dyDescent="0.35"/>
    <row r="13" spans="1:10" ht="43.8" thickBot="1" x14ac:dyDescent="0.35">
      <c r="A13" s="1" t="s">
        <v>25</v>
      </c>
      <c r="B13" s="2" t="s">
        <v>22</v>
      </c>
      <c r="C13" s="2" t="s">
        <v>21</v>
      </c>
      <c r="D13" s="2" t="s">
        <v>24</v>
      </c>
      <c r="G13" s="6" t="s">
        <v>23</v>
      </c>
      <c r="H13" s="6" t="s">
        <v>22</v>
      </c>
      <c r="I13" s="6" t="s">
        <v>21</v>
      </c>
    </row>
    <row r="14" spans="1:10" ht="29.4" thickBot="1" x14ac:dyDescent="0.35">
      <c r="A14" s="3" t="s">
        <v>2</v>
      </c>
      <c r="B14" s="3">
        <f>$B2*B8</f>
        <v>0.60000000000000009</v>
      </c>
      <c r="C14" s="3">
        <f>$B2*C8</f>
        <v>0.2</v>
      </c>
      <c r="D14" s="3">
        <f>$B2*D8</f>
        <v>0.4</v>
      </c>
      <c r="G14" s="6" t="s">
        <v>20</v>
      </c>
      <c r="H14" s="5">
        <f>$H2*H8</f>
        <v>7.0000000000000007E-2</v>
      </c>
      <c r="I14">
        <f>$H2*I8</f>
        <v>3.5000000000000003E-2</v>
      </c>
    </row>
    <row r="15" spans="1:10" ht="29.4" thickBot="1" x14ac:dyDescent="0.35">
      <c r="A15" s="3" t="s">
        <v>3</v>
      </c>
      <c r="B15" s="3">
        <f>$B3*B9</f>
        <v>0</v>
      </c>
      <c r="C15" s="3">
        <f>$B3*C9</f>
        <v>0</v>
      </c>
      <c r="D15" s="3">
        <f>$B3*D9</f>
        <v>1.5</v>
      </c>
      <c r="G15" s="6" t="s">
        <v>2</v>
      </c>
      <c r="H15">
        <f>$H3*H9</f>
        <v>1.6240000000000001</v>
      </c>
      <c r="I15">
        <f>$H3*I9</f>
        <v>0.81200000000000006</v>
      </c>
    </row>
    <row r="16" spans="1:10" ht="29.4" thickBot="1" x14ac:dyDescent="0.35">
      <c r="A16" s="3" t="s">
        <v>4</v>
      </c>
      <c r="B16" s="3">
        <f>$B4*B10</f>
        <v>0.7</v>
      </c>
      <c r="C16" s="3">
        <f>$B4*C10</f>
        <v>2.0999999999999996</v>
      </c>
      <c r="D16" s="3">
        <f>$B4*D10</f>
        <v>4.8999999999999995</v>
      </c>
      <c r="G16" s="6" t="s">
        <v>3</v>
      </c>
      <c r="H16">
        <f>$H4*H10</f>
        <v>0.70200000000000007</v>
      </c>
      <c r="I16">
        <f>$H4*I10</f>
        <v>1.6380000000000001</v>
      </c>
    </row>
    <row r="17" spans="1:9" x14ac:dyDescent="0.3">
      <c r="B17">
        <f>SUM(B14:B16)</f>
        <v>1.3</v>
      </c>
      <c r="C17">
        <f>SUM(C14:C16)</f>
        <v>2.2999999999999998</v>
      </c>
      <c r="D17">
        <f>SUM(D14:D16)</f>
        <v>6.7999999999999989</v>
      </c>
      <c r="H17" s="5">
        <f>SUM(H14:H16)</f>
        <v>2.3960000000000004</v>
      </c>
      <c r="I17" s="5">
        <f>SUM(I14:I16)</f>
        <v>2.4850000000000003</v>
      </c>
    </row>
    <row r="19" spans="1:9" x14ac:dyDescent="0.3">
      <c r="A19" s="6" t="s">
        <v>19</v>
      </c>
      <c r="B19">
        <f>B17/$B5</f>
        <v>0.92857142857142871</v>
      </c>
      <c r="C19">
        <f>C17/$B5</f>
        <v>1.6428571428571428</v>
      </c>
      <c r="D19">
        <f>D17/$B5</f>
        <v>4.8571428571428568</v>
      </c>
      <c r="H19">
        <f>H17/$H5</f>
        <v>2.275403608736942</v>
      </c>
      <c r="I19">
        <f>I17/$H5</f>
        <v>2.3599240265906931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Fitzherbert</dc:creator>
  <cp:lastModifiedBy>Nikki Fitzherbert</cp:lastModifiedBy>
  <dcterms:created xsi:type="dcterms:W3CDTF">2023-08-09T12:33:00Z</dcterms:created>
  <dcterms:modified xsi:type="dcterms:W3CDTF">2023-08-16T13:54:19Z</dcterms:modified>
</cp:coreProperties>
</file>