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Training &amp; Study\JCU\2020_Data and Information\Assessment 2\"/>
    </mc:Choice>
  </mc:AlternateContent>
  <xr:revisionPtr revIDLastSave="0" documentId="13_ncr:1_{941CB6CF-C649-4B31-B060-F0280F203959}" xr6:coauthVersionLast="45" xr6:coauthVersionMax="45" xr10:uidLastSave="{00000000-0000-0000-0000-000000000000}"/>
  <bookViews>
    <workbookView xWindow="-120" yWindow="-120" windowWidth="29040" windowHeight="15840" firstSheet="2" activeTab="2" xr2:uid="{AB01D195-F75B-4F9F-B5C5-5EB2C339A97A}"/>
  </bookViews>
  <sheets>
    <sheet name="Step 2 - IPD" sheetId="1" r:id="rId1"/>
    <sheet name="Step 5 - Fact Table Size" sheetId="2" r:id="rId2"/>
    <sheet name="Step 6 - Multi-Way Aggs" sheetId="3" r:id="rId3"/>
    <sheet name="Lattice of Cuboids" sheetId="4" r:id="rId4"/>
    <sheet name="Sheet3" sheetId="6" r:id="rId5"/>
    <sheet name="Sheet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6" l="1"/>
  <c r="D8" i="6"/>
  <c r="E8" i="6"/>
  <c r="C9" i="6"/>
  <c r="D9" i="6"/>
  <c r="E9" i="6" s="1"/>
  <c r="C10" i="6"/>
  <c r="D10" i="6"/>
  <c r="E10" i="6" s="1"/>
  <c r="C11" i="6"/>
  <c r="E11" i="6" s="1"/>
  <c r="D11" i="6"/>
  <c r="C12" i="6"/>
  <c r="D12" i="6"/>
  <c r="E12" i="6"/>
  <c r="D7" i="6"/>
  <c r="C7" i="6"/>
  <c r="E7" i="6" s="1"/>
  <c r="D5" i="6"/>
  <c r="C5" i="6"/>
  <c r="E5" i="6" s="1"/>
  <c r="D4" i="6"/>
  <c r="C4" i="6"/>
  <c r="E4" i="6" s="1"/>
  <c r="D3" i="6"/>
  <c r="C3" i="6"/>
  <c r="E3" i="6" s="1"/>
  <c r="E2" i="6"/>
  <c r="D2" i="6"/>
  <c r="C2" i="6"/>
  <c r="C22" i="4"/>
  <c r="B22" i="4"/>
  <c r="E22" i="4"/>
  <c r="D22" i="4"/>
  <c r="C4" i="3" l="1"/>
  <c r="N4" i="3"/>
  <c r="N9" i="3" s="1"/>
  <c r="N10" i="3" s="1"/>
  <c r="C9" i="3"/>
  <c r="C10" i="3" s="1"/>
  <c r="E9" i="3"/>
  <c r="E10" i="3" s="1"/>
  <c r="J12" i="1" l="1"/>
  <c r="K12" i="1" s="1"/>
  <c r="G16" i="1"/>
  <c r="G14" i="1"/>
  <c r="G10" i="1"/>
  <c r="D11" i="1"/>
  <c r="D18" i="1" s="1"/>
  <c r="D19" i="1" s="1"/>
  <c r="J10" i="2"/>
  <c r="J9" i="2"/>
  <c r="J11" i="2" s="1"/>
  <c r="J1" i="2"/>
  <c r="J5" i="2" s="1"/>
  <c r="G18" i="1" l="1"/>
  <c r="G19" i="1" s="1"/>
</calcChain>
</file>

<file path=xl/sharedStrings.xml><?xml version="1.0" encoding="utf-8"?>
<sst xmlns="http://schemas.openxmlformats.org/spreadsheetml/2006/main" count="474" uniqueCount="264">
  <si>
    <t>Hierarchies/Categories</t>
  </si>
  <si>
    <t>Date</t>
  </si>
  <si>
    <t>Horse</t>
  </si>
  <si>
    <t>Client</t>
  </si>
  <si>
    <t>Employee</t>
  </si>
  <si>
    <t>Transport</t>
  </si>
  <si>
    <t>Location</t>
  </si>
  <si>
    <t>Vet</t>
  </si>
  <si>
    <t>Miscellaneous*</t>
  </si>
  <si>
    <t>Year</t>
  </si>
  <si>
    <t>Microchip number</t>
  </si>
  <si>
    <t>Last name</t>
  </si>
  <si>
    <t>Company name</t>
  </si>
  <si>
    <t>Country</t>
  </si>
  <si>
    <t>Clinic name</t>
  </si>
  <si>
    <t>Bought sight unseen</t>
  </si>
  <si>
    <t>Month</t>
  </si>
  <si>
    <t>Name</t>
  </si>
  <si>
    <t>First name</t>
  </si>
  <si>
    <t>Phone number</t>
  </si>
  <si>
    <t>Region**</t>
  </si>
  <si>
    <t>Clinic phone number</t>
  </si>
  <si>
    <t>Vet check not performed</t>
  </si>
  <si>
    <t>Day</t>
  </si>
  <si>
    <t>Sex</t>
  </si>
  <si>
    <t>ID</t>
  </si>
  <si>
    <t>Contact last name</t>
  </si>
  <si>
    <t>City/town</t>
  </si>
  <si>
    <t>Vet last name</t>
  </si>
  <si>
    <t>Client own transport</t>
  </si>
  <si>
    <t>Day of week</t>
  </si>
  <si>
    <t>Breed</t>
  </si>
  <si>
    <t>Email</t>
  </si>
  <si>
    <t>Job title</t>
  </si>
  <si>
    <t>Contact first name</t>
  </si>
  <si>
    <t>Suburb</t>
  </si>
  <si>
    <t>Vet first name</t>
  </si>
  <si>
    <t>Age</t>
  </si>
  <si>
    <t>Postcode</t>
  </si>
  <si>
    <r>
      <t>Facts</t>
    </r>
    <r>
      <rPr>
        <sz val="12"/>
        <color theme="1"/>
        <rFont val="Arial"/>
        <family val="2"/>
      </rPr>
      <t xml:space="preserve">: Sale price, GST amount, Discount amount, Ancillary charges amount, Horse cost price </t>
    </r>
  </si>
  <si>
    <t>Dimension</t>
  </si>
  <si>
    <t>5 years</t>
  </si>
  <si>
    <t>Horses</t>
  </si>
  <si>
    <t>Employees</t>
  </si>
  <si>
    <t>Misc</t>
  </si>
  <si>
    <t>Time dimension: 5 years _x0002_ 365 days ¼ 1825</t>
  </si>
  <si>
    <t>Store dimension: 300 stores reporting daily sales</t>
  </si>
  <si>
    <t>Product dimension: 40,000 products in each store (about 4000 sell in each store daily)</t>
  </si>
  <si>
    <t>Promotion dimension: a sold item may be in only one promotion in a store on a given day</t>
  </si>
  <si>
    <t>Maximum number of base fact table records: 1825 _x0002_ 300 _x0002_ 4000 _x0002_ 1 ¼ 2 billion</t>
  </si>
  <si>
    <t>Here are a few more estimates of the fact table sizes in other typical cases:</t>
  </si>
  <si>
    <t>Telephone call monitoring</t>
  </si>
  <si>
    <t>Time dimension: 5 years ¼ 1825 days</t>
  </si>
  <si>
    <t>Number of calls tracked each day: 150 million</t>
  </si>
  <si>
    <t>Maximum number of base fact table records: 274 billion</t>
  </si>
  <si>
    <t>Credit card transaction tracking</t>
  </si>
  <si>
    <t>Time dimension: 5 years ¼ 60 months</t>
  </si>
  <si>
    <t>Number of credit card accounts: 150 million</t>
  </si>
  <si>
    <t>Average number of monthly transactions per account: 20</t>
  </si>
  <si>
    <t>Maximum number of base fact table records: 180 billion</t>
  </si>
  <si>
    <t>Clients per location</t>
  </si>
  <si>
    <t>19 clients per region</t>
  </si>
  <si>
    <t>100 horses per year</t>
  </si>
  <si>
    <t>billions</t>
  </si>
  <si>
    <t>NZ only</t>
  </si>
  <si>
    <t>One sex</t>
  </si>
  <si>
    <t>Product</t>
  </si>
  <si>
    <t>SKU</t>
  </si>
  <si>
    <t>Category</t>
  </si>
  <si>
    <t>Day of month</t>
  </si>
  <si>
    <t>Customer</t>
  </si>
  <si>
    <t>Supplier</t>
  </si>
  <si>
    <t>Brand</t>
  </si>
  <si>
    <t>Surburb</t>
  </si>
  <si>
    <t>City</t>
  </si>
  <si>
    <t>State/Territory</t>
  </si>
  <si>
    <t>Store</t>
  </si>
  <si>
    <t>Clerk</t>
  </si>
  <si>
    <t>City/Town</t>
  </si>
  <si>
    <t>Facts: Units sold, GST amount, unit price, unit cost, discount amount</t>
  </si>
  <si>
    <t>su</t>
  </si>
  <si>
    <t>All products</t>
  </si>
  <si>
    <t>Sub-category</t>
  </si>
  <si>
    <t>Quarter</t>
  </si>
  <si>
    <t xml:space="preserve">Name
</t>
  </si>
  <si>
    <t>SKU / Name</t>
  </si>
  <si>
    <t>Four-way Aggregate</t>
  </si>
  <si>
    <t>Time</t>
  </si>
  <si>
    <t>Example Type</t>
  </si>
  <si>
    <t>All stores</t>
  </si>
  <si>
    <t>Three-way Aggregate</t>
  </si>
  <si>
    <t>Two-way Aggregate</t>
  </si>
  <si>
    <t>One-way Aggregate</t>
  </si>
  <si>
    <t>Assuming each customer only buys a single product per day.</t>
  </si>
  <si>
    <t>billion records</t>
  </si>
  <si>
    <t>million</t>
  </si>
  <si>
    <t>billion</t>
  </si>
  <si>
    <t>One promotion per store per day.</t>
  </si>
  <si>
    <t>Promotion</t>
  </si>
  <si>
    <t>Customers</t>
  </si>
  <si>
    <t>region</t>
  </si>
  <si>
    <t>Suppliers</t>
  </si>
  <si>
    <t>40000 (4000 active)</t>
  </si>
  <si>
    <t>job level</t>
  </si>
  <si>
    <t>5 per store</t>
  </si>
  <si>
    <t>Days</t>
  </si>
  <si>
    <t>per town</t>
  </si>
  <si>
    <t>Stores</t>
  </si>
  <si>
    <t>category</t>
  </si>
  <si>
    <t>active products</t>
  </si>
  <si>
    <t>Products</t>
  </si>
  <si>
    <t>Sales</t>
  </si>
  <si>
    <t>days</t>
  </si>
  <si>
    <t>1 year</t>
  </si>
  <si>
    <t>One row per day, per customer, per product (granularity)</t>
  </si>
  <si>
    <t>Example</t>
  </si>
  <si>
    <t>all</t>
  </si>
  <si>
    <t>date</t>
  </si>
  <si>
    <t>product</t>
  </si>
  <si>
    <t>supplier</t>
  </si>
  <si>
    <t>customer</t>
  </si>
  <si>
    <t>sales assistant</t>
  </si>
  <si>
    <t>store</t>
  </si>
  <si>
    <t>date, product</t>
  </si>
  <si>
    <t>date, supplier</t>
  </si>
  <si>
    <t>date, customer</t>
  </si>
  <si>
    <t>date, sales assistant</t>
  </si>
  <si>
    <t>date, store</t>
  </si>
  <si>
    <t>product, supplier</t>
  </si>
  <si>
    <t>product, customer</t>
  </si>
  <si>
    <t>product, sales assistant</t>
  </si>
  <si>
    <t>product, store</t>
  </si>
  <si>
    <t>supplier, customer</t>
  </si>
  <si>
    <t>supplier, sales assistant</t>
  </si>
  <si>
    <t>supplier, store</t>
  </si>
  <si>
    <t>customer, sales assistant</t>
  </si>
  <si>
    <t>customer, store</t>
  </si>
  <si>
    <t>sales assistant, store</t>
  </si>
  <si>
    <t>date, product, supplier</t>
  </si>
  <si>
    <t>date, product, customer</t>
  </si>
  <si>
    <t>date, product, sales assistant</t>
  </si>
  <si>
    <t>date, product, store</t>
  </si>
  <si>
    <t>date, supplier, customer</t>
  </si>
  <si>
    <t>date, supplier, sales assistant</t>
  </si>
  <si>
    <t>date, supplier, store</t>
  </si>
  <si>
    <t>date, customer, sales assistant</t>
  </si>
  <si>
    <t>date, customer, store</t>
  </si>
  <si>
    <t>date, sales assistant, store</t>
  </si>
  <si>
    <t>product, supplier, customer</t>
  </si>
  <si>
    <t>product, supplier, sales assistant</t>
  </si>
  <si>
    <t>product, supplier, store</t>
  </si>
  <si>
    <t>product, customer, sales assistant</t>
  </si>
  <si>
    <t>product, customer, store</t>
  </si>
  <si>
    <t>product, sales assistant, store</t>
  </si>
  <si>
    <t>supplier, customer, sales assistant</t>
  </si>
  <si>
    <t>supplier, customer, store</t>
  </si>
  <si>
    <t>supplier, sales assistant, store</t>
  </si>
  <si>
    <t>customer, sales assistant, store</t>
  </si>
  <si>
    <t>date, product, supplier, customer</t>
  </si>
  <si>
    <t>date, product, supplier, sales assistant</t>
  </si>
  <si>
    <t>date, supplier, customer, sales assistant</t>
  </si>
  <si>
    <t>date, product, supplier, store</t>
  </si>
  <si>
    <t>date, supplier, customer, store</t>
  </si>
  <si>
    <t>date, customer, sales assistant, store</t>
  </si>
  <si>
    <t>product, supplier, customer, sales assistant</t>
  </si>
  <si>
    <t>product, supplier, customer, store</t>
  </si>
  <si>
    <t>product, customer, sales assistant, store</t>
  </si>
  <si>
    <t>supplier, customer, sales assistant, store</t>
  </si>
  <si>
    <t>date, product, supplier, customer, sales assistant</t>
  </si>
  <si>
    <t>date, product, supplier, customer, store</t>
  </si>
  <si>
    <t>product, supplier, customer, sales assistant, store</t>
  </si>
  <si>
    <t>date, product, supplier, customer, sales assistant, store</t>
  </si>
  <si>
    <t>date | product | sales assistant</t>
  </si>
  <si>
    <t>date | product</t>
  </si>
  <si>
    <t>date | supplier</t>
  </si>
  <si>
    <t>date | customer</t>
  </si>
  <si>
    <t>date | sales assistant</t>
  </si>
  <si>
    <t>date | store</t>
  </si>
  <si>
    <t>product | supplier</t>
  </si>
  <si>
    <t>product | customer</t>
  </si>
  <si>
    <t>product | sales assistant</t>
  </si>
  <si>
    <t>product | store</t>
  </si>
  <si>
    <t>supplier | customer</t>
  </si>
  <si>
    <t>supplier | sales assistant</t>
  </si>
  <si>
    <t>supplier | store</t>
  </si>
  <si>
    <t>customer | sales assistant</t>
  </si>
  <si>
    <t>customer | store</t>
  </si>
  <si>
    <t>sales assistant | store</t>
  </si>
  <si>
    <t>date | product | 
supplier | customer</t>
  </si>
  <si>
    <t>date | product | 
supplier | store</t>
  </si>
  <si>
    <t>date | supplier | 
customer | sales assistant</t>
  </si>
  <si>
    <t>date | supplier
| sales assistant</t>
  </si>
  <si>
    <t>date | customer
| sales assistant</t>
  </si>
  <si>
    <t>product | supplier
| sales assistant</t>
  </si>
  <si>
    <t>product | customer
| sales assistant</t>
  </si>
  <si>
    <t>supplier | customer
| sales assistant</t>
  </si>
  <si>
    <t>date | product |
supplier | sales assistant</t>
  </si>
  <si>
    <t>date | supplier | 
customer | store</t>
  </si>
  <si>
    <t>date | customer | 
sales assistant | store</t>
  </si>
  <si>
    <t>product | supplier | 
customer | sales assistant</t>
  </si>
  <si>
    <t>product | supplier
| customer | store</t>
  </si>
  <si>
    <t>product | customer | 
sales assistant | store</t>
  </si>
  <si>
    <t>supplier | customer | 
sales assistant | store</t>
  </si>
  <si>
    <t>product | supplier | customer
| sales assistant | store</t>
  </si>
  <si>
    <t>date | product | supplier |
customer | sales assistant</t>
  </si>
  <si>
    <t>date | product | supplier
| customer | store</t>
  </si>
  <si>
    <t>date | product | supplier |
customer | sales assistant | store</t>
  </si>
  <si>
    <t>customer | 
sales assistant 
| store</t>
  </si>
  <si>
    <t>date | 
product |
supplier</t>
  </si>
  <si>
    <t>date | 
product |
customer</t>
  </si>
  <si>
    <t>date |
product
| store</t>
  </si>
  <si>
    <t>date | 
supplier
| customer</t>
  </si>
  <si>
    <t>date | 
supplier
| store</t>
  </si>
  <si>
    <t>date | 
customer
| store</t>
  </si>
  <si>
    <t>date | 
sales assistant
| store</t>
  </si>
  <si>
    <t>product | 
supplier |
customer</t>
  </si>
  <si>
    <t>product |
supplier
| store</t>
  </si>
  <si>
    <t>product |
customer
| store</t>
  </si>
  <si>
    <t>supplier | 
sales assistant
| store</t>
  </si>
  <si>
    <t>supplier | 
customer
| store</t>
  </si>
  <si>
    <t>product |
sales assistant
| store</t>
  </si>
  <si>
    <t>date, supplier, customer, sales assistant, store</t>
  </si>
  <si>
    <t>n</t>
  </si>
  <si>
    <t>k</t>
  </si>
  <si>
    <t>numerator</t>
  </si>
  <si>
    <t>denominator</t>
  </si>
  <si>
    <t>SA</t>
  </si>
  <si>
    <t>y</t>
  </si>
  <si>
    <t>date | product | customer |
sales assistant</t>
  </si>
  <si>
    <t>date | product |
customer | store</t>
  </si>
  <si>
    <t>date | product |
sales assistant
| store</t>
  </si>
  <si>
    <t>date | supplier | 
sales assistant | store</t>
  </si>
  <si>
    <t>product | supplier
| sales assistant
| store</t>
  </si>
  <si>
    <t>date | product | supplier
| sales assistant | store</t>
  </si>
  <si>
    <t>date | product | customer | sales assistant | store</t>
  </si>
  <si>
    <t>date | supplier | customer | sales assistant | store</t>
  </si>
  <si>
    <t>Size</t>
  </si>
  <si>
    <t>Type</t>
  </si>
  <si>
    <t>State or territory</t>
  </si>
  <si>
    <t>City or town</t>
  </si>
  <si>
    <t>All locations</t>
  </si>
  <si>
    <t xml:space="preserve">Postcode
</t>
  </si>
  <si>
    <t>DATE</t>
  </si>
  <si>
    <t>Date key</t>
  </si>
  <si>
    <t>PRODUCT</t>
  </si>
  <si>
    <t>Product key</t>
  </si>
  <si>
    <t>Retail sales key</t>
  </si>
  <si>
    <t>Location key</t>
  </si>
  <si>
    <t>Store key</t>
  </si>
  <si>
    <t>Unit sale price</t>
  </si>
  <si>
    <t>Unit GST amount</t>
  </si>
  <si>
    <t>Unit discount amount</t>
  </si>
  <si>
    <t>Unit cost price</t>
  </si>
  <si>
    <t>Quantity sold</t>
  </si>
  <si>
    <t>LOCATION</t>
  </si>
  <si>
    <t>Store name</t>
  </si>
  <si>
    <t>STORE</t>
  </si>
  <si>
    <t>Store type</t>
  </si>
  <si>
    <t>Store size</t>
  </si>
  <si>
    <t>SALES FACTS</t>
  </si>
  <si>
    <t xml:space="preserve">All locations
</t>
  </si>
  <si>
    <t>HIERARCHY LEVELS</t>
  </si>
  <si>
    <t>Lowest level</t>
  </si>
  <si>
    <t>Highest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</si>
</sst>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9" fillId="0" borderId="0" xfId="0" applyFo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3" xfId="0" applyBorder="1"/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15</xdr:row>
      <xdr:rowOff>0</xdr:rowOff>
    </xdr:from>
    <xdr:to>
      <xdr:col>4</xdr:col>
      <xdr:colOff>295275</xdr:colOff>
      <xdr:row>21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C4BBA40-594A-4499-94D7-F1176682CDF1}"/>
            </a:ext>
          </a:extLst>
        </xdr:cNvPr>
        <xdr:cNvCxnSpPr/>
      </xdr:nvCxnSpPr>
      <xdr:spPr>
        <a:xfrm>
          <a:off x="2733675" y="28575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15</xdr:row>
      <xdr:rowOff>0</xdr:rowOff>
    </xdr:from>
    <xdr:to>
      <xdr:col>10</xdr:col>
      <xdr:colOff>314325</xdr:colOff>
      <xdr:row>15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0FB44D9-8D1E-4212-8497-D7E5B8105502}"/>
            </a:ext>
          </a:extLst>
        </xdr:cNvPr>
        <xdr:cNvCxnSpPr/>
      </xdr:nvCxnSpPr>
      <xdr:spPr>
        <a:xfrm flipH="1" flipV="1">
          <a:off x="3667126" y="2857500"/>
          <a:ext cx="2743199" cy="0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14</xdr:row>
      <xdr:rowOff>180975</xdr:rowOff>
    </xdr:from>
    <xdr:to>
      <xdr:col>6</xdr:col>
      <xdr:colOff>1</xdr:colOff>
      <xdr:row>17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696883A-1E23-4AA9-BC4D-1AC23AAF2B7A}"/>
            </a:ext>
          </a:extLst>
        </xdr:cNvPr>
        <xdr:cNvCxnSpPr/>
      </xdr:nvCxnSpPr>
      <xdr:spPr>
        <a:xfrm flipH="1">
          <a:off x="2743200" y="2847975"/>
          <a:ext cx="914401" cy="390525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15</xdr:row>
      <xdr:rowOff>0</xdr:rowOff>
    </xdr:from>
    <xdr:to>
      <xdr:col>8</xdr:col>
      <xdr:colOff>314325</xdr:colOff>
      <xdr:row>23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F3E4565-9ACC-419F-A825-A24531D00B4E}"/>
            </a:ext>
          </a:extLst>
        </xdr:cNvPr>
        <xdr:cNvCxnSpPr/>
      </xdr:nvCxnSpPr>
      <xdr:spPr>
        <a:xfrm>
          <a:off x="5191125" y="2857500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14</xdr:row>
      <xdr:rowOff>180975</xdr:rowOff>
    </xdr:from>
    <xdr:to>
      <xdr:col>6</xdr:col>
      <xdr:colOff>314325</xdr:colOff>
      <xdr:row>23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5A665C1-8D0D-4CA7-AB34-762559B8227F}"/>
            </a:ext>
          </a:extLst>
        </xdr:cNvPr>
        <xdr:cNvCxnSpPr/>
      </xdr:nvCxnSpPr>
      <xdr:spPr>
        <a:xfrm>
          <a:off x="3971925" y="2847975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15</xdr:row>
      <xdr:rowOff>0</xdr:rowOff>
    </xdr:from>
    <xdr:to>
      <xdr:col>10</xdr:col>
      <xdr:colOff>314325</xdr:colOff>
      <xdr:row>21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E3101F5-09CD-4E5E-8019-D9843FB89B30}"/>
            </a:ext>
          </a:extLst>
        </xdr:cNvPr>
        <xdr:cNvCxnSpPr/>
      </xdr:nvCxnSpPr>
      <xdr:spPr>
        <a:xfrm>
          <a:off x="7038975" y="28575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27</xdr:row>
      <xdr:rowOff>0</xdr:rowOff>
    </xdr:from>
    <xdr:to>
      <xdr:col>4</xdr:col>
      <xdr:colOff>295275</xdr:colOff>
      <xdr:row>33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5C22540-E765-4C57-8C55-00AAA1EA8375}"/>
            </a:ext>
          </a:extLst>
        </xdr:cNvPr>
        <xdr:cNvCxnSpPr/>
      </xdr:nvCxnSpPr>
      <xdr:spPr>
        <a:xfrm>
          <a:off x="2733675" y="53340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27</xdr:row>
      <xdr:rowOff>0</xdr:rowOff>
    </xdr:from>
    <xdr:to>
      <xdr:col>10</xdr:col>
      <xdr:colOff>314325</xdr:colOff>
      <xdr:row>27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6A0EA6F-0F0F-4BC4-A1E3-B572DE0E0804}"/>
            </a:ext>
          </a:extLst>
        </xdr:cNvPr>
        <xdr:cNvCxnSpPr/>
      </xdr:nvCxnSpPr>
      <xdr:spPr>
        <a:xfrm flipH="1" flipV="1">
          <a:off x="5600700" y="5334000"/>
          <a:ext cx="1438275" cy="9525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27</xdr:row>
      <xdr:rowOff>0</xdr:rowOff>
    </xdr:from>
    <xdr:to>
      <xdr:col>8</xdr:col>
      <xdr:colOff>314325</xdr:colOff>
      <xdr:row>35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B88FC33-B4D1-40D6-96C6-A590C9BDCF7A}"/>
            </a:ext>
          </a:extLst>
        </xdr:cNvPr>
        <xdr:cNvCxnSpPr/>
      </xdr:nvCxnSpPr>
      <xdr:spPr>
        <a:xfrm>
          <a:off x="5191125" y="5334000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26</xdr:row>
      <xdr:rowOff>180975</xdr:rowOff>
    </xdr:from>
    <xdr:to>
      <xdr:col>6</xdr:col>
      <xdr:colOff>314325</xdr:colOff>
      <xdr:row>35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746EAB-4DE9-4A0D-9244-C7460585A304}"/>
            </a:ext>
          </a:extLst>
        </xdr:cNvPr>
        <xdr:cNvCxnSpPr/>
      </xdr:nvCxnSpPr>
      <xdr:spPr>
        <a:xfrm>
          <a:off x="3971925" y="5324475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39</xdr:row>
      <xdr:rowOff>0</xdr:rowOff>
    </xdr:from>
    <xdr:to>
      <xdr:col>4</xdr:col>
      <xdr:colOff>295275</xdr:colOff>
      <xdr:row>45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1F06944-408E-43C4-8EC6-53E1DA400F0B}"/>
            </a:ext>
          </a:extLst>
        </xdr:cNvPr>
        <xdr:cNvCxnSpPr/>
      </xdr:nvCxnSpPr>
      <xdr:spPr>
        <a:xfrm>
          <a:off x="2733675" y="78105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323851</xdr:colOff>
      <xdr:row>43</xdr:row>
      <xdr:rowOff>0</xdr:rowOff>
    </xdr:from>
    <xdr:to>
      <xdr:col>8</xdr:col>
      <xdr:colOff>314325</xdr:colOff>
      <xdr:row>46</xdr:row>
      <xdr:rowOff>180975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3034F7C-A85C-44C3-BECA-016122368482}"/>
            </a:ext>
          </a:extLst>
        </xdr:cNvPr>
        <xdr:cNvCxnSpPr/>
      </xdr:nvCxnSpPr>
      <xdr:spPr>
        <a:xfrm flipH="1">
          <a:off x="3981451" y="8572500"/>
          <a:ext cx="1209674" cy="752475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39</xdr:row>
      <xdr:rowOff>0</xdr:rowOff>
    </xdr:from>
    <xdr:to>
      <xdr:col>8</xdr:col>
      <xdr:colOff>314325</xdr:colOff>
      <xdr:row>47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E1A071B-B942-4F9C-9D9D-D195943F8FBC}"/>
            </a:ext>
          </a:extLst>
        </xdr:cNvPr>
        <xdr:cNvCxnSpPr/>
      </xdr:nvCxnSpPr>
      <xdr:spPr>
        <a:xfrm>
          <a:off x="5191125" y="7810500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38</xdr:row>
      <xdr:rowOff>180975</xdr:rowOff>
    </xdr:from>
    <xdr:to>
      <xdr:col>6</xdr:col>
      <xdr:colOff>314325</xdr:colOff>
      <xdr:row>47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BA52BD8-39FF-4D73-A456-3C8E8578C240}"/>
            </a:ext>
          </a:extLst>
        </xdr:cNvPr>
        <xdr:cNvCxnSpPr/>
      </xdr:nvCxnSpPr>
      <xdr:spPr>
        <a:xfrm>
          <a:off x="3971925" y="7800975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51</xdr:row>
      <xdr:rowOff>0</xdr:rowOff>
    </xdr:from>
    <xdr:to>
      <xdr:col>4</xdr:col>
      <xdr:colOff>295275</xdr:colOff>
      <xdr:row>57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41F421C-505A-47FB-A1D9-368BAFF7B296}"/>
            </a:ext>
          </a:extLst>
        </xdr:cNvPr>
        <xdr:cNvCxnSpPr/>
      </xdr:nvCxnSpPr>
      <xdr:spPr>
        <a:xfrm>
          <a:off x="2733675" y="102870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51</xdr:row>
      <xdr:rowOff>0</xdr:rowOff>
    </xdr:from>
    <xdr:to>
      <xdr:col>8</xdr:col>
      <xdr:colOff>314325</xdr:colOff>
      <xdr:row>59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C912629-9829-494C-9AAA-4B006AF8273F}"/>
            </a:ext>
          </a:extLst>
        </xdr:cNvPr>
        <xdr:cNvCxnSpPr/>
      </xdr:nvCxnSpPr>
      <xdr:spPr>
        <a:xfrm>
          <a:off x="5191125" y="10287000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50</xdr:row>
      <xdr:rowOff>180975</xdr:rowOff>
    </xdr:from>
    <xdr:to>
      <xdr:col>6</xdr:col>
      <xdr:colOff>314325</xdr:colOff>
      <xdr:row>59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D226BC6-980C-4F52-B8CA-8454B22F708C}"/>
            </a:ext>
          </a:extLst>
        </xdr:cNvPr>
        <xdr:cNvCxnSpPr/>
      </xdr:nvCxnSpPr>
      <xdr:spPr>
        <a:xfrm>
          <a:off x="3971925" y="10277475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27</xdr:row>
      <xdr:rowOff>0</xdr:rowOff>
    </xdr:from>
    <xdr:to>
      <xdr:col>4</xdr:col>
      <xdr:colOff>295275</xdr:colOff>
      <xdr:row>33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D0BAE4E-1DE1-47C8-BE5B-B5A721474C37}"/>
            </a:ext>
          </a:extLst>
        </xdr:cNvPr>
        <xdr:cNvCxnSpPr/>
      </xdr:nvCxnSpPr>
      <xdr:spPr>
        <a:xfrm>
          <a:off x="2733675" y="53340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323851</xdr:colOff>
      <xdr:row>27</xdr:row>
      <xdr:rowOff>9525</xdr:rowOff>
    </xdr:from>
    <xdr:to>
      <xdr:col>8</xdr:col>
      <xdr:colOff>323850</xdr:colOff>
      <xdr:row>29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CD998FE-C2AF-4AB0-94C9-B6DDBCB8A9A9}"/>
            </a:ext>
          </a:extLst>
        </xdr:cNvPr>
        <xdr:cNvCxnSpPr/>
      </xdr:nvCxnSpPr>
      <xdr:spPr>
        <a:xfrm flipH="1">
          <a:off x="3981451" y="5343525"/>
          <a:ext cx="1219199" cy="371475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29</xdr:row>
      <xdr:rowOff>0</xdr:rowOff>
    </xdr:from>
    <xdr:to>
      <xdr:col>6</xdr:col>
      <xdr:colOff>314326</xdr:colOff>
      <xdr:row>31</xdr:row>
      <xdr:rowOff>9525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CDBF3A7-01C4-4715-9913-4BF0B66D7B83}"/>
            </a:ext>
          </a:extLst>
        </xdr:cNvPr>
        <xdr:cNvCxnSpPr/>
      </xdr:nvCxnSpPr>
      <xdr:spPr>
        <a:xfrm flipH="1">
          <a:off x="2743200" y="5715000"/>
          <a:ext cx="1228726" cy="390525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27</xdr:row>
      <xdr:rowOff>0</xdr:rowOff>
    </xdr:from>
    <xdr:to>
      <xdr:col>8</xdr:col>
      <xdr:colOff>314325</xdr:colOff>
      <xdr:row>35</xdr:row>
      <xdr:rowOff>9525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B1F9814-DF4C-4E97-A0E0-65C1025093EE}"/>
            </a:ext>
          </a:extLst>
        </xdr:cNvPr>
        <xdr:cNvCxnSpPr/>
      </xdr:nvCxnSpPr>
      <xdr:spPr>
        <a:xfrm>
          <a:off x="5191125" y="5334000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26</xdr:row>
      <xdr:rowOff>180975</xdr:rowOff>
    </xdr:from>
    <xdr:to>
      <xdr:col>6</xdr:col>
      <xdr:colOff>314325</xdr:colOff>
      <xdr:row>35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4AB44CA1-9F91-4602-9F3F-99EFA87FD3E6}"/>
            </a:ext>
          </a:extLst>
        </xdr:cNvPr>
        <xdr:cNvCxnSpPr/>
      </xdr:nvCxnSpPr>
      <xdr:spPr>
        <a:xfrm>
          <a:off x="3971925" y="5324475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27</xdr:row>
      <xdr:rowOff>0</xdr:rowOff>
    </xdr:from>
    <xdr:to>
      <xdr:col>10</xdr:col>
      <xdr:colOff>314325</xdr:colOff>
      <xdr:row>33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78B2A88-41F2-4F27-8B90-62A229749F92}"/>
            </a:ext>
          </a:extLst>
        </xdr:cNvPr>
        <xdr:cNvCxnSpPr/>
      </xdr:nvCxnSpPr>
      <xdr:spPr>
        <a:xfrm>
          <a:off x="6600825" y="53340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39</xdr:row>
      <xdr:rowOff>0</xdr:rowOff>
    </xdr:from>
    <xdr:to>
      <xdr:col>4</xdr:col>
      <xdr:colOff>295275</xdr:colOff>
      <xdr:row>45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0726317-BAE0-4062-B700-9B5E0E636303}"/>
            </a:ext>
          </a:extLst>
        </xdr:cNvPr>
        <xdr:cNvCxnSpPr/>
      </xdr:nvCxnSpPr>
      <xdr:spPr>
        <a:xfrm>
          <a:off x="2733675" y="78105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39</xdr:row>
      <xdr:rowOff>9525</xdr:rowOff>
    </xdr:from>
    <xdr:to>
      <xdr:col>10</xdr:col>
      <xdr:colOff>314326</xdr:colOff>
      <xdr:row>43</xdr:row>
      <xdr:rowOff>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5B6FAFF-639B-49D8-8CB6-B261561A8668}"/>
            </a:ext>
          </a:extLst>
        </xdr:cNvPr>
        <xdr:cNvCxnSpPr/>
      </xdr:nvCxnSpPr>
      <xdr:spPr>
        <a:xfrm flipH="1">
          <a:off x="5200650" y="7820025"/>
          <a:ext cx="1209676" cy="752475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41</xdr:row>
      <xdr:rowOff>9525</xdr:rowOff>
    </xdr:from>
    <xdr:to>
      <xdr:col>6</xdr:col>
      <xdr:colOff>323850</xdr:colOff>
      <xdr:row>47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1981890C-7181-4799-9CAE-E80287F98A58}"/>
            </a:ext>
          </a:extLst>
        </xdr:cNvPr>
        <xdr:cNvCxnSpPr/>
      </xdr:nvCxnSpPr>
      <xdr:spPr>
        <a:xfrm flipH="1" flipV="1">
          <a:off x="2466975" y="8201025"/>
          <a:ext cx="1466850" cy="1133475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39</xdr:row>
      <xdr:rowOff>0</xdr:rowOff>
    </xdr:from>
    <xdr:to>
      <xdr:col>8</xdr:col>
      <xdr:colOff>314325</xdr:colOff>
      <xdr:row>47</xdr:row>
      <xdr:rowOff>9525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2515CBB-A29E-44EF-8548-B993606286B9}"/>
            </a:ext>
          </a:extLst>
        </xdr:cNvPr>
        <xdr:cNvCxnSpPr/>
      </xdr:nvCxnSpPr>
      <xdr:spPr>
        <a:xfrm>
          <a:off x="5191125" y="7810500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38</xdr:row>
      <xdr:rowOff>180975</xdr:rowOff>
    </xdr:from>
    <xdr:to>
      <xdr:col>6</xdr:col>
      <xdr:colOff>314325</xdr:colOff>
      <xdr:row>47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B8F550A-05C0-4ABE-80DA-245AC4354BE9}"/>
            </a:ext>
          </a:extLst>
        </xdr:cNvPr>
        <xdr:cNvCxnSpPr/>
      </xdr:nvCxnSpPr>
      <xdr:spPr>
        <a:xfrm>
          <a:off x="3971925" y="7800975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39</xdr:row>
      <xdr:rowOff>0</xdr:rowOff>
    </xdr:from>
    <xdr:to>
      <xdr:col>10</xdr:col>
      <xdr:colOff>314325</xdr:colOff>
      <xdr:row>45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060F20D-C507-4564-8423-C959B846E1FE}"/>
            </a:ext>
          </a:extLst>
        </xdr:cNvPr>
        <xdr:cNvCxnSpPr/>
      </xdr:nvCxnSpPr>
      <xdr:spPr>
        <a:xfrm>
          <a:off x="7038975" y="74295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51</xdr:row>
      <xdr:rowOff>0</xdr:rowOff>
    </xdr:from>
    <xdr:to>
      <xdr:col>4</xdr:col>
      <xdr:colOff>295275</xdr:colOff>
      <xdr:row>57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40DAE27-22C5-4DD2-AFBF-77E438914720}"/>
            </a:ext>
          </a:extLst>
        </xdr:cNvPr>
        <xdr:cNvCxnSpPr/>
      </xdr:nvCxnSpPr>
      <xdr:spPr>
        <a:xfrm>
          <a:off x="2733675" y="10287000"/>
          <a:ext cx="0" cy="114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59</xdr:row>
      <xdr:rowOff>0</xdr:rowOff>
    </xdr:from>
    <xdr:to>
      <xdr:col>8</xdr:col>
      <xdr:colOff>323850</xdr:colOff>
      <xdr:row>59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13C98EA-F1D2-4206-B006-184AC7FF9964}"/>
            </a:ext>
          </a:extLst>
        </xdr:cNvPr>
        <xdr:cNvCxnSpPr/>
      </xdr:nvCxnSpPr>
      <xdr:spPr>
        <a:xfrm flipH="1" flipV="1">
          <a:off x="3924300" y="11811000"/>
          <a:ext cx="1676400" cy="0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285751</xdr:colOff>
      <xdr:row>57</xdr:row>
      <xdr:rowOff>0</xdr:rowOff>
    </xdr:from>
    <xdr:to>
      <xdr:col>6</xdr:col>
      <xdr:colOff>323850</xdr:colOff>
      <xdr:row>59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76C085D-7088-4C28-A3DE-D78F79CBF998}"/>
            </a:ext>
          </a:extLst>
        </xdr:cNvPr>
        <xdr:cNvCxnSpPr/>
      </xdr:nvCxnSpPr>
      <xdr:spPr>
        <a:xfrm flipH="1" flipV="1">
          <a:off x="2724151" y="11430000"/>
          <a:ext cx="1257299" cy="381000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51</xdr:row>
      <xdr:rowOff>0</xdr:rowOff>
    </xdr:from>
    <xdr:to>
      <xdr:col>8</xdr:col>
      <xdr:colOff>314325</xdr:colOff>
      <xdr:row>59</xdr:row>
      <xdr:rowOff>9525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D69DF83-E717-47D3-9973-007F204C3951}"/>
            </a:ext>
          </a:extLst>
        </xdr:cNvPr>
        <xdr:cNvCxnSpPr/>
      </xdr:nvCxnSpPr>
      <xdr:spPr>
        <a:xfrm>
          <a:off x="5191125" y="10287000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50</xdr:row>
      <xdr:rowOff>180975</xdr:rowOff>
    </xdr:from>
    <xdr:to>
      <xdr:col>6</xdr:col>
      <xdr:colOff>314325</xdr:colOff>
      <xdr:row>59</xdr:row>
      <xdr:rowOff>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3F8E48F-8621-4858-8F74-49A01B19A110}"/>
            </a:ext>
          </a:extLst>
        </xdr:cNvPr>
        <xdr:cNvCxnSpPr/>
      </xdr:nvCxnSpPr>
      <xdr:spPr>
        <a:xfrm>
          <a:off x="3971925" y="10277475"/>
          <a:ext cx="0" cy="1533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51</xdr:row>
      <xdr:rowOff>0</xdr:rowOff>
    </xdr:from>
    <xdr:to>
      <xdr:col>10</xdr:col>
      <xdr:colOff>314325</xdr:colOff>
      <xdr:row>57</xdr:row>
      <xdr:rowOff>9525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107EE9-122F-4064-AB2F-1F0CD888CE1A}"/>
            </a:ext>
          </a:extLst>
        </xdr:cNvPr>
        <xdr:cNvCxnSpPr/>
      </xdr:nvCxnSpPr>
      <xdr:spPr>
        <a:xfrm>
          <a:off x="7038975" y="10287000"/>
          <a:ext cx="0" cy="1152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304801</xdr:colOff>
      <xdr:row>57</xdr:row>
      <xdr:rowOff>9525</xdr:rowOff>
    </xdr:from>
    <xdr:to>
      <xdr:col>10</xdr:col>
      <xdr:colOff>314325</xdr:colOff>
      <xdr:row>59</xdr:row>
      <xdr:rowOff>1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327C2C5F-84E9-4149-9C6F-F4EF6A78B5F1}"/>
            </a:ext>
          </a:extLst>
        </xdr:cNvPr>
        <xdr:cNvCxnSpPr/>
      </xdr:nvCxnSpPr>
      <xdr:spPr>
        <a:xfrm flipH="1">
          <a:off x="5581651" y="11439525"/>
          <a:ext cx="1457324" cy="371476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15</xdr:row>
      <xdr:rowOff>0</xdr:rowOff>
    </xdr:from>
    <xdr:to>
      <xdr:col>10</xdr:col>
      <xdr:colOff>314325</xdr:colOff>
      <xdr:row>15</xdr:row>
      <xdr:rowOff>9525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2F46417-F675-46C7-8886-1D775B21A319}"/>
            </a:ext>
          </a:extLst>
        </xdr:cNvPr>
        <xdr:cNvCxnSpPr/>
      </xdr:nvCxnSpPr>
      <xdr:spPr>
        <a:xfrm flipH="1" flipV="1">
          <a:off x="5600700" y="5334000"/>
          <a:ext cx="1438275" cy="9525"/>
        </a:xfrm>
        <a:prstGeom prst="line">
          <a:avLst/>
        </a:prstGeom>
        <a:ln w="190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74</xdr:row>
      <xdr:rowOff>95250</xdr:rowOff>
    </xdr:from>
    <xdr:to>
      <xdr:col>18</xdr:col>
      <xdr:colOff>9525</xdr:colOff>
      <xdr:row>78</xdr:row>
      <xdr:rowOff>19050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8E32A5C1-90B2-4563-86B1-AE9B0FFF5204}"/>
            </a:ext>
          </a:extLst>
        </xdr:cNvPr>
        <xdr:cNvCxnSpPr/>
      </xdr:nvCxnSpPr>
      <xdr:spPr>
        <a:xfrm>
          <a:off x="11525250" y="14763750"/>
          <a:ext cx="609600" cy="685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82</xdr:row>
      <xdr:rowOff>9525</xdr:rowOff>
    </xdr:from>
    <xdr:to>
      <xdr:col>14</xdr:col>
      <xdr:colOff>333375</xdr:colOff>
      <xdr:row>86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5C9688BF-E93B-49E7-9785-79077E5591FC}"/>
            </a:ext>
          </a:extLst>
        </xdr:cNvPr>
        <xdr:cNvCxnSpPr/>
      </xdr:nvCxnSpPr>
      <xdr:spPr>
        <a:xfrm flipH="1">
          <a:off x="10077450" y="16202025"/>
          <a:ext cx="0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82</xdr:row>
      <xdr:rowOff>104775</xdr:rowOff>
    </xdr:from>
    <xdr:to>
      <xdr:col>16</xdr:col>
      <xdr:colOff>9525</xdr:colOff>
      <xdr:row>82</xdr:row>
      <xdr:rowOff>104775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BCB6DD55-120E-4BBC-9C9F-D39B2A9C71BC}"/>
            </a:ext>
          </a:extLst>
        </xdr:cNvPr>
        <xdr:cNvCxnSpPr/>
      </xdr:nvCxnSpPr>
      <xdr:spPr>
        <a:xfrm>
          <a:off x="10077450" y="162972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83</xdr:row>
      <xdr:rowOff>95250</xdr:rowOff>
    </xdr:from>
    <xdr:to>
      <xdr:col>16</xdr:col>
      <xdr:colOff>9525</xdr:colOff>
      <xdr:row>83</xdr:row>
      <xdr:rowOff>95250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D777B9A8-86D1-4B4E-9AAD-2687BEBBA807}"/>
            </a:ext>
          </a:extLst>
        </xdr:cNvPr>
        <xdr:cNvCxnSpPr/>
      </xdr:nvCxnSpPr>
      <xdr:spPr>
        <a:xfrm>
          <a:off x="10077450" y="1647825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84</xdr:row>
      <xdr:rowOff>104775</xdr:rowOff>
    </xdr:from>
    <xdr:to>
      <xdr:col>16</xdr:col>
      <xdr:colOff>19050</xdr:colOff>
      <xdr:row>84</xdr:row>
      <xdr:rowOff>104775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1FF0B93-EBB9-486D-B568-9BD6049BF618}"/>
            </a:ext>
          </a:extLst>
        </xdr:cNvPr>
        <xdr:cNvCxnSpPr/>
      </xdr:nvCxnSpPr>
      <xdr:spPr>
        <a:xfrm>
          <a:off x="10086975" y="166782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85</xdr:row>
      <xdr:rowOff>95250</xdr:rowOff>
    </xdr:from>
    <xdr:to>
      <xdr:col>16</xdr:col>
      <xdr:colOff>9525</xdr:colOff>
      <xdr:row>85</xdr:row>
      <xdr:rowOff>95250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78615CA0-40C1-48F5-9005-BF4DA1648EFD}"/>
            </a:ext>
          </a:extLst>
        </xdr:cNvPr>
        <xdr:cNvCxnSpPr/>
      </xdr:nvCxnSpPr>
      <xdr:spPr>
        <a:xfrm>
          <a:off x="10077450" y="1685925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86</xdr:row>
      <xdr:rowOff>95250</xdr:rowOff>
    </xdr:from>
    <xdr:to>
      <xdr:col>16</xdr:col>
      <xdr:colOff>19050</xdr:colOff>
      <xdr:row>86</xdr:row>
      <xdr:rowOff>95250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AA89CA06-2977-44AB-86D4-A9E6F02F692E}"/>
            </a:ext>
          </a:extLst>
        </xdr:cNvPr>
        <xdr:cNvCxnSpPr/>
      </xdr:nvCxnSpPr>
      <xdr:spPr>
        <a:xfrm>
          <a:off x="10086975" y="1704975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72</xdr:row>
      <xdr:rowOff>9525</xdr:rowOff>
    </xdr:from>
    <xdr:to>
      <xdr:col>14</xdr:col>
      <xdr:colOff>342900</xdr:colOff>
      <xdr:row>76</xdr:row>
      <xdr:rowOff>104775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3D5D919-4F29-41AB-9EF6-D7AF8F8256E0}"/>
            </a:ext>
          </a:extLst>
        </xdr:cNvPr>
        <xdr:cNvCxnSpPr/>
      </xdr:nvCxnSpPr>
      <xdr:spPr>
        <a:xfrm>
          <a:off x="10086975" y="14297025"/>
          <a:ext cx="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73</xdr:row>
      <xdr:rowOff>104775</xdr:rowOff>
    </xdr:from>
    <xdr:to>
      <xdr:col>16</xdr:col>
      <xdr:colOff>0</xdr:colOff>
      <xdr:row>73</xdr:row>
      <xdr:rowOff>104775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9B58094E-BA5D-4A10-96BA-309C50212471}"/>
            </a:ext>
          </a:extLst>
        </xdr:cNvPr>
        <xdr:cNvCxnSpPr/>
      </xdr:nvCxnSpPr>
      <xdr:spPr>
        <a:xfrm>
          <a:off x="10096500" y="14582775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74</xdr:row>
      <xdr:rowOff>104775</xdr:rowOff>
    </xdr:from>
    <xdr:to>
      <xdr:col>15</xdr:col>
      <xdr:colOff>171450</xdr:colOff>
      <xdr:row>74</xdr:row>
      <xdr:rowOff>104775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8B650A9-8CF1-4916-A497-228CC9180FDF}"/>
            </a:ext>
          </a:extLst>
        </xdr:cNvPr>
        <xdr:cNvCxnSpPr/>
      </xdr:nvCxnSpPr>
      <xdr:spPr>
        <a:xfrm>
          <a:off x="10086975" y="14773275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75</xdr:row>
      <xdr:rowOff>95250</xdr:rowOff>
    </xdr:from>
    <xdr:to>
      <xdr:col>16</xdr:col>
      <xdr:colOff>0</xdr:colOff>
      <xdr:row>75</xdr:row>
      <xdr:rowOff>95250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192FE983-9684-4A78-BC0F-CA69D9C08D21}"/>
            </a:ext>
          </a:extLst>
        </xdr:cNvPr>
        <xdr:cNvCxnSpPr/>
      </xdr:nvCxnSpPr>
      <xdr:spPr>
        <a:xfrm>
          <a:off x="10096500" y="1495425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76</xdr:row>
      <xdr:rowOff>95250</xdr:rowOff>
    </xdr:from>
    <xdr:to>
      <xdr:col>16</xdr:col>
      <xdr:colOff>0</xdr:colOff>
      <xdr:row>76</xdr:row>
      <xdr:rowOff>95250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BD02C64-D4B2-490F-9FC3-1C957A3D8DEB}"/>
            </a:ext>
          </a:extLst>
        </xdr:cNvPr>
        <xdr:cNvCxnSpPr/>
      </xdr:nvCxnSpPr>
      <xdr:spPr>
        <a:xfrm>
          <a:off x="10096500" y="1514475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80</xdr:row>
      <xdr:rowOff>9525</xdr:rowOff>
    </xdr:from>
    <xdr:to>
      <xdr:col>18</xdr:col>
      <xdr:colOff>9525</xdr:colOff>
      <xdr:row>84</xdr:row>
      <xdr:rowOff>9526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E6DF325E-6A68-4724-8FA3-1D5B2910B1C6}"/>
            </a:ext>
          </a:extLst>
        </xdr:cNvPr>
        <xdr:cNvCxnSpPr/>
      </xdr:nvCxnSpPr>
      <xdr:spPr>
        <a:xfrm flipV="1">
          <a:off x="11525250" y="15821025"/>
          <a:ext cx="609600" cy="7620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75</xdr:row>
      <xdr:rowOff>9525</xdr:rowOff>
    </xdr:from>
    <xdr:to>
      <xdr:col>20</xdr:col>
      <xdr:colOff>9525</xdr:colOff>
      <xdr:row>78</xdr:row>
      <xdr:rowOff>19050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30F6C65-1457-46A1-A52E-E4B65D9872CE}"/>
            </a:ext>
          </a:extLst>
        </xdr:cNvPr>
        <xdr:cNvCxnSpPr/>
      </xdr:nvCxnSpPr>
      <xdr:spPr>
        <a:xfrm flipH="1">
          <a:off x="13487400" y="14868525"/>
          <a:ext cx="609600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80</xdr:row>
      <xdr:rowOff>9525</xdr:rowOff>
    </xdr:from>
    <xdr:to>
      <xdr:col>20</xdr:col>
      <xdr:colOff>1</xdr:colOff>
      <xdr:row>83</xdr:row>
      <xdr:rowOff>104776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72BCCA-9DA9-44B2-AE58-A477FAC25D3D}"/>
            </a:ext>
          </a:extLst>
        </xdr:cNvPr>
        <xdr:cNvCxnSpPr/>
      </xdr:nvCxnSpPr>
      <xdr:spPr>
        <a:xfrm flipH="1" flipV="1">
          <a:off x="13477875" y="15821025"/>
          <a:ext cx="609601" cy="6667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352425</xdr:colOff>
      <xdr:row>72</xdr:row>
      <xdr:rowOff>0</xdr:rowOff>
    </xdr:from>
    <xdr:to>
      <xdr:col>22</xdr:col>
      <xdr:colOff>352425</xdr:colOff>
      <xdr:row>77</xdr:row>
      <xdr:rowOff>114300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D6D218A-C0F1-4EBD-8662-06BB9BEF096A}"/>
            </a:ext>
          </a:extLst>
        </xdr:cNvPr>
        <xdr:cNvCxnSpPr/>
      </xdr:nvCxnSpPr>
      <xdr:spPr>
        <a:xfrm>
          <a:off x="15678150" y="14287500"/>
          <a:ext cx="0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342900</xdr:colOff>
      <xdr:row>81</xdr:row>
      <xdr:rowOff>0</xdr:rowOff>
    </xdr:from>
    <xdr:to>
      <xdr:col>22</xdr:col>
      <xdr:colOff>342900</xdr:colOff>
      <xdr:row>85</xdr:row>
      <xdr:rowOff>104775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DAD986AE-C23B-46C1-86A7-D86F6AE10050}"/>
            </a:ext>
          </a:extLst>
        </xdr:cNvPr>
        <xdr:cNvCxnSpPr/>
      </xdr:nvCxnSpPr>
      <xdr:spPr>
        <a:xfrm>
          <a:off x="15668625" y="16002000"/>
          <a:ext cx="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73</xdr:row>
      <xdr:rowOff>114300</xdr:rowOff>
    </xdr:from>
    <xdr:to>
      <xdr:col>22</xdr:col>
      <xdr:colOff>361950</xdr:colOff>
      <xdr:row>73</xdr:row>
      <xdr:rowOff>114300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2D6EFA3D-639D-4A52-BE1D-F72A760A2CFA}"/>
            </a:ext>
          </a:extLst>
        </xdr:cNvPr>
        <xdr:cNvCxnSpPr/>
      </xdr:nvCxnSpPr>
      <xdr:spPr>
        <a:xfrm>
          <a:off x="15154275" y="14592300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74</xdr:row>
      <xdr:rowOff>95250</xdr:rowOff>
    </xdr:from>
    <xdr:to>
      <xdr:col>22</xdr:col>
      <xdr:colOff>352425</xdr:colOff>
      <xdr:row>74</xdr:row>
      <xdr:rowOff>95250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CAF9C906-B0F9-4A88-87DC-1D6036F0C48B}"/>
            </a:ext>
          </a:extLst>
        </xdr:cNvPr>
        <xdr:cNvCxnSpPr/>
      </xdr:nvCxnSpPr>
      <xdr:spPr>
        <a:xfrm>
          <a:off x="15144750" y="14763750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75</xdr:row>
      <xdr:rowOff>95250</xdr:rowOff>
    </xdr:from>
    <xdr:to>
      <xdr:col>22</xdr:col>
      <xdr:colOff>352425</xdr:colOff>
      <xdr:row>75</xdr:row>
      <xdr:rowOff>95250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15D6029D-78B9-4D03-A093-76E9A6A5BB8D}"/>
            </a:ext>
          </a:extLst>
        </xdr:cNvPr>
        <xdr:cNvCxnSpPr/>
      </xdr:nvCxnSpPr>
      <xdr:spPr>
        <a:xfrm>
          <a:off x="15144750" y="14954250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76</xdr:row>
      <xdr:rowOff>85725</xdr:rowOff>
    </xdr:from>
    <xdr:to>
      <xdr:col>22</xdr:col>
      <xdr:colOff>361950</xdr:colOff>
      <xdr:row>76</xdr:row>
      <xdr:rowOff>85725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3C61E674-D744-43C0-AF6A-F01584917423}"/>
            </a:ext>
          </a:extLst>
        </xdr:cNvPr>
        <xdr:cNvCxnSpPr/>
      </xdr:nvCxnSpPr>
      <xdr:spPr>
        <a:xfrm>
          <a:off x="15154275" y="15135225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77</xdr:row>
      <xdr:rowOff>104775</xdr:rowOff>
    </xdr:from>
    <xdr:to>
      <xdr:col>22</xdr:col>
      <xdr:colOff>361950</xdr:colOff>
      <xdr:row>77</xdr:row>
      <xdr:rowOff>104775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A8C32882-1292-4E97-B141-DD318DB479C8}"/>
            </a:ext>
          </a:extLst>
        </xdr:cNvPr>
        <xdr:cNvCxnSpPr/>
      </xdr:nvCxnSpPr>
      <xdr:spPr>
        <a:xfrm>
          <a:off x="15154275" y="15344775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85</xdr:row>
      <xdr:rowOff>104775</xdr:rowOff>
    </xdr:from>
    <xdr:to>
      <xdr:col>22</xdr:col>
      <xdr:colOff>352425</xdr:colOff>
      <xdr:row>85</xdr:row>
      <xdr:rowOff>104775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EF8D4F06-E9E5-4E31-8AD6-02AF5D3C8D21}"/>
            </a:ext>
          </a:extLst>
        </xdr:cNvPr>
        <xdr:cNvCxnSpPr/>
      </xdr:nvCxnSpPr>
      <xdr:spPr>
        <a:xfrm>
          <a:off x="15144750" y="16868775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82</xdr:row>
      <xdr:rowOff>104775</xdr:rowOff>
    </xdr:from>
    <xdr:to>
      <xdr:col>22</xdr:col>
      <xdr:colOff>352425</xdr:colOff>
      <xdr:row>82</xdr:row>
      <xdr:rowOff>104775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A7C3E18-1273-4F4D-B442-27558EBD2FA8}"/>
            </a:ext>
          </a:extLst>
        </xdr:cNvPr>
        <xdr:cNvCxnSpPr/>
      </xdr:nvCxnSpPr>
      <xdr:spPr>
        <a:xfrm>
          <a:off x="15144750" y="16297275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1047750</xdr:colOff>
      <xdr:row>83</xdr:row>
      <xdr:rowOff>104775</xdr:rowOff>
    </xdr:from>
    <xdr:to>
      <xdr:col>22</xdr:col>
      <xdr:colOff>342900</xdr:colOff>
      <xdr:row>83</xdr:row>
      <xdr:rowOff>104775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4C5FB763-7324-466E-978A-CF9BA8F842C9}"/>
            </a:ext>
          </a:extLst>
        </xdr:cNvPr>
        <xdr:cNvCxnSpPr/>
      </xdr:nvCxnSpPr>
      <xdr:spPr>
        <a:xfrm>
          <a:off x="15135225" y="16487775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84</xdr:row>
      <xdr:rowOff>104775</xdr:rowOff>
    </xdr:from>
    <xdr:to>
      <xdr:col>22</xdr:col>
      <xdr:colOff>361950</xdr:colOff>
      <xdr:row>84</xdr:row>
      <xdr:rowOff>104775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41CE020-BC9D-4B34-B942-5B7CE0E2229E}"/>
            </a:ext>
          </a:extLst>
        </xdr:cNvPr>
        <xdr:cNvCxnSpPr/>
      </xdr:nvCxnSpPr>
      <xdr:spPr>
        <a:xfrm>
          <a:off x="15154275" y="16678275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266700</xdr:colOff>
      <xdr:row>87</xdr:row>
      <xdr:rowOff>0</xdr:rowOff>
    </xdr:from>
    <xdr:to>
      <xdr:col>18</xdr:col>
      <xdr:colOff>266700</xdr:colOff>
      <xdr:row>91</xdr:row>
      <xdr:rowOff>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6155D1B3-6970-446E-BA64-AB79A3DAE7C6}"/>
            </a:ext>
          </a:extLst>
        </xdr:cNvPr>
        <xdr:cNvCxnSpPr/>
      </xdr:nvCxnSpPr>
      <xdr:spPr>
        <a:xfrm>
          <a:off x="12392025" y="17145000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87</xdr:row>
      <xdr:rowOff>104775</xdr:rowOff>
    </xdr:from>
    <xdr:to>
      <xdr:col>18</xdr:col>
      <xdr:colOff>476250</xdr:colOff>
      <xdr:row>87</xdr:row>
      <xdr:rowOff>104775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F55E2D4C-FE35-4CEA-9465-52558DFD6ECC}"/>
            </a:ext>
          </a:extLst>
        </xdr:cNvPr>
        <xdr:cNvCxnSpPr/>
      </xdr:nvCxnSpPr>
      <xdr:spPr>
        <a:xfrm>
          <a:off x="12182475" y="17249775"/>
          <a:ext cx="41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88</xdr:row>
      <xdr:rowOff>104775</xdr:rowOff>
    </xdr:from>
    <xdr:to>
      <xdr:col>18</xdr:col>
      <xdr:colOff>485775</xdr:colOff>
      <xdr:row>88</xdr:row>
      <xdr:rowOff>104775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C859E3D7-E726-48DC-852E-B87FB6D00663}"/>
            </a:ext>
          </a:extLst>
        </xdr:cNvPr>
        <xdr:cNvCxnSpPr/>
      </xdr:nvCxnSpPr>
      <xdr:spPr>
        <a:xfrm>
          <a:off x="12192000" y="17440275"/>
          <a:ext cx="41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85725</xdr:colOff>
      <xdr:row>89</xdr:row>
      <xdr:rowOff>123825</xdr:rowOff>
    </xdr:from>
    <xdr:to>
      <xdr:col>18</xdr:col>
      <xdr:colOff>504825</xdr:colOff>
      <xdr:row>89</xdr:row>
      <xdr:rowOff>123825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9F695414-0E3C-4E9E-B298-F06BD5106DDF}"/>
            </a:ext>
          </a:extLst>
        </xdr:cNvPr>
        <xdr:cNvCxnSpPr/>
      </xdr:nvCxnSpPr>
      <xdr:spPr>
        <a:xfrm>
          <a:off x="12211050" y="17649825"/>
          <a:ext cx="41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91</xdr:row>
      <xdr:rowOff>0</xdr:rowOff>
    </xdr:from>
    <xdr:to>
      <xdr:col>18</xdr:col>
      <xdr:colOff>466725</xdr:colOff>
      <xdr:row>91</xdr:row>
      <xdr:rowOff>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E9D2B109-5E6B-472E-A9B0-964C170834C1}"/>
            </a:ext>
          </a:extLst>
        </xdr:cNvPr>
        <xdr:cNvCxnSpPr/>
      </xdr:nvCxnSpPr>
      <xdr:spPr>
        <a:xfrm>
          <a:off x="12172950" y="17907000"/>
          <a:ext cx="41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79E5-C93C-446A-9DC8-8EEFA6F99605}">
  <dimension ref="A1:S19"/>
  <sheetViews>
    <sheetView workbookViewId="0">
      <selection activeCell="S4" sqref="S4"/>
    </sheetView>
  </sheetViews>
  <sheetFormatPr defaultRowHeight="15" x14ac:dyDescent="0.25"/>
  <cols>
    <col min="1" max="1" width="21.28515625" bestFit="1" customWidth="1"/>
  </cols>
  <sheetData>
    <row r="1" spans="1:19" ht="26.25" thickBot="1" x14ac:dyDescent="0.3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3" t="s">
        <v>1</v>
      </c>
      <c r="M1" s="3" t="s">
        <v>66</v>
      </c>
      <c r="N1" s="3" t="s">
        <v>70</v>
      </c>
      <c r="O1" s="3" t="s">
        <v>71</v>
      </c>
      <c r="P1" s="3" t="s">
        <v>76</v>
      </c>
      <c r="Q1" s="3" t="s">
        <v>77</v>
      </c>
      <c r="R1" s="3"/>
    </row>
    <row r="2" spans="1:19" ht="39.75" thickTop="1" thickBot="1" x14ac:dyDescent="0.3">
      <c r="A2" s="15"/>
      <c r="B2" s="2" t="s">
        <v>9</v>
      </c>
      <c r="C2" s="2" t="s">
        <v>10</v>
      </c>
      <c r="D2" s="2" t="s">
        <v>11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L2" s="4" t="s">
        <v>30</v>
      </c>
      <c r="M2" t="s">
        <v>67</v>
      </c>
      <c r="N2" t="s">
        <v>25</v>
      </c>
      <c r="O2" t="s">
        <v>25</v>
      </c>
      <c r="P2" t="s">
        <v>17</v>
      </c>
      <c r="Q2" t="s">
        <v>25</v>
      </c>
    </row>
    <row r="3" spans="1:19" ht="39" thickBot="1" x14ac:dyDescent="0.3">
      <c r="A3" s="15"/>
      <c r="B3" s="2" t="s">
        <v>16</v>
      </c>
      <c r="C3" s="2" t="s">
        <v>17</v>
      </c>
      <c r="D3" s="2" t="s">
        <v>18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L3" s="4" t="s">
        <v>69</v>
      </c>
      <c r="M3" t="s">
        <v>17</v>
      </c>
      <c r="N3" t="s">
        <v>11</v>
      </c>
      <c r="O3" t="s">
        <v>17</v>
      </c>
      <c r="P3" t="s">
        <v>38</v>
      </c>
      <c r="Q3" t="s">
        <v>11</v>
      </c>
    </row>
    <row r="4" spans="1:19" ht="39" thickBot="1" x14ac:dyDescent="0.3">
      <c r="A4" s="15"/>
      <c r="B4" s="2" t="s">
        <v>23</v>
      </c>
      <c r="C4" s="2" t="s">
        <v>24</v>
      </c>
      <c r="D4" s="2" t="s">
        <v>25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L4" s="4" t="s">
        <v>16</v>
      </c>
      <c r="M4" t="s">
        <v>72</v>
      </c>
      <c r="N4" t="s">
        <v>18</v>
      </c>
      <c r="O4" t="s">
        <v>73</v>
      </c>
      <c r="P4" t="s">
        <v>35</v>
      </c>
      <c r="Q4" t="s">
        <v>18</v>
      </c>
      <c r="S4" t="s">
        <v>80</v>
      </c>
    </row>
    <row r="5" spans="1:19" ht="26.25" thickBot="1" x14ac:dyDescent="0.3">
      <c r="A5" s="15"/>
      <c r="B5" s="2" t="s">
        <v>30</v>
      </c>
      <c r="C5" s="2" t="s">
        <v>31</v>
      </c>
      <c r="D5" s="2" t="s">
        <v>32</v>
      </c>
      <c r="E5" s="2" t="s">
        <v>33</v>
      </c>
      <c r="F5" s="2" t="s">
        <v>34</v>
      </c>
      <c r="G5" s="2" t="s">
        <v>35</v>
      </c>
      <c r="H5" s="2" t="s">
        <v>36</v>
      </c>
      <c r="I5" s="2"/>
      <c r="L5" s="4" t="s">
        <v>9</v>
      </c>
      <c r="M5" t="s">
        <v>68</v>
      </c>
      <c r="N5" t="s">
        <v>19</v>
      </c>
      <c r="O5" t="s">
        <v>74</v>
      </c>
      <c r="P5" t="s">
        <v>78</v>
      </c>
      <c r="Q5" t="s">
        <v>33</v>
      </c>
    </row>
    <row r="6" spans="1:19" ht="26.25" thickBot="1" x14ac:dyDescent="0.3">
      <c r="A6" s="15"/>
      <c r="B6" s="2"/>
      <c r="C6" s="2" t="s">
        <v>37</v>
      </c>
      <c r="D6" s="2" t="s">
        <v>19</v>
      </c>
      <c r="E6" s="2"/>
      <c r="F6" s="2"/>
      <c r="G6" s="2" t="s">
        <v>38</v>
      </c>
      <c r="H6" s="2"/>
      <c r="I6" s="2"/>
      <c r="N6" t="s">
        <v>32</v>
      </c>
      <c r="O6" t="s">
        <v>75</v>
      </c>
    </row>
    <row r="7" spans="1:19" ht="30.6" customHeight="1" thickBot="1" x14ac:dyDescent="0.3">
      <c r="A7" s="16"/>
      <c r="B7" s="17" t="s">
        <v>39</v>
      </c>
      <c r="C7" s="18"/>
      <c r="D7" s="18"/>
      <c r="E7" s="18"/>
      <c r="F7" s="18"/>
      <c r="G7" s="18"/>
      <c r="H7" s="18"/>
      <c r="I7" s="19"/>
      <c r="L7" s="20" t="s">
        <v>79</v>
      </c>
      <c r="M7" s="20"/>
      <c r="N7" s="20"/>
      <c r="O7" s="20"/>
      <c r="P7" s="20"/>
      <c r="Q7" s="20"/>
    </row>
    <row r="9" spans="1:19" x14ac:dyDescent="0.25">
      <c r="A9" t="s">
        <v>40</v>
      </c>
    </row>
    <row r="10" spans="1:19" x14ac:dyDescent="0.25">
      <c r="A10" t="s">
        <v>1</v>
      </c>
      <c r="B10" t="s">
        <v>41</v>
      </c>
      <c r="D10">
        <v>5</v>
      </c>
      <c r="F10" t="s">
        <v>41</v>
      </c>
      <c r="G10">
        <f>D10</f>
        <v>5</v>
      </c>
    </row>
    <row r="11" spans="1:19" x14ac:dyDescent="0.25">
      <c r="A11" t="s">
        <v>42</v>
      </c>
      <c r="B11" t="s">
        <v>62</v>
      </c>
      <c r="D11">
        <f>100*5</f>
        <v>500</v>
      </c>
      <c r="G11">
        <v>250</v>
      </c>
      <c r="I11" t="s">
        <v>65</v>
      </c>
    </row>
    <row r="12" spans="1:19" x14ac:dyDescent="0.25">
      <c r="A12" t="s">
        <v>60</v>
      </c>
      <c r="B12" t="s">
        <v>61</v>
      </c>
      <c r="D12">
        <v>450</v>
      </c>
      <c r="G12">
        <v>300</v>
      </c>
      <c r="I12" t="s">
        <v>64</v>
      </c>
      <c r="J12">
        <f>450/24</f>
        <v>18.75</v>
      </c>
      <c r="K12">
        <f>J12*16</f>
        <v>300</v>
      </c>
    </row>
    <row r="13" spans="1:19" x14ac:dyDescent="0.25">
      <c r="A13" t="s">
        <v>43</v>
      </c>
      <c r="D13">
        <v>50</v>
      </c>
      <c r="G13">
        <v>15</v>
      </c>
      <c r="I13" t="s">
        <v>65</v>
      </c>
    </row>
    <row r="14" spans="1:19" x14ac:dyDescent="0.25">
      <c r="A14" t="s">
        <v>5</v>
      </c>
      <c r="D14">
        <v>18</v>
      </c>
      <c r="G14">
        <f t="shared" ref="G14" si="0">D14</f>
        <v>18</v>
      </c>
    </row>
    <row r="15" spans="1:19" x14ac:dyDescent="0.25">
      <c r="A15" t="s">
        <v>6</v>
      </c>
    </row>
    <row r="16" spans="1:19" x14ac:dyDescent="0.25">
      <c r="A16" t="s">
        <v>7</v>
      </c>
      <c r="B16">
        <v>10</v>
      </c>
      <c r="D16">
        <v>10</v>
      </c>
      <c r="G16">
        <f>D16</f>
        <v>10</v>
      </c>
    </row>
    <row r="17" spans="1:7" x14ac:dyDescent="0.25">
      <c r="A17" t="s">
        <v>44</v>
      </c>
    </row>
    <row r="18" spans="1:7" x14ac:dyDescent="0.25">
      <c r="D18">
        <f>D10*D11*D12*D13*D14*D16</f>
        <v>10125000000</v>
      </c>
      <c r="G18">
        <f>G10*G11*G12*G13*G14*G16</f>
        <v>1012500000</v>
      </c>
    </row>
    <row r="19" spans="1:7" x14ac:dyDescent="0.25">
      <c r="A19" t="s">
        <v>63</v>
      </c>
      <c r="D19">
        <f>D18/1000000000</f>
        <v>10.125</v>
      </c>
      <c r="G19">
        <f>G18/1000000000</f>
        <v>1.0125</v>
      </c>
    </row>
  </sheetData>
  <mergeCells count="3">
    <mergeCell ref="A1:A7"/>
    <mergeCell ref="B7:I7"/>
    <mergeCell ref="L7:Q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AC2E-CEE3-4D02-97F5-435C31A38167}">
  <dimension ref="A1:J17"/>
  <sheetViews>
    <sheetView workbookViewId="0">
      <selection activeCell="J14" sqref="J14"/>
    </sheetView>
  </sheetViews>
  <sheetFormatPr defaultRowHeight="15" x14ac:dyDescent="0.25"/>
  <cols>
    <col min="10" max="10" width="11" bestFit="1" customWidth="1"/>
  </cols>
  <sheetData>
    <row r="1" spans="1:10" x14ac:dyDescent="0.25">
      <c r="A1" t="s">
        <v>45</v>
      </c>
      <c r="J1">
        <f>5*365</f>
        <v>1825</v>
      </c>
    </row>
    <row r="2" spans="1:10" x14ac:dyDescent="0.25">
      <c r="A2" t="s">
        <v>46</v>
      </c>
      <c r="J2">
        <v>300</v>
      </c>
    </row>
    <row r="3" spans="1:10" x14ac:dyDescent="0.25">
      <c r="A3" t="s">
        <v>47</v>
      </c>
      <c r="J3">
        <v>4000</v>
      </c>
    </row>
    <row r="4" spans="1:10" x14ac:dyDescent="0.25">
      <c r="A4" t="s">
        <v>48</v>
      </c>
      <c r="J4">
        <v>1</v>
      </c>
    </row>
    <row r="5" spans="1:10" x14ac:dyDescent="0.25">
      <c r="A5" t="s">
        <v>49</v>
      </c>
      <c r="J5">
        <f>J1*J2*J3*J4/1000000000</f>
        <v>2.19</v>
      </c>
    </row>
    <row r="7" spans="1:10" x14ac:dyDescent="0.25">
      <c r="A7" t="s">
        <v>50</v>
      </c>
    </row>
    <row r="8" spans="1:10" x14ac:dyDescent="0.25">
      <c r="A8" t="s">
        <v>51</v>
      </c>
    </row>
    <row r="9" spans="1:10" x14ac:dyDescent="0.25">
      <c r="A9" t="s">
        <v>52</v>
      </c>
      <c r="J9">
        <f>5*365</f>
        <v>1825</v>
      </c>
    </row>
    <row r="10" spans="1:10" x14ac:dyDescent="0.25">
      <c r="A10" t="s">
        <v>53</v>
      </c>
      <c r="J10">
        <f>150*1000000</f>
        <v>150000000</v>
      </c>
    </row>
    <row r="11" spans="1:10" x14ac:dyDescent="0.25">
      <c r="A11" t="s">
        <v>54</v>
      </c>
      <c r="J11">
        <f>J9*J10/1000000000</f>
        <v>273.75</v>
      </c>
    </row>
    <row r="13" spans="1:10" x14ac:dyDescent="0.25">
      <c r="A13" t="s">
        <v>55</v>
      </c>
    </row>
    <row r="14" spans="1:10" x14ac:dyDescent="0.25">
      <c r="A14" t="s">
        <v>56</v>
      </c>
    </row>
    <row r="15" spans="1:10" x14ac:dyDescent="0.25">
      <c r="A15" t="s">
        <v>57</v>
      </c>
    </row>
    <row r="16" spans="1:10" x14ac:dyDescent="0.25">
      <c r="A16" t="s">
        <v>58</v>
      </c>
    </row>
    <row r="17" spans="1:1" x14ac:dyDescent="0.25">
      <c r="A17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57A1-68A8-44A3-9807-F95E89C3B6A8}">
  <dimension ref="A1:W91"/>
  <sheetViews>
    <sheetView showGridLines="0" tabSelected="1" topLeftCell="A10" zoomScale="70" zoomScaleNormal="70" workbookViewId="0">
      <selection activeCell="Z34" sqref="Z34"/>
    </sheetView>
  </sheetViews>
  <sheetFormatPr defaultRowHeight="15" x14ac:dyDescent="0.25"/>
  <cols>
    <col min="3" max="3" width="8" customWidth="1"/>
    <col min="4" max="4" width="9.140625" customWidth="1"/>
    <col min="6" max="6" width="14.5703125" bestFit="1" customWidth="1"/>
    <col min="8" max="8" width="15.85546875" bestFit="1" customWidth="1"/>
    <col min="10" max="10" width="12.5703125" bestFit="1" customWidth="1"/>
    <col min="12" max="12" width="13.85546875" bestFit="1" customWidth="1"/>
    <col min="14" max="14" width="13.140625" bestFit="1" customWidth="1"/>
    <col min="15" max="15" width="11.28515625" customWidth="1"/>
    <col min="16" max="16" width="2.7109375" customWidth="1"/>
    <col min="17" max="17" width="12.5703125" bestFit="1" customWidth="1"/>
    <col min="19" max="19" width="20.28515625" bestFit="1" customWidth="1"/>
    <col min="21" max="21" width="15.85546875" bestFit="1" customWidth="1"/>
    <col min="22" max="22" width="2.7109375" customWidth="1"/>
    <col min="23" max="23" width="11.28515625" customWidth="1"/>
  </cols>
  <sheetData>
    <row r="1" spans="1:21" x14ac:dyDescent="0.25">
      <c r="A1" t="s">
        <v>40</v>
      </c>
      <c r="J1" t="s">
        <v>115</v>
      </c>
      <c r="K1" t="s">
        <v>114</v>
      </c>
    </row>
    <row r="2" spans="1:21" x14ac:dyDescent="0.25">
      <c r="A2" t="s">
        <v>87</v>
      </c>
      <c r="B2" t="s">
        <v>113</v>
      </c>
      <c r="C2">
        <v>365</v>
      </c>
      <c r="D2" t="s">
        <v>112</v>
      </c>
      <c r="E2">
        <v>365</v>
      </c>
      <c r="J2" t="s">
        <v>87</v>
      </c>
      <c r="K2" t="s">
        <v>66</v>
      </c>
      <c r="L2" t="s">
        <v>70</v>
      </c>
      <c r="M2" t="s">
        <v>111</v>
      </c>
    </row>
    <row r="3" spans="1:21" x14ac:dyDescent="0.25">
      <c r="A3" t="s">
        <v>110</v>
      </c>
      <c r="B3">
        <v>2000</v>
      </c>
      <c r="C3">
        <v>500</v>
      </c>
      <c r="D3" t="s">
        <v>109</v>
      </c>
      <c r="E3">
        <v>5</v>
      </c>
      <c r="F3" t="s">
        <v>108</v>
      </c>
    </row>
    <row r="4" spans="1:21" x14ac:dyDescent="0.25">
      <c r="A4" t="s">
        <v>107</v>
      </c>
      <c r="B4">
        <v>10</v>
      </c>
      <c r="C4">
        <f>B4</f>
        <v>10</v>
      </c>
      <c r="E4">
        <v>5</v>
      </c>
      <c r="F4" t="s">
        <v>106</v>
      </c>
      <c r="J4" t="s">
        <v>87</v>
      </c>
      <c r="K4" t="s">
        <v>105</v>
      </c>
      <c r="N4">
        <f>5*365</f>
        <v>1825</v>
      </c>
    </row>
    <row r="5" spans="1:21" x14ac:dyDescent="0.25">
      <c r="A5" t="s">
        <v>43</v>
      </c>
      <c r="B5" t="s">
        <v>104</v>
      </c>
      <c r="C5">
        <v>25</v>
      </c>
      <c r="E5">
        <v>3</v>
      </c>
      <c r="F5" t="s">
        <v>103</v>
      </c>
      <c r="J5" t="s">
        <v>66</v>
      </c>
      <c r="K5" t="s">
        <v>102</v>
      </c>
      <c r="N5">
        <v>4000</v>
      </c>
    </row>
    <row r="6" spans="1:21" x14ac:dyDescent="0.25">
      <c r="A6" t="s">
        <v>101</v>
      </c>
      <c r="C6">
        <v>5</v>
      </c>
      <c r="E6">
        <v>1</v>
      </c>
      <c r="F6" t="s">
        <v>100</v>
      </c>
      <c r="J6" t="s">
        <v>76</v>
      </c>
      <c r="K6">
        <v>300</v>
      </c>
      <c r="N6">
        <v>300</v>
      </c>
    </row>
    <row r="7" spans="1:21" x14ac:dyDescent="0.25">
      <c r="A7" t="s">
        <v>99</v>
      </c>
      <c r="C7">
        <v>44</v>
      </c>
      <c r="E7">
        <v>44</v>
      </c>
      <c r="J7" t="s">
        <v>98</v>
      </c>
      <c r="K7" t="s">
        <v>97</v>
      </c>
      <c r="N7">
        <v>1</v>
      </c>
    </row>
    <row r="9" spans="1:21" x14ac:dyDescent="0.25">
      <c r="C9">
        <f>C2*C3*C4*C5*C6*C7</f>
        <v>10037500000</v>
      </c>
      <c r="E9">
        <f>E2*E3*E4*E5*E6*E7</f>
        <v>1204500</v>
      </c>
      <c r="N9">
        <f>N4*N5*N6*N7</f>
        <v>2190000000</v>
      </c>
    </row>
    <row r="10" spans="1:21" x14ac:dyDescent="0.25">
      <c r="C10">
        <f>C9/1000000000</f>
        <v>10.0375</v>
      </c>
      <c r="D10" t="s">
        <v>96</v>
      </c>
      <c r="E10">
        <f>E9/1000000</f>
        <v>1.2044999999999999</v>
      </c>
      <c r="F10" t="s">
        <v>95</v>
      </c>
      <c r="N10">
        <f>N9/1000000000</f>
        <v>2.19</v>
      </c>
      <c r="O10" t="s">
        <v>94</v>
      </c>
    </row>
    <row r="11" spans="1:21" x14ac:dyDescent="0.25">
      <c r="A11" t="s">
        <v>93</v>
      </c>
    </row>
    <row r="13" spans="1:21" x14ac:dyDescent="0.25">
      <c r="B13" s="26" t="s">
        <v>88</v>
      </c>
      <c r="C13" s="26"/>
      <c r="D13" s="27" t="s">
        <v>1</v>
      </c>
      <c r="F13" s="27" t="s">
        <v>66</v>
      </c>
      <c r="H13" s="27" t="s">
        <v>6</v>
      </c>
      <c r="J13" s="27" t="s">
        <v>76</v>
      </c>
      <c r="Q13" s="35" t="s">
        <v>242</v>
      </c>
      <c r="U13" s="35" t="s">
        <v>254</v>
      </c>
    </row>
    <row r="14" spans="1:21" x14ac:dyDescent="0.25">
      <c r="B14" s="26"/>
      <c r="C14" s="26"/>
      <c r="D14" s="27"/>
      <c r="F14" s="27"/>
      <c r="H14" s="27"/>
      <c r="J14" s="27"/>
      <c r="Q14" s="35" t="s">
        <v>243</v>
      </c>
      <c r="U14" s="35" t="s">
        <v>247</v>
      </c>
    </row>
    <row r="15" spans="1:21" ht="15" customHeight="1" x14ac:dyDescent="0.25">
      <c r="B15" s="25" t="s">
        <v>92</v>
      </c>
      <c r="C15" s="25"/>
      <c r="D15" s="21" t="s">
        <v>23</v>
      </c>
      <c r="E15" s="6"/>
      <c r="F15" s="22" t="s">
        <v>85</v>
      </c>
      <c r="G15" s="6"/>
      <c r="H15" s="23" t="s">
        <v>241</v>
      </c>
      <c r="I15" s="6"/>
      <c r="J15" s="23" t="s">
        <v>84</v>
      </c>
      <c r="K15" s="6"/>
      <c r="Q15" t="s">
        <v>23</v>
      </c>
      <c r="U15" t="s">
        <v>38</v>
      </c>
    </row>
    <row r="16" spans="1:21" x14ac:dyDescent="0.25">
      <c r="B16" s="25"/>
      <c r="C16" s="25"/>
      <c r="D16" s="21"/>
      <c r="F16" s="22"/>
      <c r="H16" s="22"/>
      <c r="J16" s="22"/>
      <c r="L16" s="9"/>
      <c r="N16" s="34"/>
      <c r="O16" s="34"/>
      <c r="P16" s="34"/>
      <c r="Q16" t="s">
        <v>16</v>
      </c>
      <c r="U16" t="s">
        <v>35</v>
      </c>
    </row>
    <row r="17" spans="2:21" x14ac:dyDescent="0.25">
      <c r="B17" s="25"/>
      <c r="C17" s="25"/>
      <c r="D17" s="21" t="s">
        <v>16</v>
      </c>
      <c r="E17" s="6"/>
      <c r="F17" s="22" t="s">
        <v>72</v>
      </c>
      <c r="G17" s="6"/>
      <c r="H17" s="22" t="s">
        <v>35</v>
      </c>
      <c r="I17" s="6"/>
      <c r="J17" s="22" t="s">
        <v>237</v>
      </c>
      <c r="K17" s="6"/>
      <c r="L17" s="9"/>
      <c r="N17" s="34"/>
      <c r="O17" s="34"/>
      <c r="P17" s="34"/>
      <c r="Q17" t="s">
        <v>83</v>
      </c>
      <c r="U17" t="s">
        <v>239</v>
      </c>
    </row>
    <row r="18" spans="2:21" x14ac:dyDescent="0.25">
      <c r="B18" s="25"/>
      <c r="C18" s="25"/>
      <c r="D18" s="21"/>
      <c r="F18" s="22"/>
      <c r="H18" s="22"/>
      <c r="J18" s="22"/>
      <c r="N18" s="34"/>
      <c r="O18" s="34"/>
      <c r="P18" s="34"/>
      <c r="Q18" t="s">
        <v>9</v>
      </c>
      <c r="U18" t="s">
        <v>238</v>
      </c>
    </row>
    <row r="19" spans="2:21" x14ac:dyDescent="0.25">
      <c r="B19" s="25"/>
      <c r="C19" s="25"/>
      <c r="D19" s="21" t="s">
        <v>83</v>
      </c>
      <c r="E19" s="6"/>
      <c r="F19" s="24" t="s">
        <v>82</v>
      </c>
      <c r="G19" s="6"/>
      <c r="H19" s="23" t="s">
        <v>239</v>
      </c>
      <c r="I19" s="6"/>
      <c r="J19" s="22" t="s">
        <v>236</v>
      </c>
      <c r="K19" s="6"/>
      <c r="N19" s="34"/>
      <c r="O19" s="34"/>
      <c r="P19" s="34"/>
      <c r="S19" s="35" t="s">
        <v>259</v>
      </c>
      <c r="U19" t="s">
        <v>240</v>
      </c>
    </row>
    <row r="20" spans="2:21" x14ac:dyDescent="0.25">
      <c r="B20" s="25"/>
      <c r="C20" s="25"/>
      <c r="D20" s="21"/>
      <c r="F20" s="24"/>
      <c r="H20" s="23"/>
      <c r="J20" s="22"/>
      <c r="S20" s="35" t="s">
        <v>246</v>
      </c>
    </row>
    <row r="21" spans="2:21" x14ac:dyDescent="0.25">
      <c r="B21" s="25"/>
      <c r="C21" s="25"/>
      <c r="D21" s="21" t="s">
        <v>9</v>
      </c>
      <c r="E21" s="6"/>
      <c r="F21" s="22" t="s">
        <v>68</v>
      </c>
      <c r="G21" s="6"/>
      <c r="H21" s="23" t="s">
        <v>238</v>
      </c>
      <c r="I21" s="6"/>
      <c r="J21" s="22" t="s">
        <v>89</v>
      </c>
      <c r="K21" s="6"/>
      <c r="S21" s="35" t="s">
        <v>243</v>
      </c>
      <c r="U21" s="35" t="s">
        <v>256</v>
      </c>
    </row>
    <row r="22" spans="2:21" x14ac:dyDescent="0.25">
      <c r="B22" s="25"/>
      <c r="C22" s="25"/>
      <c r="D22" s="21"/>
      <c r="F22" s="22"/>
      <c r="H22" s="23"/>
      <c r="J22" s="22"/>
      <c r="Q22" s="35" t="s">
        <v>244</v>
      </c>
      <c r="S22" s="35" t="s">
        <v>245</v>
      </c>
      <c r="U22" s="35" t="s">
        <v>248</v>
      </c>
    </row>
    <row r="23" spans="2:21" x14ac:dyDescent="0.25">
      <c r="B23" s="25"/>
      <c r="C23" s="25"/>
      <c r="D23" s="5"/>
      <c r="F23" s="22" t="s">
        <v>81</v>
      </c>
      <c r="G23" s="6"/>
      <c r="H23" s="22" t="s">
        <v>240</v>
      </c>
      <c r="I23" s="6"/>
      <c r="J23" s="8"/>
      <c r="K23" s="33"/>
      <c r="Q23" s="35" t="s">
        <v>245</v>
      </c>
      <c r="S23" s="35" t="s">
        <v>247</v>
      </c>
      <c r="U23" t="s">
        <v>255</v>
      </c>
    </row>
    <row r="24" spans="2:21" x14ac:dyDescent="0.25">
      <c r="B24" s="25"/>
      <c r="C24" s="25"/>
      <c r="D24" s="5"/>
      <c r="F24" s="22"/>
      <c r="H24" s="22"/>
      <c r="J24" s="8"/>
      <c r="K24" s="33"/>
      <c r="Q24" t="s">
        <v>85</v>
      </c>
      <c r="S24" s="35" t="s">
        <v>248</v>
      </c>
      <c r="U24" t="s">
        <v>257</v>
      </c>
    </row>
    <row r="25" spans="2:21" x14ac:dyDescent="0.25">
      <c r="B25" s="50" t="s">
        <v>88</v>
      </c>
      <c r="C25" s="50"/>
      <c r="D25" s="51" t="s">
        <v>1</v>
      </c>
      <c r="E25" s="52"/>
      <c r="F25" s="51" t="s">
        <v>66</v>
      </c>
      <c r="G25" s="52"/>
      <c r="H25" s="51" t="s">
        <v>6</v>
      </c>
      <c r="I25" s="52"/>
      <c r="J25" s="51" t="s">
        <v>76</v>
      </c>
      <c r="K25" s="52"/>
      <c r="Q25" t="s">
        <v>82</v>
      </c>
      <c r="S25" t="s">
        <v>250</v>
      </c>
      <c r="U25" t="s">
        <v>89</v>
      </c>
    </row>
    <row r="26" spans="2:21" x14ac:dyDescent="0.25">
      <c r="B26" s="53"/>
      <c r="C26" s="53"/>
      <c r="D26" s="54"/>
      <c r="E26" s="33"/>
      <c r="F26" s="54"/>
      <c r="G26" s="33"/>
      <c r="H26" s="54"/>
      <c r="I26" s="33"/>
      <c r="J26" s="54"/>
      <c r="K26" s="33"/>
      <c r="Q26" t="s">
        <v>68</v>
      </c>
      <c r="S26" t="s">
        <v>251</v>
      </c>
    </row>
    <row r="27" spans="2:21" ht="15" customHeight="1" x14ac:dyDescent="0.25">
      <c r="B27" s="25" t="s">
        <v>91</v>
      </c>
      <c r="C27" s="25"/>
      <c r="D27" s="21" t="s">
        <v>23</v>
      </c>
      <c r="E27" s="6"/>
      <c r="F27" s="22" t="s">
        <v>85</v>
      </c>
      <c r="G27" s="6"/>
      <c r="H27" s="22" t="s">
        <v>38</v>
      </c>
      <c r="I27" s="6"/>
      <c r="J27" s="23" t="s">
        <v>84</v>
      </c>
      <c r="K27" s="6"/>
      <c r="Q27" t="s">
        <v>81</v>
      </c>
      <c r="S27" t="s">
        <v>252</v>
      </c>
    </row>
    <row r="28" spans="2:21" x14ac:dyDescent="0.25">
      <c r="B28" s="25"/>
      <c r="C28" s="25"/>
      <c r="D28" s="21"/>
      <c r="F28" s="22"/>
      <c r="H28" s="22"/>
      <c r="J28" s="22"/>
      <c r="S28" t="s">
        <v>253</v>
      </c>
    </row>
    <row r="29" spans="2:21" x14ac:dyDescent="0.25">
      <c r="B29" s="25"/>
      <c r="C29" s="25"/>
      <c r="D29" s="21" t="s">
        <v>16</v>
      </c>
      <c r="E29" s="6"/>
      <c r="F29" s="23" t="s">
        <v>72</v>
      </c>
      <c r="G29" s="6"/>
      <c r="H29" s="22" t="s">
        <v>35</v>
      </c>
      <c r="I29" s="6"/>
      <c r="J29" s="22" t="s">
        <v>237</v>
      </c>
      <c r="K29" s="6"/>
    </row>
    <row r="30" spans="2:21" x14ac:dyDescent="0.25">
      <c r="B30" s="25"/>
      <c r="C30" s="25"/>
      <c r="D30" s="21"/>
      <c r="F30" s="22"/>
      <c r="H30" s="22"/>
      <c r="J30" s="22"/>
    </row>
    <row r="31" spans="2:21" x14ac:dyDescent="0.25">
      <c r="B31" s="25"/>
      <c r="C31" s="25"/>
      <c r="D31" s="21" t="s">
        <v>83</v>
      </c>
      <c r="E31" s="6"/>
      <c r="F31" s="24" t="s">
        <v>82</v>
      </c>
      <c r="G31" s="6"/>
      <c r="H31" s="23" t="s">
        <v>239</v>
      </c>
      <c r="I31" s="6"/>
      <c r="J31" s="22" t="s">
        <v>236</v>
      </c>
      <c r="K31" s="6"/>
    </row>
    <row r="32" spans="2:21" x14ac:dyDescent="0.25">
      <c r="B32" s="25"/>
      <c r="C32" s="25"/>
      <c r="D32" s="21"/>
      <c r="F32" s="24"/>
      <c r="H32" s="23"/>
      <c r="J32" s="22"/>
    </row>
    <row r="33" spans="2:11" x14ac:dyDescent="0.25">
      <c r="B33" s="25"/>
      <c r="C33" s="25"/>
      <c r="D33" s="21" t="s">
        <v>9</v>
      </c>
      <c r="E33" s="6"/>
      <c r="F33" s="22" t="s">
        <v>68</v>
      </c>
      <c r="G33" s="6"/>
      <c r="H33" s="23" t="s">
        <v>238</v>
      </c>
      <c r="I33" s="6"/>
      <c r="J33" s="22" t="s">
        <v>89</v>
      </c>
      <c r="K33" s="6"/>
    </row>
    <row r="34" spans="2:11" x14ac:dyDescent="0.25">
      <c r="B34" s="25"/>
      <c r="C34" s="25"/>
      <c r="D34" s="21"/>
      <c r="F34" s="22"/>
      <c r="H34" s="23"/>
      <c r="J34" s="22"/>
    </row>
    <row r="35" spans="2:11" x14ac:dyDescent="0.25">
      <c r="B35" s="25"/>
      <c r="C35" s="25"/>
      <c r="D35" s="5"/>
      <c r="F35" s="22" t="s">
        <v>81</v>
      </c>
      <c r="G35" s="6"/>
      <c r="H35" s="22" t="s">
        <v>240</v>
      </c>
      <c r="I35" s="6"/>
      <c r="J35" s="8"/>
      <c r="K35" s="33"/>
    </row>
    <row r="36" spans="2:11" x14ac:dyDescent="0.25">
      <c r="B36" s="25"/>
      <c r="C36" s="25"/>
      <c r="D36" s="5"/>
      <c r="F36" s="22"/>
      <c r="H36" s="22"/>
      <c r="J36" s="8"/>
      <c r="K36" s="33"/>
    </row>
    <row r="37" spans="2:11" x14ac:dyDescent="0.25">
      <c r="B37" s="50" t="s">
        <v>88</v>
      </c>
      <c r="C37" s="50"/>
      <c r="D37" s="51" t="s">
        <v>1</v>
      </c>
      <c r="E37" s="52"/>
      <c r="F37" s="51" t="s">
        <v>66</v>
      </c>
      <c r="G37" s="52"/>
      <c r="H37" s="51" t="s">
        <v>6</v>
      </c>
      <c r="I37" s="52"/>
      <c r="J37" s="51" t="s">
        <v>76</v>
      </c>
      <c r="K37" s="52"/>
    </row>
    <row r="38" spans="2:11" x14ac:dyDescent="0.25">
      <c r="B38" s="53"/>
      <c r="C38" s="53"/>
      <c r="D38" s="54"/>
      <c r="E38" s="33"/>
      <c r="F38" s="54"/>
      <c r="G38" s="33"/>
      <c r="H38" s="54"/>
      <c r="I38" s="33"/>
      <c r="J38" s="54"/>
      <c r="K38" s="33"/>
    </row>
    <row r="39" spans="2:11" ht="15" customHeight="1" x14ac:dyDescent="0.25">
      <c r="B39" s="55" t="s">
        <v>90</v>
      </c>
      <c r="C39" s="55"/>
      <c r="D39" s="56" t="s">
        <v>23</v>
      </c>
      <c r="E39" s="6"/>
      <c r="F39" s="57" t="s">
        <v>85</v>
      </c>
      <c r="G39" s="6"/>
      <c r="H39" s="57" t="s">
        <v>38</v>
      </c>
      <c r="I39" s="6"/>
      <c r="J39" s="58" t="s">
        <v>17</v>
      </c>
      <c r="K39" s="6"/>
    </row>
    <row r="40" spans="2:11" x14ac:dyDescent="0.25">
      <c r="B40" s="55"/>
      <c r="C40" s="55"/>
      <c r="D40" s="56"/>
      <c r="E40" s="33"/>
      <c r="F40" s="57"/>
      <c r="G40" s="33"/>
      <c r="H40" s="57"/>
      <c r="I40" s="33"/>
      <c r="J40" s="57"/>
      <c r="K40" s="33"/>
    </row>
    <row r="41" spans="2:11" ht="15" customHeight="1" x14ac:dyDescent="0.25">
      <c r="B41" s="55"/>
      <c r="C41" s="55"/>
      <c r="D41" s="56" t="s">
        <v>16</v>
      </c>
      <c r="E41" s="6"/>
      <c r="F41" s="57" t="s">
        <v>72</v>
      </c>
      <c r="G41" s="6"/>
      <c r="H41" s="57" t="s">
        <v>35</v>
      </c>
      <c r="I41" s="6"/>
      <c r="J41" s="57" t="s">
        <v>237</v>
      </c>
      <c r="K41" s="6"/>
    </row>
    <row r="42" spans="2:11" x14ac:dyDescent="0.25">
      <c r="B42" s="55"/>
      <c r="C42" s="55"/>
      <c r="D42" s="56"/>
      <c r="E42" s="33"/>
      <c r="F42" s="57"/>
      <c r="G42" s="33"/>
      <c r="H42" s="57"/>
      <c r="I42" s="33"/>
      <c r="J42" s="57"/>
      <c r="K42" s="33"/>
    </row>
    <row r="43" spans="2:11" x14ac:dyDescent="0.25">
      <c r="B43" s="55"/>
      <c r="C43" s="55"/>
      <c r="D43" s="56" t="s">
        <v>83</v>
      </c>
      <c r="E43" s="6"/>
      <c r="F43" s="59" t="s">
        <v>82</v>
      </c>
      <c r="G43" s="6"/>
      <c r="H43" s="57" t="s">
        <v>239</v>
      </c>
      <c r="I43" s="6"/>
      <c r="J43" s="57" t="s">
        <v>236</v>
      </c>
      <c r="K43" s="6"/>
    </row>
    <row r="44" spans="2:11" x14ac:dyDescent="0.25">
      <c r="B44" s="55"/>
      <c r="C44" s="55"/>
      <c r="D44" s="56"/>
      <c r="E44" s="33"/>
      <c r="F44" s="59"/>
      <c r="G44" s="33"/>
      <c r="H44" s="57"/>
      <c r="I44" s="33"/>
      <c r="J44" s="57"/>
      <c r="K44" s="33"/>
    </row>
    <row r="45" spans="2:11" ht="15" customHeight="1" x14ac:dyDescent="0.25">
      <c r="B45" s="55"/>
      <c r="C45" s="55"/>
      <c r="D45" s="56" t="s">
        <v>9</v>
      </c>
      <c r="E45" s="6"/>
      <c r="F45" s="57" t="s">
        <v>68</v>
      </c>
      <c r="G45" s="6"/>
      <c r="H45" s="57" t="s">
        <v>238</v>
      </c>
      <c r="I45" s="6"/>
      <c r="J45" s="57" t="s">
        <v>89</v>
      </c>
      <c r="K45" s="6"/>
    </row>
    <row r="46" spans="2:11" x14ac:dyDescent="0.25">
      <c r="B46" s="55"/>
      <c r="C46" s="55"/>
      <c r="D46" s="56"/>
      <c r="E46" s="33"/>
      <c r="F46" s="57"/>
      <c r="G46" s="33"/>
      <c r="H46" s="57"/>
      <c r="I46" s="33"/>
      <c r="J46" s="57"/>
      <c r="K46" s="33"/>
    </row>
    <row r="47" spans="2:11" x14ac:dyDescent="0.25">
      <c r="B47" s="55"/>
      <c r="C47" s="55"/>
      <c r="D47" s="60"/>
      <c r="E47" s="33"/>
      <c r="F47" s="57" t="s">
        <v>81</v>
      </c>
      <c r="G47" s="6"/>
      <c r="H47" s="57" t="s">
        <v>240</v>
      </c>
      <c r="I47" s="6"/>
      <c r="J47" s="61"/>
      <c r="K47" s="33"/>
    </row>
    <row r="48" spans="2:11" x14ac:dyDescent="0.25">
      <c r="B48" s="55"/>
      <c r="C48" s="55"/>
      <c r="D48" s="60"/>
      <c r="E48" s="33"/>
      <c r="F48" s="57"/>
      <c r="G48" s="33"/>
      <c r="H48" s="57"/>
      <c r="I48" s="33"/>
      <c r="J48" s="61"/>
      <c r="K48" s="33"/>
    </row>
    <row r="49" spans="2:11" x14ac:dyDescent="0.25">
      <c r="B49" s="50" t="s">
        <v>88</v>
      </c>
      <c r="C49" s="50"/>
      <c r="D49" s="51" t="s">
        <v>1</v>
      </c>
      <c r="E49" s="52"/>
      <c r="F49" s="51" t="s">
        <v>66</v>
      </c>
      <c r="G49" s="52"/>
      <c r="H49" s="51" t="s">
        <v>6</v>
      </c>
      <c r="I49" s="52"/>
      <c r="J49" s="51" t="s">
        <v>76</v>
      </c>
      <c r="K49" s="52"/>
    </row>
    <row r="50" spans="2:11" x14ac:dyDescent="0.25">
      <c r="B50" s="53"/>
      <c r="C50" s="53"/>
      <c r="D50" s="54"/>
      <c r="E50" s="33"/>
      <c r="F50" s="54"/>
      <c r="G50" s="33"/>
      <c r="H50" s="54"/>
      <c r="I50" s="33"/>
      <c r="J50" s="54"/>
      <c r="K50" s="33"/>
    </row>
    <row r="51" spans="2:11" ht="15" customHeight="1" x14ac:dyDescent="0.25">
      <c r="B51" s="25" t="s">
        <v>86</v>
      </c>
      <c r="C51" s="25"/>
      <c r="D51" s="21" t="s">
        <v>23</v>
      </c>
      <c r="E51" s="6"/>
      <c r="F51" s="22" t="s">
        <v>85</v>
      </c>
      <c r="G51" s="6"/>
      <c r="H51" s="22" t="s">
        <v>38</v>
      </c>
      <c r="I51" s="6"/>
      <c r="J51" s="23" t="s">
        <v>84</v>
      </c>
      <c r="K51" s="6"/>
    </row>
    <row r="52" spans="2:11" x14ac:dyDescent="0.25">
      <c r="B52" s="25"/>
      <c r="C52" s="25"/>
      <c r="D52" s="21"/>
      <c r="F52" s="22"/>
      <c r="H52" s="22"/>
      <c r="J52" s="22"/>
    </row>
    <row r="53" spans="2:11" x14ac:dyDescent="0.25">
      <c r="B53" s="25"/>
      <c r="C53" s="25"/>
      <c r="D53" s="21" t="s">
        <v>16</v>
      </c>
      <c r="E53" s="6"/>
      <c r="F53" s="22" t="s">
        <v>72</v>
      </c>
      <c r="G53" s="6"/>
      <c r="H53" s="22" t="s">
        <v>35</v>
      </c>
      <c r="I53" s="6"/>
      <c r="J53" s="22" t="s">
        <v>237</v>
      </c>
      <c r="K53" s="6"/>
    </row>
    <row r="54" spans="2:11" x14ac:dyDescent="0.25">
      <c r="B54" s="25"/>
      <c r="C54" s="25"/>
      <c r="D54" s="21"/>
      <c r="F54" s="22"/>
      <c r="H54" s="22"/>
      <c r="J54" s="22"/>
    </row>
    <row r="55" spans="2:11" x14ac:dyDescent="0.25">
      <c r="B55" s="25"/>
      <c r="C55" s="25"/>
      <c r="D55" s="21" t="s">
        <v>83</v>
      </c>
      <c r="E55" s="6"/>
      <c r="F55" s="24" t="s">
        <v>82</v>
      </c>
      <c r="G55" s="6"/>
      <c r="H55" s="22" t="s">
        <v>239</v>
      </c>
      <c r="I55" s="6"/>
      <c r="J55" s="22" t="s">
        <v>236</v>
      </c>
      <c r="K55" s="6"/>
    </row>
    <row r="56" spans="2:11" x14ac:dyDescent="0.25">
      <c r="B56" s="25"/>
      <c r="C56" s="25"/>
      <c r="D56" s="21"/>
      <c r="F56" s="24"/>
      <c r="H56" s="22"/>
      <c r="J56" s="22"/>
    </row>
    <row r="57" spans="2:11" x14ac:dyDescent="0.25">
      <c r="B57" s="25"/>
      <c r="C57" s="25"/>
      <c r="D57" s="21" t="s">
        <v>9</v>
      </c>
      <c r="E57" s="6"/>
      <c r="F57" s="22" t="s">
        <v>68</v>
      </c>
      <c r="G57" s="6"/>
      <c r="H57" s="22" t="s">
        <v>238</v>
      </c>
      <c r="I57" s="6"/>
      <c r="J57" s="22" t="s">
        <v>89</v>
      </c>
      <c r="K57" s="6"/>
    </row>
    <row r="58" spans="2:11" x14ac:dyDescent="0.25">
      <c r="B58" s="25"/>
      <c r="C58" s="25"/>
      <c r="D58" s="21"/>
      <c r="F58" s="22"/>
      <c r="H58" s="22"/>
      <c r="J58" s="22"/>
    </row>
    <row r="59" spans="2:11" ht="15" customHeight="1" x14ac:dyDescent="0.25">
      <c r="B59" s="25"/>
      <c r="C59" s="25"/>
      <c r="D59" s="5"/>
      <c r="F59" s="22" t="s">
        <v>81</v>
      </c>
      <c r="G59" s="6"/>
      <c r="H59" s="23" t="s">
        <v>260</v>
      </c>
      <c r="I59" s="6"/>
      <c r="J59" s="8"/>
      <c r="K59" s="33"/>
    </row>
    <row r="60" spans="2:11" x14ac:dyDescent="0.25">
      <c r="B60" s="25"/>
      <c r="C60" s="25"/>
      <c r="D60" s="5"/>
      <c r="F60" s="22"/>
      <c r="H60" s="22"/>
      <c r="J60" s="8"/>
      <c r="K60" s="33"/>
    </row>
    <row r="67" spans="15:23" ht="15" customHeight="1" x14ac:dyDescent="0.25">
      <c r="P67" s="36"/>
    </row>
    <row r="68" spans="15:23" x14ac:dyDescent="0.25">
      <c r="P68" s="36"/>
    </row>
    <row r="71" spans="15:23" x14ac:dyDescent="0.25">
      <c r="O71" s="37" t="s">
        <v>261</v>
      </c>
      <c r="W71" s="37" t="s">
        <v>261</v>
      </c>
    </row>
    <row r="72" spans="15:23" x14ac:dyDescent="0.25">
      <c r="O72" s="37"/>
      <c r="Q72" s="45" t="s">
        <v>242</v>
      </c>
      <c r="U72" s="39" t="s">
        <v>254</v>
      </c>
      <c r="W72" s="37"/>
    </row>
    <row r="73" spans="15:23" x14ac:dyDescent="0.25">
      <c r="Q73" s="46" t="s">
        <v>243</v>
      </c>
      <c r="U73" s="41" t="s">
        <v>247</v>
      </c>
    </row>
    <row r="74" spans="15:23" x14ac:dyDescent="0.25">
      <c r="Q74" s="47" t="s">
        <v>23</v>
      </c>
      <c r="S74" s="39" t="s">
        <v>259</v>
      </c>
      <c r="U74" s="43" t="s">
        <v>38</v>
      </c>
    </row>
    <row r="75" spans="15:23" x14ac:dyDescent="0.25">
      <c r="Q75" s="47" t="s">
        <v>16</v>
      </c>
      <c r="S75" s="41" t="s">
        <v>246</v>
      </c>
      <c r="U75" s="43" t="s">
        <v>35</v>
      </c>
    </row>
    <row r="76" spans="15:23" x14ac:dyDescent="0.25">
      <c r="Q76" s="47" t="s">
        <v>83</v>
      </c>
      <c r="S76" s="42" t="s">
        <v>243</v>
      </c>
      <c r="U76" s="43" t="s">
        <v>239</v>
      </c>
    </row>
    <row r="77" spans="15:23" x14ac:dyDescent="0.25">
      <c r="Q77" s="48" t="s">
        <v>9</v>
      </c>
      <c r="S77" s="42" t="s">
        <v>245</v>
      </c>
      <c r="U77" s="43" t="s">
        <v>238</v>
      </c>
    </row>
    <row r="78" spans="15:23" x14ac:dyDescent="0.25">
      <c r="S78" s="42" t="s">
        <v>247</v>
      </c>
      <c r="U78" s="44" t="s">
        <v>240</v>
      </c>
    </row>
    <row r="79" spans="15:23" x14ac:dyDescent="0.25">
      <c r="S79" s="42" t="s">
        <v>248</v>
      </c>
    </row>
    <row r="80" spans="15:23" x14ac:dyDescent="0.25">
      <c r="O80" s="37" t="s">
        <v>261</v>
      </c>
      <c r="S80" s="43" t="s">
        <v>249</v>
      </c>
      <c r="W80" s="37" t="s">
        <v>261</v>
      </c>
    </row>
    <row r="81" spans="15:23" ht="15" customHeight="1" x14ac:dyDescent="0.25">
      <c r="O81" s="37"/>
      <c r="Q81" s="45" t="s">
        <v>244</v>
      </c>
      <c r="S81" s="43" t="s">
        <v>250</v>
      </c>
      <c r="U81" s="39" t="s">
        <v>256</v>
      </c>
      <c r="W81" s="37"/>
    </row>
    <row r="82" spans="15:23" x14ac:dyDescent="0.25">
      <c r="Q82" s="46" t="s">
        <v>245</v>
      </c>
      <c r="S82" s="43" t="s">
        <v>251</v>
      </c>
      <c r="U82" s="41" t="s">
        <v>248</v>
      </c>
    </row>
    <row r="83" spans="15:23" x14ac:dyDescent="0.25">
      <c r="Q83" s="47" t="s">
        <v>85</v>
      </c>
      <c r="S83" s="43" t="s">
        <v>252</v>
      </c>
      <c r="U83" s="43" t="s">
        <v>255</v>
      </c>
    </row>
    <row r="84" spans="15:23" x14ac:dyDescent="0.25">
      <c r="Q84" s="47" t="s">
        <v>72</v>
      </c>
      <c r="S84" s="44" t="s">
        <v>253</v>
      </c>
      <c r="U84" s="43" t="s">
        <v>257</v>
      </c>
    </row>
    <row r="85" spans="15:23" x14ac:dyDescent="0.25">
      <c r="Q85" s="47" t="s">
        <v>82</v>
      </c>
      <c r="U85" s="43" t="s">
        <v>258</v>
      </c>
    </row>
    <row r="86" spans="15:23" x14ac:dyDescent="0.25">
      <c r="Q86" s="47" t="s">
        <v>68</v>
      </c>
      <c r="S86" s="40" t="s">
        <v>261</v>
      </c>
      <c r="U86" s="44" t="s">
        <v>89</v>
      </c>
    </row>
    <row r="87" spans="15:23" x14ac:dyDescent="0.25">
      <c r="Q87" s="48" t="s">
        <v>81</v>
      </c>
      <c r="S87" s="38"/>
    </row>
    <row r="88" spans="15:23" x14ac:dyDescent="0.25">
      <c r="S88" s="49" t="s">
        <v>262</v>
      </c>
    </row>
    <row r="91" spans="15:23" x14ac:dyDescent="0.25">
      <c r="S91" s="49" t="s">
        <v>263</v>
      </c>
    </row>
  </sheetData>
  <mergeCells count="101">
    <mergeCell ref="W71:W72"/>
    <mergeCell ref="W80:W81"/>
    <mergeCell ref="O71:O72"/>
    <mergeCell ref="P67:P68"/>
    <mergeCell ref="O80:O81"/>
    <mergeCell ref="J21:J22"/>
    <mergeCell ref="D15:D16"/>
    <mergeCell ref="D17:D18"/>
    <mergeCell ref="D19:D20"/>
    <mergeCell ref="D21:D22"/>
    <mergeCell ref="F15:F16"/>
    <mergeCell ref="F17:F18"/>
    <mergeCell ref="F19:F20"/>
    <mergeCell ref="F21:F22"/>
    <mergeCell ref="H15:H16"/>
    <mergeCell ref="J27:J28"/>
    <mergeCell ref="D13:D14"/>
    <mergeCell ref="F13:F14"/>
    <mergeCell ref="H13:H14"/>
    <mergeCell ref="J13:J14"/>
    <mergeCell ref="H17:H18"/>
    <mergeCell ref="H19:H20"/>
    <mergeCell ref="H21:H22"/>
    <mergeCell ref="H23:H24"/>
    <mergeCell ref="D27:D28"/>
    <mergeCell ref="F27:F28"/>
    <mergeCell ref="H27:H28"/>
    <mergeCell ref="F23:F24"/>
    <mergeCell ref="J15:J16"/>
    <mergeCell ref="J17:J18"/>
    <mergeCell ref="J19:J20"/>
    <mergeCell ref="B13:C14"/>
    <mergeCell ref="B37:C38"/>
    <mergeCell ref="D37:D38"/>
    <mergeCell ref="F37:F38"/>
    <mergeCell ref="H37:H38"/>
    <mergeCell ref="F33:F34"/>
    <mergeCell ref="B27:C36"/>
    <mergeCell ref="B15:C24"/>
    <mergeCell ref="J37:J38"/>
    <mergeCell ref="B25:C26"/>
    <mergeCell ref="D25:D26"/>
    <mergeCell ref="F25:F26"/>
    <mergeCell ref="H25:H26"/>
    <mergeCell ref="J25:J26"/>
    <mergeCell ref="D29:D30"/>
    <mergeCell ref="D31:D32"/>
    <mergeCell ref="D33:D34"/>
    <mergeCell ref="F29:F30"/>
    <mergeCell ref="J29:J30"/>
    <mergeCell ref="H29:H30"/>
    <mergeCell ref="H31:H32"/>
    <mergeCell ref="H33:H34"/>
    <mergeCell ref="F31:F32"/>
    <mergeCell ref="J31:J32"/>
    <mergeCell ref="B39:C48"/>
    <mergeCell ref="D39:D40"/>
    <mergeCell ref="F39:F40"/>
    <mergeCell ref="H39:H40"/>
    <mergeCell ref="J39:J40"/>
    <mergeCell ref="H41:H42"/>
    <mergeCell ref="H43:H44"/>
    <mergeCell ref="H45:H46"/>
    <mergeCell ref="H47:H48"/>
    <mergeCell ref="F47:F48"/>
    <mergeCell ref="B49:C50"/>
    <mergeCell ref="D49:D50"/>
    <mergeCell ref="F49:F50"/>
    <mergeCell ref="H49:H50"/>
    <mergeCell ref="J49:J50"/>
    <mergeCell ref="J43:J44"/>
    <mergeCell ref="B51:C60"/>
    <mergeCell ref="D51:D52"/>
    <mergeCell ref="F51:F52"/>
    <mergeCell ref="H51:H52"/>
    <mergeCell ref="J51:J52"/>
    <mergeCell ref="D53:D54"/>
    <mergeCell ref="F53:F54"/>
    <mergeCell ref="J53:J54"/>
    <mergeCell ref="D55:D56"/>
    <mergeCell ref="F55:F56"/>
    <mergeCell ref="H53:H54"/>
    <mergeCell ref="H55:H56"/>
    <mergeCell ref="J55:J56"/>
    <mergeCell ref="H57:H58"/>
    <mergeCell ref="H59:H60"/>
    <mergeCell ref="D57:D58"/>
    <mergeCell ref="F57:F58"/>
    <mergeCell ref="J57:J58"/>
    <mergeCell ref="F59:F60"/>
    <mergeCell ref="J33:J34"/>
    <mergeCell ref="F35:F36"/>
    <mergeCell ref="D45:D46"/>
    <mergeCell ref="F45:F46"/>
    <mergeCell ref="J45:J46"/>
    <mergeCell ref="D41:D42"/>
    <mergeCell ref="F41:F42"/>
    <mergeCell ref="J41:J42"/>
    <mergeCell ref="H35:H36"/>
    <mergeCell ref="D43:D44"/>
    <mergeCell ref="F43:F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40EE-C85C-431D-B1E3-E35D889A07CB}">
  <dimension ref="A1:AA23"/>
  <sheetViews>
    <sheetView workbookViewId="0">
      <selection activeCell="D1" sqref="D1:D20"/>
    </sheetView>
  </sheetViews>
  <sheetFormatPr defaultRowHeight="15" x14ac:dyDescent="0.25"/>
  <cols>
    <col min="1" max="1" width="3.140625" bestFit="1" customWidth="1"/>
    <col min="2" max="2" width="13.7109375" bestFit="1" customWidth="1"/>
    <col min="3" max="3" width="23.28515625" bestFit="1" customWidth="1"/>
    <col min="4" max="4" width="31.85546875" bestFit="1" customWidth="1"/>
    <col min="5" max="5" width="40" bestFit="1" customWidth="1"/>
    <col min="6" max="6" width="45.7109375" bestFit="1" customWidth="1"/>
    <col min="7" max="7" width="51" bestFit="1" customWidth="1"/>
    <col min="8" max="39" width="9.140625" customWidth="1"/>
  </cols>
  <sheetData>
    <row r="1" spans="1:27" x14ac:dyDescent="0.25">
      <c r="D1" s="10" t="s">
        <v>138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</row>
    <row r="2" spans="1:27" x14ac:dyDescent="0.25">
      <c r="D2" s="10" t="s">
        <v>139</v>
      </c>
      <c r="E2" t="s">
        <v>158</v>
      </c>
    </row>
    <row r="3" spans="1:27" x14ac:dyDescent="0.25">
      <c r="C3" t="s">
        <v>123</v>
      </c>
      <c r="D3" s="10" t="s">
        <v>140</v>
      </c>
    </row>
    <row r="4" spans="1:27" x14ac:dyDescent="0.25">
      <c r="A4" s="8"/>
      <c r="C4" t="s">
        <v>124</v>
      </c>
      <c r="D4" s="10" t="s">
        <v>141</v>
      </c>
      <c r="E4" t="s">
        <v>159</v>
      </c>
      <c r="F4" t="s">
        <v>168</v>
      </c>
    </row>
    <row r="5" spans="1:27" x14ac:dyDescent="0.25">
      <c r="C5" t="s">
        <v>125</v>
      </c>
      <c r="D5" s="10" t="s">
        <v>142</v>
      </c>
      <c r="F5" t="s">
        <v>169</v>
      </c>
    </row>
    <row r="6" spans="1:27" x14ac:dyDescent="0.25">
      <c r="C6" t="s">
        <v>126</v>
      </c>
      <c r="D6" s="10" t="s">
        <v>143</v>
      </c>
      <c r="E6" t="s">
        <v>161</v>
      </c>
      <c r="F6" t="s">
        <v>221</v>
      </c>
    </row>
    <row r="7" spans="1:27" x14ac:dyDescent="0.25">
      <c r="B7" t="s">
        <v>117</v>
      </c>
      <c r="C7" t="s">
        <v>127</v>
      </c>
      <c r="D7" s="10" t="s">
        <v>144</v>
      </c>
      <c r="F7" t="s">
        <v>170</v>
      </c>
    </row>
    <row r="8" spans="1:27" x14ac:dyDescent="0.25">
      <c r="B8" t="s">
        <v>118</v>
      </c>
      <c r="C8" t="s">
        <v>128</v>
      </c>
      <c r="D8" s="10" t="s">
        <v>145</v>
      </c>
      <c r="E8" t="s">
        <v>160</v>
      </c>
    </row>
    <row r="9" spans="1:27" x14ac:dyDescent="0.25">
      <c r="A9" s="8" t="s">
        <v>116</v>
      </c>
      <c r="B9" t="s">
        <v>119</v>
      </c>
      <c r="C9" t="s">
        <v>129</v>
      </c>
      <c r="D9" s="10" t="s">
        <v>146</v>
      </c>
    </row>
    <row r="10" spans="1:27" x14ac:dyDescent="0.25">
      <c r="B10" t="s">
        <v>120</v>
      </c>
      <c r="C10" t="s">
        <v>130</v>
      </c>
      <c r="D10" s="10" t="s">
        <v>147</v>
      </c>
      <c r="E10" t="s">
        <v>162</v>
      </c>
      <c r="G10" t="s">
        <v>171</v>
      </c>
    </row>
    <row r="11" spans="1:27" x14ac:dyDescent="0.25">
      <c r="B11" t="s">
        <v>121</v>
      </c>
      <c r="C11" t="s">
        <v>131</v>
      </c>
      <c r="D11" s="10" t="s">
        <v>148</v>
      </c>
    </row>
    <row r="12" spans="1:27" x14ac:dyDescent="0.25">
      <c r="B12" t="s">
        <v>122</v>
      </c>
      <c r="C12" t="s">
        <v>132</v>
      </c>
      <c r="D12" s="10" t="s">
        <v>149</v>
      </c>
      <c r="E12" t="s">
        <v>163</v>
      </c>
    </row>
    <row r="13" spans="1:27" x14ac:dyDescent="0.25">
      <c r="C13" t="s">
        <v>133</v>
      </c>
      <c r="D13" s="10" t="s">
        <v>150</v>
      </c>
    </row>
    <row r="14" spans="1:27" x14ac:dyDescent="0.25">
      <c r="C14" t="s">
        <v>134</v>
      </c>
      <c r="D14" s="10" t="s">
        <v>151</v>
      </c>
      <c r="E14" t="s">
        <v>164</v>
      </c>
    </row>
    <row r="15" spans="1:27" x14ac:dyDescent="0.25">
      <c r="C15" t="s">
        <v>135</v>
      </c>
      <c r="D15" s="10" t="s">
        <v>152</v>
      </c>
    </row>
    <row r="16" spans="1:27" x14ac:dyDescent="0.25">
      <c r="C16" t="s">
        <v>136</v>
      </c>
      <c r="D16" s="10" t="s">
        <v>153</v>
      </c>
      <c r="E16" t="s">
        <v>165</v>
      </c>
    </row>
    <row r="17" spans="2:6" x14ac:dyDescent="0.25">
      <c r="C17" t="s">
        <v>137</v>
      </c>
      <c r="D17" s="10" t="s">
        <v>154</v>
      </c>
    </row>
    <row r="18" spans="2:6" x14ac:dyDescent="0.25">
      <c r="D18" s="10" t="s">
        <v>155</v>
      </c>
      <c r="E18" t="s">
        <v>166</v>
      </c>
    </row>
    <row r="19" spans="2:6" x14ac:dyDescent="0.25">
      <c r="D19" s="10" t="s">
        <v>156</v>
      </c>
    </row>
    <row r="20" spans="2:6" x14ac:dyDescent="0.25">
      <c r="D20" s="10" t="s">
        <v>157</v>
      </c>
      <c r="E20" t="s">
        <v>167</v>
      </c>
    </row>
    <row r="22" spans="2:6" x14ac:dyDescent="0.25">
      <c r="B22">
        <f t="shared" ref="B22" si="0">COUNTA(B1:B20)</f>
        <v>6</v>
      </c>
      <c r="C22">
        <f>COUNTA(C3:C17)</f>
        <v>15</v>
      </c>
      <c r="D22">
        <f>COUNTA(D1:D20)</f>
        <v>20</v>
      </c>
      <c r="E22">
        <f>COUNTA(E1:E20)</f>
        <v>10</v>
      </c>
    </row>
    <row r="23" spans="2:6" x14ac:dyDescent="0.25">
      <c r="E23">
        <v>15</v>
      </c>
      <c r="F2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5B6E-C501-42F2-9C2C-C301C0726427}">
  <dimension ref="A1:J34"/>
  <sheetViews>
    <sheetView workbookViewId="0">
      <selection activeCell="I34" sqref="I34"/>
    </sheetView>
  </sheetViews>
  <sheetFormatPr defaultRowHeight="15" x14ac:dyDescent="0.25"/>
  <sheetData>
    <row r="1" spans="1:7" x14ac:dyDescent="0.25">
      <c r="A1" t="s">
        <v>222</v>
      </c>
      <c r="B1" t="s">
        <v>223</v>
      </c>
      <c r="C1" t="s">
        <v>224</v>
      </c>
      <c r="D1" t="s">
        <v>225</v>
      </c>
    </row>
    <row r="2" spans="1:7" x14ac:dyDescent="0.25">
      <c r="A2">
        <v>4</v>
      </c>
      <c r="B2">
        <v>1</v>
      </c>
      <c r="C2">
        <f>FACT(A2)</f>
        <v>24</v>
      </c>
      <c r="D2">
        <f>FACT(B2)*FACT(A2-B2)</f>
        <v>6</v>
      </c>
      <c r="E2">
        <f>C2/D2</f>
        <v>4</v>
      </c>
    </row>
    <row r="3" spans="1:7" x14ac:dyDescent="0.25">
      <c r="A3">
        <v>4</v>
      </c>
      <c r="B3">
        <v>2</v>
      </c>
      <c r="C3">
        <f>FACT(A3)</f>
        <v>24</v>
      </c>
      <c r="D3">
        <f>FACT(B3)*FACT(A3-B3)</f>
        <v>4</v>
      </c>
      <c r="E3">
        <f>C3/D3</f>
        <v>6</v>
      </c>
    </row>
    <row r="4" spans="1:7" x14ac:dyDescent="0.25">
      <c r="A4">
        <v>4</v>
      </c>
      <c r="B4">
        <v>3</v>
      </c>
      <c r="C4">
        <f>FACT(A4)</f>
        <v>24</v>
      </c>
      <c r="D4">
        <f>FACT(B4)*FACT(A4-B4)</f>
        <v>6</v>
      </c>
      <c r="E4">
        <f>C4/D4</f>
        <v>4</v>
      </c>
    </row>
    <row r="5" spans="1:7" x14ac:dyDescent="0.25">
      <c r="A5">
        <v>4</v>
      </c>
      <c r="B5">
        <v>4</v>
      </c>
      <c r="C5">
        <f>FACT(A5)</f>
        <v>24</v>
      </c>
      <c r="D5">
        <f>FACT(B5)*FACT(A5-B5)</f>
        <v>24</v>
      </c>
      <c r="E5">
        <f>C5/D5</f>
        <v>1</v>
      </c>
    </row>
    <row r="7" spans="1:7" x14ac:dyDescent="0.25">
      <c r="A7">
        <v>6</v>
      </c>
      <c r="B7">
        <v>1</v>
      </c>
      <c r="C7">
        <f>FACT(A7)</f>
        <v>720</v>
      </c>
      <c r="D7">
        <f>FACT(B7)*FACT(A7-B7)</f>
        <v>120</v>
      </c>
      <c r="E7">
        <f>C7/D7</f>
        <v>6</v>
      </c>
      <c r="G7" t="s">
        <v>227</v>
      </c>
    </row>
    <row r="8" spans="1:7" x14ac:dyDescent="0.25">
      <c r="A8">
        <v>6</v>
      </c>
      <c r="B8">
        <v>2</v>
      </c>
      <c r="C8">
        <f t="shared" ref="C8:C12" si="0">FACT(A8)</f>
        <v>720</v>
      </c>
      <c r="D8">
        <f t="shared" ref="D8:D12" si="1">FACT(B8)*FACT(A8-B8)</f>
        <v>48</v>
      </c>
      <c r="E8">
        <f t="shared" ref="E8:E12" si="2">C8/D8</f>
        <v>15</v>
      </c>
      <c r="G8" t="s">
        <v>227</v>
      </c>
    </row>
    <row r="9" spans="1:7" x14ac:dyDescent="0.25">
      <c r="A9">
        <v>6</v>
      </c>
      <c r="B9">
        <v>3</v>
      </c>
      <c r="C9">
        <f t="shared" si="0"/>
        <v>720</v>
      </c>
      <c r="D9">
        <f t="shared" si="1"/>
        <v>36</v>
      </c>
      <c r="E9">
        <f t="shared" si="2"/>
        <v>20</v>
      </c>
      <c r="G9" t="s">
        <v>227</v>
      </c>
    </row>
    <row r="10" spans="1:7" x14ac:dyDescent="0.25">
      <c r="A10">
        <v>6</v>
      </c>
      <c r="B10">
        <v>4</v>
      </c>
      <c r="C10">
        <f t="shared" si="0"/>
        <v>720</v>
      </c>
      <c r="D10">
        <f t="shared" si="1"/>
        <v>48</v>
      </c>
      <c r="E10">
        <f t="shared" si="2"/>
        <v>15</v>
      </c>
      <c r="G10" t="s">
        <v>227</v>
      </c>
    </row>
    <row r="11" spans="1:7" x14ac:dyDescent="0.25">
      <c r="A11">
        <v>6</v>
      </c>
      <c r="B11">
        <v>5</v>
      </c>
      <c r="C11">
        <f t="shared" si="0"/>
        <v>720</v>
      </c>
      <c r="D11">
        <f t="shared" si="1"/>
        <v>120</v>
      </c>
      <c r="E11">
        <f t="shared" si="2"/>
        <v>6</v>
      </c>
      <c r="G11" t="s">
        <v>227</v>
      </c>
    </row>
    <row r="12" spans="1:7" x14ac:dyDescent="0.25">
      <c r="A12">
        <v>6</v>
      </c>
      <c r="B12">
        <v>6</v>
      </c>
      <c r="C12">
        <f t="shared" si="0"/>
        <v>720</v>
      </c>
      <c r="D12">
        <f t="shared" si="1"/>
        <v>720</v>
      </c>
      <c r="E12">
        <f t="shared" si="2"/>
        <v>1</v>
      </c>
      <c r="G12" t="s">
        <v>227</v>
      </c>
    </row>
    <row r="16" spans="1:7" x14ac:dyDescent="0.25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</row>
    <row r="17" spans="1:10" x14ac:dyDescent="0.25">
      <c r="A17" t="s">
        <v>117</v>
      </c>
      <c r="B17" t="s">
        <v>118</v>
      </c>
      <c r="C17" t="s">
        <v>119</v>
      </c>
      <c r="D17" t="s">
        <v>120</v>
      </c>
      <c r="E17" t="s">
        <v>226</v>
      </c>
      <c r="F17" t="s">
        <v>122</v>
      </c>
    </row>
    <row r="20" spans="1:10" x14ac:dyDescent="0.25">
      <c r="A20">
        <v>1</v>
      </c>
      <c r="B20">
        <v>2</v>
      </c>
      <c r="C20">
        <v>3</v>
      </c>
      <c r="D20">
        <v>4</v>
      </c>
      <c r="F20">
        <v>1</v>
      </c>
      <c r="G20">
        <v>2</v>
      </c>
      <c r="H20">
        <v>3</v>
      </c>
      <c r="I20">
        <v>4</v>
      </c>
      <c r="J20">
        <v>5</v>
      </c>
    </row>
    <row r="21" spans="1:10" x14ac:dyDescent="0.25">
      <c r="A21">
        <v>1</v>
      </c>
      <c r="B21">
        <v>2</v>
      </c>
      <c r="C21">
        <v>3</v>
      </c>
      <c r="D21">
        <v>5</v>
      </c>
      <c r="F21">
        <v>1</v>
      </c>
      <c r="G21">
        <v>2</v>
      </c>
      <c r="H21">
        <v>3</v>
      </c>
      <c r="I21">
        <v>4</v>
      </c>
      <c r="J21">
        <v>6</v>
      </c>
    </row>
    <row r="22" spans="1:10" x14ac:dyDescent="0.25">
      <c r="A22">
        <v>1</v>
      </c>
      <c r="B22">
        <v>2</v>
      </c>
      <c r="C22">
        <v>3</v>
      </c>
      <c r="D22">
        <v>6</v>
      </c>
      <c r="F22">
        <v>1</v>
      </c>
      <c r="G22">
        <v>2</v>
      </c>
      <c r="H22">
        <v>3</v>
      </c>
      <c r="I22">
        <v>5</v>
      </c>
      <c r="J22">
        <v>6</v>
      </c>
    </row>
    <row r="23" spans="1:10" x14ac:dyDescent="0.25">
      <c r="A23">
        <v>1</v>
      </c>
      <c r="B23">
        <v>2</v>
      </c>
      <c r="C23">
        <v>4</v>
      </c>
      <c r="D23">
        <v>5</v>
      </c>
      <c r="F23">
        <v>1</v>
      </c>
      <c r="G23">
        <v>2</v>
      </c>
      <c r="H23">
        <v>4</v>
      </c>
      <c r="I23">
        <v>5</v>
      </c>
      <c r="J23">
        <v>6</v>
      </c>
    </row>
    <row r="24" spans="1:10" x14ac:dyDescent="0.25">
      <c r="A24">
        <v>1</v>
      </c>
      <c r="B24">
        <v>2</v>
      </c>
      <c r="C24">
        <v>4</v>
      </c>
      <c r="D24">
        <v>6</v>
      </c>
      <c r="F24">
        <v>1</v>
      </c>
      <c r="G24">
        <v>3</v>
      </c>
      <c r="H24">
        <v>4</v>
      </c>
      <c r="I24">
        <v>5</v>
      </c>
      <c r="J24">
        <v>6</v>
      </c>
    </row>
    <row r="25" spans="1:10" x14ac:dyDescent="0.25">
      <c r="A25">
        <v>1</v>
      </c>
      <c r="B25">
        <v>2</v>
      </c>
      <c r="C25">
        <v>5</v>
      </c>
      <c r="D25">
        <v>6</v>
      </c>
      <c r="F25">
        <v>2</v>
      </c>
      <c r="G25">
        <v>3</v>
      </c>
      <c r="H25">
        <v>4</v>
      </c>
      <c r="I25">
        <v>5</v>
      </c>
      <c r="J25">
        <v>6</v>
      </c>
    </row>
    <row r="26" spans="1:10" x14ac:dyDescent="0.25">
      <c r="A26">
        <v>1</v>
      </c>
      <c r="B26">
        <v>3</v>
      </c>
      <c r="C26">
        <v>4</v>
      </c>
      <c r="D26">
        <v>5</v>
      </c>
    </row>
    <row r="27" spans="1:10" x14ac:dyDescent="0.25">
      <c r="A27">
        <v>1</v>
      </c>
      <c r="B27">
        <v>3</v>
      </c>
      <c r="C27">
        <v>4</v>
      </c>
      <c r="D27">
        <v>6</v>
      </c>
    </row>
    <row r="28" spans="1:10" x14ac:dyDescent="0.25">
      <c r="A28">
        <v>1</v>
      </c>
      <c r="B28">
        <v>3</v>
      </c>
      <c r="C28">
        <v>5</v>
      </c>
      <c r="D28">
        <v>6</v>
      </c>
    </row>
    <row r="29" spans="1:10" x14ac:dyDescent="0.25">
      <c r="A29">
        <v>1</v>
      </c>
      <c r="B29">
        <v>4</v>
      </c>
      <c r="C29">
        <v>5</v>
      </c>
      <c r="D29">
        <v>6</v>
      </c>
    </row>
    <row r="30" spans="1:10" x14ac:dyDescent="0.25">
      <c r="A30">
        <v>2</v>
      </c>
      <c r="B30">
        <v>3</v>
      </c>
      <c r="C30">
        <v>4</v>
      </c>
      <c r="D30">
        <v>5</v>
      </c>
    </row>
    <row r="31" spans="1:10" x14ac:dyDescent="0.25">
      <c r="A31">
        <v>2</v>
      </c>
      <c r="B31">
        <v>3</v>
      </c>
      <c r="C31">
        <v>4</v>
      </c>
      <c r="D31">
        <v>6</v>
      </c>
    </row>
    <row r="32" spans="1:10" x14ac:dyDescent="0.25">
      <c r="A32">
        <v>2</v>
      </c>
      <c r="B32">
        <v>3</v>
      </c>
      <c r="C32">
        <v>5</v>
      </c>
      <c r="D32">
        <v>6</v>
      </c>
    </row>
    <row r="33" spans="1:4" x14ac:dyDescent="0.25">
      <c r="A33">
        <v>2</v>
      </c>
      <c r="B33">
        <v>4</v>
      </c>
      <c r="C33">
        <v>5</v>
      </c>
      <c r="D33">
        <v>6</v>
      </c>
    </row>
    <row r="34" spans="1:4" x14ac:dyDescent="0.25">
      <c r="A34">
        <v>3</v>
      </c>
      <c r="B34">
        <v>4</v>
      </c>
      <c r="C34">
        <v>5</v>
      </c>
      <c r="D3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6265-25A0-4027-BE91-D9CBDFF273BD}">
  <dimension ref="A1:U45"/>
  <sheetViews>
    <sheetView topLeftCell="A4" zoomScale="90" zoomScaleNormal="90" workbookViewId="0">
      <selection activeCell="F19" sqref="F19:K20"/>
    </sheetView>
  </sheetViews>
  <sheetFormatPr defaultRowHeight="15" x14ac:dyDescent="0.25"/>
  <cols>
    <col min="1" max="2" width="15.28515625" style="11" bestFit="1" customWidth="1"/>
    <col min="3" max="3" width="29.28515625" style="11" bestFit="1" customWidth="1"/>
    <col min="4" max="4" width="15.28515625" style="11" customWidth="1"/>
    <col min="5" max="5" width="15.28515625" style="11" bestFit="1" customWidth="1"/>
    <col min="6" max="6" width="20.28515625" style="11" bestFit="1" customWidth="1"/>
    <col min="7" max="7" width="23.28515625" style="11" bestFit="1" customWidth="1"/>
    <col min="8" max="8" width="17.28515625" style="11" bestFit="1" customWidth="1"/>
    <col min="9" max="9" width="24.7109375" style="11" bestFit="1" customWidth="1"/>
    <col min="10" max="10" width="31.28515625" style="11" bestFit="1" customWidth="1"/>
    <col min="11" max="11" width="49.28515625" style="11" bestFit="1" customWidth="1"/>
    <col min="12" max="12" width="42.7109375" style="11" bestFit="1" customWidth="1"/>
    <col min="13" max="13" width="34.42578125" style="11" bestFit="1" customWidth="1"/>
    <col min="14" max="14" width="39.85546875" style="11" bestFit="1" customWidth="1"/>
    <col min="15" max="15" width="40.28515625" style="11" bestFit="1" customWidth="1"/>
    <col min="16" max="16" width="23.28515625" style="11" bestFit="1" customWidth="1"/>
    <col min="17" max="17" width="21" style="11" bestFit="1" customWidth="1"/>
    <col min="18" max="18" width="18.7109375" style="11" bestFit="1" customWidth="1"/>
    <col min="19" max="19" width="21" style="11" bestFit="1" customWidth="1"/>
    <col min="20" max="20" width="24.7109375" style="11" bestFit="1" customWidth="1"/>
    <col min="21" max="21" width="25" style="11" customWidth="1"/>
    <col min="22" max="16384" width="9.140625" style="11"/>
  </cols>
  <sheetData>
    <row r="1" spans="1:20" x14ac:dyDescent="0.25">
      <c r="A1" s="24"/>
      <c r="B1" s="24"/>
      <c r="C1" s="24"/>
      <c r="D1" s="24"/>
      <c r="E1" s="24"/>
      <c r="F1" s="24"/>
      <c r="G1" s="24"/>
      <c r="H1" s="24"/>
      <c r="I1" s="24" t="s">
        <v>116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0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1:20" x14ac:dyDescent="0.25">
      <c r="A5" s="24"/>
      <c r="B5" s="24"/>
      <c r="C5" s="24"/>
      <c r="D5" s="24"/>
      <c r="E5" s="24"/>
      <c r="F5" s="24"/>
      <c r="G5" s="24" t="s">
        <v>117</v>
      </c>
      <c r="H5" s="24" t="s">
        <v>118</v>
      </c>
      <c r="I5" s="24" t="s">
        <v>119</v>
      </c>
      <c r="J5" s="24" t="s">
        <v>120</v>
      </c>
      <c r="K5" s="24" t="s">
        <v>121</v>
      </c>
      <c r="L5" s="24" t="s">
        <v>122</v>
      </c>
      <c r="M5" s="24"/>
      <c r="N5" s="24"/>
      <c r="O5" s="24"/>
      <c r="P5" s="24"/>
      <c r="Q5" s="24"/>
      <c r="R5" s="24"/>
      <c r="S5" s="24"/>
      <c r="T5" s="24"/>
    </row>
    <row r="6" spans="1:20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pans="1:20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</row>
    <row r="8" spans="1:20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0" x14ac:dyDescent="0.25">
      <c r="A9" s="24"/>
      <c r="B9" s="24"/>
      <c r="C9" s="24" t="s">
        <v>173</v>
      </c>
      <c r="D9" s="24" t="s">
        <v>174</v>
      </c>
      <c r="E9" s="24" t="s">
        <v>175</v>
      </c>
      <c r="F9" s="24" t="s">
        <v>176</v>
      </c>
      <c r="G9" s="24" t="s">
        <v>177</v>
      </c>
      <c r="H9" s="24" t="s">
        <v>178</v>
      </c>
      <c r="I9" s="24" t="s">
        <v>179</v>
      </c>
      <c r="J9" s="24" t="s">
        <v>180</v>
      </c>
      <c r="K9" s="24" t="s">
        <v>181</v>
      </c>
      <c r="L9" s="24" t="s">
        <v>182</v>
      </c>
      <c r="M9" s="24" t="s">
        <v>183</v>
      </c>
      <c r="N9" s="24" t="s">
        <v>184</v>
      </c>
      <c r="O9" s="24" t="s">
        <v>185</v>
      </c>
      <c r="P9" s="24" t="s">
        <v>186</v>
      </c>
      <c r="Q9" s="24" t="s">
        <v>187</v>
      </c>
      <c r="R9" s="24"/>
      <c r="S9" s="24"/>
      <c r="T9" s="24"/>
    </row>
    <row r="10" spans="1:20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spans="1:20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1:20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pans="1:20" ht="15" customHeight="1" x14ac:dyDescent="0.25">
      <c r="A13" s="28" t="s">
        <v>208</v>
      </c>
      <c r="B13" s="28" t="s">
        <v>209</v>
      </c>
      <c r="C13" s="28" t="s">
        <v>172</v>
      </c>
      <c r="D13" s="28" t="s">
        <v>210</v>
      </c>
      <c r="E13" s="28" t="s">
        <v>211</v>
      </c>
      <c r="F13" s="28" t="s">
        <v>191</v>
      </c>
      <c r="G13" s="28" t="s">
        <v>212</v>
      </c>
      <c r="H13" s="28" t="s">
        <v>192</v>
      </c>
      <c r="I13" s="28" t="s">
        <v>213</v>
      </c>
      <c r="J13" s="28" t="s">
        <v>214</v>
      </c>
      <c r="K13" s="28" t="s">
        <v>215</v>
      </c>
      <c r="L13" s="28" t="s">
        <v>193</v>
      </c>
      <c r="M13" s="28" t="s">
        <v>216</v>
      </c>
      <c r="N13" s="28" t="s">
        <v>194</v>
      </c>
      <c r="O13" s="28" t="s">
        <v>217</v>
      </c>
      <c r="P13" s="28" t="s">
        <v>220</v>
      </c>
      <c r="Q13" s="28" t="s">
        <v>195</v>
      </c>
      <c r="R13" s="28" t="s">
        <v>219</v>
      </c>
      <c r="S13" s="28" t="s">
        <v>218</v>
      </c>
      <c r="T13" s="28" t="s">
        <v>207</v>
      </c>
    </row>
    <row r="14" spans="1:20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0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1:2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1" ht="15" customHeight="1" x14ac:dyDescent="0.25">
      <c r="A17" s="28"/>
      <c r="B17" s="28"/>
      <c r="C17" s="29" t="s">
        <v>188</v>
      </c>
      <c r="D17" s="28" t="s">
        <v>196</v>
      </c>
      <c r="E17" s="28" t="s">
        <v>189</v>
      </c>
      <c r="F17" s="28" t="s">
        <v>228</v>
      </c>
      <c r="G17" s="28" t="s">
        <v>229</v>
      </c>
      <c r="H17" s="28" t="s">
        <v>230</v>
      </c>
      <c r="I17" s="28" t="s">
        <v>190</v>
      </c>
      <c r="J17" s="28" t="s">
        <v>197</v>
      </c>
      <c r="K17" s="28" t="s">
        <v>231</v>
      </c>
      <c r="L17" s="30" t="s">
        <v>198</v>
      </c>
      <c r="M17" s="30" t="s">
        <v>199</v>
      </c>
      <c r="N17" s="30" t="s">
        <v>200</v>
      </c>
      <c r="O17" s="30" t="s">
        <v>232</v>
      </c>
      <c r="P17" s="30" t="s">
        <v>201</v>
      </c>
      <c r="Q17" s="30" t="s">
        <v>202</v>
      </c>
      <c r="R17" s="32"/>
      <c r="S17" s="32"/>
      <c r="T17" s="28"/>
      <c r="U17" s="12"/>
    </row>
    <row r="18" spans="1:21" x14ac:dyDescent="0.25">
      <c r="A18" s="28"/>
      <c r="B18" s="28"/>
      <c r="C18" s="29"/>
      <c r="D18" s="28"/>
      <c r="E18" s="24"/>
      <c r="F18" s="28"/>
      <c r="G18" s="28"/>
      <c r="H18" s="28"/>
      <c r="I18" s="28"/>
      <c r="J18" s="28"/>
      <c r="K18" s="28"/>
      <c r="L18" s="30"/>
      <c r="M18" s="30"/>
      <c r="N18" s="30"/>
      <c r="O18" s="30"/>
      <c r="P18" s="30"/>
      <c r="Q18" s="30"/>
      <c r="R18" s="32"/>
      <c r="S18" s="32"/>
      <c r="T18" s="28"/>
      <c r="U18" s="12"/>
    </row>
    <row r="19" spans="1:21" x14ac:dyDescent="0.25">
      <c r="A19" s="24"/>
      <c r="B19" s="24"/>
      <c r="C19" s="24"/>
      <c r="D19" s="24"/>
      <c r="E19" s="24"/>
      <c r="F19" s="28" t="s">
        <v>204</v>
      </c>
      <c r="G19" s="28" t="s">
        <v>205</v>
      </c>
      <c r="H19" s="28" t="s">
        <v>233</v>
      </c>
      <c r="I19" s="30" t="s">
        <v>234</v>
      </c>
      <c r="J19" s="30" t="s">
        <v>235</v>
      </c>
      <c r="K19" s="30" t="s">
        <v>203</v>
      </c>
      <c r="L19" s="24"/>
      <c r="M19" s="24"/>
      <c r="N19" s="28" t="s">
        <v>203</v>
      </c>
      <c r="O19" s="28"/>
      <c r="P19" s="24"/>
      <c r="Q19" s="24"/>
      <c r="R19" s="24"/>
      <c r="S19" s="24"/>
      <c r="T19" s="24"/>
    </row>
    <row r="20" spans="1:21" x14ac:dyDescent="0.25">
      <c r="A20" s="24"/>
      <c r="B20" s="24"/>
      <c r="C20" s="24"/>
      <c r="D20" s="24"/>
      <c r="E20" s="24"/>
      <c r="F20" s="24"/>
      <c r="G20" s="24"/>
      <c r="H20" s="24"/>
      <c r="I20" s="31"/>
      <c r="J20" s="31"/>
      <c r="K20" s="31"/>
      <c r="L20" s="24"/>
      <c r="M20" s="24"/>
      <c r="N20" s="24"/>
      <c r="O20" s="24"/>
      <c r="P20" s="24"/>
      <c r="Q20" s="24"/>
      <c r="R20" s="24"/>
      <c r="S20" s="24"/>
      <c r="T20" s="24"/>
    </row>
    <row r="21" spans="1:2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8" t="s">
        <v>206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9" spans="1:21" x14ac:dyDescent="0.25">
      <c r="E29" s="13">
        <v>1</v>
      </c>
      <c r="F29" s="13">
        <v>2</v>
      </c>
      <c r="G29" s="13">
        <v>3</v>
      </c>
      <c r="H29" s="13">
        <v>4</v>
      </c>
      <c r="I29" s="13">
        <v>5</v>
      </c>
    </row>
    <row r="30" spans="1:21" x14ac:dyDescent="0.25">
      <c r="E30" s="13">
        <v>1</v>
      </c>
      <c r="F30" s="13">
        <v>2</v>
      </c>
      <c r="G30" s="13">
        <v>3</v>
      </c>
      <c r="H30" s="13">
        <v>4</v>
      </c>
      <c r="I30" s="13">
        <v>6</v>
      </c>
    </row>
    <row r="31" spans="1:21" x14ac:dyDescent="0.25">
      <c r="E31" s="13">
        <v>1</v>
      </c>
      <c r="F31" s="13">
        <v>2</v>
      </c>
      <c r="G31" s="13">
        <v>3</v>
      </c>
      <c r="H31" s="13">
        <v>5</v>
      </c>
      <c r="I31" s="13">
        <v>6</v>
      </c>
      <c r="M31" s="13">
        <v>1</v>
      </c>
      <c r="N31" s="13">
        <v>2</v>
      </c>
      <c r="O31" s="13">
        <v>3</v>
      </c>
      <c r="P31" s="13">
        <v>4</v>
      </c>
    </row>
    <row r="32" spans="1:21" x14ac:dyDescent="0.25">
      <c r="E32">
        <v>1</v>
      </c>
      <c r="F32">
        <v>2</v>
      </c>
      <c r="G32">
        <v>4</v>
      </c>
      <c r="H32">
        <v>5</v>
      </c>
      <c r="I32">
        <v>6</v>
      </c>
      <c r="M32" s="13">
        <v>1</v>
      </c>
      <c r="N32" s="13">
        <v>2</v>
      </c>
      <c r="O32" s="13">
        <v>3</v>
      </c>
      <c r="P32" s="13">
        <v>5</v>
      </c>
    </row>
    <row r="33" spans="5:16" x14ac:dyDescent="0.25">
      <c r="E33">
        <v>1</v>
      </c>
      <c r="F33">
        <v>3</v>
      </c>
      <c r="G33">
        <v>4</v>
      </c>
      <c r="H33">
        <v>5</v>
      </c>
      <c r="I33">
        <v>6</v>
      </c>
      <c r="M33" s="13">
        <v>1</v>
      </c>
      <c r="N33" s="13">
        <v>2</v>
      </c>
      <c r="O33" s="13">
        <v>3</v>
      </c>
      <c r="P33" s="13">
        <v>6</v>
      </c>
    </row>
    <row r="34" spans="5:16" x14ac:dyDescent="0.25">
      <c r="E34">
        <v>2</v>
      </c>
      <c r="F34">
        <v>3</v>
      </c>
      <c r="G34">
        <v>4</v>
      </c>
      <c r="H34">
        <v>5</v>
      </c>
      <c r="I34">
        <v>6</v>
      </c>
      <c r="M34" s="13">
        <v>1</v>
      </c>
      <c r="N34" s="13">
        <v>2</v>
      </c>
      <c r="O34" s="13">
        <v>4</v>
      </c>
      <c r="P34" s="13">
        <v>5</v>
      </c>
    </row>
    <row r="35" spans="5:16" x14ac:dyDescent="0.25">
      <c r="M35" s="13">
        <v>1</v>
      </c>
      <c r="N35" s="13">
        <v>2</v>
      </c>
      <c r="O35" s="13">
        <v>4</v>
      </c>
      <c r="P35" s="13">
        <v>6</v>
      </c>
    </row>
    <row r="36" spans="5:16" x14ac:dyDescent="0.25">
      <c r="M36" s="13">
        <v>1</v>
      </c>
      <c r="N36" s="13">
        <v>2</v>
      </c>
      <c r="O36" s="13">
        <v>5</v>
      </c>
      <c r="P36" s="13">
        <v>6</v>
      </c>
    </row>
    <row r="37" spans="5:16" x14ac:dyDescent="0.25">
      <c r="M37" s="13">
        <v>1</v>
      </c>
      <c r="N37" s="13">
        <v>3</v>
      </c>
      <c r="O37" s="13">
        <v>4</v>
      </c>
      <c r="P37" s="13">
        <v>5</v>
      </c>
    </row>
    <row r="38" spans="5:16" x14ac:dyDescent="0.25">
      <c r="M38" s="13">
        <v>1</v>
      </c>
      <c r="N38" s="13">
        <v>3</v>
      </c>
      <c r="O38" s="13">
        <v>4</v>
      </c>
      <c r="P38" s="13">
        <v>6</v>
      </c>
    </row>
    <row r="39" spans="5:16" x14ac:dyDescent="0.25">
      <c r="M39" s="13">
        <v>1</v>
      </c>
      <c r="N39" s="13">
        <v>3</v>
      </c>
      <c r="O39" s="13">
        <v>5</v>
      </c>
      <c r="P39" s="13">
        <v>6</v>
      </c>
    </row>
    <row r="40" spans="5:16" x14ac:dyDescent="0.25">
      <c r="M40" s="13">
        <v>1</v>
      </c>
      <c r="N40" s="13">
        <v>4</v>
      </c>
      <c r="O40" s="13">
        <v>5</v>
      </c>
      <c r="P40" s="13">
        <v>6</v>
      </c>
    </row>
    <row r="41" spans="5:16" x14ac:dyDescent="0.25">
      <c r="M41" s="13">
        <v>2</v>
      </c>
      <c r="N41" s="13">
        <v>3</v>
      </c>
      <c r="O41" s="13">
        <v>4</v>
      </c>
      <c r="P41" s="13">
        <v>5</v>
      </c>
    </row>
    <row r="42" spans="5:16" x14ac:dyDescent="0.25">
      <c r="M42" s="13">
        <v>2</v>
      </c>
      <c r="N42" s="13">
        <v>3</v>
      </c>
      <c r="O42" s="13">
        <v>4</v>
      </c>
      <c r="P42" s="13">
        <v>6</v>
      </c>
    </row>
    <row r="43" spans="5:16" x14ac:dyDescent="0.25">
      <c r="M43" s="13">
        <v>2</v>
      </c>
      <c r="N43" s="13">
        <v>3</v>
      </c>
      <c r="O43" s="13">
        <v>5</v>
      </c>
      <c r="P43" s="13">
        <v>6</v>
      </c>
    </row>
    <row r="44" spans="5:16" x14ac:dyDescent="0.25">
      <c r="M44">
        <v>2</v>
      </c>
      <c r="N44">
        <v>4</v>
      </c>
      <c r="O44">
        <v>5</v>
      </c>
      <c r="P44">
        <v>6</v>
      </c>
    </row>
    <row r="45" spans="5:16" x14ac:dyDescent="0.25">
      <c r="M45">
        <v>3</v>
      </c>
      <c r="N45">
        <v>4</v>
      </c>
      <c r="O45">
        <v>5</v>
      </c>
      <c r="P45">
        <v>6</v>
      </c>
    </row>
  </sheetData>
  <mergeCells count="200">
    <mergeCell ref="T17:T18"/>
    <mergeCell ref="S19:S20"/>
    <mergeCell ref="T19:T20"/>
    <mergeCell ref="S9:S10"/>
    <mergeCell ref="T9:T10"/>
    <mergeCell ref="S11:S12"/>
    <mergeCell ref="T11:T12"/>
    <mergeCell ref="O19:O20"/>
    <mergeCell ref="R17:R18"/>
    <mergeCell ref="Q17:Q18"/>
    <mergeCell ref="T13:T15"/>
    <mergeCell ref="P13:P15"/>
    <mergeCell ref="Q13:Q15"/>
    <mergeCell ref="R13:R15"/>
    <mergeCell ref="L21:L22"/>
    <mergeCell ref="M21:M22"/>
    <mergeCell ref="N19:N20"/>
    <mergeCell ref="N21:N22"/>
    <mergeCell ref="P19:P20"/>
    <mergeCell ref="Q19:Q20"/>
    <mergeCell ref="R19:R20"/>
    <mergeCell ref="L19:L20"/>
    <mergeCell ref="M19:M20"/>
    <mergeCell ref="R21:R22"/>
    <mergeCell ref="S21:S22"/>
    <mergeCell ref="T21:T22"/>
    <mergeCell ref="O21:O22"/>
    <mergeCell ref="P21:P22"/>
    <mergeCell ref="Q21:Q22"/>
    <mergeCell ref="S13:S15"/>
    <mergeCell ref="S17:S18"/>
    <mergeCell ref="M17:M18"/>
    <mergeCell ref="O17:O18"/>
    <mergeCell ref="O11:O12"/>
    <mergeCell ref="P11:P12"/>
    <mergeCell ref="Q11:Q12"/>
    <mergeCell ref="R9:R10"/>
    <mergeCell ref="L11:L12"/>
    <mergeCell ref="M11:M12"/>
    <mergeCell ref="N11:N12"/>
    <mergeCell ref="O9:O10"/>
    <mergeCell ref="P9:P10"/>
    <mergeCell ref="Q9:Q10"/>
    <mergeCell ref="L9:L10"/>
    <mergeCell ref="M9:M10"/>
    <mergeCell ref="N9:N10"/>
    <mergeCell ref="N17:N18"/>
    <mergeCell ref="P17:P18"/>
    <mergeCell ref="R11:R12"/>
    <mergeCell ref="N7:N8"/>
    <mergeCell ref="O7:O8"/>
    <mergeCell ref="P5:P6"/>
    <mergeCell ref="Q5:Q6"/>
    <mergeCell ref="R5:R6"/>
    <mergeCell ref="T3:T4"/>
    <mergeCell ref="L5:L6"/>
    <mergeCell ref="M5:M6"/>
    <mergeCell ref="N5:N6"/>
    <mergeCell ref="O5:O6"/>
    <mergeCell ref="Q3:Q4"/>
    <mergeCell ref="R3:R4"/>
    <mergeCell ref="S3:S4"/>
    <mergeCell ref="N3:N4"/>
    <mergeCell ref="O3:O4"/>
    <mergeCell ref="P3:P4"/>
    <mergeCell ref="S5:S6"/>
    <mergeCell ref="T5:T6"/>
    <mergeCell ref="S7:S8"/>
    <mergeCell ref="T7:T8"/>
    <mergeCell ref="P7:P8"/>
    <mergeCell ref="Q7:Q8"/>
    <mergeCell ref="R7:R8"/>
    <mergeCell ref="L3:L4"/>
    <mergeCell ref="M3:M4"/>
    <mergeCell ref="H3:H4"/>
    <mergeCell ref="I3:I4"/>
    <mergeCell ref="J3:J4"/>
    <mergeCell ref="E3:E4"/>
    <mergeCell ref="F3:F4"/>
    <mergeCell ref="G3:G4"/>
    <mergeCell ref="L7:L8"/>
    <mergeCell ref="M7:M8"/>
    <mergeCell ref="K21:K22"/>
    <mergeCell ref="F21:F22"/>
    <mergeCell ref="G21:G22"/>
    <mergeCell ref="H21:H22"/>
    <mergeCell ref="K19:K20"/>
    <mergeCell ref="K17:K18"/>
    <mergeCell ref="B17:B18"/>
    <mergeCell ref="D17:D18"/>
    <mergeCell ref="F17:F18"/>
    <mergeCell ref="H17:H18"/>
    <mergeCell ref="I17:I18"/>
    <mergeCell ref="J17:J18"/>
    <mergeCell ref="E17:E18"/>
    <mergeCell ref="G17:G18"/>
    <mergeCell ref="A21:A22"/>
    <mergeCell ref="B21:B22"/>
    <mergeCell ref="C21:C22"/>
    <mergeCell ref="F19:F20"/>
    <mergeCell ref="D21:D22"/>
    <mergeCell ref="H19:H20"/>
    <mergeCell ref="E21:E22"/>
    <mergeCell ref="I19:I20"/>
    <mergeCell ref="J19:J20"/>
    <mergeCell ref="E19:E20"/>
    <mergeCell ref="G19:G20"/>
    <mergeCell ref="A19:A20"/>
    <mergeCell ref="B19:B20"/>
    <mergeCell ref="C19:C20"/>
    <mergeCell ref="D19:D20"/>
    <mergeCell ref="I21:I22"/>
    <mergeCell ref="J21:J22"/>
    <mergeCell ref="F13:F15"/>
    <mergeCell ref="G13:G15"/>
    <mergeCell ref="L13:L15"/>
    <mergeCell ref="J11:J12"/>
    <mergeCell ref="K11:K12"/>
    <mergeCell ref="A17:A18"/>
    <mergeCell ref="C17:C18"/>
    <mergeCell ref="G11:G12"/>
    <mergeCell ref="H11:H12"/>
    <mergeCell ref="I11:I12"/>
    <mergeCell ref="D11:D12"/>
    <mergeCell ref="E11:E12"/>
    <mergeCell ref="F11:F12"/>
    <mergeCell ref="A11:A12"/>
    <mergeCell ref="B11:B12"/>
    <mergeCell ref="C11:C12"/>
    <mergeCell ref="H13:H15"/>
    <mergeCell ref="I13:I15"/>
    <mergeCell ref="J13:J15"/>
    <mergeCell ref="K13:K15"/>
    <mergeCell ref="E13:E15"/>
    <mergeCell ref="L17:L18"/>
    <mergeCell ref="I9:I10"/>
    <mergeCell ref="J9:J10"/>
    <mergeCell ref="K9:K10"/>
    <mergeCell ref="F9:F10"/>
    <mergeCell ref="G9:G10"/>
    <mergeCell ref="H9:H10"/>
    <mergeCell ref="K7:K8"/>
    <mergeCell ref="A9:A10"/>
    <mergeCell ref="B9:B10"/>
    <mergeCell ref="C9:C10"/>
    <mergeCell ref="D9:D10"/>
    <mergeCell ref="E9:E10"/>
    <mergeCell ref="H7:H8"/>
    <mergeCell ref="I7:I8"/>
    <mergeCell ref="J7:J8"/>
    <mergeCell ref="E7:E8"/>
    <mergeCell ref="F7:F8"/>
    <mergeCell ref="G7:G8"/>
    <mergeCell ref="A7:A8"/>
    <mergeCell ref="B7:B8"/>
    <mergeCell ref="C7:C8"/>
    <mergeCell ref="D7:D8"/>
    <mergeCell ref="H5:H6"/>
    <mergeCell ref="I5:I6"/>
    <mergeCell ref="J5:J6"/>
    <mergeCell ref="E5:E6"/>
    <mergeCell ref="F5:F6"/>
    <mergeCell ref="G5:G6"/>
    <mergeCell ref="I1:I2"/>
    <mergeCell ref="J1:J2"/>
    <mergeCell ref="E1:E2"/>
    <mergeCell ref="F1:F2"/>
    <mergeCell ref="G1:G2"/>
    <mergeCell ref="A1:A2"/>
    <mergeCell ref="B1:B2"/>
    <mergeCell ref="C1:C2"/>
    <mergeCell ref="K5:K6"/>
    <mergeCell ref="B3:B4"/>
    <mergeCell ref="C3:C4"/>
    <mergeCell ref="D3:D4"/>
    <mergeCell ref="K3:K4"/>
    <mergeCell ref="D1:D2"/>
    <mergeCell ref="M13:M15"/>
    <mergeCell ref="N13:N15"/>
    <mergeCell ref="O13:O15"/>
    <mergeCell ref="D13:D15"/>
    <mergeCell ref="A13:A15"/>
    <mergeCell ref="B13:B15"/>
    <mergeCell ref="C13:C15"/>
    <mergeCell ref="T1:T2"/>
    <mergeCell ref="A3:A4"/>
    <mergeCell ref="A5:A6"/>
    <mergeCell ref="B5:B6"/>
    <mergeCell ref="C5:C6"/>
    <mergeCell ref="D5:D6"/>
    <mergeCell ref="Q1:Q2"/>
    <mergeCell ref="R1:R2"/>
    <mergeCell ref="S1:S2"/>
    <mergeCell ref="N1:N2"/>
    <mergeCell ref="O1:O2"/>
    <mergeCell ref="P1:P2"/>
    <mergeCell ref="K1:K2"/>
    <mergeCell ref="L1:L2"/>
    <mergeCell ref="M1:M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2 - IPD</vt:lpstr>
      <vt:lpstr>Step 5 - Fact Table Size</vt:lpstr>
      <vt:lpstr>Step 6 - Multi-Way Aggs</vt:lpstr>
      <vt:lpstr>Lattice of Cuboids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Fitzherbert</dc:creator>
  <cp:lastModifiedBy>Nikki Fitzherbert</cp:lastModifiedBy>
  <dcterms:created xsi:type="dcterms:W3CDTF">2020-07-26T08:36:25Z</dcterms:created>
  <dcterms:modified xsi:type="dcterms:W3CDTF">2020-08-03T15:15:53Z</dcterms:modified>
</cp:coreProperties>
</file>