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Training &amp; Study\JCU\2020_Advanced Data Management and Analysis\Assessment\A2 Data Profiling and Standardising\"/>
    </mc:Choice>
  </mc:AlternateContent>
  <xr:revisionPtr revIDLastSave="0" documentId="13_ncr:1_{D847D970-125D-488A-A602-303F962DCAE0}" xr6:coauthVersionLast="45" xr6:coauthVersionMax="45" xr10:uidLastSave="{00000000-0000-0000-0000-000000000000}"/>
  <bookViews>
    <workbookView xWindow="31245" yWindow="0" windowWidth="21600" windowHeight="11385" xr2:uid="{E82BAB94-8564-46F8-A625-C245224F12C3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Sheet1!$A$1:$L$130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22" i="1" l="1"/>
  <c r="V122" i="1"/>
  <c r="W121" i="1"/>
  <c r="V121" i="1"/>
  <c r="W120" i="1"/>
  <c r="V120" i="1"/>
  <c r="W117" i="1"/>
  <c r="V117" i="1"/>
  <c r="W111" i="1"/>
  <c r="V111" i="1"/>
  <c r="W110" i="1"/>
  <c r="V110" i="1"/>
  <c r="W109" i="1"/>
  <c r="V109" i="1"/>
  <c r="W108" i="1"/>
  <c r="V108" i="1"/>
  <c r="W107" i="1"/>
  <c r="V107" i="1"/>
  <c r="W94" i="1"/>
  <c r="V94" i="1"/>
  <c r="W91" i="1"/>
  <c r="V91" i="1"/>
  <c r="W75" i="1"/>
  <c r="V75" i="1"/>
  <c r="W74" i="1"/>
  <c r="V74" i="1"/>
  <c r="W73" i="1"/>
  <c r="V73" i="1"/>
  <c r="W72" i="1"/>
  <c r="V72" i="1"/>
  <c r="W63" i="1"/>
  <c r="V63" i="1"/>
  <c r="W62" i="1"/>
  <c r="V62" i="1"/>
  <c r="W61" i="1"/>
  <c r="V61" i="1"/>
  <c r="W60" i="1"/>
  <c r="V60" i="1"/>
  <c r="W59" i="1"/>
  <c r="V59" i="1"/>
  <c r="W58" i="1"/>
  <c r="V58" i="1"/>
  <c r="W48" i="1"/>
  <c r="V48" i="1"/>
  <c r="W47" i="1"/>
  <c r="V47" i="1"/>
  <c r="W31" i="1"/>
  <c r="V31" i="1"/>
  <c r="W29" i="1"/>
  <c r="V29" i="1"/>
  <c r="W28" i="1"/>
  <c r="V28" i="1"/>
  <c r="W21" i="1"/>
  <c r="V21" i="1"/>
  <c r="W11" i="1"/>
  <c r="V11" i="1"/>
  <c r="W10" i="1"/>
  <c r="V10" i="1"/>
  <c r="W7" i="1"/>
  <c r="V7" i="1"/>
  <c r="W6" i="1"/>
  <c r="V6" i="1"/>
  <c r="W5" i="1"/>
  <c r="V5" i="1"/>
  <c r="W4" i="1"/>
  <c r="V4" i="1"/>
  <c r="W3" i="1"/>
  <c r="V3" i="1"/>
  <c r="W2" i="1"/>
  <c r="V2" i="1"/>
  <c r="Y122" i="1"/>
  <c r="AA122" i="1" s="1"/>
  <c r="X122" i="1"/>
  <c r="Z122" i="1" s="1"/>
  <c r="Y121" i="1"/>
  <c r="AA121" i="1" s="1"/>
  <c r="X121" i="1"/>
  <c r="Z121" i="1" s="1"/>
  <c r="Y120" i="1"/>
  <c r="AA120" i="1" s="1"/>
  <c r="X120" i="1"/>
  <c r="Z120" i="1" s="1"/>
  <c r="Y117" i="1"/>
  <c r="AA117" i="1" s="1"/>
  <c r="X117" i="1"/>
  <c r="Z117" i="1" s="1"/>
  <c r="Y111" i="1"/>
  <c r="AA111" i="1" s="1"/>
  <c r="X111" i="1"/>
  <c r="Z111" i="1" s="1"/>
  <c r="Y110" i="1"/>
  <c r="AA110" i="1" s="1"/>
  <c r="X110" i="1"/>
  <c r="Z110" i="1" s="1"/>
  <c r="Y109" i="1"/>
  <c r="AA109" i="1" s="1"/>
  <c r="X109" i="1"/>
  <c r="Z109" i="1" s="1"/>
  <c r="Y108" i="1"/>
  <c r="AA108" i="1" s="1"/>
  <c r="X108" i="1"/>
  <c r="Z108" i="1" s="1"/>
  <c r="Y107" i="1"/>
  <c r="AA107" i="1" s="1"/>
  <c r="X107" i="1"/>
  <c r="Z107" i="1" s="1"/>
  <c r="Y94" i="1"/>
  <c r="AA94" i="1" s="1"/>
  <c r="X94" i="1"/>
  <c r="Z94" i="1" s="1"/>
  <c r="Y91" i="1"/>
  <c r="AA91" i="1" s="1"/>
  <c r="X91" i="1"/>
  <c r="Z91" i="1" s="1"/>
  <c r="Y75" i="1"/>
  <c r="AA75" i="1" s="1"/>
  <c r="X75" i="1"/>
  <c r="Z75" i="1" s="1"/>
  <c r="Y74" i="1"/>
  <c r="AA74" i="1" s="1"/>
  <c r="X74" i="1"/>
  <c r="Z74" i="1" s="1"/>
  <c r="Y73" i="1"/>
  <c r="AA73" i="1" s="1"/>
  <c r="X73" i="1"/>
  <c r="Z73" i="1" s="1"/>
  <c r="Y72" i="1"/>
  <c r="AA72" i="1" s="1"/>
  <c r="X72" i="1"/>
  <c r="Z72" i="1" s="1"/>
  <c r="Y63" i="1"/>
  <c r="AA63" i="1" s="1"/>
  <c r="X63" i="1"/>
  <c r="Z63" i="1" s="1"/>
  <c r="Y62" i="1"/>
  <c r="AA62" i="1" s="1"/>
  <c r="X62" i="1"/>
  <c r="Z62" i="1" s="1"/>
  <c r="Y61" i="1"/>
  <c r="AA61" i="1" s="1"/>
  <c r="X61" i="1"/>
  <c r="Z61" i="1" s="1"/>
  <c r="Y60" i="1"/>
  <c r="AA60" i="1" s="1"/>
  <c r="X60" i="1"/>
  <c r="Z60" i="1" s="1"/>
  <c r="Y59" i="1"/>
  <c r="AA59" i="1" s="1"/>
  <c r="X59" i="1"/>
  <c r="Z59" i="1" s="1"/>
  <c r="Y58" i="1"/>
  <c r="AA58" i="1" s="1"/>
  <c r="X58" i="1"/>
  <c r="Z58" i="1" s="1"/>
  <c r="Y48" i="1"/>
  <c r="AA48" i="1" s="1"/>
  <c r="X48" i="1"/>
  <c r="Z48" i="1" s="1"/>
  <c r="Y47" i="1"/>
  <c r="AA47" i="1" s="1"/>
  <c r="X47" i="1"/>
  <c r="Z47" i="1" s="1"/>
  <c r="Y31" i="1"/>
  <c r="AA31" i="1" s="1"/>
  <c r="X31" i="1"/>
  <c r="Z31" i="1" s="1"/>
  <c r="Y29" i="1"/>
  <c r="AA29" i="1" s="1"/>
  <c r="X29" i="1"/>
  <c r="Z29" i="1" s="1"/>
  <c r="Y28" i="1"/>
  <c r="AA28" i="1" s="1"/>
  <c r="X28" i="1"/>
  <c r="Z28" i="1" s="1"/>
  <c r="Y21" i="1"/>
  <c r="AA21" i="1" s="1"/>
  <c r="X21" i="1"/>
  <c r="Z21" i="1" s="1"/>
  <c r="Y11" i="1"/>
  <c r="AA11" i="1" s="1"/>
  <c r="X11" i="1"/>
  <c r="Z11" i="1" s="1"/>
  <c r="Y10" i="1"/>
  <c r="AA10" i="1" s="1"/>
  <c r="X10" i="1"/>
  <c r="Z10" i="1" s="1"/>
  <c r="Y7" i="1"/>
  <c r="AA7" i="1" s="1"/>
  <c r="X7" i="1"/>
  <c r="Z7" i="1" s="1"/>
  <c r="Y6" i="1"/>
  <c r="AA6" i="1" s="1"/>
  <c r="X6" i="1"/>
  <c r="Z6" i="1" s="1"/>
  <c r="Y5" i="1"/>
  <c r="AA5" i="1" s="1"/>
  <c r="X5" i="1"/>
  <c r="Z5" i="1" s="1"/>
  <c r="Y4" i="1"/>
  <c r="AA4" i="1" s="1"/>
  <c r="X4" i="1"/>
  <c r="Z4" i="1" s="1"/>
  <c r="Y3" i="1"/>
  <c r="AA3" i="1" s="1"/>
  <c r="X3" i="1"/>
  <c r="Z3" i="1" s="1"/>
  <c r="Y2" i="1"/>
  <c r="AA2" i="1" s="1"/>
  <c r="X2" i="1"/>
  <c r="Z2" i="1" s="1"/>
  <c r="B139" i="1" l="1"/>
  <c r="C139" i="1" s="1"/>
  <c r="C143" i="1"/>
  <c r="D143" i="1" s="1"/>
</calcChain>
</file>

<file path=xl/sharedStrings.xml><?xml version="1.0" encoding="utf-8"?>
<sst xmlns="http://schemas.openxmlformats.org/spreadsheetml/2006/main" count="725" uniqueCount="296">
  <si>
    <t>Variable</t>
  </si>
  <si>
    <t>Variable Type</t>
  </si>
  <si>
    <t>new_id</t>
  </si>
  <si>
    <t>city_mail</t>
  </si>
  <si>
    <t>state</t>
  </si>
  <si>
    <t>postcode</t>
  </si>
  <si>
    <t>res_st</t>
  </si>
  <si>
    <t>tuition_res</t>
  </si>
  <si>
    <t>tuition_res_code</t>
  </si>
  <si>
    <t>tui_res_cd_dcr</t>
  </si>
  <si>
    <t>residency</t>
  </si>
  <si>
    <t>citz_cntry_dcr</t>
  </si>
  <si>
    <t>gender</t>
  </si>
  <si>
    <t>age</t>
  </si>
  <si>
    <t>race_new</t>
  </si>
  <si>
    <t>ipeds_race</t>
  </si>
  <si>
    <t>ipeds_summary</t>
  </si>
  <si>
    <t>amind</t>
  </si>
  <si>
    <t>asian</t>
  </si>
  <si>
    <t>black</t>
  </si>
  <si>
    <t>hisp</t>
  </si>
  <si>
    <t>hisp_latino</t>
  </si>
  <si>
    <t>nh_pi</t>
  </si>
  <si>
    <t>unk</t>
  </si>
  <si>
    <t>white</t>
  </si>
  <si>
    <t>visa_permit_type</t>
  </si>
  <si>
    <t>Numeric</t>
  </si>
  <si>
    <t>Character</t>
  </si>
  <si>
    <t>In or Out</t>
  </si>
  <si>
    <t>Y or N</t>
  </si>
  <si>
    <t>ad_appl_mth_dc</t>
  </si>
  <si>
    <t>adm_appl_dt</t>
  </si>
  <si>
    <t>admit_term</t>
  </si>
  <si>
    <t>admit_term_dcr</t>
  </si>
  <si>
    <t>admit</t>
  </si>
  <si>
    <t>admit_type</t>
  </si>
  <si>
    <t>admit_type_dcr</t>
  </si>
  <si>
    <t>total_sat</t>
  </si>
  <si>
    <t>sat_es_sub</t>
  </si>
  <si>
    <t>sat_math</t>
  </si>
  <si>
    <t>sat_mul_chce</t>
  </si>
  <si>
    <t>sat_verbal</t>
  </si>
  <si>
    <t>sat_writing</t>
  </si>
  <si>
    <t>Other Notes</t>
  </si>
  <si>
    <t>Add to all collections</t>
  </si>
  <si>
    <t>act_comp</t>
  </si>
  <si>
    <t>act_engl</t>
  </si>
  <si>
    <t>act_math</t>
  </si>
  <si>
    <t>act_read</t>
  </si>
  <si>
    <t>act_science</t>
  </si>
  <si>
    <t>act_writing</t>
  </si>
  <si>
    <t>use</t>
  </si>
  <si>
    <t>adm_dec_act</t>
  </si>
  <si>
    <t>adm_dec_sat</t>
  </si>
  <si>
    <t>math_plcmt</t>
  </si>
  <si>
    <t>cr_strm</t>
  </si>
  <si>
    <t>xscriptdata_src</t>
  </si>
  <si>
    <t>subject</t>
  </si>
  <si>
    <t>catalog_nbr</t>
  </si>
  <si>
    <t>grade</t>
  </si>
  <si>
    <t>coll_trf_sch</t>
  </si>
  <si>
    <t>Cardinality too high</t>
  </si>
  <si>
    <t>Unexpected values</t>
  </si>
  <si>
    <t>Case inconsistency</t>
  </si>
  <si>
    <t>Too many missing values</t>
  </si>
  <si>
    <t>Data Issue(s) Present</t>
  </si>
  <si>
    <t>transfer_degree</t>
  </si>
  <si>
    <t>trf_atp_cd</t>
  </si>
  <si>
    <t>trf_ext_gpa</t>
  </si>
  <si>
    <t>trf_summ_attemp</t>
  </si>
  <si>
    <t>trf_summ_comp</t>
  </si>
  <si>
    <t>hs_atp_cd</t>
  </si>
  <si>
    <t>hs_gpa</t>
  </si>
  <si>
    <t>hs_gpa_uw</t>
  </si>
  <si>
    <t>class_rank</t>
  </si>
  <si>
    <t>class_size</t>
  </si>
  <si>
    <t>percentile</t>
  </si>
  <si>
    <t>hs_rank</t>
  </si>
  <si>
    <t>hs_rank_percent</t>
  </si>
  <si>
    <t>hs_subj_units_1</t>
  </si>
  <si>
    <t>hs_subj_units_2</t>
  </si>
  <si>
    <t>0-100</t>
  </si>
  <si>
    <t>hs_subj_units_3</t>
  </si>
  <si>
    <t>hs_subj_units_4</t>
  </si>
  <si>
    <t>hs_subj_units_5</t>
  </si>
  <si>
    <t>hs_subj_units_6</t>
  </si>
  <si>
    <t>hs_subj_units_7</t>
  </si>
  <si>
    <t>hs_subj_units_8</t>
  </si>
  <si>
    <t>hs_subj_units_9</t>
  </si>
  <si>
    <t>hs_subj_units_10</t>
  </si>
  <si>
    <t>hs_subj_units_11</t>
  </si>
  <si>
    <t>hs_subj_units_12</t>
  </si>
  <si>
    <t>for_lang_descr</t>
  </si>
  <si>
    <t>lst_high_school</t>
  </si>
  <si>
    <t>affil_relation1</t>
  </si>
  <si>
    <t>affil_relation2</t>
  </si>
  <si>
    <t>high_ed_lv_rel1</t>
  </si>
  <si>
    <t>high_ed_lv_rel2</t>
  </si>
  <si>
    <t>affil_alum_r1</t>
  </si>
  <si>
    <t>affil_alum_r2</t>
  </si>
  <si>
    <t>college</t>
  </si>
  <si>
    <t>prog_first</t>
  </si>
  <si>
    <t>prog_first_dcr</t>
  </si>
  <si>
    <t>prog_second</t>
  </si>
  <si>
    <t>prog_second_dcr</t>
  </si>
  <si>
    <t>plan_first</t>
  </si>
  <si>
    <t>plan_first_dcr</t>
  </si>
  <si>
    <t>plan_second</t>
  </si>
  <si>
    <t>plan_second_dcr</t>
  </si>
  <si>
    <t>sub_second</t>
  </si>
  <si>
    <t>sub_second_dcr</t>
  </si>
  <si>
    <t>cohort_plan</t>
  </si>
  <si>
    <t>cohort_plan_dcr</t>
  </si>
  <si>
    <t>cohort_sub_plan</t>
  </si>
  <si>
    <t>At-risk EOT_TGPA &lt;= 2.5</t>
  </si>
  <si>
    <t>Y</t>
  </si>
  <si>
    <t>state_mail</t>
  </si>
  <si>
    <t>Numeric fields collection</t>
  </si>
  <si>
    <t>Data Cleansing/Validation</t>
  </si>
  <si>
    <t>Expected Values</t>
  </si>
  <si>
    <t>None</t>
  </si>
  <si>
    <t>None, but min and max unexpected</t>
  </si>
  <si>
    <t>City names</t>
  </si>
  <si>
    <t>Y - inconsistent casing</t>
  </si>
  <si>
    <t>Standardisation</t>
  </si>
  <si>
    <t>Y - Not a unique identifier/proper primary key value</t>
  </si>
  <si>
    <t>Entity resolution</t>
  </si>
  <si>
    <t>Country names</t>
  </si>
  <si>
    <t>Y - sparse field (90.8% null)</t>
  </si>
  <si>
    <t>Postal codes, valid city and state values etc.</t>
  </si>
  <si>
    <t>?</t>
  </si>
  <si>
    <t>Y - case inconsistency and country names mixed in with state names</t>
  </si>
  <si>
    <t>Y - Pattern count indicated unexpected values present</t>
  </si>
  <si>
    <t>TBC</t>
  </si>
  <si>
    <t>Standardisation - right-fielding</t>
  </si>
  <si>
    <t>3-digit codes</t>
  </si>
  <si>
    <t>State/Country/County names</t>
  </si>
  <si>
    <t>State names</t>
  </si>
  <si>
    <t>5-digit codes</t>
  </si>
  <si>
    <t>Data Enrichment?</t>
  </si>
  <si>
    <t>F or M</t>
  </si>
  <si>
    <t>Race names</t>
  </si>
  <si>
    <t>1-9</t>
  </si>
  <si>
    <t>Y - sparse field (95.1% null)</t>
  </si>
  <si>
    <t>Check that non-sparse fields correspond to US citizens</t>
  </si>
  <si>
    <t>Might actually be ok.</t>
  </si>
  <si>
    <t>13-14</t>
  </si>
  <si>
    <t>High school names</t>
  </si>
  <si>
    <t>Y - inconsistent abbreviation</t>
  </si>
  <si>
    <t>Standardisation / Parsing?</t>
  </si>
  <si>
    <t>Whole numbers 0-99</t>
  </si>
  <si>
    <t>Whole numbers</t>
  </si>
  <si>
    <t>Y - sparse field (31.6% null)</t>
  </si>
  <si>
    <t>Can't do anything about this</t>
  </si>
  <si>
    <t>Check for inconsistent case
Minor issue with sparseness but could be ok if student didn't take a FL (10.9% null)</t>
  </si>
  <si>
    <t>6-digit codes</t>
  </si>
  <si>
    <t>1-5</t>
  </si>
  <si>
    <t>Y - sparse field (19.6% null)</t>
  </si>
  <si>
    <t>Y - sparse field (27.5% null)</t>
  </si>
  <si>
    <t>1-4</t>
  </si>
  <si>
    <t>0-99</t>
  </si>
  <si>
    <t>0-1</t>
  </si>
  <si>
    <t>Odd that this field has no null values but hs_rank does</t>
  </si>
  <si>
    <t>0-4</t>
  </si>
  <si>
    <t>Missing might actually mean zero.</t>
  </si>
  <si>
    <t>Y - sparse field (29.4% null)</t>
  </si>
  <si>
    <t>Y - sparse field (9.8% null)</t>
  </si>
  <si>
    <t>Y - sparse field (10.5% null)</t>
  </si>
  <si>
    <t>Missing might actually mean zero. Could this be an issue? - no adv maths in HS.</t>
  </si>
  <si>
    <t>Demographic trends indicator?</t>
  </si>
  <si>
    <t>cnss_class</t>
  </si>
  <si>
    <t>Admission fields collection</t>
  </si>
  <si>
    <t>Demographic fields collection</t>
  </si>
  <si>
    <t>4-digit codes</t>
  </si>
  <si>
    <t>Term descriptions</t>
  </si>
  <si>
    <t>NFR or NTR</t>
  </si>
  <si>
    <t>TRD, TRI, FRD or FRI</t>
  </si>
  <si>
    <t>600-2400</t>
  </si>
  <si>
    <t>2-12</t>
  </si>
  <si>
    <t>200-800</t>
  </si>
  <si>
    <t>20-80</t>
  </si>
  <si>
    <t>1-36</t>
  </si>
  <si>
    <t>AdmissionPros
Application through AP
Mail-in PDF
Mail-in Paper</t>
  </si>
  <si>
    <t>Dates</t>
  </si>
  <si>
    <t>SAT or ACT</t>
  </si>
  <si>
    <t>ENRL / REQR / TEST / XFER</t>
  </si>
  <si>
    <t>Subject names</t>
  </si>
  <si>
    <t>Grade values</t>
  </si>
  <si>
    <t>Y - cardinality too high</t>
  </si>
  <si>
    <t>School names</t>
  </si>
  <si>
    <t>AA / AAS / AS / B / BA / BS / Graduate / NA</t>
  </si>
  <si>
    <t>AFFIL / ALUM / PRNTA</t>
  </si>
  <si>
    <t>Census fields collection</t>
  </si>
  <si>
    <t>EoT fields collection</t>
  </si>
  <si>
    <t>cnss_strm</t>
  </si>
  <si>
    <t>cnss_tgpa</t>
  </si>
  <si>
    <t>cnss_standing</t>
  </si>
  <si>
    <t>cnss_load</t>
  </si>
  <si>
    <t>cnss_res</t>
  </si>
  <si>
    <t>cnss_res_descr</t>
  </si>
  <si>
    <t>cnss_first_term</t>
  </si>
  <si>
    <t>cnss_acad_plan</t>
  </si>
  <si>
    <t>cnss_acad_prog</t>
  </si>
  <si>
    <t>GOOD / SUSP / PROB</t>
  </si>
  <si>
    <t>eot_sgpa</t>
  </si>
  <si>
    <t>eot_tgpa</t>
  </si>
  <si>
    <t>eot_load</t>
  </si>
  <si>
    <t>eot_class</t>
  </si>
  <si>
    <t>Freshman / Sophomore / Junior / Senior</t>
  </si>
  <si>
    <t>eot_res</t>
  </si>
  <si>
    <t>eot_first_term</t>
  </si>
  <si>
    <t>eot_acad_plan</t>
  </si>
  <si>
    <t>eot_acad_prog</t>
  </si>
  <si>
    <t>eot_strm</t>
  </si>
  <si>
    <t>eot_standing</t>
  </si>
  <si>
    <t>eot_unt_taken_prgrss</t>
  </si>
  <si>
    <t>eot_unt_taken_gpa</t>
  </si>
  <si>
    <t>eot_unt_passd_gpa</t>
  </si>
  <si>
    <t>eot_tot_taken_prgrss</t>
  </si>
  <si>
    <t>Date</t>
  </si>
  <si>
    <t>eot_tot_passd_prgrss</t>
  </si>
  <si>
    <t>eot_unt_passd_prgrss</t>
  </si>
  <si>
    <t>Y - inconsistent casing and abbreviation of hs</t>
  </si>
  <si>
    <t>Sparse (0.2% null)</t>
  </si>
  <si>
    <t>Sparse (5.5% null)</t>
  </si>
  <si>
    <t>9 codes that are not expected. 5-4 num pattern or 9 num (x1) or 6 num (x1)</t>
  </si>
  <si>
    <t>In State or Out of State or Intl</t>
  </si>
  <si>
    <t>State 2-letter codes</t>
  </si>
  <si>
    <t>XX F-1 PR UD</t>
  </si>
  <si>
    <t>Y - sparse field (86.5% null)</t>
  </si>
  <si>
    <t>Y - sparse field (92.8% null)</t>
  </si>
  <si>
    <t>Y - sparse field (21.8% null)</t>
  </si>
  <si>
    <t>Y - sparse field (81.3% null)</t>
  </si>
  <si>
    <t>Y - sparse field (80.4% null)</t>
  </si>
  <si>
    <t>Y - sparse field (11.8% null)</t>
  </si>
  <si>
    <t>Y - sparse field (20.3% null)</t>
  </si>
  <si>
    <t>Y - records with * indicating missing values???</t>
  </si>
  <si>
    <t>Y - sparse field (99.9% null)</t>
  </si>
  <si>
    <t>Y - sparse field (59.1% null)</t>
  </si>
  <si>
    <t>Y - inconsistent case and abbreviation</t>
  </si>
  <si>
    <t>Y - case inconsistency and country names present</t>
  </si>
  <si>
    <t>eot_res_descr</t>
  </si>
  <si>
    <t>no issues</t>
  </si>
  <si>
    <t>issues</t>
  </si>
  <si>
    <t>Min</t>
  </si>
  <si>
    <t>Max</t>
  </si>
  <si>
    <t>Mean</t>
  </si>
  <si>
    <t>SD</t>
  </si>
  <si>
    <t>Lower bound</t>
  </si>
  <si>
    <t>Upper bound</t>
  </si>
  <si>
    <t>Lower bound outliers</t>
  </si>
  <si>
    <t>Upper bound outliers</t>
  </si>
  <si>
    <t>no outliers</t>
  </si>
  <si>
    <t>outliers</t>
  </si>
  <si>
    <t>zscore_lower</t>
  </si>
  <si>
    <t>zscore_upper</t>
  </si>
  <si>
    <t>College and Major info</t>
  </si>
  <si>
    <t>cohort_lvl_dcr</t>
  </si>
  <si>
    <t>Field</t>
  </si>
  <si>
    <t>Issue</t>
  </si>
  <si>
    <t>Standardisation?</t>
  </si>
  <si>
    <t>Casing?</t>
  </si>
  <si>
    <t>Parsing?</t>
  </si>
  <si>
    <t>CITY_MAIL</t>
  </si>
  <si>
    <t>ADMIT_TYPE_DCR</t>
  </si>
  <si>
    <t>STATE</t>
  </si>
  <si>
    <t>TUI_RES_CD_DCR</t>
  </si>
  <si>
    <t>EOT_RES_DESCR</t>
  </si>
  <si>
    <t>LST_HIGH_SCHOOL</t>
  </si>
  <si>
    <t>PLAN_FIRST_DCR</t>
  </si>
  <si>
    <t>PLAN_SECOND_DCR</t>
  </si>
  <si>
    <t>SUB_SECOND_DCR</t>
  </si>
  <si>
    <t>NEW_ID</t>
  </si>
  <si>
    <t>POSTCODE</t>
  </si>
  <si>
    <t>GRADE</t>
  </si>
  <si>
    <t>COHORT_PLAN_DESCR</t>
  </si>
  <si>
    <t>CNSS_RES_DESCR</t>
  </si>
  <si>
    <t>Entity Resolution?</t>
  </si>
  <si>
    <t>Yes</t>
  </si>
  <si>
    <t xml:space="preserve">Inconsistent casing </t>
  </si>
  <si>
    <t>UGRD in all caps for one value</t>
  </si>
  <si>
    <t>Y - scheme</t>
  </si>
  <si>
    <t>Country, city, state and county names all mixed in together. (And different values have different capitalisation)</t>
  </si>
  <si>
    <t>Different abbreviations</t>
  </si>
  <si>
    <t>Too high cardinality</t>
  </si>
  <si>
    <t>Different abbreviations and a couple of values in a different case structure</t>
  </si>
  <si>
    <t>Country, city, state and county names all mixed in together. (And all but North Carolina in all caps)</t>
  </si>
  <si>
    <t>After</t>
  </si>
  <si>
    <t>City_mail_stnd</t>
  </si>
  <si>
    <t>Casing fixed</t>
  </si>
  <si>
    <t>CITZ_CNTRY_DCR_STND</t>
  </si>
  <si>
    <t>Fixed</t>
  </si>
  <si>
    <t>Right-fielded but not entirely fixed</t>
  </si>
  <si>
    <t>TUI_state requires casing</t>
  </si>
  <si>
    <t>TUI_county requires right fielding into state and country</t>
  </si>
  <si>
    <t>Needs to be right-fielded into state and country values and then North Carolina needs to have its case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</si>
</sst>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1" fillId="0" borderId="0" xfId="0" applyFont="1" applyFill="1"/>
    <xf numFmtId="16" fontId="0" fillId="0" borderId="0" xfId="0" quotePrefix="1" applyNumberFormat="1"/>
    <xf numFmtId="0" fontId="0" fillId="0" borderId="0" xfId="0" quotePrefix="1"/>
    <xf numFmtId="17" fontId="0" fillId="0" borderId="0" xfId="0" applyNumberFormat="1"/>
    <xf numFmtId="17" fontId="0" fillId="0" borderId="0" xfId="0" quotePrefix="1" applyNumberFormat="1"/>
    <xf numFmtId="0" fontId="0" fillId="0" borderId="0" xfId="0" applyFill="1" applyAlignment="1">
      <alignment wrapText="1"/>
    </xf>
    <xf numFmtId="0" fontId="0" fillId="3" borderId="0" xfId="0" applyFill="1"/>
    <xf numFmtId="164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E034-B496-40A3-9F3E-5C43CF7E2495}">
  <dimension ref="A1:AA144"/>
  <sheetViews>
    <sheetView tabSelected="1" zoomScale="80" zoomScaleNormal="80" workbookViewId="0">
      <pane ySplit="1" topLeftCell="A86" activePane="bottomLeft" state="frozen"/>
      <selection pane="bottomLeft" activeCell="V99" sqref="V99"/>
    </sheetView>
  </sheetViews>
  <sheetFormatPr defaultRowHeight="15" x14ac:dyDescent="0.25"/>
  <cols>
    <col min="1" max="1" width="23.140625" style="3" bestFit="1" customWidth="1"/>
    <col min="2" max="2" width="26.28515625" style="3" hidden="1" customWidth="1"/>
    <col min="3" max="7" width="26.42578125" style="3" hidden="1" customWidth="1"/>
    <col min="8" max="8" width="32" style="3" hidden="1" customWidth="1"/>
    <col min="9" max="9" width="17.85546875" hidden="1" customWidth="1"/>
    <col min="10" max="10" width="34.28515625" hidden="1" customWidth="1"/>
    <col min="11" max="11" width="39.140625" hidden="1" customWidth="1"/>
    <col min="12" max="12" width="70" hidden="1" customWidth="1"/>
    <col min="13" max="13" width="24.85546875" hidden="1" customWidth="1"/>
    <col min="14" max="14" width="9.140625" hidden="1" customWidth="1"/>
    <col min="15" max="16" width="0" hidden="1" customWidth="1"/>
    <col min="24" max="24" width="13.7109375" bestFit="1" customWidth="1"/>
    <col min="25" max="25" width="13.85546875" bestFit="1" customWidth="1"/>
    <col min="26" max="26" width="22.28515625" bestFit="1" customWidth="1"/>
    <col min="27" max="27" width="22.42578125" bestFit="1" customWidth="1"/>
  </cols>
  <sheetData>
    <row r="1" spans="1:27" x14ac:dyDescent="0.25">
      <c r="A1" s="5" t="s">
        <v>0</v>
      </c>
      <c r="B1" s="5" t="s">
        <v>172</v>
      </c>
      <c r="C1" s="5" t="s">
        <v>117</v>
      </c>
      <c r="D1" s="5" t="s">
        <v>171</v>
      </c>
      <c r="E1" s="5" t="s">
        <v>256</v>
      </c>
      <c r="F1" s="5" t="s">
        <v>192</v>
      </c>
      <c r="G1" s="5" t="s">
        <v>193</v>
      </c>
      <c r="H1" s="5" t="s">
        <v>169</v>
      </c>
      <c r="I1" s="1" t="s">
        <v>1</v>
      </c>
      <c r="J1" s="1" t="s">
        <v>119</v>
      </c>
      <c r="K1" s="1" t="s">
        <v>43</v>
      </c>
      <c r="L1" s="1" t="s">
        <v>65</v>
      </c>
      <c r="M1" s="1" t="s">
        <v>118</v>
      </c>
      <c r="Q1" t="s">
        <v>244</v>
      </c>
      <c r="R1" t="s">
        <v>245</v>
      </c>
      <c r="S1" t="s">
        <v>246</v>
      </c>
      <c r="T1" t="s">
        <v>247</v>
      </c>
      <c r="V1" t="s">
        <v>254</v>
      </c>
      <c r="W1" t="s">
        <v>255</v>
      </c>
      <c r="X1" t="s">
        <v>248</v>
      </c>
      <c r="Y1" t="s">
        <v>249</v>
      </c>
      <c r="Z1" t="s">
        <v>250</v>
      </c>
      <c r="AA1" t="s">
        <v>251</v>
      </c>
    </row>
    <row r="2" spans="1:27" x14ac:dyDescent="0.25">
      <c r="A2" s="3" t="s">
        <v>45</v>
      </c>
      <c r="C2" s="3" t="s">
        <v>115</v>
      </c>
      <c r="D2" s="3" t="s">
        <v>115</v>
      </c>
      <c r="I2" s="3" t="s">
        <v>26</v>
      </c>
      <c r="J2" s="9" t="s">
        <v>181</v>
      </c>
      <c r="L2" t="s">
        <v>229</v>
      </c>
      <c r="N2" t="s">
        <v>61</v>
      </c>
      <c r="Q2">
        <v>19</v>
      </c>
      <c r="R2">
        <v>36</v>
      </c>
      <c r="S2" s="13">
        <v>27</v>
      </c>
      <c r="T2">
        <v>3.5</v>
      </c>
      <c r="V2">
        <f>(Q2-S2)/T2</f>
        <v>-2.2857142857142856</v>
      </c>
      <c r="W2">
        <f>(R2-S2)/T2</f>
        <v>2.5714285714285716</v>
      </c>
      <c r="X2">
        <f>S2-(3*T2)</f>
        <v>16.5</v>
      </c>
      <c r="Y2">
        <f>S2+(3*T2)</f>
        <v>37.5</v>
      </c>
      <c r="Z2" t="str">
        <f>IF(Q2&lt;X2,"outliers","no outliers")</f>
        <v>no outliers</v>
      </c>
      <c r="AA2" t="str">
        <f>IF(R2&gt;Y2,"outliers","no outliers")</f>
        <v>no outliers</v>
      </c>
    </row>
    <row r="3" spans="1:27" x14ac:dyDescent="0.25">
      <c r="A3" s="3" t="s">
        <v>46</v>
      </c>
      <c r="C3" s="3" t="s">
        <v>115</v>
      </c>
      <c r="D3" s="3" t="s">
        <v>115</v>
      </c>
      <c r="I3" s="3" t="s">
        <v>26</v>
      </c>
      <c r="J3" s="9" t="s">
        <v>181</v>
      </c>
      <c r="N3" t="s">
        <v>62</v>
      </c>
      <c r="Q3">
        <v>0</v>
      </c>
      <c r="R3">
        <v>36</v>
      </c>
      <c r="S3" s="13">
        <v>4.5</v>
      </c>
      <c r="T3">
        <v>10</v>
      </c>
      <c r="V3">
        <f t="shared" ref="V3:V7" si="0">(Q3-S3)/T3</f>
        <v>-0.45</v>
      </c>
      <c r="W3">
        <f t="shared" ref="W3:W7" si="1">(R3-S3)/T3</f>
        <v>3.15</v>
      </c>
      <c r="X3">
        <f t="shared" ref="X3:X7" si="2">S3-(3*T3)</f>
        <v>-25.5</v>
      </c>
      <c r="Y3">
        <f t="shared" ref="Y3:Y7" si="3">S3+(3*T3)</f>
        <v>34.5</v>
      </c>
      <c r="Z3" t="str">
        <f t="shared" ref="Z3:Z7" si="4">IF(Q3&lt;X3,"outliers","no outliers")</f>
        <v>no outliers</v>
      </c>
      <c r="AA3" t="str">
        <f t="shared" ref="AA3:AA7" si="5">IF(R3&gt;Y3,"outliers","no outliers")</f>
        <v>outliers</v>
      </c>
    </row>
    <row r="4" spans="1:27" x14ac:dyDescent="0.25">
      <c r="A4" s="3" t="s">
        <v>47</v>
      </c>
      <c r="C4" s="3" t="s">
        <v>115</v>
      </c>
      <c r="D4" s="3" t="s">
        <v>115</v>
      </c>
      <c r="I4" s="3" t="s">
        <v>26</v>
      </c>
      <c r="J4" s="9" t="s">
        <v>181</v>
      </c>
      <c r="N4" t="s">
        <v>63</v>
      </c>
      <c r="Q4">
        <v>0</v>
      </c>
      <c r="R4">
        <v>36</v>
      </c>
      <c r="S4" s="13">
        <v>5</v>
      </c>
      <c r="T4">
        <v>11</v>
      </c>
      <c r="V4">
        <f t="shared" si="0"/>
        <v>-0.45454545454545453</v>
      </c>
      <c r="W4">
        <f t="shared" si="1"/>
        <v>2.8181818181818183</v>
      </c>
      <c r="X4">
        <f t="shared" si="2"/>
        <v>-28</v>
      </c>
      <c r="Y4">
        <f t="shared" si="3"/>
        <v>38</v>
      </c>
      <c r="Z4" t="str">
        <f t="shared" si="4"/>
        <v>no outliers</v>
      </c>
      <c r="AA4" t="str">
        <f t="shared" si="5"/>
        <v>no outliers</v>
      </c>
    </row>
    <row r="5" spans="1:27" x14ac:dyDescent="0.25">
      <c r="A5" s="3" t="s">
        <v>48</v>
      </c>
      <c r="C5" s="3" t="s">
        <v>115</v>
      </c>
      <c r="D5" s="3" t="s">
        <v>115</v>
      </c>
      <c r="I5" s="3" t="s">
        <v>26</v>
      </c>
      <c r="J5" s="9" t="s">
        <v>181</v>
      </c>
      <c r="N5" t="s">
        <v>64</v>
      </c>
      <c r="Q5">
        <v>0</v>
      </c>
      <c r="R5">
        <v>36</v>
      </c>
      <c r="S5" s="13">
        <v>5</v>
      </c>
      <c r="T5">
        <v>10.5</v>
      </c>
      <c r="V5">
        <f t="shared" si="0"/>
        <v>-0.47619047619047616</v>
      </c>
      <c r="W5">
        <f t="shared" si="1"/>
        <v>2.9523809523809526</v>
      </c>
      <c r="X5">
        <f t="shared" si="2"/>
        <v>-26.5</v>
      </c>
      <c r="Y5">
        <f t="shared" si="3"/>
        <v>36.5</v>
      </c>
      <c r="Z5" t="str">
        <f t="shared" si="4"/>
        <v>no outliers</v>
      </c>
      <c r="AA5" t="str">
        <f t="shared" si="5"/>
        <v>no outliers</v>
      </c>
    </row>
    <row r="6" spans="1:27" x14ac:dyDescent="0.25">
      <c r="A6" s="3" t="s">
        <v>49</v>
      </c>
      <c r="C6" s="3" t="s">
        <v>115</v>
      </c>
      <c r="D6" s="3" t="s">
        <v>115</v>
      </c>
      <c r="I6" s="3" t="s">
        <v>26</v>
      </c>
      <c r="J6" s="9" t="s">
        <v>181</v>
      </c>
      <c r="Q6">
        <v>0</v>
      </c>
      <c r="R6">
        <v>36</v>
      </c>
      <c r="S6" s="13">
        <v>5</v>
      </c>
      <c r="T6">
        <v>10.5</v>
      </c>
      <c r="V6">
        <f t="shared" si="0"/>
        <v>-0.47619047619047616</v>
      </c>
      <c r="W6">
        <f t="shared" si="1"/>
        <v>2.9523809523809526</v>
      </c>
      <c r="X6">
        <f t="shared" si="2"/>
        <v>-26.5</v>
      </c>
      <c r="Y6">
        <f t="shared" si="3"/>
        <v>36.5</v>
      </c>
      <c r="Z6" t="str">
        <f t="shared" si="4"/>
        <v>no outliers</v>
      </c>
      <c r="AA6" t="str">
        <f t="shared" si="5"/>
        <v>no outliers</v>
      </c>
    </row>
    <row r="7" spans="1:27" x14ac:dyDescent="0.25">
      <c r="A7" s="3" t="s">
        <v>50</v>
      </c>
      <c r="C7" s="3" t="s">
        <v>115</v>
      </c>
      <c r="D7" s="3" t="s">
        <v>115</v>
      </c>
      <c r="I7" s="3" t="s">
        <v>26</v>
      </c>
      <c r="J7" s="9" t="s">
        <v>181</v>
      </c>
      <c r="N7" t="s">
        <v>114</v>
      </c>
      <c r="Q7">
        <v>0</v>
      </c>
      <c r="R7">
        <v>35</v>
      </c>
      <c r="S7" s="13">
        <v>4</v>
      </c>
      <c r="T7">
        <v>9</v>
      </c>
      <c r="V7">
        <f t="shared" si="0"/>
        <v>-0.44444444444444442</v>
      </c>
      <c r="W7">
        <f t="shared" si="1"/>
        <v>3.4444444444444446</v>
      </c>
      <c r="X7">
        <f t="shared" si="2"/>
        <v>-23</v>
      </c>
      <c r="Y7">
        <f t="shared" si="3"/>
        <v>31</v>
      </c>
      <c r="Z7" t="str">
        <f t="shared" si="4"/>
        <v>no outliers</v>
      </c>
      <c r="AA7" t="str">
        <f t="shared" si="5"/>
        <v>outliers</v>
      </c>
    </row>
    <row r="8" spans="1:27" ht="60" x14ac:dyDescent="0.25">
      <c r="A8" s="3" t="s">
        <v>30</v>
      </c>
      <c r="D8" s="3" t="s">
        <v>115</v>
      </c>
      <c r="I8" t="s">
        <v>27</v>
      </c>
      <c r="J8" s="2" t="s">
        <v>182</v>
      </c>
    </row>
    <row r="9" spans="1:27" x14ac:dyDescent="0.25">
      <c r="A9" s="3" t="s">
        <v>31</v>
      </c>
      <c r="C9" s="3" t="s">
        <v>115</v>
      </c>
      <c r="D9" s="3" t="s">
        <v>115</v>
      </c>
      <c r="I9" t="s">
        <v>219</v>
      </c>
      <c r="J9" s="8" t="s">
        <v>183</v>
      </c>
      <c r="S9" s="13"/>
    </row>
    <row r="10" spans="1:27" x14ac:dyDescent="0.25">
      <c r="A10" s="3" t="s">
        <v>52</v>
      </c>
      <c r="C10" s="3" t="s">
        <v>115</v>
      </c>
      <c r="D10" s="3" t="s">
        <v>115</v>
      </c>
      <c r="I10" s="3" t="s">
        <v>26</v>
      </c>
      <c r="L10" t="s">
        <v>230</v>
      </c>
      <c r="Q10">
        <v>21</v>
      </c>
      <c r="R10">
        <v>36</v>
      </c>
      <c r="S10" s="13">
        <v>28.5</v>
      </c>
      <c r="T10">
        <v>3.5</v>
      </c>
      <c r="V10">
        <f t="shared" ref="V10:V11" si="6">(Q10-S10)/T10</f>
        <v>-2.1428571428571428</v>
      </c>
      <c r="W10">
        <f t="shared" ref="W10:W11" si="7">(R10-S10)/T10</f>
        <v>2.1428571428571428</v>
      </c>
      <c r="X10">
        <f t="shared" ref="X10:X11" si="8">S10-(3*T10)</f>
        <v>18</v>
      </c>
      <c r="Y10">
        <f t="shared" ref="Y10:Y11" si="9">S10+(3*T10)</f>
        <v>39</v>
      </c>
      <c r="Z10" t="str">
        <f>IF(Q10&lt;X10,"outliers","no outliers")</f>
        <v>no outliers</v>
      </c>
      <c r="AA10" t="str">
        <f>IF(R10&gt;Y10,"outliers","no outliers")</f>
        <v>no outliers</v>
      </c>
    </row>
    <row r="11" spans="1:27" x14ac:dyDescent="0.25">
      <c r="A11" s="3" t="s">
        <v>53</v>
      </c>
      <c r="C11" s="3" t="s">
        <v>115</v>
      </c>
      <c r="D11" s="3" t="s">
        <v>115</v>
      </c>
      <c r="I11" s="3" t="s">
        <v>26</v>
      </c>
      <c r="L11" t="s">
        <v>231</v>
      </c>
      <c r="Q11">
        <v>910</v>
      </c>
      <c r="R11">
        <v>1600</v>
      </c>
      <c r="S11" s="13">
        <v>1263.5</v>
      </c>
      <c r="T11">
        <v>128</v>
      </c>
      <c r="V11">
        <f t="shared" si="6"/>
        <v>-2.76171875</v>
      </c>
      <c r="W11">
        <f t="shared" si="7"/>
        <v>2.62890625</v>
      </c>
      <c r="X11">
        <f t="shared" si="8"/>
        <v>879.5</v>
      </c>
      <c r="Y11">
        <f t="shared" si="9"/>
        <v>1647.5</v>
      </c>
      <c r="Z11" t="str">
        <f>IF(Q11&lt;X11,"outliers","no outliers")</f>
        <v>no outliers</v>
      </c>
      <c r="AA11" t="str">
        <f>IF(R11&gt;Y11,"outliers","no outliers")</f>
        <v>no outliers</v>
      </c>
    </row>
    <row r="12" spans="1:27" x14ac:dyDescent="0.25">
      <c r="A12" s="3" t="s">
        <v>34</v>
      </c>
      <c r="D12" s="3" t="s">
        <v>115</v>
      </c>
      <c r="I12" t="s">
        <v>27</v>
      </c>
      <c r="J12" s="2" t="s">
        <v>175</v>
      </c>
      <c r="AA12" t="s">
        <v>252</v>
      </c>
    </row>
    <row r="13" spans="1:27" x14ac:dyDescent="0.25">
      <c r="A13" s="3" t="s">
        <v>32</v>
      </c>
      <c r="D13" s="3" t="s">
        <v>115</v>
      </c>
      <c r="I13" t="s">
        <v>27</v>
      </c>
      <c r="J13" t="s">
        <v>173</v>
      </c>
      <c r="AA13" t="s">
        <v>252</v>
      </c>
    </row>
    <row r="14" spans="1:27" x14ac:dyDescent="0.25">
      <c r="A14" s="3" t="s">
        <v>33</v>
      </c>
      <c r="D14" s="3" t="s">
        <v>115</v>
      </c>
      <c r="I14" t="s">
        <v>27</v>
      </c>
      <c r="J14" t="s">
        <v>174</v>
      </c>
      <c r="AA14" t="s">
        <v>252</v>
      </c>
    </row>
    <row r="15" spans="1:27" x14ac:dyDescent="0.25">
      <c r="A15" s="3" t="s">
        <v>35</v>
      </c>
      <c r="D15" s="3" t="s">
        <v>115</v>
      </c>
      <c r="I15" t="s">
        <v>27</v>
      </c>
      <c r="J15" s="2" t="s">
        <v>176</v>
      </c>
      <c r="AA15" t="s">
        <v>252</v>
      </c>
    </row>
    <row r="16" spans="1:27" x14ac:dyDescent="0.25">
      <c r="A16" s="3" t="s">
        <v>36</v>
      </c>
      <c r="D16" s="3" t="s">
        <v>115</v>
      </c>
      <c r="I16" t="s">
        <v>27</v>
      </c>
      <c r="J16" s="2"/>
      <c r="L16" s="11" t="s">
        <v>123</v>
      </c>
      <c r="AA16" t="s">
        <v>253</v>
      </c>
    </row>
    <row r="17" spans="1:27" x14ac:dyDescent="0.25">
      <c r="A17" s="3" t="s">
        <v>98</v>
      </c>
      <c r="D17" s="3" t="s">
        <v>115</v>
      </c>
      <c r="I17" t="s">
        <v>27</v>
      </c>
      <c r="L17" t="s">
        <v>232</v>
      </c>
      <c r="AA17" t="s">
        <v>252</v>
      </c>
    </row>
    <row r="18" spans="1:27" x14ac:dyDescent="0.25">
      <c r="A18" s="3" t="s">
        <v>99</v>
      </c>
      <c r="D18" s="3" t="s">
        <v>115</v>
      </c>
      <c r="I18" t="s">
        <v>27</v>
      </c>
      <c r="L18" t="s">
        <v>233</v>
      </c>
      <c r="AA18" t="s">
        <v>252</v>
      </c>
    </row>
    <row r="19" spans="1:27" x14ac:dyDescent="0.25">
      <c r="A19" s="3" t="s">
        <v>94</v>
      </c>
      <c r="D19" s="3" t="s">
        <v>115</v>
      </c>
      <c r="I19" t="s">
        <v>27</v>
      </c>
      <c r="J19" t="s">
        <v>191</v>
      </c>
      <c r="L19" t="s">
        <v>234</v>
      </c>
      <c r="AA19" t="s">
        <v>252</v>
      </c>
    </row>
    <row r="20" spans="1:27" x14ac:dyDescent="0.25">
      <c r="A20" s="3" t="s">
        <v>95</v>
      </c>
      <c r="D20" s="3" t="s">
        <v>115</v>
      </c>
      <c r="I20" t="s">
        <v>27</v>
      </c>
      <c r="J20" t="s">
        <v>191</v>
      </c>
      <c r="L20" t="s">
        <v>235</v>
      </c>
      <c r="AA20" t="s">
        <v>252</v>
      </c>
    </row>
    <row r="21" spans="1:27" x14ac:dyDescent="0.25">
      <c r="A21" s="11" t="s">
        <v>13</v>
      </c>
      <c r="B21" s="3" t="s">
        <v>115</v>
      </c>
      <c r="C21" s="3" t="s">
        <v>115</v>
      </c>
      <c r="H21" s="3" t="s">
        <v>115</v>
      </c>
      <c r="I21" t="s">
        <v>26</v>
      </c>
      <c r="J21" t="s">
        <v>150</v>
      </c>
      <c r="L21" t="s">
        <v>121</v>
      </c>
      <c r="M21" t="s">
        <v>120</v>
      </c>
      <c r="Q21">
        <v>16</v>
      </c>
      <c r="R21">
        <v>49</v>
      </c>
      <c r="S21" s="13">
        <v>19</v>
      </c>
      <c r="T21">
        <v>3</v>
      </c>
      <c r="V21">
        <f>(Q21-S21)/T21</f>
        <v>-1</v>
      </c>
      <c r="W21">
        <f>(R21-S21)/T21</f>
        <v>10</v>
      </c>
      <c r="X21">
        <f>S21-(3*T21)</f>
        <v>10</v>
      </c>
      <c r="Y21">
        <f>S21+(3*T21)</f>
        <v>28</v>
      </c>
      <c r="Z21" t="str">
        <f>IF(Q21&lt;X21,"outliers","no outliers")</f>
        <v>no outliers</v>
      </c>
      <c r="AA21" t="str">
        <f>IF(R21&gt;Y21,"outliers","no outliers")</f>
        <v>outliers</v>
      </c>
    </row>
    <row r="22" spans="1:27" x14ac:dyDescent="0.25">
      <c r="A22" s="3" t="s">
        <v>17</v>
      </c>
      <c r="B22" s="3" t="s">
        <v>115</v>
      </c>
      <c r="I22" t="s">
        <v>27</v>
      </c>
      <c r="J22" t="s">
        <v>29</v>
      </c>
      <c r="M22" t="s">
        <v>120</v>
      </c>
      <c r="AA22" t="s">
        <v>253</v>
      </c>
    </row>
    <row r="23" spans="1:27" x14ac:dyDescent="0.25">
      <c r="A23" s="3" t="s">
        <v>18</v>
      </c>
      <c r="B23" s="3" t="s">
        <v>115</v>
      </c>
      <c r="I23" t="s">
        <v>27</v>
      </c>
      <c r="J23" t="s">
        <v>29</v>
      </c>
      <c r="M23" t="s">
        <v>120</v>
      </c>
      <c r="AA23" t="s">
        <v>253</v>
      </c>
    </row>
    <row r="24" spans="1:27" x14ac:dyDescent="0.25">
      <c r="A24" s="3" t="s">
        <v>19</v>
      </c>
      <c r="B24" s="3" t="s">
        <v>115</v>
      </c>
      <c r="I24" t="s">
        <v>27</v>
      </c>
      <c r="J24" t="s">
        <v>29</v>
      </c>
      <c r="M24" t="s">
        <v>120</v>
      </c>
      <c r="AA24" t="s">
        <v>253</v>
      </c>
    </row>
    <row r="25" spans="1:27" x14ac:dyDescent="0.25">
      <c r="A25" s="3" t="s">
        <v>58</v>
      </c>
      <c r="D25" s="3" t="s">
        <v>115</v>
      </c>
      <c r="I25" s="4" t="s">
        <v>27</v>
      </c>
      <c r="J25" s="4"/>
      <c r="L25" t="s">
        <v>236</v>
      </c>
      <c r="AA25" t="s">
        <v>252</v>
      </c>
    </row>
    <row r="26" spans="1:27" x14ac:dyDescent="0.25">
      <c r="A26" s="11" t="s">
        <v>3</v>
      </c>
      <c r="B26" s="3" t="s">
        <v>115</v>
      </c>
      <c r="I26" t="s">
        <v>27</v>
      </c>
      <c r="J26" t="s">
        <v>122</v>
      </c>
      <c r="L26" s="11" t="s">
        <v>123</v>
      </c>
      <c r="M26" t="s">
        <v>124</v>
      </c>
      <c r="AA26" t="s">
        <v>252</v>
      </c>
    </row>
    <row r="27" spans="1:27" x14ac:dyDescent="0.25">
      <c r="A27" s="11" t="s">
        <v>11</v>
      </c>
      <c r="B27" s="3" t="s">
        <v>115</v>
      </c>
      <c r="I27" t="s">
        <v>27</v>
      </c>
      <c r="J27" t="s">
        <v>127</v>
      </c>
      <c r="L27" t="s">
        <v>128</v>
      </c>
      <c r="M27" t="s">
        <v>139</v>
      </c>
      <c r="N27" t="s">
        <v>129</v>
      </c>
      <c r="AA27" t="s">
        <v>252</v>
      </c>
    </row>
    <row r="28" spans="1:27" x14ac:dyDescent="0.25">
      <c r="A28" s="3" t="s">
        <v>74</v>
      </c>
      <c r="C28" s="3" t="s">
        <v>115</v>
      </c>
      <c r="I28" t="s">
        <v>26</v>
      </c>
      <c r="J28" t="s">
        <v>151</v>
      </c>
      <c r="L28" t="s">
        <v>152</v>
      </c>
      <c r="M28" t="s">
        <v>153</v>
      </c>
      <c r="Q28">
        <v>1</v>
      </c>
      <c r="R28">
        <v>289</v>
      </c>
      <c r="S28" s="13">
        <v>40.5</v>
      </c>
      <c r="T28">
        <v>45</v>
      </c>
      <c r="V28">
        <f t="shared" ref="V28:V29" si="10">(Q28-S28)/T28</f>
        <v>-0.87777777777777777</v>
      </c>
      <c r="W28">
        <f t="shared" ref="W28:W29" si="11">(R28-S28)/T28</f>
        <v>5.5222222222222221</v>
      </c>
      <c r="X28">
        <f t="shared" ref="X28:X29" si="12">S28-(3*T28)</f>
        <v>-94.5</v>
      </c>
      <c r="Y28">
        <f t="shared" ref="Y28:Y29" si="13">S28+(3*T28)</f>
        <v>175.5</v>
      </c>
      <c r="Z28" t="str">
        <f t="shared" ref="Z28:Z29" si="14">IF(Q28&lt;X28,"outliers","no outliers")</f>
        <v>no outliers</v>
      </c>
      <c r="AA28" t="str">
        <f t="shared" ref="AA28:AA29" si="15">IF(R28&gt;Y28,"outliers","no outliers")</f>
        <v>outliers</v>
      </c>
    </row>
    <row r="29" spans="1:27" x14ac:dyDescent="0.25">
      <c r="A29" s="3" t="s">
        <v>75</v>
      </c>
      <c r="C29" s="3" t="s">
        <v>115</v>
      </c>
      <c r="I29" t="s">
        <v>26</v>
      </c>
      <c r="J29" t="s">
        <v>151</v>
      </c>
      <c r="L29" t="s">
        <v>152</v>
      </c>
      <c r="M29" t="s">
        <v>153</v>
      </c>
      <c r="Q29">
        <v>14</v>
      </c>
      <c r="R29">
        <v>883</v>
      </c>
      <c r="S29" s="13">
        <v>333</v>
      </c>
      <c r="T29">
        <v>141</v>
      </c>
      <c r="V29">
        <f t="shared" si="10"/>
        <v>-2.2624113475177303</v>
      </c>
      <c r="W29">
        <f t="shared" si="11"/>
        <v>3.9007092198581561</v>
      </c>
      <c r="X29">
        <f t="shared" si="12"/>
        <v>-90</v>
      </c>
      <c r="Y29">
        <f t="shared" si="13"/>
        <v>756</v>
      </c>
      <c r="Z29" t="str">
        <f t="shared" si="14"/>
        <v>no outliers</v>
      </c>
      <c r="AA29" t="str">
        <f t="shared" si="15"/>
        <v>outliers</v>
      </c>
    </row>
    <row r="30" spans="1:27" x14ac:dyDescent="0.25">
      <c r="A30" s="3" t="s">
        <v>194</v>
      </c>
      <c r="F30" s="3" t="s">
        <v>115</v>
      </c>
      <c r="I30" t="s">
        <v>27</v>
      </c>
      <c r="J30" s="4"/>
      <c r="AA30" t="s">
        <v>252</v>
      </c>
    </row>
    <row r="31" spans="1:27" x14ac:dyDescent="0.25">
      <c r="A31" s="3" t="s">
        <v>195</v>
      </c>
      <c r="C31" s="3" t="s">
        <v>115</v>
      </c>
      <c r="F31" s="3" t="s">
        <v>115</v>
      </c>
      <c r="I31" t="s">
        <v>26</v>
      </c>
      <c r="J31" s="7" t="s">
        <v>159</v>
      </c>
      <c r="Q31">
        <v>0</v>
      </c>
      <c r="R31">
        <v>4</v>
      </c>
      <c r="S31" s="13">
        <v>1</v>
      </c>
      <c r="T31">
        <v>1.5</v>
      </c>
      <c r="V31">
        <f>(Q31-S31)/T31</f>
        <v>-0.66666666666666663</v>
      </c>
      <c r="W31">
        <f>(R31-S31)/T31</f>
        <v>2</v>
      </c>
      <c r="X31">
        <f>S31-(3*T31)</f>
        <v>-3.5</v>
      </c>
      <c r="Y31">
        <f>S31+(3*T31)</f>
        <v>5.5</v>
      </c>
      <c r="Z31" t="str">
        <f>IF(Q31&lt;X31,"outliers","no outliers")</f>
        <v>no outliers</v>
      </c>
      <c r="AA31" t="str">
        <f>IF(R31&gt;Y31,"outliers","no outliers")</f>
        <v>no outliers</v>
      </c>
    </row>
    <row r="32" spans="1:27" x14ac:dyDescent="0.25">
      <c r="A32" s="3" t="s">
        <v>196</v>
      </c>
      <c r="F32" s="3" t="s">
        <v>115</v>
      </c>
      <c r="I32" t="s">
        <v>27</v>
      </c>
      <c r="J32" t="s">
        <v>203</v>
      </c>
      <c r="AA32" t="s">
        <v>252</v>
      </c>
    </row>
    <row r="33" spans="1:27" x14ac:dyDescent="0.25">
      <c r="A33" s="3" t="s">
        <v>197</v>
      </c>
      <c r="F33" s="3" t="s">
        <v>115</v>
      </c>
      <c r="I33" t="s">
        <v>27</v>
      </c>
      <c r="AA33" t="s">
        <v>252</v>
      </c>
    </row>
    <row r="34" spans="1:27" x14ac:dyDescent="0.25">
      <c r="A34" s="3" t="s">
        <v>170</v>
      </c>
      <c r="F34" s="3" t="s">
        <v>115</v>
      </c>
      <c r="H34" s="3" t="s">
        <v>115</v>
      </c>
      <c r="I34" t="s">
        <v>27</v>
      </c>
      <c r="M34" t="s">
        <v>120</v>
      </c>
      <c r="AA34" t="s">
        <v>253</v>
      </c>
    </row>
    <row r="35" spans="1:27" x14ac:dyDescent="0.25">
      <c r="A35" s="3" t="s">
        <v>198</v>
      </c>
      <c r="F35" s="3" t="s">
        <v>115</v>
      </c>
      <c r="I35" t="s">
        <v>27</v>
      </c>
      <c r="AA35" t="s">
        <v>252</v>
      </c>
    </row>
    <row r="36" spans="1:27" x14ac:dyDescent="0.25">
      <c r="A36" s="3" t="s">
        <v>199</v>
      </c>
      <c r="F36" s="3" t="s">
        <v>115</v>
      </c>
      <c r="I36" t="s">
        <v>27</v>
      </c>
      <c r="L36" t="s">
        <v>240</v>
      </c>
      <c r="AA36" t="s">
        <v>252</v>
      </c>
    </row>
    <row r="37" spans="1:27" x14ac:dyDescent="0.25">
      <c r="A37" s="3" t="s">
        <v>200</v>
      </c>
      <c r="F37" s="3" t="s">
        <v>115</v>
      </c>
      <c r="I37" t="s">
        <v>27</v>
      </c>
      <c r="AA37" t="s">
        <v>252</v>
      </c>
    </row>
    <row r="38" spans="1:27" x14ac:dyDescent="0.25">
      <c r="A38" s="3" t="s">
        <v>201</v>
      </c>
      <c r="F38" s="3" t="s">
        <v>115</v>
      </c>
      <c r="I38" t="s">
        <v>27</v>
      </c>
      <c r="AA38" t="s">
        <v>252</v>
      </c>
    </row>
    <row r="39" spans="1:27" x14ac:dyDescent="0.25">
      <c r="A39" s="3" t="s">
        <v>202</v>
      </c>
      <c r="F39" s="3" t="s">
        <v>115</v>
      </c>
      <c r="I39" t="s">
        <v>27</v>
      </c>
    </row>
    <row r="40" spans="1:27" x14ac:dyDescent="0.25">
      <c r="A40" s="3" t="s">
        <v>257</v>
      </c>
      <c r="E40" s="3" t="s">
        <v>115</v>
      </c>
    </row>
    <row r="41" spans="1:27" x14ac:dyDescent="0.25">
      <c r="A41" s="3" t="s">
        <v>111</v>
      </c>
      <c r="E41" s="3" t="s">
        <v>115</v>
      </c>
      <c r="I41" t="s">
        <v>27</v>
      </c>
      <c r="J41" s="4"/>
    </row>
    <row r="42" spans="1:27" x14ac:dyDescent="0.25">
      <c r="A42" s="11" t="s">
        <v>112</v>
      </c>
      <c r="E42" s="3" t="s">
        <v>115</v>
      </c>
      <c r="H42" s="3" t="s">
        <v>115</v>
      </c>
      <c r="I42" t="s">
        <v>27</v>
      </c>
      <c r="J42" s="4"/>
      <c r="L42" t="s">
        <v>148</v>
      </c>
      <c r="M42" t="s">
        <v>149</v>
      </c>
    </row>
    <row r="43" spans="1:27" x14ac:dyDescent="0.25">
      <c r="A43" s="3" t="s">
        <v>113</v>
      </c>
      <c r="E43" s="3" t="s">
        <v>115</v>
      </c>
      <c r="I43" t="s">
        <v>27</v>
      </c>
      <c r="J43" s="4"/>
      <c r="L43" t="s">
        <v>237</v>
      </c>
    </row>
    <row r="44" spans="1:27" x14ac:dyDescent="0.25">
      <c r="A44" s="3" t="s">
        <v>60</v>
      </c>
      <c r="D44" s="3" t="s">
        <v>115</v>
      </c>
      <c r="I44" t="s">
        <v>27</v>
      </c>
      <c r="J44" t="s">
        <v>189</v>
      </c>
      <c r="L44" t="s">
        <v>238</v>
      </c>
    </row>
    <row r="45" spans="1:27" x14ac:dyDescent="0.25">
      <c r="A45" s="11" t="s">
        <v>100</v>
      </c>
      <c r="E45" s="3" t="s">
        <v>115</v>
      </c>
      <c r="H45" s="3" t="s">
        <v>115</v>
      </c>
      <c r="I45" t="s">
        <v>27</v>
      </c>
      <c r="J45" t="s">
        <v>146</v>
      </c>
      <c r="M45" t="s">
        <v>120</v>
      </c>
    </row>
    <row r="46" spans="1:27" x14ac:dyDescent="0.25">
      <c r="A46" s="3" t="s">
        <v>55</v>
      </c>
      <c r="D46" s="3" t="s">
        <v>115</v>
      </c>
      <c r="I46" s="4" t="s">
        <v>27</v>
      </c>
      <c r="J46" s="4"/>
    </row>
    <row r="47" spans="1:27" x14ac:dyDescent="0.25">
      <c r="A47" s="3" t="s">
        <v>204</v>
      </c>
      <c r="C47" s="3" t="s">
        <v>115</v>
      </c>
      <c r="G47" s="3" t="s">
        <v>115</v>
      </c>
      <c r="I47" t="s">
        <v>26</v>
      </c>
      <c r="J47" s="7" t="s">
        <v>159</v>
      </c>
      <c r="Q47">
        <v>0</v>
      </c>
      <c r="R47">
        <v>4</v>
      </c>
      <c r="S47" s="13">
        <v>3</v>
      </c>
      <c r="T47">
        <v>1</v>
      </c>
      <c r="V47">
        <f t="shared" ref="V47:V48" si="16">(Q47-S47)/T47</f>
        <v>-3</v>
      </c>
      <c r="W47">
        <f t="shared" ref="W47:W48" si="17">(R47-S47)/T47</f>
        <v>1</v>
      </c>
      <c r="X47">
        <f t="shared" ref="X47:X48" si="18">S47-(3*T47)</f>
        <v>0</v>
      </c>
      <c r="Y47">
        <f t="shared" ref="Y47:Y48" si="19">S47+(3*T47)</f>
        <v>6</v>
      </c>
      <c r="Z47" t="str">
        <f t="shared" ref="Z47:Z48" si="20">IF(Q47&lt;X47,"outliers","no outliers")</f>
        <v>no outliers</v>
      </c>
      <c r="AA47" t="str">
        <f t="shared" ref="AA47:AA48" si="21">IF(R47&gt;Y47,"outliers","no outliers")</f>
        <v>no outliers</v>
      </c>
    </row>
    <row r="48" spans="1:27" x14ac:dyDescent="0.25">
      <c r="A48" s="3" t="s">
        <v>205</v>
      </c>
      <c r="C48" s="3" t="s">
        <v>115</v>
      </c>
      <c r="G48" s="3" t="s">
        <v>115</v>
      </c>
      <c r="I48" t="s">
        <v>26</v>
      </c>
      <c r="J48" s="7" t="s">
        <v>159</v>
      </c>
      <c r="Q48">
        <v>0</v>
      </c>
      <c r="R48">
        <v>4</v>
      </c>
      <c r="S48" s="13">
        <v>3</v>
      </c>
      <c r="T48">
        <v>1</v>
      </c>
      <c r="V48">
        <f t="shared" si="16"/>
        <v>-3</v>
      </c>
      <c r="W48">
        <f t="shared" si="17"/>
        <v>1</v>
      </c>
      <c r="X48">
        <f t="shared" si="18"/>
        <v>0</v>
      </c>
      <c r="Y48">
        <f t="shared" si="19"/>
        <v>6</v>
      </c>
      <c r="Z48" t="str">
        <f t="shared" si="20"/>
        <v>no outliers</v>
      </c>
      <c r="AA48" t="str">
        <f t="shared" si="21"/>
        <v>no outliers</v>
      </c>
    </row>
    <row r="49" spans="1:27" x14ac:dyDescent="0.25">
      <c r="A49" s="3" t="s">
        <v>206</v>
      </c>
      <c r="G49" s="3" t="s">
        <v>115</v>
      </c>
      <c r="I49" t="s">
        <v>27</v>
      </c>
    </row>
    <row r="50" spans="1:27" x14ac:dyDescent="0.25">
      <c r="A50" s="3" t="s">
        <v>207</v>
      </c>
      <c r="G50" s="3" t="s">
        <v>115</v>
      </c>
      <c r="I50" t="s">
        <v>27</v>
      </c>
      <c r="J50" t="s">
        <v>208</v>
      </c>
    </row>
    <row r="51" spans="1:27" x14ac:dyDescent="0.25">
      <c r="A51" s="3" t="s">
        <v>209</v>
      </c>
      <c r="G51" s="3" t="s">
        <v>115</v>
      </c>
      <c r="I51" t="s">
        <v>27</v>
      </c>
    </row>
    <row r="52" spans="1:27" x14ac:dyDescent="0.25">
      <c r="A52" s="3" t="s">
        <v>241</v>
      </c>
      <c r="G52" s="3" t="s">
        <v>115</v>
      </c>
      <c r="I52" t="s">
        <v>27</v>
      </c>
      <c r="L52" t="s">
        <v>240</v>
      </c>
    </row>
    <row r="53" spans="1:27" x14ac:dyDescent="0.25">
      <c r="A53" s="3" t="s">
        <v>210</v>
      </c>
      <c r="G53" s="3" t="s">
        <v>115</v>
      </c>
      <c r="I53" t="s">
        <v>27</v>
      </c>
    </row>
    <row r="54" spans="1:27" x14ac:dyDescent="0.25">
      <c r="A54" s="3" t="s">
        <v>211</v>
      </c>
      <c r="G54" s="3" t="s">
        <v>115</v>
      </c>
      <c r="I54" t="s">
        <v>27</v>
      </c>
    </row>
    <row r="55" spans="1:27" x14ac:dyDescent="0.25">
      <c r="A55" s="3" t="s">
        <v>212</v>
      </c>
      <c r="G55" s="3" t="s">
        <v>115</v>
      </c>
      <c r="I55" t="s">
        <v>27</v>
      </c>
    </row>
    <row r="56" spans="1:27" x14ac:dyDescent="0.25">
      <c r="A56" s="3" t="s">
        <v>213</v>
      </c>
      <c r="G56" s="3" t="s">
        <v>115</v>
      </c>
      <c r="I56" t="s">
        <v>27</v>
      </c>
    </row>
    <row r="57" spans="1:27" x14ac:dyDescent="0.25">
      <c r="A57" s="3" t="s">
        <v>214</v>
      </c>
      <c r="G57" s="3" t="s">
        <v>115</v>
      </c>
      <c r="I57" t="s">
        <v>27</v>
      </c>
      <c r="J57" t="s">
        <v>203</v>
      </c>
      <c r="S57" s="13"/>
    </row>
    <row r="58" spans="1:27" x14ac:dyDescent="0.25">
      <c r="A58" s="3" t="s">
        <v>220</v>
      </c>
      <c r="C58" s="3" t="s">
        <v>115</v>
      </c>
      <c r="G58" s="3" t="s">
        <v>115</v>
      </c>
      <c r="I58" t="s">
        <v>26</v>
      </c>
      <c r="Q58">
        <v>0</v>
      </c>
      <c r="R58">
        <v>247</v>
      </c>
      <c r="S58" s="13">
        <v>42.5</v>
      </c>
      <c r="T58">
        <v>30</v>
      </c>
      <c r="V58">
        <f t="shared" ref="V58:V63" si="22">(Q58-S58)/T58</f>
        <v>-1.4166666666666667</v>
      </c>
      <c r="W58">
        <f t="shared" ref="W58:W63" si="23">(R58-S58)/T58</f>
        <v>6.8166666666666664</v>
      </c>
      <c r="X58">
        <f t="shared" ref="X58:X63" si="24">S58-(3*T58)</f>
        <v>-47.5</v>
      </c>
      <c r="Y58">
        <f t="shared" ref="Y58:Y63" si="25">S58+(3*T58)</f>
        <v>132.5</v>
      </c>
      <c r="Z58" t="str">
        <f t="shared" ref="Z58:Z63" si="26">IF(Q58&lt;X58,"outliers","no outliers")</f>
        <v>no outliers</v>
      </c>
      <c r="AA58" t="str">
        <f t="shared" ref="AA58:AA63" si="27">IF(R58&gt;Y58,"outliers","no outliers")</f>
        <v>outliers</v>
      </c>
    </row>
    <row r="59" spans="1:27" x14ac:dyDescent="0.25">
      <c r="A59" s="3" t="s">
        <v>218</v>
      </c>
      <c r="C59" s="3" t="s">
        <v>115</v>
      </c>
      <c r="G59" s="3" t="s">
        <v>115</v>
      </c>
      <c r="I59" t="s">
        <v>26</v>
      </c>
      <c r="Q59">
        <v>10</v>
      </c>
      <c r="R59">
        <v>247</v>
      </c>
      <c r="S59" s="13">
        <v>43.5</v>
      </c>
      <c r="T59">
        <v>30</v>
      </c>
      <c r="V59">
        <f t="shared" si="22"/>
        <v>-1.1166666666666667</v>
      </c>
      <c r="W59">
        <f t="shared" si="23"/>
        <v>6.7833333333333332</v>
      </c>
      <c r="X59">
        <f t="shared" si="24"/>
        <v>-46.5</v>
      </c>
      <c r="Y59">
        <f t="shared" si="25"/>
        <v>133.5</v>
      </c>
      <c r="Z59" t="str">
        <f t="shared" si="26"/>
        <v>no outliers</v>
      </c>
      <c r="AA59" t="str">
        <f t="shared" si="27"/>
        <v>outliers</v>
      </c>
    </row>
    <row r="60" spans="1:27" x14ac:dyDescent="0.25">
      <c r="A60" s="3" t="s">
        <v>217</v>
      </c>
      <c r="C60" s="3" t="s">
        <v>115</v>
      </c>
      <c r="G60" s="3" t="s">
        <v>115</v>
      </c>
      <c r="H60" s="3" t="s">
        <v>115</v>
      </c>
      <c r="I60" t="s">
        <v>26</v>
      </c>
      <c r="Q60">
        <v>0</v>
      </c>
      <c r="R60">
        <v>20</v>
      </c>
      <c r="S60" s="13">
        <v>13</v>
      </c>
      <c r="T60">
        <v>3</v>
      </c>
      <c r="V60">
        <f t="shared" si="22"/>
        <v>-4.333333333333333</v>
      </c>
      <c r="W60">
        <f t="shared" si="23"/>
        <v>2.3333333333333335</v>
      </c>
      <c r="X60">
        <f t="shared" si="24"/>
        <v>4</v>
      </c>
      <c r="Y60">
        <f t="shared" si="25"/>
        <v>22</v>
      </c>
      <c r="Z60" t="str">
        <f t="shared" si="26"/>
        <v>outliers</v>
      </c>
      <c r="AA60" t="str">
        <f t="shared" si="27"/>
        <v>no outliers</v>
      </c>
    </row>
    <row r="61" spans="1:27" x14ac:dyDescent="0.25">
      <c r="A61" s="3" t="s">
        <v>221</v>
      </c>
      <c r="C61" s="3" t="s">
        <v>115</v>
      </c>
      <c r="G61" s="3" t="s">
        <v>115</v>
      </c>
      <c r="I61" t="s">
        <v>26</v>
      </c>
      <c r="Q61">
        <v>0</v>
      </c>
      <c r="R61">
        <v>21</v>
      </c>
      <c r="S61" s="13">
        <v>14</v>
      </c>
      <c r="T61">
        <v>3</v>
      </c>
      <c r="V61">
        <f t="shared" si="22"/>
        <v>-4.666666666666667</v>
      </c>
      <c r="W61">
        <f t="shared" si="23"/>
        <v>2.3333333333333335</v>
      </c>
      <c r="X61">
        <f t="shared" si="24"/>
        <v>5</v>
      </c>
      <c r="Y61">
        <f t="shared" si="25"/>
        <v>23</v>
      </c>
      <c r="Z61" t="str">
        <f t="shared" si="26"/>
        <v>outliers</v>
      </c>
      <c r="AA61" t="str">
        <f t="shared" si="27"/>
        <v>no outliers</v>
      </c>
    </row>
    <row r="62" spans="1:27" x14ac:dyDescent="0.25">
      <c r="A62" s="3" t="s">
        <v>216</v>
      </c>
      <c r="C62" s="3" t="s">
        <v>115</v>
      </c>
      <c r="G62" s="3" t="s">
        <v>115</v>
      </c>
      <c r="I62" t="s">
        <v>26</v>
      </c>
      <c r="Q62">
        <v>0</v>
      </c>
      <c r="R62">
        <v>20</v>
      </c>
      <c r="S62" s="13">
        <v>13.5</v>
      </c>
      <c r="T62">
        <v>2.5</v>
      </c>
      <c r="V62">
        <f t="shared" si="22"/>
        <v>-5.4</v>
      </c>
      <c r="W62">
        <f t="shared" si="23"/>
        <v>2.6</v>
      </c>
      <c r="X62">
        <f t="shared" si="24"/>
        <v>6</v>
      </c>
      <c r="Y62">
        <f t="shared" si="25"/>
        <v>21</v>
      </c>
      <c r="Z62" t="str">
        <f t="shared" si="26"/>
        <v>outliers</v>
      </c>
      <c r="AA62" t="str">
        <f t="shared" si="27"/>
        <v>no outliers</v>
      </c>
    </row>
    <row r="63" spans="1:27" x14ac:dyDescent="0.25">
      <c r="A63" s="3" t="s">
        <v>215</v>
      </c>
      <c r="C63" s="3" t="s">
        <v>115</v>
      </c>
      <c r="G63" s="3" t="s">
        <v>115</v>
      </c>
      <c r="I63" t="s">
        <v>26</v>
      </c>
      <c r="Q63">
        <v>1</v>
      </c>
      <c r="R63">
        <v>21</v>
      </c>
      <c r="S63" s="13">
        <v>14.5</v>
      </c>
      <c r="T63">
        <v>2</v>
      </c>
      <c r="V63">
        <f t="shared" si="22"/>
        <v>-6.75</v>
      </c>
      <c r="W63">
        <f t="shared" si="23"/>
        <v>3.25</v>
      </c>
      <c r="X63">
        <f t="shared" si="24"/>
        <v>8.5</v>
      </c>
      <c r="Y63">
        <f t="shared" si="25"/>
        <v>20.5</v>
      </c>
      <c r="Z63" t="str">
        <f t="shared" si="26"/>
        <v>outliers</v>
      </c>
      <c r="AA63" t="str">
        <f t="shared" si="27"/>
        <v>outliers</v>
      </c>
    </row>
    <row r="64" spans="1:27" ht="45" x14ac:dyDescent="0.25">
      <c r="A64" s="3" t="s">
        <v>92</v>
      </c>
      <c r="D64" s="3" t="s">
        <v>115</v>
      </c>
      <c r="I64" t="s">
        <v>27</v>
      </c>
      <c r="K64" s="2" t="s">
        <v>154</v>
      </c>
    </row>
    <row r="65" spans="1:27" x14ac:dyDescent="0.25">
      <c r="A65" s="11" t="s">
        <v>12</v>
      </c>
      <c r="B65" s="3" t="s">
        <v>115</v>
      </c>
      <c r="H65" s="3" t="s">
        <v>115</v>
      </c>
      <c r="I65" t="s">
        <v>27</v>
      </c>
      <c r="J65" t="s">
        <v>140</v>
      </c>
      <c r="M65" t="s">
        <v>120</v>
      </c>
    </row>
    <row r="66" spans="1:27" x14ac:dyDescent="0.25">
      <c r="A66" s="3" t="s">
        <v>59</v>
      </c>
      <c r="D66" s="3" t="s">
        <v>115</v>
      </c>
      <c r="I66" t="s">
        <v>27</v>
      </c>
      <c r="J66" t="s">
        <v>187</v>
      </c>
      <c r="L66" t="s">
        <v>188</v>
      </c>
      <c r="M66" t="s">
        <v>124</v>
      </c>
    </row>
    <row r="67" spans="1:27" x14ac:dyDescent="0.25">
      <c r="A67" s="3" t="s">
        <v>96</v>
      </c>
      <c r="D67" s="3" t="s">
        <v>115</v>
      </c>
      <c r="I67" t="s">
        <v>27</v>
      </c>
      <c r="J67" s="4"/>
    </row>
    <row r="68" spans="1:27" x14ac:dyDescent="0.25">
      <c r="A68" s="3" t="s">
        <v>97</v>
      </c>
      <c r="D68" s="3" t="s">
        <v>115</v>
      </c>
      <c r="I68" t="s">
        <v>27</v>
      </c>
      <c r="J68" s="4"/>
    </row>
    <row r="69" spans="1:27" x14ac:dyDescent="0.25">
      <c r="A69" s="3" t="s">
        <v>20</v>
      </c>
      <c r="B69" s="3" t="s">
        <v>115</v>
      </c>
      <c r="I69" t="s">
        <v>27</v>
      </c>
      <c r="J69" t="s">
        <v>29</v>
      </c>
      <c r="M69" t="s">
        <v>120</v>
      </c>
    </row>
    <row r="70" spans="1:27" x14ac:dyDescent="0.25">
      <c r="A70" s="3" t="s">
        <v>21</v>
      </c>
      <c r="B70" s="3" t="s">
        <v>115</v>
      </c>
      <c r="I70" t="s">
        <v>27</v>
      </c>
      <c r="J70" t="s">
        <v>29</v>
      </c>
      <c r="M70" t="s">
        <v>120</v>
      </c>
    </row>
    <row r="71" spans="1:27" x14ac:dyDescent="0.25">
      <c r="A71" s="3" t="s">
        <v>71</v>
      </c>
      <c r="D71" s="3" t="s">
        <v>115</v>
      </c>
      <c r="I71" t="s">
        <v>27</v>
      </c>
      <c r="J71" t="s">
        <v>155</v>
      </c>
      <c r="M71" t="s">
        <v>120</v>
      </c>
    </row>
    <row r="72" spans="1:27" x14ac:dyDescent="0.25">
      <c r="A72" s="3" t="s">
        <v>72</v>
      </c>
      <c r="C72" s="3" t="s">
        <v>115</v>
      </c>
      <c r="I72" t="s">
        <v>26</v>
      </c>
      <c r="J72" s="6" t="s">
        <v>156</v>
      </c>
      <c r="L72" t="s">
        <v>157</v>
      </c>
      <c r="M72" t="s">
        <v>153</v>
      </c>
      <c r="Q72">
        <v>2.83</v>
      </c>
      <c r="R72">
        <v>5</v>
      </c>
      <c r="S72" s="13">
        <v>4.5</v>
      </c>
      <c r="T72">
        <v>0.5</v>
      </c>
      <c r="V72">
        <f t="shared" ref="V72:V75" si="28">(Q72-S72)/T72</f>
        <v>-3.34</v>
      </c>
      <c r="W72">
        <f t="shared" ref="W72:W75" si="29">(R72-S72)/T72</f>
        <v>1</v>
      </c>
      <c r="X72">
        <f t="shared" ref="X72:X75" si="30">S72-(3*T72)</f>
        <v>3</v>
      </c>
      <c r="Y72">
        <f t="shared" ref="Y72:Y75" si="31">S72+(3*T72)</f>
        <v>6</v>
      </c>
      <c r="Z72" t="str">
        <f t="shared" ref="Z72:Z75" si="32">IF(Q72&lt;X72,"outliers","no outliers")</f>
        <v>outliers</v>
      </c>
      <c r="AA72" t="str">
        <f t="shared" ref="AA72:AA75" si="33">IF(R72&gt;Y72,"outliers","no outliers")</f>
        <v>no outliers</v>
      </c>
    </row>
    <row r="73" spans="1:27" x14ac:dyDescent="0.25">
      <c r="A73" s="3" t="s">
        <v>73</v>
      </c>
      <c r="C73" s="3" t="s">
        <v>115</v>
      </c>
      <c r="I73" t="s">
        <v>26</v>
      </c>
      <c r="J73" s="7" t="s">
        <v>159</v>
      </c>
      <c r="L73" t="s">
        <v>158</v>
      </c>
      <c r="M73" t="s">
        <v>153</v>
      </c>
      <c r="Q73">
        <v>2.66</v>
      </c>
      <c r="R73">
        <v>4.91</v>
      </c>
      <c r="S73" s="13">
        <v>3.5</v>
      </c>
      <c r="T73">
        <v>0.5</v>
      </c>
      <c r="V73">
        <f t="shared" si="28"/>
        <v>-1.6799999999999997</v>
      </c>
      <c r="W73">
        <f t="shared" si="29"/>
        <v>2.8200000000000003</v>
      </c>
      <c r="X73">
        <f t="shared" si="30"/>
        <v>2</v>
      </c>
      <c r="Y73">
        <f t="shared" si="31"/>
        <v>5</v>
      </c>
      <c r="Z73" t="str">
        <f t="shared" si="32"/>
        <v>no outliers</v>
      </c>
      <c r="AA73" t="str">
        <f t="shared" si="33"/>
        <v>no outliers</v>
      </c>
    </row>
    <row r="74" spans="1:27" x14ac:dyDescent="0.25">
      <c r="A74" s="3" t="s">
        <v>77</v>
      </c>
      <c r="C74" s="3" t="s">
        <v>115</v>
      </c>
      <c r="I74" t="s">
        <v>26</v>
      </c>
      <c r="J74" t="s">
        <v>161</v>
      </c>
      <c r="L74" t="s">
        <v>152</v>
      </c>
      <c r="M74" t="s">
        <v>153</v>
      </c>
      <c r="Q74">
        <v>0</v>
      </c>
      <c r="R74">
        <v>0.62</v>
      </c>
      <c r="S74" s="13">
        <v>0.11</v>
      </c>
      <c r="T74">
        <v>0.09</v>
      </c>
      <c r="V74">
        <f t="shared" si="28"/>
        <v>-1.2222222222222223</v>
      </c>
      <c r="W74">
        <f t="shared" si="29"/>
        <v>5.666666666666667</v>
      </c>
      <c r="X74">
        <f t="shared" si="30"/>
        <v>-0.16000000000000003</v>
      </c>
      <c r="Y74">
        <f t="shared" si="31"/>
        <v>0.38</v>
      </c>
      <c r="Z74" t="str">
        <f t="shared" si="32"/>
        <v>no outliers</v>
      </c>
      <c r="AA74" t="str">
        <f t="shared" si="33"/>
        <v>outliers</v>
      </c>
    </row>
    <row r="75" spans="1:27" x14ac:dyDescent="0.25">
      <c r="A75" s="3" t="s">
        <v>78</v>
      </c>
      <c r="C75" s="3" t="s">
        <v>115</v>
      </c>
      <c r="I75" t="s">
        <v>26</v>
      </c>
      <c r="J75" t="s">
        <v>160</v>
      </c>
      <c r="K75" t="s">
        <v>162</v>
      </c>
      <c r="M75" t="s">
        <v>120</v>
      </c>
      <c r="Q75">
        <v>0</v>
      </c>
      <c r="R75">
        <v>99</v>
      </c>
      <c r="S75" s="13">
        <v>62</v>
      </c>
      <c r="T75">
        <v>41.5</v>
      </c>
      <c r="V75">
        <f t="shared" si="28"/>
        <v>-1.4939759036144578</v>
      </c>
      <c r="W75">
        <f t="shared" si="29"/>
        <v>0.89156626506024095</v>
      </c>
      <c r="X75">
        <f t="shared" si="30"/>
        <v>-62.5</v>
      </c>
      <c r="Y75">
        <f t="shared" si="31"/>
        <v>186.5</v>
      </c>
      <c r="Z75" t="str">
        <f t="shared" si="32"/>
        <v>no outliers</v>
      </c>
      <c r="AA75" t="str">
        <f t="shared" si="33"/>
        <v>no outliers</v>
      </c>
    </row>
    <row r="76" spans="1:27" x14ac:dyDescent="0.25">
      <c r="A76" s="3" t="s">
        <v>79</v>
      </c>
      <c r="D76" s="3" t="s">
        <v>115</v>
      </c>
      <c r="I76" t="s">
        <v>27</v>
      </c>
      <c r="J76" s="7" t="s">
        <v>163</v>
      </c>
      <c r="K76" t="s">
        <v>164</v>
      </c>
      <c r="L76" t="s">
        <v>166</v>
      </c>
      <c r="M76" t="s">
        <v>153</v>
      </c>
    </row>
    <row r="77" spans="1:27" x14ac:dyDescent="0.25">
      <c r="A77" s="3" t="s">
        <v>89</v>
      </c>
      <c r="D77" s="3" t="s">
        <v>115</v>
      </c>
      <c r="I77" t="s">
        <v>27</v>
      </c>
      <c r="J77" s="7" t="s">
        <v>163</v>
      </c>
      <c r="K77" t="s">
        <v>164</v>
      </c>
      <c r="L77" t="s">
        <v>165</v>
      </c>
      <c r="M77" t="s">
        <v>153</v>
      </c>
    </row>
    <row r="78" spans="1:27" x14ac:dyDescent="0.25">
      <c r="A78" s="3" t="s">
        <v>90</v>
      </c>
      <c r="D78" s="3" t="s">
        <v>115</v>
      </c>
      <c r="I78" t="s">
        <v>27</v>
      </c>
      <c r="J78" s="7" t="s">
        <v>163</v>
      </c>
      <c r="K78" t="s">
        <v>164</v>
      </c>
      <c r="L78" t="s">
        <v>166</v>
      </c>
      <c r="M78" t="s">
        <v>153</v>
      </c>
    </row>
    <row r="79" spans="1:27" x14ac:dyDescent="0.25">
      <c r="A79" s="3" t="s">
        <v>91</v>
      </c>
      <c r="D79" s="3" t="s">
        <v>115</v>
      </c>
      <c r="I79" t="s">
        <v>27</v>
      </c>
      <c r="J79" s="7" t="s">
        <v>163</v>
      </c>
      <c r="K79" t="s">
        <v>164</v>
      </c>
      <c r="L79" t="s">
        <v>166</v>
      </c>
      <c r="M79" t="s">
        <v>153</v>
      </c>
    </row>
    <row r="80" spans="1:27" x14ac:dyDescent="0.25">
      <c r="A80" s="3" t="s">
        <v>80</v>
      </c>
      <c r="D80" s="3" t="s">
        <v>115</v>
      </c>
      <c r="I80" t="s">
        <v>27</v>
      </c>
      <c r="J80" s="7" t="s">
        <v>163</v>
      </c>
      <c r="K80" t="s">
        <v>164</v>
      </c>
      <c r="L80" t="s">
        <v>166</v>
      </c>
      <c r="M80" t="s">
        <v>153</v>
      </c>
    </row>
    <row r="81" spans="1:27" x14ac:dyDescent="0.25">
      <c r="A81" s="3" t="s">
        <v>82</v>
      </c>
      <c r="D81" s="3" t="s">
        <v>115</v>
      </c>
      <c r="I81" t="s">
        <v>27</v>
      </c>
      <c r="J81" s="7" t="s">
        <v>163</v>
      </c>
      <c r="K81" t="s">
        <v>168</v>
      </c>
      <c r="L81" t="s">
        <v>167</v>
      </c>
      <c r="M81" t="s">
        <v>153</v>
      </c>
    </row>
    <row r="82" spans="1:27" x14ac:dyDescent="0.25">
      <c r="A82" s="3" t="s">
        <v>83</v>
      </c>
      <c r="D82" s="3" t="s">
        <v>115</v>
      </c>
      <c r="I82" t="s">
        <v>27</v>
      </c>
      <c r="J82" s="7" t="s">
        <v>163</v>
      </c>
      <c r="K82" t="s">
        <v>164</v>
      </c>
      <c r="L82" t="s">
        <v>166</v>
      </c>
      <c r="M82" t="s">
        <v>153</v>
      </c>
    </row>
    <row r="83" spans="1:27" x14ac:dyDescent="0.25">
      <c r="A83" s="3" t="s">
        <v>84</v>
      </c>
      <c r="D83" s="3" t="s">
        <v>115</v>
      </c>
      <c r="I83" t="s">
        <v>27</v>
      </c>
      <c r="J83" s="7" t="s">
        <v>163</v>
      </c>
      <c r="K83" t="s">
        <v>164</v>
      </c>
      <c r="L83" t="s">
        <v>166</v>
      </c>
      <c r="M83" t="s">
        <v>153</v>
      </c>
    </row>
    <row r="84" spans="1:27" x14ac:dyDescent="0.25">
      <c r="A84" s="3" t="s">
        <v>85</v>
      </c>
      <c r="D84" s="3" t="s">
        <v>115</v>
      </c>
      <c r="I84" t="s">
        <v>27</v>
      </c>
      <c r="J84" s="7" t="s">
        <v>163</v>
      </c>
      <c r="K84" t="s">
        <v>164</v>
      </c>
      <c r="L84" t="s">
        <v>166</v>
      </c>
      <c r="M84" t="s">
        <v>153</v>
      </c>
    </row>
    <row r="85" spans="1:27" x14ac:dyDescent="0.25">
      <c r="A85" s="3" t="s">
        <v>86</v>
      </c>
      <c r="D85" s="3" t="s">
        <v>115</v>
      </c>
      <c r="I85" t="s">
        <v>27</v>
      </c>
      <c r="J85" s="7" t="s">
        <v>163</v>
      </c>
      <c r="K85" t="s">
        <v>164</v>
      </c>
      <c r="L85" t="s">
        <v>166</v>
      </c>
      <c r="M85" t="s">
        <v>153</v>
      </c>
    </row>
    <row r="86" spans="1:27" x14ac:dyDescent="0.25">
      <c r="A86" s="3" t="s">
        <v>87</v>
      </c>
      <c r="D86" s="3" t="s">
        <v>115</v>
      </c>
      <c r="I86" t="s">
        <v>27</v>
      </c>
      <c r="J86" s="7" t="s">
        <v>163</v>
      </c>
      <c r="K86" t="s">
        <v>164</v>
      </c>
      <c r="L86" t="s">
        <v>166</v>
      </c>
      <c r="M86" t="s">
        <v>153</v>
      </c>
    </row>
    <row r="87" spans="1:27" x14ac:dyDescent="0.25">
      <c r="A87" s="3" t="s">
        <v>88</v>
      </c>
      <c r="D87" s="3" t="s">
        <v>115</v>
      </c>
      <c r="I87" t="s">
        <v>27</v>
      </c>
      <c r="J87" s="7" t="s">
        <v>163</v>
      </c>
      <c r="K87" t="s">
        <v>164</v>
      </c>
      <c r="L87" t="s">
        <v>166</v>
      </c>
      <c r="M87" t="s">
        <v>153</v>
      </c>
    </row>
    <row r="88" spans="1:27" x14ac:dyDescent="0.25">
      <c r="A88" s="3" t="s">
        <v>15</v>
      </c>
      <c r="B88" s="3" t="s">
        <v>115</v>
      </c>
      <c r="I88" t="s">
        <v>27</v>
      </c>
      <c r="J88" t="s">
        <v>141</v>
      </c>
      <c r="M88" t="s">
        <v>120</v>
      </c>
    </row>
    <row r="89" spans="1:27" x14ac:dyDescent="0.25">
      <c r="A89" s="3" t="s">
        <v>16</v>
      </c>
      <c r="B89" s="3" t="s">
        <v>115</v>
      </c>
      <c r="I89" t="s">
        <v>27</v>
      </c>
      <c r="J89" s="6" t="s">
        <v>142</v>
      </c>
      <c r="M89" t="s">
        <v>120</v>
      </c>
    </row>
    <row r="90" spans="1:27" x14ac:dyDescent="0.25">
      <c r="A90" s="11" t="s">
        <v>93</v>
      </c>
      <c r="H90" s="3" t="s">
        <v>115</v>
      </c>
      <c r="I90" t="s">
        <v>27</v>
      </c>
      <c r="J90" t="s">
        <v>147</v>
      </c>
      <c r="L90" t="s">
        <v>222</v>
      </c>
      <c r="M90" t="s">
        <v>124</v>
      </c>
    </row>
    <row r="91" spans="1:27" x14ac:dyDescent="0.25">
      <c r="A91" s="3" t="s">
        <v>54</v>
      </c>
      <c r="C91" s="3" t="s">
        <v>115</v>
      </c>
      <c r="D91" s="3" t="s">
        <v>115</v>
      </c>
      <c r="I91" s="3" t="s">
        <v>26</v>
      </c>
      <c r="J91" s="10"/>
      <c r="Q91">
        <v>0</v>
      </c>
      <c r="R91">
        <v>800</v>
      </c>
      <c r="S91" s="13">
        <v>302</v>
      </c>
      <c r="T91">
        <v>328</v>
      </c>
      <c r="V91">
        <f t="shared" ref="V91:V92" si="34">(Q91-S91)/T91</f>
        <v>-0.92073170731707321</v>
      </c>
      <c r="W91">
        <f t="shared" ref="W91:W92" si="35">(R91-S91)/T91</f>
        <v>1.5182926829268293</v>
      </c>
      <c r="X91">
        <f t="shared" ref="X91:X92" si="36">S91-(3*T91)</f>
        <v>-682</v>
      </c>
      <c r="Y91">
        <f t="shared" ref="Y91:Y92" si="37">S91+(3*T91)</f>
        <v>1286</v>
      </c>
      <c r="Z91" t="str">
        <f>IF(Q91&lt;X91,"outliers","no outliers")</f>
        <v>no outliers</v>
      </c>
      <c r="AA91" t="str">
        <f>IF(R91&gt;Y91,"outliers","no outliers")</f>
        <v>no outliers</v>
      </c>
    </row>
    <row r="92" spans="1:27" x14ac:dyDescent="0.25">
      <c r="A92" s="11" t="s">
        <v>2</v>
      </c>
      <c r="B92" s="3" t="s">
        <v>115</v>
      </c>
      <c r="C92" s="3" t="s">
        <v>115</v>
      </c>
      <c r="D92" s="3" t="s">
        <v>115</v>
      </c>
      <c r="E92" s="3" t="s">
        <v>115</v>
      </c>
      <c r="F92" s="3" t="s">
        <v>115</v>
      </c>
      <c r="G92" s="3" t="s">
        <v>115</v>
      </c>
      <c r="I92" t="s">
        <v>26</v>
      </c>
      <c r="K92" t="s">
        <v>44</v>
      </c>
      <c r="L92" t="s">
        <v>125</v>
      </c>
      <c r="M92" t="s">
        <v>126</v>
      </c>
      <c r="S92" s="13"/>
    </row>
    <row r="93" spans="1:27" x14ac:dyDescent="0.25">
      <c r="A93" s="3" t="s">
        <v>22</v>
      </c>
      <c r="B93" s="3" t="s">
        <v>115</v>
      </c>
      <c r="I93" t="s">
        <v>27</v>
      </c>
      <c r="J93" t="s">
        <v>29</v>
      </c>
      <c r="M93" t="s">
        <v>120</v>
      </c>
    </row>
    <row r="94" spans="1:27" x14ac:dyDescent="0.25">
      <c r="A94" s="3" t="s">
        <v>76</v>
      </c>
      <c r="C94" s="3" t="s">
        <v>115</v>
      </c>
      <c r="I94" t="s">
        <v>26</v>
      </c>
      <c r="J94" t="s">
        <v>81</v>
      </c>
      <c r="M94" t="s">
        <v>120</v>
      </c>
      <c r="Q94">
        <v>0</v>
      </c>
      <c r="R94">
        <v>95</v>
      </c>
      <c r="S94" s="13">
        <v>7.5</v>
      </c>
      <c r="T94">
        <v>9.5</v>
      </c>
      <c r="V94">
        <f>(Q94-S94)/T94</f>
        <v>-0.78947368421052633</v>
      </c>
      <c r="W94">
        <f>(R94-S94)/T94</f>
        <v>9.2105263157894743</v>
      </c>
      <c r="X94">
        <f>S94-(3*T94)</f>
        <v>-21</v>
      </c>
      <c r="Y94">
        <f>S94+(3*T94)</f>
        <v>36</v>
      </c>
      <c r="Z94" t="str">
        <f>IF(Q94&lt;X94,"outliers","no outliers")</f>
        <v>no outliers</v>
      </c>
      <c r="AA94" t="str">
        <f>IF(R94&gt;Y94,"outliers","no outliers")</f>
        <v>outliers</v>
      </c>
    </row>
    <row r="95" spans="1:27" x14ac:dyDescent="0.25">
      <c r="A95" s="3" t="s">
        <v>105</v>
      </c>
      <c r="E95" s="3" t="s">
        <v>115</v>
      </c>
      <c r="I95" t="s">
        <v>27</v>
      </c>
    </row>
    <row r="96" spans="1:27" x14ac:dyDescent="0.25">
      <c r="A96" s="11" t="s">
        <v>106</v>
      </c>
      <c r="E96" s="3" t="s">
        <v>115</v>
      </c>
      <c r="H96" s="3" t="s">
        <v>115</v>
      </c>
      <c r="I96" t="s">
        <v>27</v>
      </c>
      <c r="K96" t="s">
        <v>223</v>
      </c>
      <c r="L96" t="s">
        <v>148</v>
      </c>
      <c r="M96" t="s">
        <v>149</v>
      </c>
    </row>
    <row r="97" spans="1:27" x14ac:dyDescent="0.25">
      <c r="A97" s="3" t="s">
        <v>107</v>
      </c>
      <c r="E97" s="3" t="s">
        <v>115</v>
      </c>
      <c r="I97" t="s">
        <v>27</v>
      </c>
    </row>
    <row r="98" spans="1:27" x14ac:dyDescent="0.25">
      <c r="A98" s="11" t="s">
        <v>108</v>
      </c>
      <c r="E98" s="3" t="s">
        <v>115</v>
      </c>
      <c r="H98" s="3" t="s">
        <v>115</v>
      </c>
      <c r="I98" t="s">
        <v>27</v>
      </c>
      <c r="K98" t="s">
        <v>224</v>
      </c>
      <c r="L98" t="s">
        <v>148</v>
      </c>
      <c r="M98" t="s">
        <v>149</v>
      </c>
    </row>
    <row r="99" spans="1:27" x14ac:dyDescent="0.25">
      <c r="A99" s="11" t="s">
        <v>5</v>
      </c>
      <c r="B99" s="3" t="s">
        <v>115</v>
      </c>
      <c r="I99" t="s">
        <v>27</v>
      </c>
      <c r="J99" t="s">
        <v>138</v>
      </c>
      <c r="K99" t="s">
        <v>225</v>
      </c>
      <c r="L99" t="s">
        <v>132</v>
      </c>
      <c r="M99" t="s">
        <v>133</v>
      </c>
    </row>
    <row r="100" spans="1:27" x14ac:dyDescent="0.25">
      <c r="A100" s="3" t="s">
        <v>101</v>
      </c>
      <c r="E100" s="3" t="s">
        <v>115</v>
      </c>
      <c r="I100" t="s">
        <v>27</v>
      </c>
      <c r="J100" s="4"/>
    </row>
    <row r="101" spans="1:27" x14ac:dyDescent="0.25">
      <c r="A101" s="3" t="s">
        <v>102</v>
      </c>
      <c r="E101" s="3" t="s">
        <v>115</v>
      </c>
      <c r="I101" t="s">
        <v>27</v>
      </c>
      <c r="J101" s="4"/>
    </row>
    <row r="102" spans="1:27" x14ac:dyDescent="0.25">
      <c r="A102" s="3" t="s">
        <v>103</v>
      </c>
      <c r="E102" s="3" t="s">
        <v>115</v>
      </c>
      <c r="I102" t="s">
        <v>27</v>
      </c>
      <c r="J102" s="4"/>
    </row>
    <row r="103" spans="1:27" x14ac:dyDescent="0.25">
      <c r="A103" s="3" t="s">
        <v>104</v>
      </c>
      <c r="E103" s="3" t="s">
        <v>115</v>
      </c>
      <c r="I103" t="s">
        <v>27</v>
      </c>
      <c r="J103" s="4"/>
    </row>
    <row r="104" spans="1:27" x14ac:dyDescent="0.25">
      <c r="A104" s="3" t="s">
        <v>14</v>
      </c>
      <c r="B104" s="3" t="s">
        <v>115</v>
      </c>
      <c r="I104" t="s">
        <v>27</v>
      </c>
      <c r="J104" t="s">
        <v>141</v>
      </c>
      <c r="M104" t="s">
        <v>120</v>
      </c>
    </row>
    <row r="105" spans="1:27" x14ac:dyDescent="0.25">
      <c r="A105" s="11" t="s">
        <v>6</v>
      </c>
      <c r="B105" s="3" t="s">
        <v>115</v>
      </c>
      <c r="H105" s="3" t="s">
        <v>115</v>
      </c>
      <c r="I105" t="s">
        <v>27</v>
      </c>
      <c r="J105" t="s">
        <v>226</v>
      </c>
    </row>
    <row r="106" spans="1:27" x14ac:dyDescent="0.25">
      <c r="A106" s="11" t="s">
        <v>10</v>
      </c>
      <c r="B106" s="3" t="s">
        <v>115</v>
      </c>
      <c r="I106" t="s">
        <v>27</v>
      </c>
      <c r="J106" t="s">
        <v>28</v>
      </c>
    </row>
    <row r="107" spans="1:27" x14ac:dyDescent="0.25">
      <c r="A107" s="3" t="s">
        <v>38</v>
      </c>
      <c r="C107" s="3" t="s">
        <v>115</v>
      </c>
      <c r="D107" s="3" t="s">
        <v>115</v>
      </c>
      <c r="I107" t="s">
        <v>26</v>
      </c>
      <c r="J107" s="6" t="s">
        <v>178</v>
      </c>
      <c r="Q107">
        <v>0</v>
      </c>
      <c r="R107">
        <v>12</v>
      </c>
      <c r="S107" s="13">
        <v>7</v>
      </c>
      <c r="T107">
        <v>3</v>
      </c>
      <c r="V107">
        <f t="shared" ref="V107:V111" si="38">(Q107-S107)/T107</f>
        <v>-2.3333333333333335</v>
      </c>
      <c r="W107">
        <f t="shared" ref="W107:W111" si="39">(R107-S107)/T107</f>
        <v>1.6666666666666667</v>
      </c>
      <c r="X107">
        <f t="shared" ref="X107:X111" si="40">S107-(3*T107)</f>
        <v>-2</v>
      </c>
      <c r="Y107">
        <f t="shared" ref="Y107:Y111" si="41">S107+(3*T107)</f>
        <v>16</v>
      </c>
      <c r="Z107" t="str">
        <f t="shared" ref="Z107:Z111" si="42">IF(Q107&lt;X107,"outliers","no outliers")</f>
        <v>no outliers</v>
      </c>
      <c r="AA107" t="str">
        <f t="shared" ref="AA107:AA111" si="43">IF(R107&gt;Y107,"outliers","no outliers")</f>
        <v>no outliers</v>
      </c>
    </row>
    <row r="108" spans="1:27" x14ac:dyDescent="0.25">
      <c r="A108" s="3" t="s">
        <v>39</v>
      </c>
      <c r="C108" s="3" t="s">
        <v>115</v>
      </c>
      <c r="D108" s="3" t="s">
        <v>115</v>
      </c>
      <c r="I108" t="s">
        <v>26</v>
      </c>
      <c r="J108" t="s">
        <v>179</v>
      </c>
      <c r="Q108">
        <v>460</v>
      </c>
      <c r="R108">
        <v>800</v>
      </c>
      <c r="S108" s="13">
        <v>661.5</v>
      </c>
      <c r="T108">
        <v>68</v>
      </c>
      <c r="V108">
        <f t="shared" si="38"/>
        <v>-2.9632352941176472</v>
      </c>
      <c r="W108">
        <f t="shared" si="39"/>
        <v>2.0367647058823528</v>
      </c>
      <c r="X108">
        <f t="shared" si="40"/>
        <v>457.5</v>
      </c>
      <c r="Y108">
        <f t="shared" si="41"/>
        <v>865.5</v>
      </c>
      <c r="Z108" t="str">
        <f t="shared" si="42"/>
        <v>no outliers</v>
      </c>
      <c r="AA108" t="str">
        <f t="shared" si="43"/>
        <v>no outliers</v>
      </c>
    </row>
    <row r="109" spans="1:27" x14ac:dyDescent="0.25">
      <c r="A109" s="3" t="s">
        <v>40</v>
      </c>
      <c r="C109" s="3" t="s">
        <v>115</v>
      </c>
      <c r="D109" s="3" t="s">
        <v>115</v>
      </c>
      <c r="I109" t="s">
        <v>26</v>
      </c>
      <c r="J109" t="s">
        <v>180</v>
      </c>
      <c r="Q109">
        <v>0</v>
      </c>
      <c r="R109">
        <v>80</v>
      </c>
      <c r="S109" s="13">
        <v>49.5</v>
      </c>
      <c r="T109">
        <v>22.5</v>
      </c>
      <c r="V109">
        <f t="shared" si="38"/>
        <v>-2.2000000000000002</v>
      </c>
      <c r="W109">
        <f t="shared" si="39"/>
        <v>1.3555555555555556</v>
      </c>
      <c r="X109">
        <f t="shared" si="40"/>
        <v>-18</v>
      </c>
      <c r="Y109">
        <f t="shared" si="41"/>
        <v>117</v>
      </c>
      <c r="Z109" t="str">
        <f t="shared" si="42"/>
        <v>no outliers</v>
      </c>
      <c r="AA109" t="str">
        <f t="shared" si="43"/>
        <v>no outliers</v>
      </c>
    </row>
    <row r="110" spans="1:27" x14ac:dyDescent="0.25">
      <c r="A110" s="3" t="s">
        <v>41</v>
      </c>
      <c r="C110" s="3" t="s">
        <v>115</v>
      </c>
      <c r="D110" s="3" t="s">
        <v>115</v>
      </c>
      <c r="I110" t="s">
        <v>26</v>
      </c>
      <c r="J110" t="s">
        <v>179</v>
      </c>
      <c r="Q110">
        <v>320</v>
      </c>
      <c r="R110">
        <v>800</v>
      </c>
      <c r="S110" s="13">
        <v>599</v>
      </c>
      <c r="T110">
        <v>80.5</v>
      </c>
      <c r="V110">
        <f t="shared" si="38"/>
        <v>-3.4658385093167703</v>
      </c>
      <c r="W110">
        <f t="shared" si="39"/>
        <v>2.4968944099378882</v>
      </c>
      <c r="X110">
        <f t="shared" si="40"/>
        <v>357.5</v>
      </c>
      <c r="Y110">
        <f t="shared" si="41"/>
        <v>840.5</v>
      </c>
      <c r="Z110" t="str">
        <f t="shared" si="42"/>
        <v>outliers</v>
      </c>
      <c r="AA110" t="str">
        <f t="shared" si="43"/>
        <v>no outliers</v>
      </c>
    </row>
    <row r="111" spans="1:27" x14ac:dyDescent="0.25">
      <c r="A111" s="3" t="s">
        <v>42</v>
      </c>
      <c r="C111" s="3" t="s">
        <v>115</v>
      </c>
      <c r="D111" s="3" t="s">
        <v>115</v>
      </c>
      <c r="I111" t="s">
        <v>26</v>
      </c>
      <c r="J111" t="s">
        <v>179</v>
      </c>
      <c r="Q111">
        <v>220</v>
      </c>
      <c r="R111">
        <v>800</v>
      </c>
      <c r="S111" s="13">
        <v>579</v>
      </c>
      <c r="T111">
        <v>79</v>
      </c>
      <c r="V111">
        <f t="shared" si="38"/>
        <v>-4.5443037974683547</v>
      </c>
      <c r="W111">
        <f t="shared" si="39"/>
        <v>2.7974683544303796</v>
      </c>
      <c r="X111">
        <f t="shared" si="40"/>
        <v>342</v>
      </c>
      <c r="Y111">
        <f t="shared" si="41"/>
        <v>816</v>
      </c>
      <c r="Z111" t="str">
        <f t="shared" si="42"/>
        <v>outliers</v>
      </c>
      <c r="AA111" t="str">
        <f t="shared" si="43"/>
        <v>no outliers</v>
      </c>
    </row>
    <row r="112" spans="1:27" x14ac:dyDescent="0.25">
      <c r="A112" s="11" t="s">
        <v>4</v>
      </c>
      <c r="B112" s="3" t="s">
        <v>115</v>
      </c>
      <c r="I112" t="s">
        <v>27</v>
      </c>
      <c r="J112" t="s">
        <v>137</v>
      </c>
      <c r="L112" t="s">
        <v>131</v>
      </c>
      <c r="M112" t="s">
        <v>124</v>
      </c>
    </row>
    <row r="113" spans="1:27" x14ac:dyDescent="0.25">
      <c r="A113" s="11" t="s">
        <v>116</v>
      </c>
      <c r="B113" s="3" t="s">
        <v>115</v>
      </c>
      <c r="I113" t="s">
        <v>27</v>
      </c>
      <c r="J113" t="s">
        <v>227</v>
      </c>
      <c r="M113" t="s">
        <v>120</v>
      </c>
    </row>
    <row r="114" spans="1:27" x14ac:dyDescent="0.25">
      <c r="A114" s="3" t="s">
        <v>109</v>
      </c>
      <c r="E114" s="3" t="s">
        <v>115</v>
      </c>
      <c r="I114" t="s">
        <v>27</v>
      </c>
      <c r="J114" s="4"/>
    </row>
    <row r="115" spans="1:27" x14ac:dyDescent="0.25">
      <c r="A115" s="3" t="s">
        <v>110</v>
      </c>
      <c r="E115" s="3" t="s">
        <v>115</v>
      </c>
      <c r="I115" t="s">
        <v>27</v>
      </c>
      <c r="J115" s="4"/>
      <c r="L115" t="s">
        <v>239</v>
      </c>
    </row>
    <row r="116" spans="1:27" x14ac:dyDescent="0.25">
      <c r="A116" s="3" t="s">
        <v>57</v>
      </c>
      <c r="D116" s="3" t="s">
        <v>115</v>
      </c>
      <c r="I116" t="s">
        <v>27</v>
      </c>
      <c r="J116" t="s">
        <v>186</v>
      </c>
    </row>
    <row r="117" spans="1:27" x14ac:dyDescent="0.25">
      <c r="A117" s="3" t="s">
        <v>37</v>
      </c>
      <c r="C117" s="3" t="s">
        <v>115</v>
      </c>
      <c r="D117" s="3" t="s">
        <v>115</v>
      </c>
      <c r="I117" t="s">
        <v>26</v>
      </c>
      <c r="J117" t="s">
        <v>177</v>
      </c>
      <c r="Q117">
        <v>860</v>
      </c>
      <c r="R117">
        <v>1600</v>
      </c>
      <c r="S117" s="13">
        <v>1260</v>
      </c>
      <c r="T117">
        <v>129.5</v>
      </c>
      <c r="V117">
        <f>(Q117-S117)/T117</f>
        <v>-3.0888030888030888</v>
      </c>
      <c r="W117">
        <f>(R117-S117)/T117</f>
        <v>2.6254826254826256</v>
      </c>
      <c r="X117">
        <f>S117-(3*T117)</f>
        <v>871.5</v>
      </c>
      <c r="Y117">
        <f>S117+(3*T117)</f>
        <v>1648.5</v>
      </c>
      <c r="Z117" t="str">
        <f>IF(Q117&lt;X117,"outliers","no outliers")</f>
        <v>outliers</v>
      </c>
      <c r="AA117" t="str">
        <f>IF(R117&gt;Y117,"outliers","no outliers")</f>
        <v>no outliers</v>
      </c>
    </row>
    <row r="118" spans="1:27" x14ac:dyDescent="0.25">
      <c r="A118" s="3" t="s">
        <v>66</v>
      </c>
      <c r="D118" s="3" t="s">
        <v>115</v>
      </c>
      <c r="I118" t="s">
        <v>27</v>
      </c>
      <c r="J118" t="s">
        <v>190</v>
      </c>
    </row>
    <row r="119" spans="1:27" x14ac:dyDescent="0.25">
      <c r="A119" s="3" t="s">
        <v>67</v>
      </c>
      <c r="D119" s="3" t="s">
        <v>115</v>
      </c>
      <c r="I119" s="3" t="s">
        <v>27</v>
      </c>
      <c r="J119" t="s">
        <v>130</v>
      </c>
    </row>
    <row r="120" spans="1:27" x14ac:dyDescent="0.25">
      <c r="A120" s="3" t="s">
        <v>68</v>
      </c>
      <c r="C120" s="3" t="s">
        <v>115</v>
      </c>
      <c r="D120" s="3" t="s">
        <v>115</v>
      </c>
      <c r="I120" s="3" t="s">
        <v>26</v>
      </c>
      <c r="Q120">
        <v>0</v>
      </c>
      <c r="R120">
        <v>4</v>
      </c>
      <c r="S120" s="13">
        <v>1</v>
      </c>
      <c r="T120">
        <v>1.5</v>
      </c>
      <c r="V120">
        <f t="shared" ref="V120:V122" si="44">(Q120-S120)/T120</f>
        <v>-0.66666666666666663</v>
      </c>
      <c r="W120">
        <f t="shared" ref="W120:W122" si="45">(R120-S120)/T120</f>
        <v>2</v>
      </c>
      <c r="X120">
        <f t="shared" ref="X120:X122" si="46">S120-(3*T120)</f>
        <v>-3.5</v>
      </c>
      <c r="Y120">
        <f t="shared" ref="Y120:Y122" si="47">S120+(3*T120)</f>
        <v>5.5</v>
      </c>
      <c r="Z120" t="str">
        <f t="shared" ref="Z120:Z122" si="48">IF(Q120&lt;X120,"outliers","no outliers")</f>
        <v>no outliers</v>
      </c>
      <c r="AA120" t="str">
        <f t="shared" ref="AA120:AA122" si="49">IF(R120&gt;Y120,"outliers","no outliers")</f>
        <v>no outliers</v>
      </c>
    </row>
    <row r="121" spans="1:27" x14ac:dyDescent="0.25">
      <c r="A121" s="3" t="s">
        <v>69</v>
      </c>
      <c r="C121" s="3" t="s">
        <v>115</v>
      </c>
      <c r="D121" s="3" t="s">
        <v>115</v>
      </c>
      <c r="I121" s="3" t="s">
        <v>26</v>
      </c>
      <c r="Q121">
        <v>0</v>
      </c>
      <c r="R121">
        <v>194</v>
      </c>
      <c r="S121" s="13">
        <v>17</v>
      </c>
      <c r="T121">
        <v>33.5</v>
      </c>
      <c r="V121">
        <f t="shared" si="44"/>
        <v>-0.5074626865671642</v>
      </c>
      <c r="W121">
        <f t="shared" si="45"/>
        <v>5.2835820895522385</v>
      </c>
      <c r="X121">
        <f t="shared" si="46"/>
        <v>-83.5</v>
      </c>
      <c r="Y121">
        <f t="shared" si="47"/>
        <v>117.5</v>
      </c>
      <c r="Z121" t="str">
        <f t="shared" si="48"/>
        <v>no outliers</v>
      </c>
      <c r="AA121" t="str">
        <f t="shared" si="49"/>
        <v>outliers</v>
      </c>
    </row>
    <row r="122" spans="1:27" x14ac:dyDescent="0.25">
      <c r="A122" s="3" t="s">
        <v>70</v>
      </c>
      <c r="C122" s="3" t="s">
        <v>115</v>
      </c>
      <c r="D122" s="3" t="s">
        <v>115</v>
      </c>
      <c r="I122" s="3" t="s">
        <v>26</v>
      </c>
      <c r="Q122">
        <v>0</v>
      </c>
      <c r="R122">
        <v>168</v>
      </c>
      <c r="S122" s="13">
        <v>16.5</v>
      </c>
      <c r="T122">
        <v>32</v>
      </c>
      <c r="V122">
        <f t="shared" si="44"/>
        <v>-0.515625</v>
      </c>
      <c r="W122">
        <f t="shared" si="45"/>
        <v>4.734375</v>
      </c>
      <c r="X122">
        <f t="shared" si="46"/>
        <v>-79.5</v>
      </c>
      <c r="Y122">
        <f t="shared" si="47"/>
        <v>112.5</v>
      </c>
      <c r="Z122" t="str">
        <f t="shared" si="48"/>
        <v>no outliers</v>
      </c>
      <c r="AA122" t="str">
        <f t="shared" si="49"/>
        <v>outliers</v>
      </c>
    </row>
    <row r="123" spans="1:27" x14ac:dyDescent="0.25">
      <c r="A123" s="11" t="s">
        <v>9</v>
      </c>
      <c r="B123" s="3" t="s">
        <v>115</v>
      </c>
      <c r="I123" t="s">
        <v>27</v>
      </c>
      <c r="J123" t="s">
        <v>136</v>
      </c>
      <c r="L123" t="s">
        <v>131</v>
      </c>
      <c r="M123" t="s">
        <v>134</v>
      </c>
    </row>
    <row r="124" spans="1:27" x14ac:dyDescent="0.25">
      <c r="A124" s="11" t="s">
        <v>7</v>
      </c>
      <c r="B124" s="3" t="s">
        <v>115</v>
      </c>
      <c r="I124" t="s">
        <v>27</v>
      </c>
      <c r="J124" t="s">
        <v>28</v>
      </c>
      <c r="M124" t="s">
        <v>120</v>
      </c>
    </row>
    <row r="125" spans="1:27" x14ac:dyDescent="0.25">
      <c r="A125" s="11" t="s">
        <v>8</v>
      </c>
      <c r="B125" s="3" t="s">
        <v>115</v>
      </c>
      <c r="I125" t="s">
        <v>27</v>
      </c>
      <c r="J125" t="s">
        <v>135</v>
      </c>
      <c r="M125" t="s">
        <v>120</v>
      </c>
    </row>
    <row r="126" spans="1:27" x14ac:dyDescent="0.25">
      <c r="A126" s="3" t="s">
        <v>23</v>
      </c>
      <c r="B126" s="3" t="s">
        <v>115</v>
      </c>
      <c r="I126" t="s">
        <v>27</v>
      </c>
      <c r="J126" t="s">
        <v>29</v>
      </c>
      <c r="M126" t="s">
        <v>120</v>
      </c>
    </row>
    <row r="127" spans="1:27" x14ac:dyDescent="0.25">
      <c r="A127" s="3" t="s">
        <v>51</v>
      </c>
      <c r="D127" s="3" t="s">
        <v>115</v>
      </c>
      <c r="I127" t="s">
        <v>27</v>
      </c>
      <c r="J127" t="s">
        <v>184</v>
      </c>
    </row>
    <row r="128" spans="1:27" x14ac:dyDescent="0.25">
      <c r="A128" s="3" t="s">
        <v>25</v>
      </c>
      <c r="B128" s="3" t="s">
        <v>115</v>
      </c>
      <c r="I128" t="s">
        <v>27</v>
      </c>
      <c r="J128" s="3" t="s">
        <v>228</v>
      </c>
      <c r="K128" s="4" t="s">
        <v>144</v>
      </c>
      <c r="L128" t="s">
        <v>143</v>
      </c>
      <c r="M128" t="s">
        <v>145</v>
      </c>
    </row>
    <row r="129" spans="1:13" x14ac:dyDescent="0.25">
      <c r="A129" s="3" t="s">
        <v>24</v>
      </c>
      <c r="B129" s="3" t="s">
        <v>115</v>
      </c>
      <c r="I129" t="s">
        <v>27</v>
      </c>
      <c r="J129" t="s">
        <v>29</v>
      </c>
      <c r="M129" t="s">
        <v>120</v>
      </c>
    </row>
    <row r="130" spans="1:13" x14ac:dyDescent="0.25">
      <c r="A130" s="3" t="s">
        <v>56</v>
      </c>
      <c r="D130" s="3" t="s">
        <v>115</v>
      </c>
      <c r="I130" t="s">
        <v>27</v>
      </c>
      <c r="J130" t="s">
        <v>185</v>
      </c>
    </row>
    <row r="139" spans="1:13" x14ac:dyDescent="0.25">
      <c r="B139" s="3">
        <f>340+8.95</f>
        <v>348.95</v>
      </c>
      <c r="C139" s="3">
        <f>B139-15</f>
        <v>333.95</v>
      </c>
    </row>
    <row r="143" spans="1:13" x14ac:dyDescent="0.25">
      <c r="B143" s="3" t="s">
        <v>242</v>
      </c>
      <c r="C143" s="3">
        <f>25-C144</f>
        <v>18</v>
      </c>
      <c r="D143" s="12">
        <f>C143/25*100</f>
        <v>72</v>
      </c>
      <c r="E143" s="12"/>
    </row>
    <row r="144" spans="1:13" x14ac:dyDescent="0.25">
      <c r="B144" s="3" t="s">
        <v>243</v>
      </c>
      <c r="C144" s="3">
        <v>7</v>
      </c>
    </row>
  </sheetData>
  <autoFilter ref="A1:L130" xr:uid="{10AEAF9F-6CA1-4365-8615-F0F11348A491}"/>
  <sortState xmlns:xlrd2="http://schemas.microsoft.com/office/spreadsheetml/2017/richdata2" ref="A2:L130">
    <sortCondition ref="A2:A130"/>
  </sortState>
  <phoneticPr fontId="2" type="noConversion"/>
  <conditionalFormatting sqref="Z2:AA122">
    <cfRule type="beginsWith" dxfId="0" priority="1" operator="beginsWith" text="outliers">
      <formula>LEFT(Z2,LEN("outliers"))="outliers"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6692-027C-4FC4-AF6A-1BFC8732224A}">
  <dimension ref="A1:J18"/>
  <sheetViews>
    <sheetView workbookViewId="0">
      <selection activeCell="A18" sqref="A18"/>
    </sheetView>
  </sheetViews>
  <sheetFormatPr defaultRowHeight="15" x14ac:dyDescent="0.25"/>
  <cols>
    <col min="1" max="1" width="19" bestFit="1" customWidth="1"/>
    <col min="2" max="2" width="102" bestFit="1" customWidth="1"/>
    <col min="3" max="3" width="16" bestFit="1" customWidth="1"/>
    <col min="6" max="6" width="17.42578125" bestFit="1" customWidth="1"/>
  </cols>
  <sheetData>
    <row r="1" spans="1:10" x14ac:dyDescent="0.25">
      <c r="A1" s="1" t="s">
        <v>258</v>
      </c>
      <c r="B1" s="1" t="s">
        <v>259</v>
      </c>
      <c r="C1" s="1" t="s">
        <v>260</v>
      </c>
      <c r="D1" s="1" t="s">
        <v>261</v>
      </c>
      <c r="E1" s="1" t="s">
        <v>262</v>
      </c>
      <c r="F1" s="1" t="s">
        <v>277</v>
      </c>
      <c r="H1" s="1" t="s">
        <v>287</v>
      </c>
    </row>
    <row r="2" spans="1:10" x14ac:dyDescent="0.25">
      <c r="A2" t="s">
        <v>264</v>
      </c>
      <c r="B2" t="s">
        <v>280</v>
      </c>
      <c r="C2" t="s">
        <v>281</v>
      </c>
    </row>
    <row r="3" spans="1:10" x14ac:dyDescent="0.25">
      <c r="A3" t="s">
        <v>263</v>
      </c>
      <c r="B3" t="s">
        <v>279</v>
      </c>
      <c r="D3" t="s">
        <v>278</v>
      </c>
      <c r="H3" t="s">
        <v>288</v>
      </c>
      <c r="J3" t="s">
        <v>289</v>
      </c>
    </row>
    <row r="4" spans="1:10" x14ac:dyDescent="0.25">
      <c r="A4" t="s">
        <v>276</v>
      </c>
      <c r="B4" t="s">
        <v>282</v>
      </c>
    </row>
    <row r="5" spans="1:10" x14ac:dyDescent="0.25">
      <c r="A5" t="s">
        <v>275</v>
      </c>
      <c r="B5" t="s">
        <v>283</v>
      </c>
      <c r="C5" t="s">
        <v>281</v>
      </c>
    </row>
    <row r="6" spans="1:10" x14ac:dyDescent="0.25">
      <c r="A6" t="s">
        <v>267</v>
      </c>
      <c r="B6" t="s">
        <v>282</v>
      </c>
    </row>
    <row r="7" spans="1:10" x14ac:dyDescent="0.25">
      <c r="A7" t="s">
        <v>274</v>
      </c>
      <c r="B7" t="s">
        <v>284</v>
      </c>
      <c r="C7" t="s">
        <v>281</v>
      </c>
    </row>
    <row r="8" spans="1:10" x14ac:dyDescent="0.25">
      <c r="A8" t="s">
        <v>268</v>
      </c>
      <c r="B8" t="s">
        <v>285</v>
      </c>
      <c r="C8" t="s">
        <v>281</v>
      </c>
      <c r="J8" t="s">
        <v>291</v>
      </c>
    </row>
    <row r="9" spans="1:10" x14ac:dyDescent="0.25">
      <c r="A9" t="s">
        <v>272</v>
      </c>
      <c r="F9" t="s">
        <v>278</v>
      </c>
    </row>
    <row r="10" spans="1:10" x14ac:dyDescent="0.25">
      <c r="A10" t="s">
        <v>269</v>
      </c>
      <c r="B10" t="s">
        <v>283</v>
      </c>
      <c r="C10" t="s">
        <v>281</v>
      </c>
    </row>
    <row r="11" spans="1:10" x14ac:dyDescent="0.25">
      <c r="A11" t="s">
        <v>270</v>
      </c>
      <c r="B11" t="s">
        <v>283</v>
      </c>
      <c r="C11" t="s">
        <v>281</v>
      </c>
    </row>
    <row r="12" spans="1:10" x14ac:dyDescent="0.25">
      <c r="A12" t="s">
        <v>273</v>
      </c>
      <c r="C12" t="s">
        <v>278</v>
      </c>
    </row>
    <row r="13" spans="1:10" x14ac:dyDescent="0.25">
      <c r="A13" t="s">
        <v>265</v>
      </c>
      <c r="B13" t="s">
        <v>286</v>
      </c>
      <c r="H13" t="s">
        <v>295</v>
      </c>
    </row>
    <row r="14" spans="1:10" x14ac:dyDescent="0.25">
      <c r="A14" t="s">
        <v>271</v>
      </c>
      <c r="B14" t="s">
        <v>283</v>
      </c>
    </row>
    <row r="15" spans="1:10" x14ac:dyDescent="0.25">
      <c r="A15" t="s">
        <v>266</v>
      </c>
      <c r="B15" t="s">
        <v>282</v>
      </c>
      <c r="H15" t="s">
        <v>292</v>
      </c>
    </row>
    <row r="16" spans="1:10" x14ac:dyDescent="0.25">
      <c r="H16" t="s">
        <v>293</v>
      </c>
    </row>
    <row r="17" spans="1:8" x14ac:dyDescent="0.25">
      <c r="H17" t="s">
        <v>294</v>
      </c>
    </row>
    <row r="18" spans="1:8" x14ac:dyDescent="0.25">
      <c r="A18" t="s">
        <v>290</v>
      </c>
    </row>
  </sheetData>
  <sortState xmlns:xlrd2="http://schemas.microsoft.com/office/spreadsheetml/2017/richdata2" ref="A2:A1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64E1D-FB74-47A5-905F-618CCF5CE00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Fitzherbert</dc:creator>
  <cp:lastModifiedBy>Nikki Fitzherbert</cp:lastModifiedBy>
  <dcterms:created xsi:type="dcterms:W3CDTF">2020-09-09T06:10:18Z</dcterms:created>
  <dcterms:modified xsi:type="dcterms:W3CDTF">2020-09-20T11:39:54Z</dcterms:modified>
</cp:coreProperties>
</file>