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formatica/Desktop/BP/clone/2021WV_ESystant/Datafiles/"/>
    </mc:Choice>
  </mc:AlternateContent>
  <xr:revisionPtr revIDLastSave="0" documentId="13_ncr:1_{4D49B9EE-2082-754C-91BC-72A5B41DCC01}" xr6:coauthVersionLast="46" xr6:coauthVersionMax="46" xr10:uidLastSave="{00000000-0000-0000-0000-000000000000}"/>
  <bookViews>
    <workbookView xWindow="0" yWindow="460" windowWidth="28800" windowHeight="17540" xr2:uid="{51E8982B-3698-8C4F-AF36-32D10811B6F9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7" i="1" l="1"/>
  <c r="H187" i="1"/>
  <c r="G187" i="1"/>
  <c r="I185" i="1"/>
  <c r="H185" i="1"/>
  <c r="G185" i="1"/>
  <c r="L187" i="1"/>
  <c r="K187" i="1"/>
  <c r="J187" i="1"/>
  <c r="F187" i="1"/>
  <c r="E187" i="1"/>
  <c r="D187" i="1"/>
  <c r="C187" i="1"/>
  <c r="B187" i="1"/>
  <c r="A187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I152" i="1"/>
  <c r="H152" i="1"/>
  <c r="G152" i="1"/>
  <c r="G150" i="1"/>
  <c r="L152" i="1"/>
  <c r="K152" i="1"/>
  <c r="J152" i="1"/>
  <c r="J150" i="1"/>
  <c r="F152" i="1"/>
  <c r="E152" i="1"/>
  <c r="D152" i="1"/>
  <c r="D150" i="1"/>
  <c r="F150" i="1"/>
  <c r="I150" i="1"/>
  <c r="J115" i="1"/>
  <c r="J117" i="1"/>
  <c r="K117" i="1"/>
  <c r="L117" i="1"/>
  <c r="L115" i="1"/>
  <c r="K115" i="1"/>
  <c r="J113" i="1"/>
  <c r="I117" i="1"/>
  <c r="H117" i="1"/>
  <c r="G117" i="1"/>
  <c r="F117" i="1"/>
  <c r="E117" i="1"/>
  <c r="D117" i="1"/>
  <c r="C117" i="1"/>
  <c r="B117" i="1"/>
  <c r="A117" i="1"/>
  <c r="L185" i="1" l="1"/>
  <c r="K185" i="1"/>
  <c r="J185" i="1"/>
  <c r="I115" i="1"/>
  <c r="H115" i="1"/>
  <c r="G115" i="1"/>
  <c r="F185" i="1"/>
  <c r="E185" i="1"/>
  <c r="D185" i="1"/>
  <c r="F115" i="1"/>
  <c r="E115" i="1"/>
  <c r="D115" i="1"/>
  <c r="C185" i="1"/>
  <c r="B185" i="1"/>
  <c r="A185" i="1"/>
  <c r="C152" i="1"/>
  <c r="B152" i="1"/>
  <c r="A152" i="1"/>
  <c r="C115" i="1"/>
  <c r="B115" i="1"/>
  <c r="A115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L150" i="1"/>
  <c r="K150" i="1"/>
  <c r="H150" i="1"/>
  <c r="E150" i="1"/>
  <c r="C150" i="1"/>
  <c r="B150" i="1"/>
  <c r="A150" i="1"/>
  <c r="F113" i="1"/>
  <c r="E113" i="1"/>
  <c r="D113" i="1"/>
  <c r="C113" i="1"/>
  <c r="B113" i="1"/>
  <c r="A113" i="1"/>
  <c r="L113" i="1"/>
  <c r="K113" i="1"/>
  <c r="I113" i="1"/>
  <c r="H113" i="1"/>
  <c r="G113" i="1"/>
  <c r="I181" i="1" l="1"/>
  <c r="H181" i="1"/>
  <c r="L181" i="1"/>
  <c r="K181" i="1"/>
  <c r="J181" i="1"/>
  <c r="G181" i="1"/>
  <c r="F181" i="1"/>
  <c r="E181" i="1"/>
  <c r="D181" i="1"/>
  <c r="L148" i="1"/>
  <c r="K148" i="1"/>
  <c r="J148" i="1"/>
  <c r="I148" i="1"/>
  <c r="H148" i="1"/>
  <c r="G148" i="1"/>
  <c r="F148" i="1"/>
  <c r="E148" i="1"/>
  <c r="D148" i="1"/>
  <c r="L111" i="1"/>
  <c r="K111" i="1"/>
  <c r="J111" i="1"/>
  <c r="I111" i="1"/>
  <c r="H111" i="1"/>
  <c r="G111" i="1"/>
  <c r="F111" i="1"/>
  <c r="E111" i="1"/>
  <c r="D111" i="1"/>
  <c r="A111" i="1"/>
  <c r="C181" i="1"/>
  <c r="B181" i="1"/>
  <c r="A181" i="1"/>
  <c r="A148" i="1"/>
  <c r="B148" i="1"/>
  <c r="C148" i="1"/>
  <c r="C111" i="1"/>
  <c r="B111" i="1"/>
  <c r="L179" i="1" l="1"/>
  <c r="K179" i="1"/>
  <c r="J179" i="1"/>
  <c r="L146" i="1"/>
  <c r="K146" i="1"/>
  <c r="J146" i="1"/>
  <c r="L109" i="1"/>
  <c r="K109" i="1"/>
  <c r="J109" i="1"/>
  <c r="I109" i="1"/>
  <c r="I179" i="1"/>
  <c r="H179" i="1"/>
  <c r="G179" i="1"/>
  <c r="I146" i="1"/>
  <c r="H146" i="1"/>
  <c r="G146" i="1"/>
  <c r="H109" i="1"/>
  <c r="G109" i="1"/>
  <c r="F109" i="1"/>
  <c r="F179" i="1"/>
  <c r="E179" i="1"/>
  <c r="D179" i="1"/>
  <c r="F146" i="1"/>
  <c r="E146" i="1"/>
  <c r="D146" i="1"/>
  <c r="E109" i="1"/>
  <c r="D109" i="1"/>
  <c r="C179" i="1"/>
  <c r="C146" i="1"/>
  <c r="B146" i="1"/>
  <c r="B179" i="1" l="1"/>
  <c r="A146" i="1"/>
  <c r="B109" i="1"/>
  <c r="C109" i="1"/>
  <c r="A179" i="1" l="1"/>
  <c r="A109" i="1"/>
  <c r="L75" i="1" l="1"/>
  <c r="K75" i="1"/>
  <c r="J75" i="1"/>
  <c r="F75" i="1"/>
  <c r="E75" i="1"/>
  <c r="D75" i="1"/>
  <c r="I75" i="1"/>
  <c r="H75" i="1"/>
  <c r="G75" i="1"/>
  <c r="C75" i="1"/>
  <c r="B75" i="1"/>
  <c r="A75" i="1"/>
  <c r="L73" i="1" l="1"/>
  <c r="K73" i="1"/>
  <c r="J73" i="1"/>
  <c r="C73" i="1"/>
  <c r="B73" i="1"/>
  <c r="A73" i="1"/>
  <c r="F73" i="1"/>
  <c r="E73" i="1"/>
  <c r="D73" i="1"/>
  <c r="I73" i="1"/>
  <c r="H73" i="1"/>
  <c r="G73" i="1"/>
  <c r="K71" i="1" l="1"/>
  <c r="L71" i="1"/>
  <c r="J71" i="1"/>
  <c r="C71" i="1"/>
  <c r="B71" i="1"/>
  <c r="A71" i="1"/>
  <c r="I71" i="1"/>
  <c r="H71" i="1"/>
  <c r="G71" i="1"/>
  <c r="F71" i="1"/>
  <c r="E71" i="1"/>
  <c r="D71" i="1"/>
  <c r="L69" i="1" l="1"/>
  <c r="K69" i="1"/>
  <c r="J69" i="1"/>
  <c r="I69" i="1"/>
  <c r="H69" i="1"/>
  <c r="G69" i="1"/>
  <c r="F69" i="1"/>
  <c r="E69" i="1"/>
  <c r="D69" i="1"/>
  <c r="C69" i="1"/>
  <c r="B69" i="1"/>
  <c r="A69" i="1"/>
  <c r="L39" i="1" l="1"/>
  <c r="K39" i="1"/>
  <c r="J39" i="1"/>
  <c r="E39" i="1"/>
  <c r="F39" i="1"/>
  <c r="D39" i="1"/>
  <c r="C39" i="1"/>
  <c r="B39" i="1"/>
  <c r="A39" i="1"/>
  <c r="H39" i="1"/>
  <c r="I39" i="1"/>
  <c r="G39" i="1"/>
  <c r="F37" i="1" l="1"/>
  <c r="E37" i="1"/>
  <c r="D37" i="1"/>
  <c r="I37" i="1"/>
  <c r="H37" i="1"/>
  <c r="G37" i="1"/>
  <c r="L37" i="1"/>
  <c r="K37" i="1"/>
  <c r="J37" i="1"/>
  <c r="C37" i="1"/>
  <c r="B37" i="1"/>
  <c r="A37" i="1"/>
  <c r="L35" i="1" l="1"/>
  <c r="K35" i="1"/>
  <c r="J35" i="1"/>
  <c r="F35" i="1"/>
  <c r="E35" i="1"/>
  <c r="D35" i="1"/>
  <c r="I35" i="1"/>
  <c r="H35" i="1"/>
  <c r="G35" i="1"/>
  <c r="C35" i="1"/>
  <c r="B35" i="1"/>
  <c r="A35" i="1"/>
  <c r="F33" i="1" l="1"/>
  <c r="E33" i="1"/>
  <c r="D33" i="1"/>
  <c r="L33" i="1"/>
  <c r="K33" i="1"/>
  <c r="J33" i="1"/>
  <c r="C33" i="1"/>
  <c r="B33" i="1"/>
  <c r="A33" i="1"/>
  <c r="I33" i="1"/>
  <c r="H33" i="1"/>
  <c r="G33" i="1"/>
  <c r="L10" i="1" l="1"/>
  <c r="K10" i="1"/>
  <c r="J10" i="1"/>
  <c r="L8" i="1"/>
  <c r="K8" i="1"/>
  <c r="J8" i="1"/>
  <c r="K6" i="1"/>
  <c r="J6" i="1"/>
  <c r="L6" i="1"/>
  <c r="J4" i="1"/>
  <c r="F8" i="1"/>
  <c r="E8" i="1"/>
  <c r="D8" i="1"/>
  <c r="S6" i="1" l="1"/>
  <c r="S4" i="1" l="1"/>
  <c r="L4" i="1"/>
  <c r="K4" i="1"/>
  <c r="Q8" i="1" l="1"/>
  <c r="C8" i="1" l="1"/>
  <c r="B8" i="1"/>
  <c r="A8" i="1"/>
  <c r="F6" i="1" l="1"/>
  <c r="E6" i="1"/>
  <c r="D6" i="1"/>
  <c r="Q6" i="1" s="1"/>
  <c r="I8" i="1" l="1"/>
  <c r="H8" i="1"/>
  <c r="G8" i="1"/>
  <c r="S8" i="1" l="1"/>
  <c r="R8" i="1"/>
  <c r="P8" i="1"/>
  <c r="I6" i="1"/>
  <c r="H6" i="1"/>
  <c r="G6" i="1"/>
  <c r="R6" i="1" s="1"/>
  <c r="C6" i="1"/>
  <c r="B6" i="1"/>
  <c r="A6" i="1"/>
  <c r="P6" i="1" s="1"/>
  <c r="S10" i="1"/>
  <c r="I10" i="1"/>
  <c r="H10" i="1"/>
  <c r="G10" i="1"/>
  <c r="R10" i="1" s="1"/>
  <c r="F10" i="1"/>
  <c r="E10" i="1"/>
  <c r="D10" i="1"/>
  <c r="Q10" i="1" s="1"/>
  <c r="C10" i="1"/>
  <c r="B10" i="1"/>
  <c r="A10" i="1"/>
  <c r="P10" i="1" s="1"/>
  <c r="S12" i="1" l="1"/>
  <c r="F4" i="1"/>
  <c r="E4" i="1"/>
  <c r="D4" i="1"/>
  <c r="C4" i="1"/>
  <c r="B4" i="1"/>
  <c r="A4" i="1"/>
  <c r="I4" i="1"/>
  <c r="H4" i="1"/>
  <c r="G4" i="1"/>
  <c r="R4" i="1" s="1"/>
  <c r="R12" i="1" s="1"/>
  <c r="P4" i="1" l="1"/>
  <c r="P12" i="1" s="1"/>
  <c r="Q4" i="1"/>
  <c r="Q12" i="1" s="1"/>
</calcChain>
</file>

<file path=xl/sharedStrings.xml><?xml version="1.0" encoding="utf-8"?>
<sst xmlns="http://schemas.openxmlformats.org/spreadsheetml/2006/main" count="181" uniqueCount="20">
  <si>
    <t>BT</t>
  </si>
  <si>
    <t>DT</t>
  </si>
  <si>
    <t>BTC</t>
  </si>
  <si>
    <t>BTL</t>
  </si>
  <si>
    <t>Both</t>
  </si>
  <si>
    <t>Haskell</t>
  </si>
  <si>
    <t>Prolog</t>
  </si>
  <si>
    <t>Average</t>
  </si>
  <si>
    <t>Corr</t>
  </si>
  <si>
    <t>Dev</t>
  </si>
  <si>
    <t>Passfail</t>
  </si>
  <si>
    <t>16-17</t>
  </si>
  <si>
    <t>17-18</t>
  </si>
  <si>
    <t>18-19</t>
  </si>
  <si>
    <t>19-20</t>
  </si>
  <si>
    <t>Frequenties en Tijd</t>
  </si>
  <si>
    <t>Frequenties</t>
  </si>
  <si>
    <t>Frequenties K-cross</t>
  </si>
  <si>
    <t>Frequenties en Tijd K-cross</t>
  </si>
  <si>
    <t>19-20 met OPL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</si>
</sst>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styles" Target="styles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R-Correlatiecoëfficiënt Prolog</a:t>
            </a:r>
            <a:r>
              <a:rPr lang="en-GB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>
        <c:manualLayout>
          <c:layoutTarget val="inner"/>
          <c:xMode val="edge"/>
          <c:yMode val="edge"/>
          <c:x val="7.1069257046386794E-2"/>
          <c:y val="0.10956953642384107"/>
          <c:w val="0.87532940292011241"/>
          <c:h val="0.72462455024247796"/>
        </c:manualLayout>
      </c:layout>
      <c:barChart>
        <c:barDir val="col"/>
        <c:grouping val="clustered"/>
        <c:varyColors val="0"/>
        <c:ser>
          <c:idx val="1"/>
          <c:order val="0"/>
          <c:tx>
            <c:v>DT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(Sheet1!$A$32,Sheet1!$A$34,Sheet1!$A$36,Sheet1!$A$38)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(Sheet1!$B$33,Sheet1!$B$35,Sheet1!$B$37,Sheet1!$B$39)</c:f>
              <c:numCache>
                <c:formatCode>0.0000</c:formatCode>
                <c:ptCount val="4"/>
                <c:pt idx="0" formatCode="General">
                  <c:v>8.0520607345824363E-2</c:v>
                </c:pt>
                <c:pt idx="1">
                  <c:v>5.7637422747294963E-2</c:v>
                </c:pt>
                <c:pt idx="2">
                  <c:v>0.24139985365736791</c:v>
                </c:pt>
                <c:pt idx="3">
                  <c:v>0.34908146601938272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64-4F4B-951F-5BB38A933885}"/>
            </c:ext>
          </c:extLst>
        </c:ser>
        <c:ser>
          <c:idx val="4"/>
          <c:order val="1"/>
          <c:tx>
            <c:v>BTC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(Sheet1!$A$32,Sheet1!$A$34,Sheet1!$A$36,Sheet1!$A$38)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(Sheet1!$E$33,Sheet1!$E$35,Sheet1!$E$37,Sheet1!$E$39)</c:f>
              <c:numCache>
                <c:formatCode>0.0000</c:formatCode>
                <c:ptCount val="4"/>
                <c:pt idx="0" formatCode="General">
                  <c:v>0.18942119549510023</c:v>
                </c:pt>
                <c:pt idx="1">
                  <c:v>0.17264867288724536</c:v>
                </c:pt>
                <c:pt idx="2">
                  <c:v>-3.4716291989227558E-3</c:v>
                </c:pt>
                <c:pt idx="3">
                  <c:v>0.2464874253104988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64-4F4B-951F-5BB38A933885}"/>
            </c:ext>
          </c:extLst>
        </c:ser>
        <c:ser>
          <c:idx val="7"/>
          <c:order val="2"/>
          <c:tx>
            <c:v>BT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(Sheet1!$A$32,Sheet1!$A$34,Sheet1!$A$36,Sheet1!$A$38)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(Sheet1!$H$33,Sheet1!$H$35,Sheet1!$H$37,Sheet1!$H$39)</c:f>
              <c:numCache>
                <c:formatCode>0.0000</c:formatCode>
                <c:ptCount val="4"/>
                <c:pt idx="0">
                  <c:v>6.1190221377470981E-2</c:v>
                </c:pt>
                <c:pt idx="1">
                  <c:v>0.1908758360757675</c:v>
                </c:pt>
                <c:pt idx="2">
                  <c:v>0.11794993413371284</c:v>
                </c:pt>
                <c:pt idx="3">
                  <c:v>0.44898302395647166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964-4F4B-951F-5BB38A933885}"/>
            </c:ext>
          </c:extLst>
        </c:ser>
        <c:ser>
          <c:idx val="10"/>
          <c:order val="3"/>
          <c:tx>
            <c:v>BTL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(Sheet1!$A$32,Sheet1!$A$34,Sheet1!$A$36,Sheet1!$A$38)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(Sheet1!$K$33,Sheet1!$K$35,Sheet1!$K$37,Sheet1!$K$39)</c:f>
              <c:numCache>
                <c:formatCode>0.0000</c:formatCode>
                <c:ptCount val="4"/>
                <c:pt idx="0">
                  <c:v>0.12887469001877505</c:v>
                </c:pt>
                <c:pt idx="1">
                  <c:v>0.28202653283377377</c:v>
                </c:pt>
                <c:pt idx="2">
                  <c:v>8.2451230433673889E-2</c:v>
                </c:pt>
                <c:pt idx="3">
                  <c:v>0.35599505356856254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964-4F4B-951F-5BB38A933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915760"/>
        <c:axId val="1173917408"/>
      </c:barChart>
      <c:catAx>
        <c:axId val="117391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73917408"/>
        <c:crosses val="autoZero"/>
        <c:auto val="1"/>
        <c:lblAlgn val="ctr"/>
        <c:lblOffset val="100"/>
        <c:noMultiLvlLbl val="0"/>
      </c:catAx>
      <c:valAx>
        <c:axId val="1173917408"/>
        <c:scaling>
          <c:orientation val="minMax"/>
          <c:max val="0.55000000000000004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7391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88099010373956E-2"/>
          <c:y val="0.90427017876837046"/>
          <c:w val="0.91768190250232873"/>
          <c:h val="9.57298212316294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Gemiddelde Deviatie Haskell</a:t>
            </a:r>
            <a:endParaRPr lang="en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>
        <c:manualLayout>
          <c:layoutTarget val="inner"/>
          <c:xMode val="edge"/>
          <c:yMode val="edge"/>
          <c:x val="7.1069257046386794E-2"/>
          <c:y val="0.10956953642384107"/>
          <c:w val="0.87532940292011241"/>
          <c:h val="0.72462455024247796"/>
        </c:manualLayout>
      </c:layout>
      <c:barChart>
        <c:barDir val="col"/>
        <c:grouping val="clustered"/>
        <c:varyColors val="0"/>
        <c:ser>
          <c:idx val="2"/>
          <c:order val="0"/>
          <c:tx>
            <c:v>DT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(Sheet1!$A$68,Sheet1!$A$70,Sheet1!$A$72,Sheet1!$A$74)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(Sheet1!$C$69,Sheet1!$C$71,Sheet1!$C$73,Sheet1!$C$75)</c:f>
              <c:numCache>
                <c:formatCode>0.0000</c:formatCode>
                <c:ptCount val="4"/>
                <c:pt idx="0" formatCode="General">
                  <c:v>0.29148451257614549</c:v>
                </c:pt>
                <c:pt idx="1">
                  <c:v>0.2713236817914767</c:v>
                </c:pt>
                <c:pt idx="2">
                  <c:v>0.24498750716639783</c:v>
                </c:pt>
                <c:pt idx="3">
                  <c:v>0.24848607954456683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6E-F242-A0FC-5823607E08BD}"/>
            </c:ext>
          </c:extLst>
        </c:ser>
        <c:ser>
          <c:idx val="5"/>
          <c:order val="1"/>
          <c:tx>
            <c:v>BTC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(Sheet1!$A$68,Sheet1!$A$70,Sheet1!$A$72,Sheet1!$A$74)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(Sheet1!$F$69,Sheet1!$F$71,Sheet1!$F$73,Sheet1!$F$75)</c:f>
              <c:numCache>
                <c:formatCode>0.0000</c:formatCode>
                <c:ptCount val="4"/>
                <c:pt idx="0" formatCode="General">
                  <c:v>0.30310806575756732</c:v>
                </c:pt>
                <c:pt idx="1">
                  <c:v>0.27734066737848584</c:v>
                </c:pt>
                <c:pt idx="2">
                  <c:v>0.27167014865475103</c:v>
                </c:pt>
                <c:pt idx="3">
                  <c:v>0.24350915050782032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6E-F242-A0FC-5823607E08BD}"/>
            </c:ext>
          </c:extLst>
        </c:ser>
        <c:ser>
          <c:idx val="8"/>
          <c:order val="2"/>
          <c:tx>
            <c:v>BT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(Sheet1!$A$68,Sheet1!$A$70,Sheet1!$A$72,Sheet1!$A$74)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(Sheet1!$I$69,Sheet1!$I$71,Sheet1!$I$73,Sheet1!$I$75)</c:f>
              <c:numCache>
                <c:formatCode>0.0000</c:formatCode>
                <c:ptCount val="4"/>
                <c:pt idx="0">
                  <c:v>0.30065544207406247</c:v>
                </c:pt>
                <c:pt idx="1">
                  <c:v>0.26994969698266252</c:v>
                </c:pt>
                <c:pt idx="2">
                  <c:v>0.23321342495489333</c:v>
                </c:pt>
                <c:pt idx="3">
                  <c:v>0.24895888698433577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6E-F242-A0FC-5823607E08BD}"/>
            </c:ext>
          </c:extLst>
        </c:ser>
        <c:ser>
          <c:idx val="11"/>
          <c:order val="3"/>
          <c:tx>
            <c:v>BTL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(Sheet1!$A$68,Sheet1!$A$70,Sheet1!$A$72,Sheet1!$A$74)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(Sheet1!$L$69,Sheet1!$L$71,Sheet1!$L$73,Sheet1!$L$75)</c:f>
              <c:numCache>
                <c:formatCode>0.0000</c:formatCode>
                <c:ptCount val="4"/>
                <c:pt idx="0">
                  <c:v>0.30036969297641469</c:v>
                </c:pt>
                <c:pt idx="1">
                  <c:v>0.27056909427478598</c:v>
                </c:pt>
                <c:pt idx="2">
                  <c:v>0.23397284714164127</c:v>
                </c:pt>
                <c:pt idx="3">
                  <c:v>0.24661225175308465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C6E-F242-A0FC-5823607E0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915760"/>
        <c:axId val="1173917408"/>
      </c:barChart>
      <c:catAx>
        <c:axId val="117391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73917408"/>
        <c:crosses val="autoZero"/>
        <c:auto val="1"/>
        <c:lblAlgn val="ctr"/>
        <c:lblOffset val="100"/>
        <c:noMultiLvlLbl val="0"/>
      </c:catAx>
      <c:valAx>
        <c:axId val="1173917408"/>
        <c:scaling>
          <c:orientation val="minMax"/>
          <c:max val="0.35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7391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88099010373956E-2"/>
          <c:y val="0.90427017876837046"/>
          <c:w val="0.91768190250232873"/>
          <c:h val="9.57298212316294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Geslaagd/Niet Geslaagd Acuraatheid Prolog</a:t>
            </a:r>
            <a:endParaRPr lang="en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>
        <c:manualLayout>
          <c:layoutTarget val="inner"/>
          <c:xMode val="edge"/>
          <c:yMode val="edge"/>
          <c:x val="7.1069257046386794E-2"/>
          <c:y val="0.10956953642384107"/>
          <c:w val="0.87532940292011241"/>
          <c:h val="0.72462455024247796"/>
        </c:manualLayout>
      </c:layout>
      <c:barChart>
        <c:barDir val="col"/>
        <c:grouping val="clustered"/>
        <c:varyColors val="0"/>
        <c:ser>
          <c:idx val="1"/>
          <c:order val="0"/>
          <c:tx>
            <c:v>Frequenties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(Sheet1!$A$108,Sheet1!$A$110,Sheet1!$A$112,Sheet1!$A$114,Sheet1!$A$116)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(Sheet1!$B$109,Sheet1!$B$111,Sheet1!$B$113,Sheet1!$B$115,Sheet1!$B$117)</c:f>
              <c:numCache>
                <c:formatCode>General</c:formatCode>
                <c:ptCount val="5"/>
                <c:pt idx="0">
                  <c:v>0.39766666666666667</c:v>
                </c:pt>
                <c:pt idx="1">
                  <c:v>0.45974358974358975</c:v>
                </c:pt>
                <c:pt idx="2">
                  <c:v>0.53404761904761899</c:v>
                </c:pt>
                <c:pt idx="3" formatCode="0.0000">
                  <c:v>0.60244444444444445</c:v>
                </c:pt>
                <c:pt idx="4">
                  <c:v>0.58466666666666667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77-EB47-9094-3A7C22281398}"/>
            </c:ext>
          </c:extLst>
        </c:ser>
        <c:ser>
          <c:idx val="4"/>
          <c:order val="1"/>
          <c:tx>
            <c:v>Frequenties en Tijd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F083-384F-9D9E-672CB48DFE36}"/>
              </c:ext>
            </c:extLst>
          </c:dPt>
          <c:cat>
            <c:strRef>
              <c:f>(Sheet1!$A$108,Sheet1!$A$110,Sheet1!$A$112,Sheet1!$A$114,Sheet1!$A$116)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(Sheet1!$E$109,Sheet1!$E$111,Sheet1!$E$113,Sheet1!$E$115,Sheet1!$E$117)</c:f>
              <c:numCache>
                <c:formatCode>General</c:formatCode>
                <c:ptCount val="5"/>
                <c:pt idx="0">
                  <c:v>0.39066666666666666</c:v>
                </c:pt>
                <c:pt idx="1">
                  <c:v>0.45948717948717949</c:v>
                </c:pt>
                <c:pt idx="2">
                  <c:v>0.52523809523809528</c:v>
                </c:pt>
                <c:pt idx="3" formatCode="0.0000">
                  <c:v>0.59599999999999997</c:v>
                </c:pt>
                <c:pt idx="4">
                  <c:v>0.5862222222222222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177-EB47-9094-3A7C22281398}"/>
            </c:ext>
          </c:extLst>
        </c:ser>
        <c:ser>
          <c:idx val="8"/>
          <c:order val="2"/>
          <c:tx>
            <c:v>Frequenties K-cross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(Sheet1!$A$108,Sheet1!$A$110,Sheet1!$A$112,Sheet1!$A$114,Sheet1!$A$116)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(Sheet1!$H$109,Sheet1!$H$111,Sheet1!$H$113,Sheet1!$H$115,Sheet1!$H$117)</c:f>
              <c:numCache>
                <c:formatCode>General</c:formatCode>
                <c:ptCount val="5"/>
                <c:pt idx="0">
                  <c:v>0.40733333333333333</c:v>
                </c:pt>
                <c:pt idx="1">
                  <c:v>0.45923076923076922</c:v>
                </c:pt>
                <c:pt idx="2">
                  <c:v>0.52584541062801937</c:v>
                </c:pt>
                <c:pt idx="3" formatCode="0.0000">
                  <c:v>0.59599999999999997</c:v>
                </c:pt>
                <c:pt idx="4">
                  <c:v>0.58724832214765099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177-EB47-9094-3A7C22281398}"/>
            </c:ext>
          </c:extLst>
        </c:ser>
        <c:ser>
          <c:idx val="11"/>
          <c:order val="3"/>
          <c:tx>
            <c:v>Frequenties en Tijd K-cross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(Sheet1!$A$108,Sheet1!$A$110,Sheet1!$A$112,Sheet1!$A$114,Sheet1!$A$116)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(Sheet1!$K$109,Sheet1!$K$111,Sheet1!$K$113,Sheet1!$K$115,Sheet1!$K$117)</c:f>
              <c:numCache>
                <c:formatCode>General</c:formatCode>
                <c:ptCount val="5"/>
                <c:pt idx="0">
                  <c:v>0.40633333333333332</c:v>
                </c:pt>
                <c:pt idx="1">
                  <c:v>0.45897435897435895</c:v>
                </c:pt>
                <c:pt idx="2">
                  <c:v>0.53985507246376807</c:v>
                </c:pt>
                <c:pt idx="3" formatCode="0.0000">
                  <c:v>0.59865771812080537</c:v>
                </c:pt>
                <c:pt idx="4">
                  <c:v>0.59463087248322144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177-EB47-9094-3A7C22281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915760"/>
        <c:axId val="1173917408"/>
      </c:barChart>
      <c:catAx>
        <c:axId val="117391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73917408"/>
        <c:crosses val="autoZero"/>
        <c:auto val="1"/>
        <c:lblAlgn val="ctr"/>
        <c:lblOffset val="100"/>
        <c:noMultiLvlLbl val="0"/>
      </c:catAx>
      <c:valAx>
        <c:axId val="1173917408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7391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88099010373956E-2"/>
          <c:y val="0.90427017876837046"/>
          <c:w val="0.71627730832488967"/>
          <c:h val="5.71388948894169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Geslaagd/Niet Geslaagd Acuraatheid Haskell</a:t>
            </a:r>
            <a:endParaRPr lang="en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>
        <c:manualLayout>
          <c:layoutTarget val="inner"/>
          <c:xMode val="edge"/>
          <c:yMode val="edge"/>
          <c:x val="7.1069257046386794E-2"/>
          <c:y val="0.10956953642384107"/>
          <c:w val="0.87532940292011241"/>
          <c:h val="0.72462455024247796"/>
        </c:manualLayout>
      </c:layout>
      <c:barChart>
        <c:barDir val="col"/>
        <c:grouping val="clustered"/>
        <c:varyColors val="0"/>
        <c:ser>
          <c:idx val="2"/>
          <c:order val="0"/>
          <c:tx>
            <c:v>Frequenties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(Sheet1!$A$108,Sheet1!$A$110,Sheet1!$A$112,Sheet1!$A$114,Sheet1!$A$116)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(Sheet1!$C$109,Sheet1!$C$111,Sheet1!$C$113,Sheet1!$C$115,Sheet1!$C$117)</c:f>
              <c:numCache>
                <c:formatCode>General</c:formatCode>
                <c:ptCount val="5"/>
                <c:pt idx="0">
                  <c:v>0.5073333333333333</c:v>
                </c:pt>
                <c:pt idx="1">
                  <c:v>0.7120512820512821</c:v>
                </c:pt>
                <c:pt idx="2">
                  <c:v>0.54619047619047623</c:v>
                </c:pt>
                <c:pt idx="3" formatCode="0.0000">
                  <c:v>0.66</c:v>
                </c:pt>
                <c:pt idx="4">
                  <c:v>0.65266666666666662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52-3F43-977F-38F98076B1B2}"/>
            </c:ext>
          </c:extLst>
        </c:ser>
        <c:ser>
          <c:idx val="5"/>
          <c:order val="1"/>
          <c:tx>
            <c:v>Frequenties en Tijd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(Sheet1!$A$108,Sheet1!$A$110,Sheet1!$A$112,Sheet1!$A$114,Sheet1!$A$116)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(Sheet1!$F$109,Sheet1!$F$111,Sheet1!$F$113,Sheet1!$F$115,Sheet1!$F$117)</c:f>
              <c:numCache>
                <c:formatCode>General</c:formatCode>
                <c:ptCount val="5"/>
                <c:pt idx="0">
                  <c:v>0.48799999999999999</c:v>
                </c:pt>
                <c:pt idx="1">
                  <c:v>0.69948717948717953</c:v>
                </c:pt>
                <c:pt idx="2">
                  <c:v>0.55595238095238098</c:v>
                </c:pt>
                <c:pt idx="3" formatCode="0.0000">
                  <c:v>0.65333333333333332</c:v>
                </c:pt>
                <c:pt idx="4">
                  <c:v>0.65333333333333332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52-3F43-977F-38F98076B1B2}"/>
            </c:ext>
          </c:extLst>
        </c:ser>
        <c:ser>
          <c:idx val="10"/>
          <c:order val="2"/>
          <c:tx>
            <c:v>Frequenties K-cross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(Sheet1!$A$108,Sheet1!$A$110,Sheet1!$A$112,Sheet1!$A$114,Sheet1!$A$116)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(Sheet1!$I$109,Sheet1!$I$111,Sheet1!$I$113,Sheet1!$I$115,Sheet1!$I$117)</c:f>
              <c:numCache>
                <c:formatCode>General</c:formatCode>
                <c:ptCount val="5"/>
                <c:pt idx="0">
                  <c:v>0.49066666666666664</c:v>
                </c:pt>
                <c:pt idx="1">
                  <c:v>0.70358974358974358</c:v>
                </c:pt>
                <c:pt idx="2">
                  <c:v>0.56086956521739129</c:v>
                </c:pt>
                <c:pt idx="3" formatCode="0.0000">
                  <c:v>0.65333333333333332</c:v>
                </c:pt>
                <c:pt idx="4">
                  <c:v>0.64921700223713652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52-3F43-977F-38F98076B1B2}"/>
            </c:ext>
          </c:extLst>
        </c:ser>
        <c:ser>
          <c:idx val="12"/>
          <c:order val="3"/>
          <c:tx>
            <c:v>Frequenties en Tijd K-cross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(Sheet1!$A$108,Sheet1!$A$110,Sheet1!$A$112,Sheet1!$A$114,Sheet1!$A$116)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(Sheet1!$L$109,Sheet1!$L$111,Sheet1!$L$113,Sheet1!$L$115,Sheet1!$L$117)</c:f>
              <c:numCache>
                <c:formatCode>General</c:formatCode>
                <c:ptCount val="5"/>
                <c:pt idx="0">
                  <c:v>0.5</c:v>
                </c:pt>
                <c:pt idx="1">
                  <c:v>0.69948717948717953</c:v>
                </c:pt>
                <c:pt idx="2">
                  <c:v>0.55628019323671496</c:v>
                </c:pt>
                <c:pt idx="3" formatCode="0.0000">
                  <c:v>0.63847874720357944</c:v>
                </c:pt>
                <c:pt idx="4">
                  <c:v>0.64228187919463087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52-3F43-977F-38F98076B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915760"/>
        <c:axId val="1173917408"/>
      </c:barChart>
      <c:catAx>
        <c:axId val="117391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73917408"/>
        <c:crosses val="autoZero"/>
        <c:auto val="1"/>
        <c:lblAlgn val="ctr"/>
        <c:lblOffset val="100"/>
        <c:noMultiLvlLbl val="0"/>
      </c:catAx>
      <c:valAx>
        <c:axId val="1173917408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7391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88099010373956E-2"/>
          <c:y val="0.90427017876837046"/>
          <c:w val="0.88990447719234211"/>
          <c:h val="9.57298600761663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Geslaagd/Niet Geslaagd Acuraatheid Beide</a:t>
            </a:r>
            <a:endParaRPr lang="en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>
        <c:manualLayout>
          <c:layoutTarget val="inner"/>
          <c:xMode val="edge"/>
          <c:yMode val="edge"/>
          <c:x val="7.1069257046386794E-2"/>
          <c:y val="0.10956953642384107"/>
          <c:w val="0.87532940292011241"/>
          <c:h val="0.724624550242477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Sheet1!$A$106:$A$107</c:f>
              <c:strCache>
                <c:ptCount val="2"/>
                <c:pt idx="0">
                  <c:v>Frequenties</c:v>
                </c:pt>
                <c:pt idx="1">
                  <c:v>Both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(Sheet1!$A$108,Sheet1!$A$110,Sheet1!$A$112,Sheet1!$A$114,Sheet1!$A$116)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(Sheet1!$A$109,Sheet1!$A$111,Sheet1!$A$113,Sheet1!$A$115,Sheet1!$A$117)</c:f>
              <c:numCache>
                <c:formatCode>General</c:formatCode>
                <c:ptCount val="5"/>
                <c:pt idx="0">
                  <c:v>0.48933333333333334</c:v>
                </c:pt>
                <c:pt idx="1">
                  <c:v>0.53102564102564098</c:v>
                </c:pt>
                <c:pt idx="2">
                  <c:v>0.52833333333333332</c:v>
                </c:pt>
                <c:pt idx="3" formatCode="0.0000">
                  <c:v>0.6226666666666667</c:v>
                </c:pt>
                <c:pt idx="4">
                  <c:v>0.60244444444444445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CF-1048-A8F3-F2789B7A8FE1}"/>
            </c:ext>
          </c:extLst>
        </c:ser>
        <c:ser>
          <c:idx val="3"/>
          <c:order val="1"/>
          <c:tx>
            <c:strRef>
              <c:f>Sheet1!$D$106:$D$107</c:f>
              <c:strCache>
                <c:ptCount val="2"/>
                <c:pt idx="0">
                  <c:v>Frequenties en Tijd</c:v>
                </c:pt>
                <c:pt idx="1">
                  <c:v>Both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(Sheet1!$A$108,Sheet1!$A$110,Sheet1!$A$112,Sheet1!$A$114,Sheet1!$A$116)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(Sheet1!$D$109,Sheet1!$D$111,Sheet1!$D$113,Sheet1!$D$115,Sheet1!$D$117)</c:f>
              <c:numCache>
                <c:formatCode>General</c:formatCode>
                <c:ptCount val="5"/>
                <c:pt idx="0">
                  <c:v>0.46966666666666668</c:v>
                </c:pt>
                <c:pt idx="1">
                  <c:v>0.52820512820512822</c:v>
                </c:pt>
                <c:pt idx="2">
                  <c:v>0.52619047619047621</c:v>
                </c:pt>
                <c:pt idx="3" formatCode="0.0000">
                  <c:v>0.61911111111111106</c:v>
                </c:pt>
                <c:pt idx="4">
                  <c:v>0.62377777777777776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CF-1048-A8F3-F2789B7A8FE1}"/>
            </c:ext>
          </c:extLst>
        </c:ser>
        <c:ser>
          <c:idx val="7"/>
          <c:order val="2"/>
          <c:tx>
            <c:strRef>
              <c:f>Sheet1!$G$106:$G$107</c:f>
              <c:strCache>
                <c:ptCount val="2"/>
                <c:pt idx="0">
                  <c:v>Frequenties K-cross</c:v>
                </c:pt>
                <c:pt idx="1">
                  <c:v>Both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(Sheet1!$A$108,Sheet1!$A$110,Sheet1!$A$112,Sheet1!$A$114,Sheet1!$A$116)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(Sheet1!$G$109,Sheet1!$G$111,Sheet1!$G$113,Sheet1!$G$115,Sheet1!$G$117)</c:f>
              <c:numCache>
                <c:formatCode>General</c:formatCode>
                <c:ptCount val="5"/>
                <c:pt idx="0">
                  <c:v>0.5</c:v>
                </c:pt>
                <c:pt idx="1">
                  <c:v>0.53410256410256407</c:v>
                </c:pt>
                <c:pt idx="2">
                  <c:v>0.53019323671497587</c:v>
                </c:pt>
                <c:pt idx="3" formatCode="0.0000">
                  <c:v>0.61911111111111106</c:v>
                </c:pt>
                <c:pt idx="4">
                  <c:v>0.61543624161073829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CF-1048-A8F3-F2789B7A8FE1}"/>
            </c:ext>
          </c:extLst>
        </c:ser>
        <c:ser>
          <c:idx val="9"/>
          <c:order val="3"/>
          <c:tx>
            <c:strRef>
              <c:f>Sheet1!$J$106:$J$107</c:f>
              <c:strCache>
                <c:ptCount val="2"/>
                <c:pt idx="0">
                  <c:v>Frequenties en Tijd K-cross</c:v>
                </c:pt>
                <c:pt idx="1">
                  <c:v>Both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(Sheet1!$A$108,Sheet1!$A$110,Sheet1!$A$112,Sheet1!$A$114,Sheet1!$A$116)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(Sheet1!$J$109,Sheet1!$J$111,Sheet1!$J$113,Sheet1!$J$115,Sheet1!$J$117)</c:f>
              <c:numCache>
                <c:formatCode>General</c:formatCode>
                <c:ptCount val="5"/>
                <c:pt idx="0">
                  <c:v>0.48566666666666669</c:v>
                </c:pt>
                <c:pt idx="1">
                  <c:v>0.5346153846153846</c:v>
                </c:pt>
                <c:pt idx="2">
                  <c:v>0.53140096618357491</c:v>
                </c:pt>
                <c:pt idx="3" formatCode="0.0000">
                  <c:v>0.60626398210290833</c:v>
                </c:pt>
                <c:pt idx="4">
                  <c:v>0.6176733780760626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6CF-1048-A8F3-F2789B7A8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915760"/>
        <c:axId val="1173917408"/>
      </c:barChart>
      <c:catAx>
        <c:axId val="117391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73917408"/>
        <c:crosses val="autoZero"/>
        <c:auto val="1"/>
        <c:lblAlgn val="ctr"/>
        <c:lblOffset val="100"/>
        <c:noMultiLvlLbl val="0"/>
      </c:catAx>
      <c:valAx>
        <c:axId val="1173917408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7391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88099010373956E-2"/>
          <c:y val="0.90427017876837046"/>
          <c:w val="0.88990447719234211"/>
          <c:h val="9.57298600761663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Geslaagd/Niet Geslaagd Acuraatheid Prolog/Haskell</a:t>
            </a:r>
            <a:endParaRPr lang="en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>
        <c:manualLayout>
          <c:layoutTarget val="inner"/>
          <c:xMode val="edge"/>
          <c:yMode val="edge"/>
          <c:x val="7.1069257046386794E-2"/>
          <c:y val="0.10956953642384107"/>
          <c:w val="0.87532940292011241"/>
          <c:h val="0.7246245502424779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Sheet1!$B$106:$B$107</c:f>
              <c:strCache>
                <c:ptCount val="2"/>
                <c:pt idx="0">
                  <c:v>Frequenties</c:v>
                </c:pt>
                <c:pt idx="1">
                  <c:v>Prolog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(Sheet1!$A$108,Sheet1!$A$110,Sheet1!$A$112,Sheet1!$A$114,Sheet1!$A$116)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(Sheet1!$B$109,Sheet1!$B$111,Sheet1!$B$113,Sheet1!$B$115,Sheet1!$B$117)</c:f>
              <c:numCache>
                <c:formatCode>General</c:formatCode>
                <c:ptCount val="5"/>
                <c:pt idx="0">
                  <c:v>0.39766666666666667</c:v>
                </c:pt>
                <c:pt idx="1">
                  <c:v>0.45974358974358975</c:v>
                </c:pt>
                <c:pt idx="2">
                  <c:v>0.53404761904761899</c:v>
                </c:pt>
                <c:pt idx="3" formatCode="0.0000">
                  <c:v>0.60244444444444445</c:v>
                </c:pt>
                <c:pt idx="4">
                  <c:v>0.58466666666666667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0-EC4C-BF1A-3D1DA78930B6}"/>
            </c:ext>
          </c:extLst>
        </c:ser>
        <c:ser>
          <c:idx val="4"/>
          <c:order val="1"/>
          <c:tx>
            <c:strRef>
              <c:f>Sheet1!$E$106:$E$107</c:f>
              <c:strCache>
                <c:ptCount val="2"/>
                <c:pt idx="0">
                  <c:v>Frequenties en Tijd</c:v>
                </c:pt>
                <c:pt idx="1">
                  <c:v>Prolog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BD-0944-A868-239277618845}"/>
              </c:ext>
            </c:extLst>
          </c:dPt>
          <c:cat>
            <c:strRef>
              <c:f>(Sheet1!$A$108,Sheet1!$A$110,Sheet1!$A$112,Sheet1!$A$114,Sheet1!$A$116)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(Sheet1!$E$109,Sheet1!$E$111,Sheet1!$E$113,Sheet1!$E$115,Sheet1!$E$117)</c:f>
              <c:numCache>
                <c:formatCode>General</c:formatCode>
                <c:ptCount val="5"/>
                <c:pt idx="0">
                  <c:v>0.39066666666666666</c:v>
                </c:pt>
                <c:pt idx="1">
                  <c:v>0.45948717948717949</c:v>
                </c:pt>
                <c:pt idx="2">
                  <c:v>0.52523809523809528</c:v>
                </c:pt>
                <c:pt idx="3" formatCode="0.0000">
                  <c:v>0.59599999999999997</c:v>
                </c:pt>
                <c:pt idx="4">
                  <c:v>0.5862222222222222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90-EC4C-BF1A-3D1DA78930B6}"/>
            </c:ext>
          </c:extLst>
        </c:ser>
        <c:ser>
          <c:idx val="8"/>
          <c:order val="2"/>
          <c:tx>
            <c:strRef>
              <c:f>Sheet1!$H$106:$H$107</c:f>
              <c:strCache>
                <c:ptCount val="2"/>
                <c:pt idx="0">
                  <c:v>Frequenties K-cross</c:v>
                </c:pt>
                <c:pt idx="1">
                  <c:v>Prolog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(Sheet1!$A$108,Sheet1!$A$110,Sheet1!$A$112,Sheet1!$A$114,Sheet1!$A$116)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(Sheet1!$H$109,Sheet1!$H$111,Sheet1!$H$113,Sheet1!$H$115,Sheet1!$H$117)</c:f>
              <c:numCache>
                <c:formatCode>General</c:formatCode>
                <c:ptCount val="5"/>
                <c:pt idx="0">
                  <c:v>0.40733333333333333</c:v>
                </c:pt>
                <c:pt idx="1">
                  <c:v>0.45923076923076922</c:v>
                </c:pt>
                <c:pt idx="2">
                  <c:v>0.52584541062801937</c:v>
                </c:pt>
                <c:pt idx="3" formatCode="0.0000">
                  <c:v>0.59599999999999997</c:v>
                </c:pt>
                <c:pt idx="4">
                  <c:v>0.58724832214765099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90-EC4C-BF1A-3D1DA78930B6}"/>
            </c:ext>
          </c:extLst>
        </c:ser>
        <c:ser>
          <c:idx val="11"/>
          <c:order val="3"/>
          <c:tx>
            <c:strRef>
              <c:f>Sheet1!$K$106:$K$107</c:f>
              <c:strCache>
                <c:ptCount val="2"/>
                <c:pt idx="0">
                  <c:v>Frequenties en Tijd K-cross</c:v>
                </c:pt>
                <c:pt idx="1">
                  <c:v>Prolog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(Sheet1!$A$108,Sheet1!$A$110,Sheet1!$A$112,Sheet1!$A$114,Sheet1!$A$116)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(Sheet1!$K$109,Sheet1!$K$111,Sheet1!$K$113,Sheet1!$K$115,Sheet1!$K$117)</c:f>
              <c:numCache>
                <c:formatCode>General</c:formatCode>
                <c:ptCount val="5"/>
                <c:pt idx="0">
                  <c:v>0.40633333333333332</c:v>
                </c:pt>
                <c:pt idx="1">
                  <c:v>0.45897435897435895</c:v>
                </c:pt>
                <c:pt idx="2">
                  <c:v>0.53985507246376807</c:v>
                </c:pt>
                <c:pt idx="3" formatCode="0.0000">
                  <c:v>0.59865771812080537</c:v>
                </c:pt>
                <c:pt idx="4">
                  <c:v>0.59463087248322144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B90-EC4C-BF1A-3D1DA78930B6}"/>
            </c:ext>
          </c:extLst>
        </c:ser>
        <c:ser>
          <c:idx val="2"/>
          <c:order val="4"/>
          <c:tx>
            <c:strRef>
              <c:f>Sheet1!$C$106:$C$107</c:f>
              <c:strCache>
                <c:ptCount val="2"/>
                <c:pt idx="0">
                  <c:v>Frequenties</c:v>
                </c:pt>
                <c:pt idx="1">
                  <c:v>Haskell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(Sheet1!$A$108,Sheet1!$A$110,Sheet1!$A$112,Sheet1!$A$114,Sheet1!$A$116)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(Sheet1!$C$109,Sheet1!$C$111,Sheet1!$C$113,Sheet1!$C$115,Sheet1!$C$117)</c:f>
              <c:numCache>
                <c:formatCode>General</c:formatCode>
                <c:ptCount val="5"/>
                <c:pt idx="0">
                  <c:v>0.5073333333333333</c:v>
                </c:pt>
                <c:pt idx="1">
                  <c:v>0.7120512820512821</c:v>
                </c:pt>
                <c:pt idx="2">
                  <c:v>0.54619047619047623</c:v>
                </c:pt>
                <c:pt idx="3" formatCode="0.0000">
                  <c:v>0.66</c:v>
                </c:pt>
                <c:pt idx="4">
                  <c:v>0.65266666666666662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90-EC4C-BF1A-3D1DA78930B6}"/>
            </c:ext>
          </c:extLst>
        </c:ser>
        <c:ser>
          <c:idx val="6"/>
          <c:order val="5"/>
          <c:tx>
            <c:strRef>
              <c:f>Sheet1!$F$106:$F$107</c:f>
              <c:strCache>
                <c:ptCount val="2"/>
                <c:pt idx="0">
                  <c:v>Frequenties en Tijd</c:v>
                </c:pt>
                <c:pt idx="1">
                  <c:v>Haskell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(Sheet1!$A$108,Sheet1!$A$110,Sheet1!$A$112,Sheet1!$A$114,Sheet1!$A$116)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(Sheet1!$F$109,Sheet1!$F$111,Sheet1!$F$113,Sheet1!$F$115,Sheet1!$F$117)</c:f>
              <c:numCache>
                <c:formatCode>General</c:formatCode>
                <c:ptCount val="5"/>
                <c:pt idx="0">
                  <c:v>0.48799999999999999</c:v>
                </c:pt>
                <c:pt idx="1">
                  <c:v>0.69948717948717953</c:v>
                </c:pt>
                <c:pt idx="2">
                  <c:v>0.55595238095238098</c:v>
                </c:pt>
                <c:pt idx="3" formatCode="0.0000">
                  <c:v>0.65333333333333332</c:v>
                </c:pt>
                <c:pt idx="4">
                  <c:v>0.65333333333333332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90-EC4C-BF1A-3D1DA78930B6}"/>
            </c:ext>
          </c:extLst>
        </c:ser>
        <c:ser>
          <c:idx val="10"/>
          <c:order val="6"/>
          <c:tx>
            <c:strRef>
              <c:f>Sheet1!$I$106:$I$107</c:f>
              <c:strCache>
                <c:ptCount val="2"/>
                <c:pt idx="0">
                  <c:v>Frequenties K-cross</c:v>
                </c:pt>
                <c:pt idx="1">
                  <c:v>Haskell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(Sheet1!$A$108,Sheet1!$A$110,Sheet1!$A$112,Sheet1!$A$114,Sheet1!$A$116)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(Sheet1!$I$109,Sheet1!$I$111,Sheet1!$I$113,Sheet1!$I$115,Sheet1!$I$117)</c:f>
              <c:numCache>
                <c:formatCode>General</c:formatCode>
                <c:ptCount val="5"/>
                <c:pt idx="0">
                  <c:v>0.49066666666666664</c:v>
                </c:pt>
                <c:pt idx="1">
                  <c:v>0.70358974358974358</c:v>
                </c:pt>
                <c:pt idx="2">
                  <c:v>0.56086956521739129</c:v>
                </c:pt>
                <c:pt idx="3" formatCode="0.0000">
                  <c:v>0.65333333333333332</c:v>
                </c:pt>
                <c:pt idx="4">
                  <c:v>0.64921700223713652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B90-EC4C-BF1A-3D1DA78930B6}"/>
            </c:ext>
          </c:extLst>
        </c:ser>
        <c:ser>
          <c:idx val="12"/>
          <c:order val="7"/>
          <c:tx>
            <c:strRef>
              <c:f>Sheet1!$L$106:$L$107</c:f>
              <c:strCache>
                <c:ptCount val="2"/>
                <c:pt idx="0">
                  <c:v>Frequenties en Tijd K-cross</c:v>
                </c:pt>
                <c:pt idx="1">
                  <c:v>Haskell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(Sheet1!$A$108,Sheet1!$A$110,Sheet1!$A$112,Sheet1!$A$114,Sheet1!$A$116)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(Sheet1!$L$109,Sheet1!$L$111,Sheet1!$L$113,Sheet1!$L$115,Sheet1!$L$117)</c:f>
              <c:numCache>
                <c:formatCode>General</c:formatCode>
                <c:ptCount val="5"/>
                <c:pt idx="0">
                  <c:v>0.5</c:v>
                </c:pt>
                <c:pt idx="1">
                  <c:v>0.69948717948717953</c:v>
                </c:pt>
                <c:pt idx="2">
                  <c:v>0.55628019323671496</c:v>
                </c:pt>
                <c:pt idx="3" formatCode="0.0000">
                  <c:v>0.63847874720357944</c:v>
                </c:pt>
                <c:pt idx="4">
                  <c:v>0.64228187919463087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B90-EC4C-BF1A-3D1DA7893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915760"/>
        <c:axId val="1173917408"/>
      </c:barChart>
      <c:catAx>
        <c:axId val="117391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73917408"/>
        <c:crosses val="autoZero"/>
        <c:auto val="1"/>
        <c:lblAlgn val="ctr"/>
        <c:lblOffset val="100"/>
        <c:noMultiLvlLbl val="0"/>
      </c:catAx>
      <c:valAx>
        <c:axId val="1173917408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7391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88099010373956E-2"/>
          <c:y val="0.90427017876837046"/>
          <c:w val="0.88990447719234211"/>
          <c:h val="9.57298600761663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>
        <c:manualLayout>
          <c:layoutTarget val="inner"/>
          <c:xMode val="edge"/>
          <c:yMode val="edge"/>
          <c:x val="7.1069257046386794E-2"/>
          <c:y val="0.10956953642384107"/>
          <c:w val="0.87532940292011241"/>
          <c:h val="0.724624550242477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Sheet1!$A$106:$A$107</c:f>
              <c:strCache>
                <c:ptCount val="2"/>
                <c:pt idx="0">
                  <c:v>Frequenties</c:v>
                </c:pt>
                <c:pt idx="1">
                  <c:v>Both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(Sheet1!$A$68,Sheet1!$A$70,Sheet1!$A$72,Sheet1!$A$74)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(Sheet1!$A$109,Sheet1!$A$111,Sheet1!$A$113,Sheet1!$A$115)</c:f>
              <c:numCache>
                <c:formatCode>General</c:formatCode>
                <c:ptCount val="4"/>
                <c:pt idx="0">
                  <c:v>0.48933333333333334</c:v>
                </c:pt>
                <c:pt idx="1">
                  <c:v>0.53102564102564098</c:v>
                </c:pt>
                <c:pt idx="2">
                  <c:v>0.52833333333333332</c:v>
                </c:pt>
                <c:pt idx="3" formatCode="0.0000">
                  <c:v>0.6226666666666667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F-C04E-AA73-92080F39A462}"/>
            </c:ext>
          </c:extLst>
        </c:ser>
        <c:ser>
          <c:idx val="1"/>
          <c:order val="1"/>
          <c:tx>
            <c:strRef>
              <c:f>Sheet1!$B$106:$B$107</c:f>
              <c:strCache>
                <c:ptCount val="2"/>
                <c:pt idx="0">
                  <c:v>Frequenties</c:v>
                </c:pt>
                <c:pt idx="1">
                  <c:v>Prolog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(Sheet1!$A$68,Sheet1!$A$70,Sheet1!$A$72,Sheet1!$A$74)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(Sheet1!$B$109,Sheet1!$B$111,Sheet1!$B$113,Sheet1!$B$115)</c:f>
              <c:numCache>
                <c:formatCode>General</c:formatCode>
                <c:ptCount val="4"/>
                <c:pt idx="0">
                  <c:v>0.39766666666666667</c:v>
                </c:pt>
                <c:pt idx="1">
                  <c:v>0.45974358974358975</c:v>
                </c:pt>
                <c:pt idx="2">
                  <c:v>0.53404761904761899</c:v>
                </c:pt>
                <c:pt idx="3" formatCode="0.0000">
                  <c:v>0.60244444444444445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9F-C04E-AA73-92080F39A462}"/>
            </c:ext>
          </c:extLst>
        </c:ser>
        <c:ser>
          <c:idx val="2"/>
          <c:order val="2"/>
          <c:tx>
            <c:strRef>
              <c:f>Sheet1!$C$106:$C$107</c:f>
              <c:strCache>
                <c:ptCount val="2"/>
                <c:pt idx="0">
                  <c:v>Frequenties</c:v>
                </c:pt>
                <c:pt idx="1">
                  <c:v>Haskell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(Sheet1!$A$68,Sheet1!$A$70,Sheet1!$A$72,Sheet1!$A$74)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(Sheet1!$C$109,Sheet1!$C$111,Sheet1!$C$113,Sheet1!$C$115)</c:f>
              <c:numCache>
                <c:formatCode>General</c:formatCode>
                <c:ptCount val="4"/>
                <c:pt idx="0">
                  <c:v>0.5073333333333333</c:v>
                </c:pt>
                <c:pt idx="1">
                  <c:v>0.7120512820512821</c:v>
                </c:pt>
                <c:pt idx="2">
                  <c:v>0.54619047619047623</c:v>
                </c:pt>
                <c:pt idx="3" formatCode="0.0000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9F-C04E-AA73-92080F39A462}"/>
            </c:ext>
          </c:extLst>
        </c:ser>
        <c:ser>
          <c:idx val="3"/>
          <c:order val="3"/>
          <c:tx>
            <c:strRef>
              <c:f>Sheet1!$D$106:$D$107</c:f>
              <c:strCache>
                <c:ptCount val="2"/>
                <c:pt idx="0">
                  <c:v>Frequenties en Tijd</c:v>
                </c:pt>
                <c:pt idx="1">
                  <c:v>Both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(Sheet1!$A$68,Sheet1!$A$70,Sheet1!$A$72,Sheet1!$A$74)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(Sheet1!$D$109,Sheet1!$D$111,Sheet1!$D$113,Sheet1!$D$115)</c:f>
              <c:numCache>
                <c:formatCode>General</c:formatCode>
                <c:ptCount val="4"/>
                <c:pt idx="0">
                  <c:v>0.46966666666666668</c:v>
                </c:pt>
                <c:pt idx="1">
                  <c:v>0.52820512820512822</c:v>
                </c:pt>
                <c:pt idx="2">
                  <c:v>0.52619047619047621</c:v>
                </c:pt>
                <c:pt idx="3" formatCode="0.0000">
                  <c:v>0.61911111111111106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9F-C04E-AA73-92080F39A462}"/>
            </c:ext>
          </c:extLst>
        </c:ser>
        <c:ser>
          <c:idx val="4"/>
          <c:order val="4"/>
          <c:tx>
            <c:strRef>
              <c:f>Sheet1!$E$106:$E$107</c:f>
              <c:strCache>
                <c:ptCount val="2"/>
                <c:pt idx="0">
                  <c:v>Frequenties en Tijd</c:v>
                </c:pt>
                <c:pt idx="1">
                  <c:v>Prolog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(Sheet1!$A$68,Sheet1!$A$70,Sheet1!$A$72,Sheet1!$A$74)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(Sheet1!$E$109,Sheet1!$E$111,Sheet1!$E$113,Sheet1!$E$115)</c:f>
              <c:numCache>
                <c:formatCode>General</c:formatCode>
                <c:ptCount val="4"/>
                <c:pt idx="0">
                  <c:v>0.39066666666666666</c:v>
                </c:pt>
                <c:pt idx="1">
                  <c:v>0.45948717948717949</c:v>
                </c:pt>
                <c:pt idx="2">
                  <c:v>0.52523809523809528</c:v>
                </c:pt>
                <c:pt idx="3" formatCode="0.0000">
                  <c:v>0.59599999999999997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9F-C04E-AA73-92080F39A462}"/>
            </c:ext>
          </c:extLst>
        </c:ser>
        <c:ser>
          <c:idx val="5"/>
          <c:order val="5"/>
          <c:tx>
            <c:strRef>
              <c:f>Sheet1!$F$106:$F$107</c:f>
              <c:strCache>
                <c:ptCount val="2"/>
                <c:pt idx="0">
                  <c:v>Frequenties en Tijd</c:v>
                </c:pt>
                <c:pt idx="1">
                  <c:v>Haskell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(Sheet1!$A$68,Sheet1!$A$70,Sheet1!$A$72,Sheet1!$A$74)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(Sheet1!$E$109,Sheet1!$E$111,Sheet1!$E$113,Sheet1!$E$115)</c:f>
              <c:numCache>
                <c:formatCode>General</c:formatCode>
                <c:ptCount val="4"/>
                <c:pt idx="0">
                  <c:v>0.39066666666666666</c:v>
                </c:pt>
                <c:pt idx="1">
                  <c:v>0.45948717948717949</c:v>
                </c:pt>
                <c:pt idx="2">
                  <c:v>0.52523809523809528</c:v>
                </c:pt>
                <c:pt idx="3" formatCode="0.0000">
                  <c:v>0.59599999999999997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9F-C04E-AA73-92080F39A462}"/>
            </c:ext>
          </c:extLst>
        </c:ser>
        <c:ser>
          <c:idx val="7"/>
          <c:order val="6"/>
          <c:tx>
            <c:strRef>
              <c:f>Sheet1!$G$106:$G$107</c:f>
              <c:strCache>
                <c:ptCount val="2"/>
                <c:pt idx="0">
                  <c:v>Frequenties K-cross</c:v>
                </c:pt>
                <c:pt idx="1">
                  <c:v>Both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(Sheet1!$A$68,Sheet1!$A$70,Sheet1!$A$72,Sheet1!$A$74)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(Sheet1!$G$109,Sheet1!$G$111,Sheet1!$G$113,Sheet1!$G$115)</c:f>
              <c:numCache>
                <c:formatCode>General</c:formatCode>
                <c:ptCount val="4"/>
                <c:pt idx="0">
                  <c:v>0.5</c:v>
                </c:pt>
                <c:pt idx="1">
                  <c:v>0.53410256410256407</c:v>
                </c:pt>
                <c:pt idx="2">
                  <c:v>0.53019323671497587</c:v>
                </c:pt>
                <c:pt idx="3" formatCode="0.0000">
                  <c:v>0.61911111111111106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9F-C04E-AA73-92080F39A462}"/>
            </c:ext>
          </c:extLst>
        </c:ser>
        <c:ser>
          <c:idx val="8"/>
          <c:order val="7"/>
          <c:tx>
            <c:strRef>
              <c:f>Sheet1!$H$106:$H$107</c:f>
              <c:strCache>
                <c:ptCount val="2"/>
                <c:pt idx="0">
                  <c:v>Frequenties K-cross</c:v>
                </c:pt>
                <c:pt idx="1">
                  <c:v>Prolog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(Sheet1!$A$68,Sheet1!$A$70,Sheet1!$A$72,Sheet1!$A$74)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(Sheet1!$H$109,Sheet1!$H$111,Sheet1!$H$113,Sheet1!$H$115)</c:f>
              <c:numCache>
                <c:formatCode>General</c:formatCode>
                <c:ptCount val="4"/>
                <c:pt idx="0">
                  <c:v>0.40733333333333333</c:v>
                </c:pt>
                <c:pt idx="1">
                  <c:v>0.45923076923076922</c:v>
                </c:pt>
                <c:pt idx="2">
                  <c:v>0.52584541062801937</c:v>
                </c:pt>
                <c:pt idx="3" formatCode="0.0000">
                  <c:v>0.59599999999999997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9F-C04E-AA73-92080F39A462}"/>
            </c:ext>
          </c:extLst>
        </c:ser>
        <c:ser>
          <c:idx val="10"/>
          <c:order val="8"/>
          <c:tx>
            <c:strRef>
              <c:f>Sheet1!$I$106:$I$107</c:f>
              <c:strCache>
                <c:ptCount val="2"/>
                <c:pt idx="0">
                  <c:v>Frequenties K-cross</c:v>
                </c:pt>
                <c:pt idx="1">
                  <c:v>Haskell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(Sheet1!$A$68,Sheet1!$A$70,Sheet1!$A$72,Sheet1!$A$74)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(Sheet1!$I$109,Sheet1!$I$111,Sheet1!$I$113,Sheet1!$I$115)</c:f>
              <c:numCache>
                <c:formatCode>General</c:formatCode>
                <c:ptCount val="4"/>
                <c:pt idx="0">
                  <c:v>0.49066666666666664</c:v>
                </c:pt>
                <c:pt idx="1">
                  <c:v>0.70358974358974358</c:v>
                </c:pt>
                <c:pt idx="2">
                  <c:v>0.56086956521739129</c:v>
                </c:pt>
                <c:pt idx="3" formatCode="0.0000">
                  <c:v>0.65333333333333332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9F-C04E-AA73-92080F39A462}"/>
            </c:ext>
          </c:extLst>
        </c:ser>
        <c:ser>
          <c:idx val="9"/>
          <c:order val="9"/>
          <c:tx>
            <c:strRef>
              <c:f>Sheet1!$J$106:$J$107</c:f>
              <c:strCache>
                <c:ptCount val="2"/>
                <c:pt idx="0">
                  <c:v>Frequenties en Tijd K-cross</c:v>
                </c:pt>
                <c:pt idx="1">
                  <c:v>Both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(Sheet1!$A$68,Sheet1!$A$70,Sheet1!$A$72,Sheet1!$A$74)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(Sheet1!$J$109,Sheet1!$J$111,Sheet1!$J$113,Sheet1!$J$115)</c:f>
              <c:numCache>
                <c:formatCode>General</c:formatCode>
                <c:ptCount val="4"/>
                <c:pt idx="0">
                  <c:v>0.48566666666666669</c:v>
                </c:pt>
                <c:pt idx="1">
                  <c:v>0.5346153846153846</c:v>
                </c:pt>
                <c:pt idx="2">
                  <c:v>0.53140096618357491</c:v>
                </c:pt>
                <c:pt idx="3" formatCode="0.0000">
                  <c:v>0.60626398210290833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F9F-C04E-AA73-92080F39A462}"/>
            </c:ext>
          </c:extLst>
        </c:ser>
        <c:ser>
          <c:idx val="11"/>
          <c:order val="10"/>
          <c:tx>
            <c:strRef>
              <c:f>Sheet1!$K$106:$K$107</c:f>
              <c:strCache>
                <c:ptCount val="2"/>
                <c:pt idx="0">
                  <c:v>Frequenties en Tijd K-cross</c:v>
                </c:pt>
                <c:pt idx="1">
                  <c:v>Prolog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(Sheet1!$A$68,Sheet1!$A$70,Sheet1!$A$72,Sheet1!$A$74)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(Sheet1!$K$109,Sheet1!$K$111,Sheet1!$K$113,Sheet1!$K$115)</c:f>
              <c:numCache>
                <c:formatCode>General</c:formatCode>
                <c:ptCount val="4"/>
                <c:pt idx="0">
                  <c:v>0.40633333333333332</c:v>
                </c:pt>
                <c:pt idx="1">
                  <c:v>0.45897435897435895</c:v>
                </c:pt>
                <c:pt idx="2">
                  <c:v>0.53985507246376807</c:v>
                </c:pt>
                <c:pt idx="3" formatCode="0.0000">
                  <c:v>0.59865771812080537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F9F-C04E-AA73-92080F39A462}"/>
            </c:ext>
          </c:extLst>
        </c:ser>
        <c:ser>
          <c:idx val="12"/>
          <c:order val="11"/>
          <c:tx>
            <c:strRef>
              <c:f>Sheet1!$L$106:$L$107</c:f>
              <c:strCache>
                <c:ptCount val="2"/>
                <c:pt idx="0">
                  <c:v>Frequenties en Tijd K-cross</c:v>
                </c:pt>
                <c:pt idx="1">
                  <c:v>Haskell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(Sheet1!$A$68,Sheet1!$A$70,Sheet1!$A$72,Sheet1!$A$74)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(Sheet1!$L$109,Sheet1!$L$111,Sheet1!$L$113,Sheet1!$L$115)</c:f>
              <c:numCache>
                <c:formatCode>General</c:formatCode>
                <c:ptCount val="4"/>
                <c:pt idx="0">
                  <c:v>0.5</c:v>
                </c:pt>
                <c:pt idx="1">
                  <c:v>0.69948717948717953</c:v>
                </c:pt>
                <c:pt idx="2">
                  <c:v>0.55628019323671496</c:v>
                </c:pt>
                <c:pt idx="3" formatCode="0.0000">
                  <c:v>0.63847874720357944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F9F-C04E-AA73-92080F39A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915760"/>
        <c:axId val="1173917408"/>
      </c:barChart>
      <c:catAx>
        <c:axId val="117391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73917408"/>
        <c:crosses val="autoZero"/>
        <c:auto val="1"/>
        <c:lblAlgn val="ctr"/>
        <c:lblOffset val="100"/>
        <c:noMultiLvlLbl val="0"/>
      </c:catAx>
      <c:valAx>
        <c:axId val="1173917408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7391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88099010373956E-2"/>
          <c:y val="0.90427017876837046"/>
          <c:w val="0.88990447719234211"/>
          <c:h val="9.57298600761663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>
        <c:manualLayout>
          <c:layoutTarget val="inner"/>
          <c:xMode val="edge"/>
          <c:yMode val="edge"/>
          <c:x val="5.5676789737709967E-2"/>
          <c:y val="0.10956948898852784"/>
          <c:w val="0.87532940292011241"/>
          <c:h val="0.724624550242477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Sheet1!$A$143:$A$144</c:f>
              <c:strCache>
                <c:ptCount val="2"/>
                <c:pt idx="0">
                  <c:v>Frequenties</c:v>
                </c:pt>
                <c:pt idx="1">
                  <c:v>Both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(Sheet1!$A$145,Sheet1!$A$147,Sheet1!$A$149,Sheet1!$A$151,Sheet1!$A$153)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(Sheet1!$A$146,Sheet1!$A$148,Sheet1!$A$150,Sheet1!$A$152,Sheet1!$A$154)</c:f>
              <c:numCache>
                <c:formatCode>General</c:formatCode>
                <c:ptCount val="5"/>
                <c:pt idx="0">
                  <c:v>2.7710184587845701E-2</c:v>
                </c:pt>
                <c:pt idx="1">
                  <c:v>0.11033417180188067</c:v>
                </c:pt>
                <c:pt idx="2">
                  <c:v>0.1710941728897534</c:v>
                </c:pt>
                <c:pt idx="3" formatCode="0.0000">
                  <c:v>0.35494595013839919</c:v>
                </c:pt>
                <c:pt idx="4" formatCode="0.0000">
                  <c:v>0.3356088988264006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692-9D4B-8D41-76CA6514E143}"/>
            </c:ext>
          </c:extLst>
        </c:ser>
        <c:ser>
          <c:idx val="1"/>
          <c:order val="1"/>
          <c:tx>
            <c:strRef>
              <c:f>Sheet1!$B$143:$B$144</c:f>
              <c:strCache>
                <c:ptCount val="2"/>
                <c:pt idx="0">
                  <c:v>Frequenties</c:v>
                </c:pt>
                <c:pt idx="1">
                  <c:v>Prolog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(Sheet1!$A$145,Sheet1!$A$147,Sheet1!$A$149,Sheet1!$A$151,Sheet1!$A$153)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(Sheet1!$B$146,Sheet1!$B$148,Sheet1!$B$150,Sheet1!$B$152,Sheet1!$B$154)</c:f>
              <c:numCache>
                <c:formatCode>General</c:formatCode>
                <c:ptCount val="5"/>
                <c:pt idx="0">
                  <c:v>-7.0164794855465687E-2</c:v>
                </c:pt>
                <c:pt idx="1">
                  <c:v>-1.6432568220090735E-2</c:v>
                </c:pt>
                <c:pt idx="2">
                  <c:v>4.080019663315812E-2</c:v>
                </c:pt>
                <c:pt idx="3" formatCode="0.0000">
                  <c:v>0.24702375482385502</c:v>
                </c:pt>
                <c:pt idx="4" formatCode="0.0000">
                  <c:v>0.19653762910240732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692-9D4B-8D41-76CA6514E143}"/>
            </c:ext>
          </c:extLst>
        </c:ser>
        <c:ser>
          <c:idx val="2"/>
          <c:order val="2"/>
          <c:tx>
            <c:strRef>
              <c:f>Sheet1!$C$143:$C$144</c:f>
              <c:strCache>
                <c:ptCount val="2"/>
                <c:pt idx="0">
                  <c:v>Frequenties</c:v>
                </c:pt>
                <c:pt idx="1">
                  <c:v>Haskell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(Sheet1!$A$145,Sheet1!$A$147,Sheet1!$A$149,Sheet1!$A$151,Sheet1!$A$153)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(Sheet1!$C$146,Sheet1!$C$148,Sheet1!$C$150,Sheet1!$C$152,Sheet1!$C$154)</c:f>
              <c:numCache>
                <c:formatCode>General</c:formatCode>
                <c:ptCount val="5"/>
                <c:pt idx="0">
                  <c:v>5.8617499699302744E-2</c:v>
                </c:pt>
                <c:pt idx="1">
                  <c:v>0.16846895389610164</c:v>
                </c:pt>
                <c:pt idx="2">
                  <c:v>0.16947840761554597</c:v>
                </c:pt>
                <c:pt idx="3" formatCode="0.0000">
                  <c:v>0.26394340058088772</c:v>
                </c:pt>
                <c:pt idx="4" formatCode="0.0000">
                  <c:v>0.28080217213170511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692-9D4B-8D41-76CA6514E143}"/>
            </c:ext>
          </c:extLst>
        </c:ser>
        <c:ser>
          <c:idx val="3"/>
          <c:order val="3"/>
          <c:tx>
            <c:strRef>
              <c:f>Sheet1!$D$143:$D$144</c:f>
              <c:strCache>
                <c:ptCount val="2"/>
                <c:pt idx="0">
                  <c:v>Frequenties en Tijd</c:v>
                </c:pt>
                <c:pt idx="1">
                  <c:v>Both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(Sheet1!$A$145,Sheet1!$A$147,Sheet1!$A$149,Sheet1!$A$151,Sheet1!$A$153)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(Sheet1!$D$146,Sheet1!$D$148,Sheet1!$D$150,Sheet1!$D$152,Sheet1!$D$154)</c:f>
              <c:numCache>
                <c:formatCode>General</c:formatCode>
                <c:ptCount val="5"/>
                <c:pt idx="0">
                  <c:v>-1.1583034872818756E-2</c:v>
                </c:pt>
                <c:pt idx="1">
                  <c:v>0.14332259423312832</c:v>
                </c:pt>
                <c:pt idx="2">
                  <c:v>0.17872756385336155</c:v>
                </c:pt>
                <c:pt idx="3" formatCode="0.0000">
                  <c:v>0.31532815409611947</c:v>
                </c:pt>
                <c:pt idx="4" formatCode="0.0000">
                  <c:v>0.32666589247676209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692-9D4B-8D41-76CA6514E143}"/>
            </c:ext>
          </c:extLst>
        </c:ser>
        <c:ser>
          <c:idx val="4"/>
          <c:order val="4"/>
          <c:tx>
            <c:strRef>
              <c:f>Sheet1!$E$143:$E$144</c:f>
              <c:strCache>
                <c:ptCount val="2"/>
                <c:pt idx="0">
                  <c:v>Frequenties en Tijd</c:v>
                </c:pt>
                <c:pt idx="1">
                  <c:v>Prolog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(Sheet1!$A$145,Sheet1!$A$147,Sheet1!$A$149,Sheet1!$A$151,Sheet1!$A$153)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(Sheet1!$E$146,Sheet1!$E$148,Sheet1!$E$150,Sheet1!$E$152,Sheet1!$E$154)</c:f>
              <c:numCache>
                <c:formatCode>General</c:formatCode>
                <c:ptCount val="5"/>
                <c:pt idx="0">
                  <c:v>-9.7948286750493191E-2</c:v>
                </c:pt>
                <c:pt idx="1">
                  <c:v>-2.4148677550574062E-2</c:v>
                </c:pt>
                <c:pt idx="2">
                  <c:v>3.8341528497401474E-2</c:v>
                </c:pt>
                <c:pt idx="3" formatCode="0.0000">
                  <c:v>0.23668308459304715</c:v>
                </c:pt>
                <c:pt idx="4" formatCode="0.0000">
                  <c:v>0.21455960416955713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692-9D4B-8D41-76CA6514E143}"/>
            </c:ext>
          </c:extLst>
        </c:ser>
        <c:ser>
          <c:idx val="5"/>
          <c:order val="5"/>
          <c:tx>
            <c:strRef>
              <c:f>Sheet1!$F$143:$F$144</c:f>
              <c:strCache>
                <c:ptCount val="2"/>
                <c:pt idx="0">
                  <c:v>Frequenties en Tijd</c:v>
                </c:pt>
                <c:pt idx="1">
                  <c:v>Haskell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(Sheet1!$A$145,Sheet1!$A$147,Sheet1!$A$149,Sheet1!$A$151,Sheet1!$A$153)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(Sheet1!$F$146,Sheet1!$F$148,Sheet1!$F$150,Sheet1!$F$152,Sheet1!$F$154)</c:f>
              <c:numCache>
                <c:formatCode>General</c:formatCode>
                <c:ptCount val="5"/>
                <c:pt idx="0">
                  <c:v>3.8996240279605694E-2</c:v>
                </c:pt>
                <c:pt idx="1">
                  <c:v>0.194449672214313</c:v>
                </c:pt>
                <c:pt idx="2">
                  <c:v>0.20010765391522448</c:v>
                </c:pt>
                <c:pt idx="3" formatCode="0.0000">
                  <c:v>0.23539415389466986</c:v>
                </c:pt>
                <c:pt idx="4" formatCode="0.0000">
                  <c:v>0.26502388521687176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692-9D4B-8D41-76CA6514E143}"/>
            </c:ext>
          </c:extLst>
        </c:ser>
        <c:ser>
          <c:idx val="6"/>
          <c:order val="6"/>
          <c:tx>
            <c:strRef>
              <c:f>Sheet1!$G$143:$G$144</c:f>
              <c:strCache>
                <c:ptCount val="2"/>
                <c:pt idx="0">
                  <c:v>Frequenties K-cross</c:v>
                </c:pt>
                <c:pt idx="1">
                  <c:v>Both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(Sheet1!$A$145,Sheet1!$A$147,Sheet1!$A$149,Sheet1!$A$151,Sheet1!$A$153)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(Sheet1!$G$146,Sheet1!$G$148,Sheet1!$G$150,Sheet1!$G$152,Sheet1!$G$154)</c:f>
              <c:numCache>
                <c:formatCode>General</c:formatCode>
                <c:ptCount val="5"/>
                <c:pt idx="0">
                  <c:v>2.7563517611821346E-2</c:v>
                </c:pt>
                <c:pt idx="1">
                  <c:v>0.13712741716203322</c:v>
                </c:pt>
                <c:pt idx="2">
                  <c:v>0.17639838190593832</c:v>
                </c:pt>
                <c:pt idx="3" formatCode="0.0000">
                  <c:v>0.31701091027407508</c:v>
                </c:pt>
                <c:pt idx="4" formatCode="0.0000">
                  <c:v>0.33062060174238594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692-9D4B-8D41-76CA6514E143}"/>
            </c:ext>
          </c:extLst>
        </c:ser>
        <c:ser>
          <c:idx val="7"/>
          <c:order val="7"/>
          <c:tx>
            <c:strRef>
              <c:f>Sheet1!$H$143:$H$144</c:f>
              <c:strCache>
                <c:ptCount val="2"/>
                <c:pt idx="0">
                  <c:v>Frequenties K-cross</c:v>
                </c:pt>
                <c:pt idx="1">
                  <c:v>Prolog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(Sheet1!$A$145,Sheet1!$A$147,Sheet1!$A$149,Sheet1!$A$151,Sheet1!$A$153)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(Sheet1!$H$146,Sheet1!$H$148,Sheet1!$H$150,Sheet1!$H$152,Sheet1!$H$154)</c:f>
              <c:numCache>
                <c:formatCode>General</c:formatCode>
                <c:ptCount val="5"/>
                <c:pt idx="0">
                  <c:v>-7.5198835181722948E-2</c:v>
                </c:pt>
                <c:pt idx="1">
                  <c:v>-4.1656066348631379E-2</c:v>
                </c:pt>
                <c:pt idx="2">
                  <c:v>3.7495675920982782E-2</c:v>
                </c:pt>
                <c:pt idx="3" formatCode="0.0000">
                  <c:v>0.24343983481560411</c:v>
                </c:pt>
                <c:pt idx="4" formatCode="0.0000">
                  <c:v>0.21377114180524784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692-9D4B-8D41-76CA6514E143}"/>
            </c:ext>
          </c:extLst>
        </c:ser>
        <c:ser>
          <c:idx val="8"/>
          <c:order val="8"/>
          <c:tx>
            <c:strRef>
              <c:f>Sheet1!$I$143:$I$144</c:f>
              <c:strCache>
                <c:ptCount val="2"/>
                <c:pt idx="0">
                  <c:v>Frequenties K-cross</c:v>
                </c:pt>
                <c:pt idx="1">
                  <c:v>Haskell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(Sheet1!$A$145,Sheet1!$A$147,Sheet1!$A$149,Sheet1!$A$151,Sheet1!$A$153)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(Sheet1!$I$146,Sheet1!$I$148,Sheet1!$I$150,Sheet1!$I$152,Sheet1!$I$154)</c:f>
              <c:numCache>
                <c:formatCode>General</c:formatCode>
                <c:ptCount val="5"/>
                <c:pt idx="0">
                  <c:v>5.7545285263477283E-2</c:v>
                </c:pt>
                <c:pt idx="1">
                  <c:v>0.20205045282147205</c:v>
                </c:pt>
                <c:pt idx="2">
                  <c:v>0.202607850510022</c:v>
                </c:pt>
                <c:pt idx="3" formatCode="0.0000">
                  <c:v>0.21909332391483152</c:v>
                </c:pt>
                <c:pt idx="4" formatCode="0.0000">
                  <c:v>0.2692752760497113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692-9D4B-8D41-76CA6514E143}"/>
            </c:ext>
          </c:extLst>
        </c:ser>
        <c:ser>
          <c:idx val="9"/>
          <c:order val="9"/>
          <c:tx>
            <c:strRef>
              <c:f>Sheet1!$J$143:$J$144</c:f>
              <c:strCache>
                <c:ptCount val="2"/>
                <c:pt idx="0">
                  <c:v>Frequenties en Tijd K-cross</c:v>
                </c:pt>
                <c:pt idx="1">
                  <c:v>Both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(Sheet1!$A$145,Sheet1!$A$147,Sheet1!$A$149,Sheet1!$A$151,Sheet1!$A$153)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(Sheet1!$J$146,Sheet1!$J$148,Sheet1!$J$150,Sheet1!$J$152,Sheet1!$J$154)</c:f>
              <c:numCache>
                <c:formatCode>General</c:formatCode>
                <c:ptCount val="5"/>
                <c:pt idx="0">
                  <c:v>1.2693491329669628E-2</c:v>
                </c:pt>
                <c:pt idx="1">
                  <c:v>0.13485265332487403</c:v>
                </c:pt>
                <c:pt idx="2">
                  <c:v>0.18173572768136809</c:v>
                </c:pt>
                <c:pt idx="3" formatCode="0.0000">
                  <c:v>0.30715165773237907</c:v>
                </c:pt>
                <c:pt idx="4" formatCode="0.0000">
                  <c:v>0.33281917653331355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692-9D4B-8D41-76CA6514E143}"/>
            </c:ext>
          </c:extLst>
        </c:ser>
        <c:ser>
          <c:idx val="10"/>
          <c:order val="10"/>
          <c:tx>
            <c:strRef>
              <c:f>Sheet1!$K$143:$K$144</c:f>
              <c:strCache>
                <c:ptCount val="2"/>
                <c:pt idx="0">
                  <c:v>Frequenties en Tijd K-cross</c:v>
                </c:pt>
                <c:pt idx="1">
                  <c:v>Prolog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(Sheet1!$A$145,Sheet1!$A$147,Sheet1!$A$149,Sheet1!$A$151,Sheet1!$A$153)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(Sheet1!$K$146,Sheet1!$K$148,Sheet1!$K$150,Sheet1!$K$152,Sheet1!$K$154)</c:f>
              <c:numCache>
                <c:formatCode>General</c:formatCode>
                <c:ptCount val="5"/>
                <c:pt idx="0">
                  <c:v>-6.8442527782708054E-2</c:v>
                </c:pt>
                <c:pt idx="1">
                  <c:v>-3.7877480784574584E-2</c:v>
                </c:pt>
                <c:pt idx="2">
                  <c:v>4.4270452644804406E-2</c:v>
                </c:pt>
                <c:pt idx="3" formatCode="0.0000">
                  <c:v>0.25307798352917499</c:v>
                </c:pt>
                <c:pt idx="4" formatCode="0.0000">
                  <c:v>0.24092795755388144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692-9D4B-8D41-76CA6514E143}"/>
            </c:ext>
          </c:extLst>
        </c:ser>
        <c:ser>
          <c:idx val="11"/>
          <c:order val="11"/>
          <c:tx>
            <c:strRef>
              <c:f>Sheet1!$L$143:$L$144</c:f>
              <c:strCache>
                <c:ptCount val="2"/>
                <c:pt idx="0">
                  <c:v>Frequenties en Tijd K-cross</c:v>
                </c:pt>
                <c:pt idx="1">
                  <c:v>Haskell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(Sheet1!$A$145,Sheet1!$A$147,Sheet1!$A$149,Sheet1!$A$151,Sheet1!$A$153)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(Sheet1!$L$146,Sheet1!$L$148,Sheet1!$L$150,Sheet1!$L$152,Sheet1!$L$154)</c:f>
              <c:numCache>
                <c:formatCode>General</c:formatCode>
                <c:ptCount val="5"/>
                <c:pt idx="0">
                  <c:v>4.1177720613735432E-2</c:v>
                </c:pt>
                <c:pt idx="1">
                  <c:v>0.19156882027272096</c:v>
                </c:pt>
                <c:pt idx="2">
                  <c:v>0.21066119106022518</c:v>
                </c:pt>
                <c:pt idx="3" formatCode="0.0000">
                  <c:v>0.19970801676259126</c:v>
                </c:pt>
                <c:pt idx="4" formatCode="0.0000">
                  <c:v>0.2573211937964936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692-9D4B-8D41-76CA6514E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915760"/>
        <c:axId val="1173917408"/>
      </c:barChart>
      <c:catAx>
        <c:axId val="117391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73917408"/>
        <c:crosses val="autoZero"/>
        <c:auto val="1"/>
        <c:lblAlgn val="ctr"/>
        <c:lblOffset val="100"/>
        <c:noMultiLvlLbl val="0"/>
      </c:catAx>
      <c:valAx>
        <c:axId val="1173917408"/>
        <c:scaling>
          <c:orientation val="minMax"/>
          <c:max val="0.55000000000000004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7391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88099010373956E-2"/>
          <c:y val="0.90427017876837046"/>
          <c:w val="0.80427959637489732"/>
          <c:h val="9.5729807396481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R-Correlatiecoëfficiënt Prolog /Haskell</a:t>
            </a:r>
            <a:endParaRPr lang="en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>
        <c:manualLayout>
          <c:layoutTarget val="inner"/>
          <c:xMode val="edge"/>
          <c:yMode val="edge"/>
          <c:x val="5.5676789737709967E-2"/>
          <c:y val="0.10956948898852784"/>
          <c:w val="0.87532940292011241"/>
          <c:h val="0.7246245502424779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Sheet1!$B$143:$B$144</c:f>
              <c:strCache>
                <c:ptCount val="2"/>
                <c:pt idx="0">
                  <c:v>Frequenties</c:v>
                </c:pt>
                <c:pt idx="1">
                  <c:v>Prolog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(Sheet1!$A$145,Sheet1!$A$147,Sheet1!$A$149,Sheet1!$A$151,Sheet1!$A$153)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(Sheet1!$B$146,Sheet1!$B$148,Sheet1!$B$150,Sheet1!$B$152,Sheet1!$B$154)</c:f>
              <c:numCache>
                <c:formatCode>General</c:formatCode>
                <c:ptCount val="5"/>
                <c:pt idx="0">
                  <c:v>-7.0164794855465687E-2</c:v>
                </c:pt>
                <c:pt idx="1">
                  <c:v>-1.6432568220090735E-2</c:v>
                </c:pt>
                <c:pt idx="2">
                  <c:v>4.080019663315812E-2</c:v>
                </c:pt>
                <c:pt idx="3" formatCode="0.0000">
                  <c:v>0.24702375482385502</c:v>
                </c:pt>
                <c:pt idx="4" formatCode="0.0000">
                  <c:v>0.19653762910240732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00-5D45-BBB0-3DBE0E71372D}"/>
            </c:ext>
          </c:extLst>
        </c:ser>
        <c:ser>
          <c:idx val="4"/>
          <c:order val="1"/>
          <c:tx>
            <c:strRef>
              <c:f>Sheet1!$E$143:$E$144</c:f>
              <c:strCache>
                <c:ptCount val="2"/>
                <c:pt idx="0">
                  <c:v>Frequenties en Tijd</c:v>
                </c:pt>
                <c:pt idx="1">
                  <c:v>Prolog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(Sheet1!$A$145,Sheet1!$A$147,Sheet1!$A$149,Sheet1!$A$151,Sheet1!$A$153)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(Sheet1!$E$146,Sheet1!$E$148,Sheet1!$E$150,Sheet1!$E$152,Sheet1!$E$154)</c:f>
              <c:numCache>
                <c:formatCode>General</c:formatCode>
                <c:ptCount val="5"/>
                <c:pt idx="0">
                  <c:v>-9.7948286750493191E-2</c:v>
                </c:pt>
                <c:pt idx="1">
                  <c:v>-2.4148677550574062E-2</c:v>
                </c:pt>
                <c:pt idx="2">
                  <c:v>3.8341528497401474E-2</c:v>
                </c:pt>
                <c:pt idx="3" formatCode="0.0000">
                  <c:v>0.23668308459304715</c:v>
                </c:pt>
                <c:pt idx="4" formatCode="0.0000">
                  <c:v>0.21455960416955713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00-5D45-BBB0-3DBE0E71372D}"/>
            </c:ext>
          </c:extLst>
        </c:ser>
        <c:ser>
          <c:idx val="7"/>
          <c:order val="2"/>
          <c:tx>
            <c:strRef>
              <c:f>Sheet1!$H$143:$H$144</c:f>
              <c:strCache>
                <c:ptCount val="2"/>
                <c:pt idx="0">
                  <c:v>Frequenties K-cross</c:v>
                </c:pt>
                <c:pt idx="1">
                  <c:v>Prolog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(Sheet1!$A$145,Sheet1!$A$147,Sheet1!$A$149,Sheet1!$A$151,Sheet1!$A$153)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(Sheet1!$H$146,Sheet1!$H$148,Sheet1!$H$150,Sheet1!$H$152,Sheet1!$H$154)</c:f>
              <c:numCache>
                <c:formatCode>General</c:formatCode>
                <c:ptCount val="5"/>
                <c:pt idx="0">
                  <c:v>-7.5198835181722948E-2</c:v>
                </c:pt>
                <c:pt idx="1">
                  <c:v>-4.1656066348631379E-2</c:v>
                </c:pt>
                <c:pt idx="2">
                  <c:v>3.7495675920982782E-2</c:v>
                </c:pt>
                <c:pt idx="3" formatCode="0.0000">
                  <c:v>0.24343983481560411</c:v>
                </c:pt>
                <c:pt idx="4" formatCode="0.0000">
                  <c:v>0.21377114180524784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00-5D45-BBB0-3DBE0E71372D}"/>
            </c:ext>
          </c:extLst>
        </c:ser>
        <c:ser>
          <c:idx val="10"/>
          <c:order val="3"/>
          <c:tx>
            <c:strRef>
              <c:f>Sheet1!$K$143:$K$144</c:f>
              <c:strCache>
                <c:ptCount val="2"/>
                <c:pt idx="0">
                  <c:v>Frequenties en Tijd K-cross</c:v>
                </c:pt>
                <c:pt idx="1">
                  <c:v>Prolog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(Sheet1!$A$145,Sheet1!$A$147,Sheet1!$A$149,Sheet1!$A$151,Sheet1!$A$153)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(Sheet1!$K$146,Sheet1!$K$148,Sheet1!$K$150,Sheet1!$K$152,Sheet1!$K$154)</c:f>
              <c:numCache>
                <c:formatCode>General</c:formatCode>
                <c:ptCount val="5"/>
                <c:pt idx="0">
                  <c:v>-6.8442527782708054E-2</c:v>
                </c:pt>
                <c:pt idx="1">
                  <c:v>-3.7877480784574584E-2</c:v>
                </c:pt>
                <c:pt idx="2">
                  <c:v>4.4270452644804406E-2</c:v>
                </c:pt>
                <c:pt idx="3" formatCode="0.0000">
                  <c:v>0.25307798352917499</c:v>
                </c:pt>
                <c:pt idx="4" formatCode="0.0000">
                  <c:v>0.24092795755388144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100-5D45-BBB0-3DBE0E71372D}"/>
            </c:ext>
          </c:extLst>
        </c:ser>
        <c:ser>
          <c:idx val="2"/>
          <c:order val="4"/>
          <c:tx>
            <c:strRef>
              <c:f>Sheet1!$C$143:$C$144</c:f>
              <c:strCache>
                <c:ptCount val="2"/>
                <c:pt idx="0">
                  <c:v>Frequenties</c:v>
                </c:pt>
                <c:pt idx="1">
                  <c:v>Haskell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(Sheet1!$A$145,Sheet1!$A$147,Sheet1!$A$149,Sheet1!$A$151,Sheet1!$A$153)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(Sheet1!$C$146,Sheet1!$C$148,Sheet1!$C$150,Sheet1!$C$152,Sheet1!$C$154)</c:f>
              <c:numCache>
                <c:formatCode>General</c:formatCode>
                <c:ptCount val="5"/>
                <c:pt idx="0">
                  <c:v>5.8617499699302744E-2</c:v>
                </c:pt>
                <c:pt idx="1">
                  <c:v>0.16846895389610164</c:v>
                </c:pt>
                <c:pt idx="2">
                  <c:v>0.16947840761554597</c:v>
                </c:pt>
                <c:pt idx="3" formatCode="0.0000">
                  <c:v>0.26394340058088772</c:v>
                </c:pt>
                <c:pt idx="4" formatCode="0.0000">
                  <c:v>0.28080217213170511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00-5D45-BBB0-3DBE0E71372D}"/>
            </c:ext>
          </c:extLst>
        </c:ser>
        <c:ser>
          <c:idx val="5"/>
          <c:order val="5"/>
          <c:tx>
            <c:strRef>
              <c:f>Sheet1!$F$143:$F$144</c:f>
              <c:strCache>
                <c:ptCount val="2"/>
                <c:pt idx="0">
                  <c:v>Frequenties en Tijd</c:v>
                </c:pt>
                <c:pt idx="1">
                  <c:v>Haskell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(Sheet1!$A$145,Sheet1!$A$147,Sheet1!$A$149,Sheet1!$A$151,Sheet1!$A$153)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(Sheet1!$F$146,Sheet1!$F$148,Sheet1!$F$150,Sheet1!$F$152,Sheet1!$F$154)</c:f>
              <c:numCache>
                <c:formatCode>General</c:formatCode>
                <c:ptCount val="5"/>
                <c:pt idx="0">
                  <c:v>3.8996240279605694E-2</c:v>
                </c:pt>
                <c:pt idx="1">
                  <c:v>0.194449672214313</c:v>
                </c:pt>
                <c:pt idx="2">
                  <c:v>0.20010765391522448</c:v>
                </c:pt>
                <c:pt idx="3" formatCode="0.0000">
                  <c:v>0.23539415389466986</c:v>
                </c:pt>
                <c:pt idx="4" formatCode="0.0000">
                  <c:v>0.26502388521687176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00-5D45-BBB0-3DBE0E71372D}"/>
            </c:ext>
          </c:extLst>
        </c:ser>
        <c:ser>
          <c:idx val="8"/>
          <c:order val="6"/>
          <c:tx>
            <c:strRef>
              <c:f>Sheet1!$I$143:$I$144</c:f>
              <c:strCache>
                <c:ptCount val="2"/>
                <c:pt idx="0">
                  <c:v>Frequenties K-cross</c:v>
                </c:pt>
                <c:pt idx="1">
                  <c:v>Haskell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(Sheet1!$A$145,Sheet1!$A$147,Sheet1!$A$149,Sheet1!$A$151,Sheet1!$A$153)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(Sheet1!$I$146,Sheet1!$I$148,Sheet1!$I$150,Sheet1!$I$152,Sheet1!$I$154)</c:f>
              <c:numCache>
                <c:formatCode>General</c:formatCode>
                <c:ptCount val="5"/>
                <c:pt idx="0">
                  <c:v>5.7545285263477283E-2</c:v>
                </c:pt>
                <c:pt idx="1">
                  <c:v>0.20205045282147205</c:v>
                </c:pt>
                <c:pt idx="2">
                  <c:v>0.202607850510022</c:v>
                </c:pt>
                <c:pt idx="3" formatCode="0.0000">
                  <c:v>0.21909332391483152</c:v>
                </c:pt>
                <c:pt idx="4" formatCode="0.0000">
                  <c:v>0.2692752760497113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00-5D45-BBB0-3DBE0E71372D}"/>
            </c:ext>
          </c:extLst>
        </c:ser>
        <c:ser>
          <c:idx val="11"/>
          <c:order val="7"/>
          <c:tx>
            <c:strRef>
              <c:f>Sheet1!$L$143:$L$144</c:f>
              <c:strCache>
                <c:ptCount val="2"/>
                <c:pt idx="0">
                  <c:v>Frequenties en Tijd K-cross</c:v>
                </c:pt>
                <c:pt idx="1">
                  <c:v>Haskell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(Sheet1!$A$145,Sheet1!$A$147,Sheet1!$A$149,Sheet1!$A$151,Sheet1!$A$153)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(Sheet1!$L$146,Sheet1!$L$148,Sheet1!$L$150,Sheet1!$L$152,Sheet1!$L$154)</c:f>
              <c:numCache>
                <c:formatCode>General</c:formatCode>
                <c:ptCount val="5"/>
                <c:pt idx="0">
                  <c:v>4.1177720613735432E-2</c:v>
                </c:pt>
                <c:pt idx="1">
                  <c:v>0.19156882027272096</c:v>
                </c:pt>
                <c:pt idx="2">
                  <c:v>0.21066119106022518</c:v>
                </c:pt>
                <c:pt idx="3" formatCode="0.0000">
                  <c:v>0.19970801676259126</c:v>
                </c:pt>
                <c:pt idx="4" formatCode="0.0000">
                  <c:v>0.2573211937964936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100-5D45-BBB0-3DBE0E713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915760"/>
        <c:axId val="1173917408"/>
      </c:barChart>
      <c:catAx>
        <c:axId val="117391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73917408"/>
        <c:crosses val="autoZero"/>
        <c:auto val="1"/>
        <c:lblAlgn val="ctr"/>
        <c:lblOffset val="100"/>
        <c:noMultiLvlLbl val="0"/>
      </c:catAx>
      <c:valAx>
        <c:axId val="1173917408"/>
        <c:scaling>
          <c:orientation val="minMax"/>
          <c:max val="0.55000000000000004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7391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88099010373956E-2"/>
          <c:y val="0.90427017876837046"/>
          <c:w val="0.74976911301826854"/>
          <c:h val="9.5729753321528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R-Correlatiecoëfficiënt Beide</a:t>
            </a:r>
            <a:endParaRPr lang="en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>
        <c:manualLayout>
          <c:layoutTarget val="inner"/>
          <c:xMode val="edge"/>
          <c:yMode val="edge"/>
          <c:x val="5.5676789737709967E-2"/>
          <c:y val="0.10956948898852784"/>
          <c:w val="0.87532940292011241"/>
          <c:h val="0.724624550242477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Sheet1!$A$143:$A$144</c:f>
              <c:strCache>
                <c:ptCount val="2"/>
                <c:pt idx="0">
                  <c:v>Frequenties</c:v>
                </c:pt>
                <c:pt idx="1">
                  <c:v>Both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(Sheet1!$A$145,Sheet1!$A$147,Sheet1!$A$149,Sheet1!$A$151,Sheet1!$A$153)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(Sheet1!$A$146,Sheet1!$A$148,Sheet1!$A$150,Sheet1!$A$152,Sheet1!$A$154)</c:f>
              <c:numCache>
                <c:formatCode>General</c:formatCode>
                <c:ptCount val="5"/>
                <c:pt idx="0">
                  <c:v>2.7710184587845701E-2</c:v>
                </c:pt>
                <c:pt idx="1">
                  <c:v>0.11033417180188067</c:v>
                </c:pt>
                <c:pt idx="2">
                  <c:v>0.1710941728897534</c:v>
                </c:pt>
                <c:pt idx="3" formatCode="0.0000">
                  <c:v>0.35494595013839919</c:v>
                </c:pt>
                <c:pt idx="4" formatCode="0.0000">
                  <c:v>0.3356088988264006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DC-F346-B4BC-3BB9089EC399}"/>
            </c:ext>
          </c:extLst>
        </c:ser>
        <c:ser>
          <c:idx val="3"/>
          <c:order val="1"/>
          <c:tx>
            <c:strRef>
              <c:f>Sheet1!$D$143:$D$144</c:f>
              <c:strCache>
                <c:ptCount val="2"/>
                <c:pt idx="0">
                  <c:v>Frequenties en Tijd</c:v>
                </c:pt>
                <c:pt idx="1">
                  <c:v>Both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(Sheet1!$A$145,Sheet1!$A$147,Sheet1!$A$149,Sheet1!$A$151,Sheet1!$A$153)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(Sheet1!$D$146,Sheet1!$D$148,Sheet1!$D$150,Sheet1!$D$152,Sheet1!$D$154)</c:f>
              <c:numCache>
                <c:formatCode>General</c:formatCode>
                <c:ptCount val="5"/>
                <c:pt idx="0">
                  <c:v>-1.1583034872818756E-2</c:v>
                </c:pt>
                <c:pt idx="1">
                  <c:v>0.14332259423312832</c:v>
                </c:pt>
                <c:pt idx="2">
                  <c:v>0.17872756385336155</c:v>
                </c:pt>
                <c:pt idx="3" formatCode="0.0000">
                  <c:v>0.31532815409611947</c:v>
                </c:pt>
                <c:pt idx="4" formatCode="0.0000">
                  <c:v>0.32666589247676209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DC-F346-B4BC-3BB9089EC399}"/>
            </c:ext>
          </c:extLst>
        </c:ser>
        <c:ser>
          <c:idx val="6"/>
          <c:order val="2"/>
          <c:tx>
            <c:strRef>
              <c:f>Sheet1!$G$143:$G$144</c:f>
              <c:strCache>
                <c:ptCount val="2"/>
                <c:pt idx="0">
                  <c:v>Frequenties K-cross</c:v>
                </c:pt>
                <c:pt idx="1">
                  <c:v>Both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(Sheet1!$A$145,Sheet1!$A$147,Sheet1!$A$149,Sheet1!$A$151,Sheet1!$A$153)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(Sheet1!$G$146,Sheet1!$G$148,Sheet1!$G$150,Sheet1!$G$152,Sheet1!$G$154)</c:f>
              <c:numCache>
                <c:formatCode>General</c:formatCode>
                <c:ptCount val="5"/>
                <c:pt idx="0">
                  <c:v>2.7563517611821346E-2</c:v>
                </c:pt>
                <c:pt idx="1">
                  <c:v>0.13712741716203322</c:v>
                </c:pt>
                <c:pt idx="2">
                  <c:v>0.17639838190593832</c:v>
                </c:pt>
                <c:pt idx="3" formatCode="0.0000">
                  <c:v>0.31701091027407508</c:v>
                </c:pt>
                <c:pt idx="4" formatCode="0.0000">
                  <c:v>0.33062060174238594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DC-F346-B4BC-3BB9089EC399}"/>
            </c:ext>
          </c:extLst>
        </c:ser>
        <c:ser>
          <c:idx val="9"/>
          <c:order val="3"/>
          <c:tx>
            <c:strRef>
              <c:f>Sheet1!$J$143:$J$144</c:f>
              <c:strCache>
                <c:ptCount val="2"/>
                <c:pt idx="0">
                  <c:v>Frequenties en Tijd K-cross</c:v>
                </c:pt>
                <c:pt idx="1">
                  <c:v>Both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(Sheet1!$A$145,Sheet1!$A$147,Sheet1!$A$149,Sheet1!$A$151,Sheet1!$A$153)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(Sheet1!$J$146,Sheet1!$J$148,Sheet1!$J$150,Sheet1!$J$152,Sheet1!$J$154)</c:f>
              <c:numCache>
                <c:formatCode>General</c:formatCode>
                <c:ptCount val="5"/>
                <c:pt idx="0">
                  <c:v>1.2693491329669628E-2</c:v>
                </c:pt>
                <c:pt idx="1">
                  <c:v>0.13485265332487403</c:v>
                </c:pt>
                <c:pt idx="2">
                  <c:v>0.18173572768136809</c:v>
                </c:pt>
                <c:pt idx="3" formatCode="0.0000">
                  <c:v>0.30715165773237907</c:v>
                </c:pt>
                <c:pt idx="4" formatCode="0.0000">
                  <c:v>0.33281917653331355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DC-F346-B4BC-3BB9089EC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915760"/>
        <c:axId val="1173917408"/>
      </c:barChart>
      <c:catAx>
        <c:axId val="117391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73917408"/>
        <c:crosses val="autoZero"/>
        <c:auto val="1"/>
        <c:lblAlgn val="ctr"/>
        <c:lblOffset val="100"/>
        <c:noMultiLvlLbl val="0"/>
      </c:catAx>
      <c:valAx>
        <c:axId val="1173917408"/>
        <c:scaling>
          <c:orientation val="minMax"/>
          <c:max val="0.55000000000000004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7391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88099010373956E-2"/>
          <c:y val="0.90427017876837046"/>
          <c:w val="0.74976911301826854"/>
          <c:h val="9.5729753321528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R-Correlatiecoëfficiënt Haskell </a:t>
            </a:r>
            <a:endParaRPr lang="en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>
        <c:manualLayout>
          <c:layoutTarget val="inner"/>
          <c:xMode val="edge"/>
          <c:yMode val="edge"/>
          <c:x val="5.5676789737709967E-2"/>
          <c:y val="0.10956948898852784"/>
          <c:w val="0.87532940292011241"/>
          <c:h val="0.72462455024247796"/>
        </c:manualLayout>
      </c:layout>
      <c:barChart>
        <c:barDir val="col"/>
        <c:grouping val="clustered"/>
        <c:varyColors val="0"/>
        <c:ser>
          <c:idx val="2"/>
          <c:order val="0"/>
          <c:tx>
            <c:v>Frequenties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(Sheet1!$A$145,Sheet1!$A$147,Sheet1!$A$149,Sheet1!$A$151,Sheet1!$A$153)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(Sheet1!$C$146,Sheet1!$C$148,Sheet1!$C$150,Sheet1!$C$152,Sheet1!$C$154)</c:f>
              <c:numCache>
                <c:formatCode>General</c:formatCode>
                <c:ptCount val="5"/>
                <c:pt idx="0">
                  <c:v>5.8617499699302744E-2</c:v>
                </c:pt>
                <c:pt idx="1">
                  <c:v>0.16846895389610164</c:v>
                </c:pt>
                <c:pt idx="2">
                  <c:v>0.16947840761554597</c:v>
                </c:pt>
                <c:pt idx="3" formatCode="0.0000">
                  <c:v>0.26394340058088772</c:v>
                </c:pt>
                <c:pt idx="4" formatCode="0.0000">
                  <c:v>0.28080217213170511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89-D14F-9157-DD1E396A3F5E}"/>
            </c:ext>
          </c:extLst>
        </c:ser>
        <c:ser>
          <c:idx val="5"/>
          <c:order val="1"/>
          <c:tx>
            <c:v>Frequenties en Tijd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(Sheet1!$A$145,Sheet1!$A$147,Sheet1!$A$149,Sheet1!$A$151,Sheet1!$A$153)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(Sheet1!$F$146,Sheet1!$F$148,Sheet1!$F$150,Sheet1!$F$152,Sheet1!$F$154)</c:f>
              <c:numCache>
                <c:formatCode>General</c:formatCode>
                <c:ptCount val="5"/>
                <c:pt idx="0">
                  <c:v>3.8996240279605694E-2</c:v>
                </c:pt>
                <c:pt idx="1">
                  <c:v>0.194449672214313</c:v>
                </c:pt>
                <c:pt idx="2">
                  <c:v>0.20010765391522448</c:v>
                </c:pt>
                <c:pt idx="3" formatCode="0.0000">
                  <c:v>0.23539415389466986</c:v>
                </c:pt>
                <c:pt idx="4" formatCode="0.0000">
                  <c:v>0.26502388521687176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89-D14F-9157-DD1E396A3F5E}"/>
            </c:ext>
          </c:extLst>
        </c:ser>
        <c:ser>
          <c:idx val="8"/>
          <c:order val="2"/>
          <c:tx>
            <c:v>Frequenties K-cross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(Sheet1!$A$145,Sheet1!$A$147,Sheet1!$A$149,Sheet1!$A$151,Sheet1!$A$153)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(Sheet1!$I$146,Sheet1!$I$148,Sheet1!$I$150,Sheet1!$I$152,Sheet1!$I$154)</c:f>
              <c:numCache>
                <c:formatCode>General</c:formatCode>
                <c:ptCount val="5"/>
                <c:pt idx="0">
                  <c:v>5.7545285263477283E-2</c:v>
                </c:pt>
                <c:pt idx="1">
                  <c:v>0.20205045282147205</c:v>
                </c:pt>
                <c:pt idx="2">
                  <c:v>0.202607850510022</c:v>
                </c:pt>
                <c:pt idx="3" formatCode="0.0000">
                  <c:v>0.21909332391483152</c:v>
                </c:pt>
                <c:pt idx="4" formatCode="0.0000">
                  <c:v>0.2692752760497113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89-D14F-9157-DD1E396A3F5E}"/>
            </c:ext>
          </c:extLst>
        </c:ser>
        <c:ser>
          <c:idx val="11"/>
          <c:order val="3"/>
          <c:tx>
            <c:v>Frequenties en Tijd K-cross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(Sheet1!$A$145,Sheet1!$A$147,Sheet1!$A$149,Sheet1!$A$151,Sheet1!$A$153)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(Sheet1!$L$146,Sheet1!$L$148,Sheet1!$L$150,Sheet1!$L$152,Sheet1!$L$154)</c:f>
              <c:numCache>
                <c:formatCode>General</c:formatCode>
                <c:ptCount val="5"/>
                <c:pt idx="0">
                  <c:v>4.1177720613735432E-2</c:v>
                </c:pt>
                <c:pt idx="1">
                  <c:v>0.19156882027272096</c:v>
                </c:pt>
                <c:pt idx="2">
                  <c:v>0.21066119106022518</c:v>
                </c:pt>
                <c:pt idx="3" formatCode="0.0000">
                  <c:v>0.19970801676259126</c:v>
                </c:pt>
                <c:pt idx="4" formatCode="0.0000">
                  <c:v>0.2573211937964936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C89-D14F-9157-DD1E396A3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915760"/>
        <c:axId val="1173917408"/>
      </c:barChart>
      <c:catAx>
        <c:axId val="117391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73917408"/>
        <c:crosses val="autoZero"/>
        <c:auto val="1"/>
        <c:lblAlgn val="ctr"/>
        <c:lblOffset val="100"/>
        <c:noMultiLvlLbl val="0"/>
      </c:catAx>
      <c:valAx>
        <c:axId val="1173917408"/>
        <c:scaling>
          <c:orientation val="minMax"/>
          <c:max val="0.55000000000000004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7391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88099010373956E-2"/>
          <c:y val="0.90427017876837046"/>
          <c:w val="0.74976911301826854"/>
          <c:h val="9.5729753321528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Gemiddelde Deviatie Prolog/Haskell</a:t>
            </a:r>
            <a:endParaRPr lang="en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>
        <c:manualLayout>
          <c:layoutTarget val="inner"/>
          <c:xMode val="edge"/>
          <c:yMode val="edge"/>
          <c:x val="7.1069257046386794E-2"/>
          <c:y val="0.10956953642384107"/>
          <c:w val="0.87532940292011241"/>
          <c:h val="0.7246245502424779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Sheet1!$B$30:$B$31</c:f>
              <c:strCache>
                <c:ptCount val="2"/>
                <c:pt idx="0">
                  <c:v>DT</c:v>
                </c:pt>
                <c:pt idx="1">
                  <c:v>Prolog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(Sheet1!$A$68,Sheet1!$A$70,Sheet1!$A$72,Sheet1!$A$74)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(Sheet1!$B$69,Sheet1!$B$71,Sheet1!$B$73,Sheet1!$B$75)</c:f>
              <c:numCache>
                <c:formatCode>0.0000</c:formatCode>
                <c:ptCount val="4"/>
                <c:pt idx="0" formatCode="General">
                  <c:v>0.28418926279227025</c:v>
                </c:pt>
                <c:pt idx="1">
                  <c:v>0.26830897938998644</c:v>
                </c:pt>
                <c:pt idx="2">
                  <c:v>0.25260785055263785</c:v>
                </c:pt>
                <c:pt idx="3">
                  <c:v>0.24862899473154149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46-5247-8751-B0CEDEBCF6B4}"/>
            </c:ext>
          </c:extLst>
        </c:ser>
        <c:ser>
          <c:idx val="4"/>
          <c:order val="1"/>
          <c:tx>
            <c:strRef>
              <c:f>Sheet1!$E$30:$E$31</c:f>
              <c:strCache>
                <c:ptCount val="2"/>
                <c:pt idx="0">
                  <c:v>BTC</c:v>
                </c:pt>
                <c:pt idx="1">
                  <c:v>Prolog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(Sheet1!$A$68,Sheet1!$A$70,Sheet1!$A$72,Sheet1!$A$74)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(Sheet1!$E$69,Sheet1!$E$71,Sheet1!$E$73,Sheet1!$E$75)</c:f>
              <c:numCache>
                <c:formatCode>0.0000</c:formatCode>
                <c:ptCount val="4"/>
                <c:pt idx="0" formatCode="General">
                  <c:v>0.2791978930423813</c:v>
                </c:pt>
                <c:pt idx="1">
                  <c:v>0.26142596743619767</c:v>
                </c:pt>
                <c:pt idx="2">
                  <c:v>0.31252726115747975</c:v>
                </c:pt>
                <c:pt idx="3">
                  <c:v>0.2650035120573927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46-5247-8751-B0CEDEBCF6B4}"/>
            </c:ext>
          </c:extLst>
        </c:ser>
        <c:ser>
          <c:idx val="7"/>
          <c:order val="2"/>
          <c:tx>
            <c:strRef>
              <c:f>Sheet1!$H$30:$H$31</c:f>
              <c:strCache>
                <c:ptCount val="2"/>
                <c:pt idx="0">
                  <c:v>BT</c:v>
                </c:pt>
                <c:pt idx="1">
                  <c:v>Prolog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(Sheet1!$A$68,Sheet1!$A$70,Sheet1!$A$72,Sheet1!$A$74)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(Sheet1!$H$69,Sheet1!$H$71,Sheet1!$H$73,Sheet1!$H$75)</c:f>
              <c:numCache>
                <c:formatCode>0.0000</c:formatCode>
                <c:ptCount val="4"/>
                <c:pt idx="0">
                  <c:v>0.28940034868241804</c:v>
                </c:pt>
                <c:pt idx="1">
                  <c:v>0.26478569586190048</c:v>
                </c:pt>
                <c:pt idx="2">
                  <c:v>0.28165642069408192</c:v>
                </c:pt>
                <c:pt idx="3">
                  <c:v>0.22518044273205931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46-5247-8751-B0CEDEBCF6B4}"/>
            </c:ext>
          </c:extLst>
        </c:ser>
        <c:ser>
          <c:idx val="10"/>
          <c:order val="3"/>
          <c:tx>
            <c:strRef>
              <c:f>Sheet1!$K$30:$K$31</c:f>
              <c:strCache>
                <c:ptCount val="2"/>
                <c:pt idx="0">
                  <c:v>BTL</c:v>
                </c:pt>
                <c:pt idx="1">
                  <c:v>Prolog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A03-5241-A32C-E64B822A1021}"/>
              </c:ext>
            </c:extLst>
          </c:dPt>
          <c:cat>
            <c:strRef>
              <c:f>(Sheet1!$A$68,Sheet1!$A$70,Sheet1!$A$72,Sheet1!$A$74)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(Sheet1!$J$69,Sheet1!$J$71,Sheet1!$J$73,Sheet1!$J$75)</c:f>
              <c:numCache>
                <c:formatCode>0.0000</c:formatCode>
                <c:ptCount val="4"/>
                <c:pt idx="0">
                  <c:v>0.23954420157177156</c:v>
                </c:pt>
                <c:pt idx="1">
                  <c:v>0.22609121649665959</c:v>
                </c:pt>
                <c:pt idx="2">
                  <c:v>0.21528478850190091</c:v>
                </c:pt>
                <c:pt idx="3">
                  <c:v>0.20447336625952461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B46-5247-8751-B0CEDEBCF6B4}"/>
            </c:ext>
          </c:extLst>
        </c:ser>
        <c:ser>
          <c:idx val="2"/>
          <c:order val="4"/>
          <c:tx>
            <c:strRef>
              <c:f>Sheet1!$C$30:$C$31</c:f>
              <c:strCache>
                <c:ptCount val="2"/>
                <c:pt idx="0">
                  <c:v>DT</c:v>
                </c:pt>
                <c:pt idx="1">
                  <c:v>Haskell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(Sheet1!$A$68,Sheet1!$A$70,Sheet1!$A$72,Sheet1!$A$74)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(Sheet1!$C$69,Sheet1!$C$71,Sheet1!$C$73,Sheet1!$C$75)</c:f>
              <c:numCache>
                <c:formatCode>0.0000</c:formatCode>
                <c:ptCount val="4"/>
                <c:pt idx="0" formatCode="General">
                  <c:v>0.29148451257614549</c:v>
                </c:pt>
                <c:pt idx="1">
                  <c:v>0.2713236817914767</c:v>
                </c:pt>
                <c:pt idx="2">
                  <c:v>0.24498750716639783</c:v>
                </c:pt>
                <c:pt idx="3">
                  <c:v>0.24848607954456683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46-5247-8751-B0CEDEBCF6B4}"/>
            </c:ext>
          </c:extLst>
        </c:ser>
        <c:ser>
          <c:idx val="5"/>
          <c:order val="5"/>
          <c:tx>
            <c:strRef>
              <c:f>Sheet1!$F$30:$F$31</c:f>
              <c:strCache>
                <c:ptCount val="2"/>
                <c:pt idx="0">
                  <c:v>BTC</c:v>
                </c:pt>
                <c:pt idx="1">
                  <c:v>Haskell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(Sheet1!$A$68,Sheet1!$A$70,Sheet1!$A$72,Sheet1!$A$74)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(Sheet1!$F$69,Sheet1!$F$71,Sheet1!$F$73,Sheet1!$F$75)</c:f>
              <c:numCache>
                <c:formatCode>0.0000</c:formatCode>
                <c:ptCount val="4"/>
                <c:pt idx="0" formatCode="General">
                  <c:v>0.30310806575756732</c:v>
                </c:pt>
                <c:pt idx="1">
                  <c:v>0.27734066737848584</c:v>
                </c:pt>
                <c:pt idx="2">
                  <c:v>0.27167014865475103</c:v>
                </c:pt>
                <c:pt idx="3">
                  <c:v>0.24350915050782032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46-5247-8751-B0CEDEBCF6B4}"/>
            </c:ext>
          </c:extLst>
        </c:ser>
        <c:ser>
          <c:idx val="8"/>
          <c:order val="6"/>
          <c:tx>
            <c:strRef>
              <c:f>Sheet1!$I$30:$I$31</c:f>
              <c:strCache>
                <c:ptCount val="2"/>
                <c:pt idx="0">
                  <c:v>BT</c:v>
                </c:pt>
                <c:pt idx="1">
                  <c:v>Haskell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(Sheet1!$A$68,Sheet1!$A$70,Sheet1!$A$72,Sheet1!$A$74)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(Sheet1!$I$69,Sheet1!$I$71,Sheet1!$I$73,Sheet1!$I$75)</c:f>
              <c:numCache>
                <c:formatCode>0.0000</c:formatCode>
                <c:ptCount val="4"/>
                <c:pt idx="0">
                  <c:v>0.30065544207406247</c:v>
                </c:pt>
                <c:pt idx="1">
                  <c:v>0.26994969698266252</c:v>
                </c:pt>
                <c:pt idx="2">
                  <c:v>0.23321342495489333</c:v>
                </c:pt>
                <c:pt idx="3">
                  <c:v>0.24895888698433577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B46-5247-8751-B0CEDEBCF6B4}"/>
            </c:ext>
          </c:extLst>
        </c:ser>
        <c:ser>
          <c:idx val="11"/>
          <c:order val="7"/>
          <c:tx>
            <c:strRef>
              <c:f>Sheet1!$L$30:$L$31</c:f>
              <c:strCache>
                <c:ptCount val="2"/>
                <c:pt idx="0">
                  <c:v>BTL</c:v>
                </c:pt>
                <c:pt idx="1">
                  <c:v>Haskell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(Sheet1!$A$68,Sheet1!$A$70,Sheet1!$A$72,Sheet1!$A$74)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(Sheet1!$L$69,Sheet1!$L$71,Sheet1!$L$73,Sheet1!$L$75)</c:f>
              <c:numCache>
                <c:formatCode>0.0000</c:formatCode>
                <c:ptCount val="4"/>
                <c:pt idx="0">
                  <c:v>0.30036969297641469</c:v>
                </c:pt>
                <c:pt idx="1">
                  <c:v>0.27056909427478598</c:v>
                </c:pt>
                <c:pt idx="2">
                  <c:v>0.23397284714164127</c:v>
                </c:pt>
                <c:pt idx="3">
                  <c:v>0.24661225175308465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B46-5247-8751-B0CEDEBCF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915760"/>
        <c:axId val="1173917408"/>
      </c:barChart>
      <c:catAx>
        <c:axId val="117391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73917408"/>
        <c:crosses val="autoZero"/>
        <c:auto val="1"/>
        <c:lblAlgn val="ctr"/>
        <c:lblOffset val="100"/>
        <c:noMultiLvlLbl val="0"/>
      </c:catAx>
      <c:valAx>
        <c:axId val="1173917408"/>
        <c:scaling>
          <c:orientation val="minMax"/>
          <c:max val="0.35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7391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88099010373956E-2"/>
          <c:y val="0.90427017876837046"/>
          <c:w val="0.91768190250232873"/>
          <c:h val="9.57298212316294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R-Correlatiecoëfficiënt Prolog </a:t>
            </a:r>
            <a:endParaRPr lang="en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>
        <c:manualLayout>
          <c:layoutTarget val="inner"/>
          <c:xMode val="edge"/>
          <c:yMode val="edge"/>
          <c:x val="5.5676789737709967E-2"/>
          <c:y val="0.10956948898852784"/>
          <c:w val="0.87532940292011241"/>
          <c:h val="0.72462455024247796"/>
        </c:manualLayout>
      </c:layout>
      <c:barChart>
        <c:barDir val="col"/>
        <c:grouping val="clustered"/>
        <c:varyColors val="0"/>
        <c:ser>
          <c:idx val="1"/>
          <c:order val="0"/>
          <c:tx>
            <c:v>Frequenties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(Sheet1!$A$145,Sheet1!$A$147,Sheet1!$A$149,Sheet1!$A$151,Sheet1!$A$153)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(Sheet1!$B$146,Sheet1!$B$148,Sheet1!$B$150,Sheet1!$B$152,Sheet1!$B$154)</c:f>
              <c:numCache>
                <c:formatCode>General</c:formatCode>
                <c:ptCount val="5"/>
                <c:pt idx="0">
                  <c:v>-7.0164794855465687E-2</c:v>
                </c:pt>
                <c:pt idx="1">
                  <c:v>-1.6432568220090735E-2</c:v>
                </c:pt>
                <c:pt idx="2">
                  <c:v>4.080019663315812E-2</c:v>
                </c:pt>
                <c:pt idx="3" formatCode="0.0000">
                  <c:v>0.24702375482385502</c:v>
                </c:pt>
                <c:pt idx="4" formatCode="0.0000">
                  <c:v>0.19653762910240732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3E-144A-A9EB-ECAAB5184C28}"/>
            </c:ext>
          </c:extLst>
        </c:ser>
        <c:ser>
          <c:idx val="4"/>
          <c:order val="1"/>
          <c:tx>
            <c:v>Frequenties en Tijd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(Sheet1!$A$145,Sheet1!$A$147,Sheet1!$A$149,Sheet1!$A$151,Sheet1!$A$153)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(Sheet1!$E$146,Sheet1!$E$148,Sheet1!$E$150,Sheet1!$E$152,Sheet1!$E$154)</c:f>
              <c:numCache>
                <c:formatCode>General</c:formatCode>
                <c:ptCount val="5"/>
                <c:pt idx="0">
                  <c:v>-9.7948286750493191E-2</c:v>
                </c:pt>
                <c:pt idx="1">
                  <c:v>-2.4148677550574062E-2</c:v>
                </c:pt>
                <c:pt idx="2">
                  <c:v>3.8341528497401474E-2</c:v>
                </c:pt>
                <c:pt idx="3" formatCode="0.0000">
                  <c:v>0.23668308459304715</c:v>
                </c:pt>
                <c:pt idx="4" formatCode="0.0000">
                  <c:v>0.21455960416955713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3E-144A-A9EB-ECAAB5184C28}"/>
            </c:ext>
          </c:extLst>
        </c:ser>
        <c:ser>
          <c:idx val="7"/>
          <c:order val="2"/>
          <c:tx>
            <c:v>Frequenties K-cross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(Sheet1!$A$145,Sheet1!$A$147,Sheet1!$A$149,Sheet1!$A$151,Sheet1!$A$153)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(Sheet1!$H$146,Sheet1!$H$148,Sheet1!$H$150,Sheet1!$H$152,Sheet1!$H$154)</c:f>
              <c:numCache>
                <c:formatCode>General</c:formatCode>
                <c:ptCount val="5"/>
                <c:pt idx="0">
                  <c:v>-7.5198835181722948E-2</c:v>
                </c:pt>
                <c:pt idx="1">
                  <c:v>-4.1656066348631379E-2</c:v>
                </c:pt>
                <c:pt idx="2">
                  <c:v>3.7495675920982782E-2</c:v>
                </c:pt>
                <c:pt idx="3" formatCode="0.0000">
                  <c:v>0.24343983481560411</c:v>
                </c:pt>
                <c:pt idx="4" formatCode="0.0000">
                  <c:v>0.21377114180524784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43E-144A-A9EB-ECAAB5184C28}"/>
            </c:ext>
          </c:extLst>
        </c:ser>
        <c:ser>
          <c:idx val="10"/>
          <c:order val="3"/>
          <c:tx>
            <c:v>Frequenties en Tijd K-cross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(Sheet1!$A$145,Sheet1!$A$147,Sheet1!$A$149,Sheet1!$A$151,Sheet1!$A$153)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(Sheet1!$K$146,Sheet1!$K$148,Sheet1!$K$150,Sheet1!$K$152,Sheet1!$K$154)</c:f>
              <c:numCache>
                <c:formatCode>General</c:formatCode>
                <c:ptCount val="5"/>
                <c:pt idx="0">
                  <c:v>-6.8442527782708054E-2</c:v>
                </c:pt>
                <c:pt idx="1">
                  <c:v>-3.7877480784574584E-2</c:v>
                </c:pt>
                <c:pt idx="2">
                  <c:v>4.4270452644804406E-2</c:v>
                </c:pt>
                <c:pt idx="3" formatCode="0.0000">
                  <c:v>0.25307798352917499</c:v>
                </c:pt>
                <c:pt idx="4" formatCode="0.0000">
                  <c:v>0.24092795755388144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43E-144A-A9EB-ECAAB5184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915760"/>
        <c:axId val="1173917408"/>
      </c:barChart>
      <c:catAx>
        <c:axId val="117391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73917408"/>
        <c:crosses val="autoZero"/>
        <c:auto val="1"/>
        <c:lblAlgn val="ctr"/>
        <c:lblOffset val="100"/>
        <c:noMultiLvlLbl val="0"/>
      </c:catAx>
      <c:valAx>
        <c:axId val="1173917408"/>
        <c:scaling>
          <c:orientation val="minMax"/>
          <c:max val="0.55000000000000004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7391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88099010373956E-2"/>
          <c:y val="0.90427017876837046"/>
          <c:w val="0.74976911301826854"/>
          <c:h val="9.5729753321528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Gemiddelde Deviatie Prolog</a:t>
            </a:r>
            <a:endParaRPr lang="en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Frequenties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(Sheet1!$A$178,Sheet1!$A$180,Sheet1!$A$182,Sheet1!$A$184,Sheet1!$A$186)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(Sheet1!$B$179,Sheet1!$B$181,Sheet1!$B$183,Sheet1!$B$185,Sheet1!$B$187)</c:f>
              <c:numCache>
                <c:formatCode>General</c:formatCode>
                <c:ptCount val="5"/>
                <c:pt idx="0">
                  <c:v>0.31063223544065466</c:v>
                </c:pt>
                <c:pt idx="1">
                  <c:v>0.28479221864830834</c:v>
                </c:pt>
                <c:pt idx="2">
                  <c:v>0.28799969279385607</c:v>
                </c:pt>
                <c:pt idx="3" formatCode="0.0000">
                  <c:v>0.26707324706676044</c:v>
                </c:pt>
                <c:pt idx="4" formatCode="0.0000">
                  <c:v>0.27261398810076126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44-9B4C-8F84-87A9FCBA61AA}"/>
            </c:ext>
          </c:extLst>
        </c:ser>
        <c:ser>
          <c:idx val="4"/>
          <c:order val="1"/>
          <c:tx>
            <c:v>Frequenties en Tijd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(Sheet1!$A$178,Sheet1!$A$180,Sheet1!$A$182,Sheet1!$A$184,Sheet1!$A$186)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(Sheet1!$E$179,Sheet1!$E$181,Sheet1!$E$183,Sheet1!$E$185,Sheet1!$E$187)</c:f>
              <c:numCache>
                <c:formatCode>General</c:formatCode>
                <c:ptCount val="5"/>
                <c:pt idx="0">
                  <c:v>0.31351098331130339</c:v>
                </c:pt>
                <c:pt idx="1">
                  <c:v>0.29037842482650872</c:v>
                </c:pt>
                <c:pt idx="2">
                  <c:v>0.29164379322611156</c:v>
                </c:pt>
                <c:pt idx="3" formatCode="0.0000">
                  <c:v>0.26818045809600222</c:v>
                </c:pt>
                <c:pt idx="4" formatCode="0.0000">
                  <c:v>0.26957717454389213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44-9B4C-8F84-87A9FCBA61AA}"/>
            </c:ext>
          </c:extLst>
        </c:ser>
        <c:ser>
          <c:idx val="7"/>
          <c:order val="2"/>
          <c:tx>
            <c:v>Frequenties K-cross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(Sheet1!$A$178,Sheet1!$A$180,Sheet1!$A$182,Sheet1!$A$184,Sheet1!$A$186)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(Sheet1!$H$179,Sheet1!$H$181,Sheet1!$H$183,Sheet1!$H$185,Sheet1!$H$187)</c:f>
              <c:numCache>
                <c:formatCode>General</c:formatCode>
                <c:ptCount val="5"/>
                <c:pt idx="0">
                  <c:v>0.30616907315810465</c:v>
                </c:pt>
                <c:pt idx="1">
                  <c:v>0.28996707637573305</c:v>
                </c:pt>
                <c:pt idx="2">
                  <c:v>0.28977361965696746</c:v>
                </c:pt>
                <c:pt idx="3" formatCode="0.0000">
                  <c:v>0.26839115702773725</c:v>
                </c:pt>
                <c:pt idx="4" formatCode="0.0000">
                  <c:v>0.27164807527237694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44-9B4C-8F84-87A9FCBA61AA}"/>
            </c:ext>
          </c:extLst>
        </c:ser>
        <c:ser>
          <c:idx val="10"/>
          <c:order val="3"/>
          <c:tx>
            <c:v>Frequenties en Tijd K-cross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(Sheet1!$A$178,Sheet1!$A$180,Sheet1!$A$182,Sheet1!$A$184,Sheet1!$A$186)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(Sheet1!$K$179,Sheet1!$K$181,Sheet1!$K$183,Sheet1!$K$185,Sheet1!$K$187)</c:f>
              <c:numCache>
                <c:formatCode>General</c:formatCode>
                <c:ptCount val="5"/>
                <c:pt idx="0">
                  <c:v>0.30415684330254406</c:v>
                </c:pt>
                <c:pt idx="1">
                  <c:v>0.28966297446985123</c:v>
                </c:pt>
                <c:pt idx="2">
                  <c:v>0.28817583829861609</c:v>
                </c:pt>
                <c:pt idx="3" formatCode="0.0000">
                  <c:v>0.2662579696437587</c:v>
                </c:pt>
                <c:pt idx="4" formatCode="0.0000">
                  <c:v>0.26870191611688726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844-9B4C-8F84-87A9FCBA6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365551"/>
        <c:axId val="1083856095"/>
      </c:barChart>
      <c:catAx>
        <c:axId val="108336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83856095"/>
        <c:crosses val="autoZero"/>
        <c:auto val="1"/>
        <c:lblAlgn val="ctr"/>
        <c:lblOffset val="100"/>
        <c:noMultiLvlLbl val="0"/>
      </c:catAx>
      <c:valAx>
        <c:axId val="108385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8336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Gemiddelde Deviatie Haskell</a:t>
            </a:r>
            <a:endParaRPr lang="en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Frequenties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(Sheet1!$A$178,Sheet1!$A$180,Sheet1!$A$182,Sheet1!$A$184,Sheet1!$A$186)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(Sheet1!$C$179,Sheet1!$C$181,Sheet1!$C$183,Sheet1!$C$185,Sheet1!$C$187)</c:f>
              <c:numCache>
                <c:formatCode>General</c:formatCode>
                <c:ptCount val="5"/>
                <c:pt idx="0">
                  <c:v>0.32796034400625912</c:v>
                </c:pt>
                <c:pt idx="1">
                  <c:v>0.25834494439918432</c:v>
                </c:pt>
                <c:pt idx="2">
                  <c:v>0.25074337087105236</c:v>
                </c:pt>
                <c:pt idx="3" formatCode="0.0000">
                  <c:v>0.26394534546865911</c:v>
                </c:pt>
                <c:pt idx="4" formatCode="0.0000">
                  <c:v>0.26452114800794058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41-1140-A83A-49D2EAE061D6}"/>
            </c:ext>
          </c:extLst>
        </c:ser>
        <c:ser>
          <c:idx val="5"/>
          <c:order val="1"/>
          <c:tx>
            <c:v>Frequenties en Tijd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(Sheet1!$A$178,Sheet1!$A$180,Sheet1!$A$182,Sheet1!$A$184,Sheet1!$A$186)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(Sheet1!$F$179,Sheet1!$F$181,Sheet1!$F$183,Sheet1!$F$185,Sheet1!$F$187)</c:f>
              <c:numCache>
                <c:formatCode>General</c:formatCode>
                <c:ptCount val="5"/>
                <c:pt idx="0">
                  <c:v>0.32653143846416066</c:v>
                </c:pt>
                <c:pt idx="1">
                  <c:v>0.25854840875158752</c:v>
                </c:pt>
                <c:pt idx="2">
                  <c:v>0.24669711191899105</c:v>
                </c:pt>
                <c:pt idx="3" formatCode="0.0000">
                  <c:v>0.27093997900576999</c:v>
                </c:pt>
                <c:pt idx="4" formatCode="0.0000">
                  <c:v>0.26498045240623386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41-1140-A83A-49D2EAE061D6}"/>
            </c:ext>
          </c:extLst>
        </c:ser>
        <c:ser>
          <c:idx val="8"/>
          <c:order val="2"/>
          <c:tx>
            <c:v>Frequenties K-cross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(Sheet1!$A$178,Sheet1!$A$180,Sheet1!$A$182,Sheet1!$A$184,Sheet1!$A$186)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(Sheet1!$I$179,Sheet1!$I$181,Sheet1!$I$183,Sheet1!$I$185,Sheet1!$I$187)</c:f>
              <c:numCache>
                <c:formatCode>General</c:formatCode>
                <c:ptCount val="5"/>
                <c:pt idx="0">
                  <c:v>0.32233016630593586</c:v>
                </c:pt>
                <c:pt idx="1">
                  <c:v>0.25851741205986822</c:v>
                </c:pt>
                <c:pt idx="2">
                  <c:v>0.24594377249075708</c:v>
                </c:pt>
                <c:pt idx="3" formatCode="0.0000">
                  <c:v>0.27660851098244632</c:v>
                </c:pt>
                <c:pt idx="4" formatCode="0.0000">
                  <c:v>0.26916172034846575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A41-1140-A83A-49D2EAE061D6}"/>
            </c:ext>
          </c:extLst>
        </c:ser>
        <c:ser>
          <c:idx val="11"/>
          <c:order val="3"/>
          <c:tx>
            <c:v>Frequenties en Tijd K-cross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(Sheet1!$A$178,Sheet1!$A$180,Sheet1!$A$182,Sheet1!$A$184,Sheet1!$A$186)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(Sheet1!$L$179,Sheet1!$L$181,Sheet1!$L$183,Sheet1!$L$185,Sheet1!$L$187)</c:f>
              <c:numCache>
                <c:formatCode>General</c:formatCode>
                <c:ptCount val="5"/>
                <c:pt idx="0">
                  <c:v>0.32587809223692865</c:v>
                </c:pt>
                <c:pt idx="1">
                  <c:v>0.25946353695381946</c:v>
                </c:pt>
                <c:pt idx="2">
                  <c:v>0.2457557122019654</c:v>
                </c:pt>
                <c:pt idx="3" formatCode="0.0000">
                  <c:v>0.27904845049817939</c:v>
                </c:pt>
                <c:pt idx="4" formatCode="0.0000">
                  <c:v>0.27201629491817997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A41-1140-A83A-49D2EAE06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365551"/>
        <c:axId val="1083856095"/>
      </c:barChart>
      <c:catAx>
        <c:axId val="108336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83856095"/>
        <c:crosses val="autoZero"/>
        <c:auto val="1"/>
        <c:lblAlgn val="ctr"/>
        <c:lblOffset val="100"/>
        <c:noMultiLvlLbl val="0"/>
      </c:catAx>
      <c:valAx>
        <c:axId val="108385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8336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Gemiddelde Deviatie Bedie</a:t>
            </a:r>
            <a:endParaRPr lang="en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Sheet1!$A$176:$A$177</c:f>
              <c:strCache>
                <c:ptCount val="2"/>
                <c:pt idx="0">
                  <c:v>Frequenties</c:v>
                </c:pt>
                <c:pt idx="1">
                  <c:v>Both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(Sheet1!$A$178,Sheet1!$A$180,Sheet1!$A$182,Sheet1!$A$184,Sheet1!$A$186)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(Sheet1!$A$179,Sheet1!$A$181,Sheet1!$A$183,Sheet1!$A$185,Sheet1!$A$187)</c:f>
              <c:numCache>
                <c:formatCode>0.00000</c:formatCode>
                <c:ptCount val="5"/>
                <c:pt idx="0" formatCode="General">
                  <c:v>0.27592549559163448</c:v>
                </c:pt>
                <c:pt idx="1">
                  <c:v>0.23939279083350198</c:v>
                </c:pt>
                <c:pt idx="2">
                  <c:v>0.23256602081198668</c:v>
                </c:pt>
                <c:pt idx="3" formatCode="0.0000">
                  <c:v>0.22187082205256656</c:v>
                </c:pt>
                <c:pt idx="4" formatCode="0.0000">
                  <c:v>0.22232723225528872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8-5E41-9169-EE58E056F6BC}"/>
            </c:ext>
          </c:extLst>
        </c:ser>
        <c:ser>
          <c:idx val="3"/>
          <c:order val="1"/>
          <c:tx>
            <c:strRef>
              <c:f>Sheet1!$D$176:$D$177</c:f>
              <c:strCache>
                <c:ptCount val="2"/>
                <c:pt idx="0">
                  <c:v>Frequenties en Tijd</c:v>
                </c:pt>
                <c:pt idx="1">
                  <c:v>Both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(Sheet1!$A$178,Sheet1!$A$180,Sheet1!$A$182,Sheet1!$A$184,Sheet1!$A$186)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(Sheet1!$D$179,Sheet1!$D$181,Sheet1!$D$183,Sheet1!$D$185,Sheet1!$D$187)</c:f>
              <c:numCache>
                <c:formatCode>General</c:formatCode>
                <c:ptCount val="5"/>
                <c:pt idx="0">
                  <c:v>0.27844068984572801</c:v>
                </c:pt>
                <c:pt idx="1">
                  <c:v>0.23853171445090232</c:v>
                </c:pt>
                <c:pt idx="2">
                  <c:v>0.23405213230205776</c:v>
                </c:pt>
                <c:pt idx="3" formatCode="0.0000">
                  <c:v>0.22517152401349269</c:v>
                </c:pt>
                <c:pt idx="4" formatCode="0.0000">
                  <c:v>0.22089628307261458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B8-5E41-9169-EE58E056F6BC}"/>
            </c:ext>
          </c:extLst>
        </c:ser>
        <c:ser>
          <c:idx val="6"/>
          <c:order val="2"/>
          <c:tx>
            <c:strRef>
              <c:f>Sheet1!$G$176:$G$177</c:f>
              <c:strCache>
                <c:ptCount val="2"/>
                <c:pt idx="0">
                  <c:v>Frequenties K-cross</c:v>
                </c:pt>
                <c:pt idx="1">
                  <c:v>Both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2B8-5E41-9169-EE58E056F6BC}"/>
              </c:ext>
            </c:extLst>
          </c:dPt>
          <c:cat>
            <c:strRef>
              <c:f>(Sheet1!$A$178,Sheet1!$A$180,Sheet1!$A$182,Sheet1!$A$184,Sheet1!$A$186)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(Sheet1!$G$179,Sheet1!$G$181,Sheet1!$G$183,Sheet1!$G$185,Sheet1!$G$187)</c:f>
              <c:numCache>
                <c:formatCode>General</c:formatCode>
                <c:ptCount val="5"/>
                <c:pt idx="0">
                  <c:v>0.26696035305568505</c:v>
                </c:pt>
                <c:pt idx="1">
                  <c:v>0.23900611561563462</c:v>
                </c:pt>
                <c:pt idx="2">
                  <c:v>0.23200525202924852</c:v>
                </c:pt>
                <c:pt idx="3" formatCode="0.0000">
                  <c:v>0.22690129114869645</c:v>
                </c:pt>
                <c:pt idx="4" formatCode="0.0000">
                  <c:v>0.22505913651503281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2B8-5E41-9169-EE58E056F6BC}"/>
            </c:ext>
          </c:extLst>
        </c:ser>
        <c:ser>
          <c:idx val="9"/>
          <c:order val="3"/>
          <c:tx>
            <c:strRef>
              <c:f>Sheet1!$J$176:$J$177</c:f>
              <c:strCache>
                <c:ptCount val="2"/>
                <c:pt idx="0">
                  <c:v>Frequenties en Tijd K-cross</c:v>
                </c:pt>
                <c:pt idx="1">
                  <c:v>Both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(Sheet1!$A$178,Sheet1!$A$180,Sheet1!$A$182,Sheet1!$A$184,Sheet1!$A$186)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(Sheet1!$J$179,Sheet1!$J$181,Sheet1!$J$183,Sheet1!$J$185,Sheet1!$J$187)</c:f>
              <c:numCache>
                <c:formatCode>0.000000</c:formatCode>
                <c:ptCount val="5"/>
                <c:pt idx="0" formatCode="General">
                  <c:v>0.26816940585442917</c:v>
                </c:pt>
                <c:pt idx="1">
                  <c:v>0.23897500130022578</c:v>
                </c:pt>
                <c:pt idx="2">
                  <c:v>0.23169802994732244</c:v>
                </c:pt>
                <c:pt idx="3" formatCode="0.0000">
                  <c:v>0.22947395698372658</c:v>
                </c:pt>
                <c:pt idx="4" formatCode="0.0000">
                  <c:v>0.22525353403776149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2B8-5E41-9169-EE58E056F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365551"/>
        <c:axId val="1083856095"/>
      </c:barChart>
      <c:catAx>
        <c:axId val="108336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83856095"/>
        <c:crosses val="autoZero"/>
        <c:auto val="1"/>
        <c:lblAlgn val="ctr"/>
        <c:lblOffset val="100"/>
        <c:noMultiLvlLbl val="0"/>
      </c:catAx>
      <c:valAx>
        <c:axId val="108385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8336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Gemiddelde Deviatie Prolog/Haskell</a:t>
            </a:r>
            <a:endParaRPr lang="en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Sheet1!$B$176:$B$177</c:f>
              <c:strCache>
                <c:ptCount val="2"/>
                <c:pt idx="0">
                  <c:v>Frequenties</c:v>
                </c:pt>
                <c:pt idx="1">
                  <c:v>Prolog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(Sheet1!$A$178,Sheet1!$A$180,Sheet1!$A$182,Sheet1!$A$184,Sheet1!$A$186)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(Sheet1!$B$179,Sheet1!$B$181,Sheet1!$B$183,Sheet1!$B$185,Sheet1!$B$187)</c:f>
              <c:numCache>
                <c:formatCode>General</c:formatCode>
                <c:ptCount val="5"/>
                <c:pt idx="0">
                  <c:v>0.31063223544065466</c:v>
                </c:pt>
                <c:pt idx="1">
                  <c:v>0.28479221864830834</c:v>
                </c:pt>
                <c:pt idx="2">
                  <c:v>0.28799969279385607</c:v>
                </c:pt>
                <c:pt idx="3" formatCode="0.0000">
                  <c:v>0.26707324706676044</c:v>
                </c:pt>
                <c:pt idx="4" formatCode="0.0000">
                  <c:v>0.27261398810076126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BC-0042-AFF3-99C118F520E3}"/>
            </c:ext>
          </c:extLst>
        </c:ser>
        <c:ser>
          <c:idx val="4"/>
          <c:order val="1"/>
          <c:tx>
            <c:strRef>
              <c:f>Sheet1!$E$176:$E$177</c:f>
              <c:strCache>
                <c:ptCount val="2"/>
                <c:pt idx="0">
                  <c:v>Frequenties en Tijd</c:v>
                </c:pt>
                <c:pt idx="1">
                  <c:v>Prolog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(Sheet1!$A$178,Sheet1!$A$180,Sheet1!$A$182,Sheet1!$A$184,Sheet1!$A$186)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(Sheet1!$E$179,Sheet1!$E$181,Sheet1!$E$183,Sheet1!$E$185,Sheet1!$E$187)</c:f>
              <c:numCache>
                <c:formatCode>General</c:formatCode>
                <c:ptCount val="5"/>
                <c:pt idx="0">
                  <c:v>0.31351098331130339</c:v>
                </c:pt>
                <c:pt idx="1">
                  <c:v>0.29037842482650872</c:v>
                </c:pt>
                <c:pt idx="2">
                  <c:v>0.29164379322611156</c:v>
                </c:pt>
                <c:pt idx="3" formatCode="0.0000">
                  <c:v>0.26818045809600222</c:v>
                </c:pt>
                <c:pt idx="4" formatCode="0.0000">
                  <c:v>0.26957717454389213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BC-0042-AFF3-99C118F520E3}"/>
            </c:ext>
          </c:extLst>
        </c:ser>
        <c:ser>
          <c:idx val="7"/>
          <c:order val="2"/>
          <c:tx>
            <c:strRef>
              <c:f>Sheet1!$H$176:$H$177</c:f>
              <c:strCache>
                <c:ptCount val="2"/>
                <c:pt idx="0">
                  <c:v>Frequenties K-cross</c:v>
                </c:pt>
                <c:pt idx="1">
                  <c:v>Prolog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(Sheet1!$A$178,Sheet1!$A$180,Sheet1!$A$182,Sheet1!$A$184,Sheet1!$A$186)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(Sheet1!$H$179,Sheet1!$H$181,Sheet1!$H$183,Sheet1!$H$185,Sheet1!$H$187)</c:f>
              <c:numCache>
                <c:formatCode>General</c:formatCode>
                <c:ptCount val="5"/>
                <c:pt idx="0">
                  <c:v>0.30616907315810465</c:v>
                </c:pt>
                <c:pt idx="1">
                  <c:v>0.28996707637573305</c:v>
                </c:pt>
                <c:pt idx="2">
                  <c:v>0.28977361965696746</c:v>
                </c:pt>
                <c:pt idx="3" formatCode="0.0000">
                  <c:v>0.26839115702773725</c:v>
                </c:pt>
                <c:pt idx="4" formatCode="0.0000">
                  <c:v>0.27164807527237694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BC-0042-AFF3-99C118F520E3}"/>
            </c:ext>
          </c:extLst>
        </c:ser>
        <c:ser>
          <c:idx val="10"/>
          <c:order val="3"/>
          <c:tx>
            <c:strRef>
              <c:f>Sheet1!$K$176:$K$177</c:f>
              <c:strCache>
                <c:ptCount val="2"/>
                <c:pt idx="0">
                  <c:v>Frequenties en Tijd K-cross</c:v>
                </c:pt>
                <c:pt idx="1">
                  <c:v>Prolog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(Sheet1!$A$178,Sheet1!$A$180,Sheet1!$A$182,Sheet1!$A$184,Sheet1!$A$186)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(Sheet1!$K$179,Sheet1!$K$181,Sheet1!$K$183,Sheet1!$K$185,Sheet1!$K$187)</c:f>
              <c:numCache>
                <c:formatCode>General</c:formatCode>
                <c:ptCount val="5"/>
                <c:pt idx="0">
                  <c:v>0.30415684330254406</c:v>
                </c:pt>
                <c:pt idx="1">
                  <c:v>0.28966297446985123</c:v>
                </c:pt>
                <c:pt idx="2">
                  <c:v>0.28817583829861609</c:v>
                </c:pt>
                <c:pt idx="3" formatCode="0.0000">
                  <c:v>0.2662579696437587</c:v>
                </c:pt>
                <c:pt idx="4" formatCode="0.0000">
                  <c:v>0.26870191611688726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ABC-0042-AFF3-99C118F520E3}"/>
            </c:ext>
          </c:extLst>
        </c:ser>
        <c:ser>
          <c:idx val="2"/>
          <c:order val="4"/>
          <c:tx>
            <c:strRef>
              <c:f>Sheet1!$C$176:$C$177</c:f>
              <c:strCache>
                <c:ptCount val="2"/>
                <c:pt idx="0">
                  <c:v>Frequenties</c:v>
                </c:pt>
                <c:pt idx="1">
                  <c:v>Haskell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(Sheet1!$A$178,Sheet1!$A$180,Sheet1!$A$182,Sheet1!$A$184,Sheet1!$A$186)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(Sheet1!$C$179,Sheet1!$C$181,Sheet1!$C$183,Sheet1!$C$185,Sheet1!$C$187)</c:f>
              <c:numCache>
                <c:formatCode>General</c:formatCode>
                <c:ptCount val="5"/>
                <c:pt idx="0">
                  <c:v>0.32796034400625912</c:v>
                </c:pt>
                <c:pt idx="1">
                  <c:v>0.25834494439918432</c:v>
                </c:pt>
                <c:pt idx="2">
                  <c:v>0.25074337087105236</c:v>
                </c:pt>
                <c:pt idx="3" formatCode="0.0000">
                  <c:v>0.26394534546865911</c:v>
                </c:pt>
                <c:pt idx="4" formatCode="0.0000">
                  <c:v>0.26452114800794058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BC-0042-AFF3-99C118F520E3}"/>
            </c:ext>
          </c:extLst>
        </c:ser>
        <c:ser>
          <c:idx val="5"/>
          <c:order val="5"/>
          <c:tx>
            <c:strRef>
              <c:f>Sheet1!$F$176:$F$177</c:f>
              <c:strCache>
                <c:ptCount val="2"/>
                <c:pt idx="0">
                  <c:v>Frequenties en Tijd</c:v>
                </c:pt>
                <c:pt idx="1">
                  <c:v>Haskell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(Sheet1!$A$178,Sheet1!$A$180,Sheet1!$A$182,Sheet1!$A$184,Sheet1!$A$186)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(Sheet1!$F$179,Sheet1!$F$181,Sheet1!$F$183,Sheet1!$F$185,Sheet1!$F$187)</c:f>
              <c:numCache>
                <c:formatCode>General</c:formatCode>
                <c:ptCount val="5"/>
                <c:pt idx="0">
                  <c:v>0.32653143846416066</c:v>
                </c:pt>
                <c:pt idx="1">
                  <c:v>0.25854840875158752</c:v>
                </c:pt>
                <c:pt idx="2">
                  <c:v>0.24669711191899105</c:v>
                </c:pt>
                <c:pt idx="3" formatCode="0.0000">
                  <c:v>0.27093997900576999</c:v>
                </c:pt>
                <c:pt idx="4" formatCode="0.0000">
                  <c:v>0.26498045240623386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BC-0042-AFF3-99C118F520E3}"/>
            </c:ext>
          </c:extLst>
        </c:ser>
        <c:ser>
          <c:idx val="8"/>
          <c:order val="6"/>
          <c:tx>
            <c:strRef>
              <c:f>Sheet1!$I$176:$I$177</c:f>
              <c:strCache>
                <c:ptCount val="2"/>
                <c:pt idx="0">
                  <c:v>Frequenties K-cross</c:v>
                </c:pt>
                <c:pt idx="1">
                  <c:v>Haskell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(Sheet1!$A$178,Sheet1!$A$180,Sheet1!$A$182,Sheet1!$A$184,Sheet1!$A$186)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(Sheet1!$I$179,Sheet1!$I$181,Sheet1!$I$183,Sheet1!$I$185,Sheet1!$I$187)</c:f>
              <c:numCache>
                <c:formatCode>General</c:formatCode>
                <c:ptCount val="5"/>
                <c:pt idx="0">
                  <c:v>0.32233016630593586</c:v>
                </c:pt>
                <c:pt idx="1">
                  <c:v>0.25851741205986822</c:v>
                </c:pt>
                <c:pt idx="2">
                  <c:v>0.24594377249075708</c:v>
                </c:pt>
                <c:pt idx="3" formatCode="0.0000">
                  <c:v>0.27660851098244632</c:v>
                </c:pt>
                <c:pt idx="4" formatCode="0.0000">
                  <c:v>0.26916172034846575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ABC-0042-AFF3-99C118F520E3}"/>
            </c:ext>
          </c:extLst>
        </c:ser>
        <c:ser>
          <c:idx val="11"/>
          <c:order val="7"/>
          <c:tx>
            <c:strRef>
              <c:f>Sheet1!$L$176:$L$177</c:f>
              <c:strCache>
                <c:ptCount val="2"/>
                <c:pt idx="0">
                  <c:v>Frequenties en Tijd K-cross</c:v>
                </c:pt>
                <c:pt idx="1">
                  <c:v>Haskell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(Sheet1!$A$178,Sheet1!$A$180,Sheet1!$A$182,Sheet1!$A$184,Sheet1!$A$186)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(Sheet1!$L$179,Sheet1!$L$181,Sheet1!$L$183,Sheet1!$L$185,Sheet1!$L$187)</c:f>
              <c:numCache>
                <c:formatCode>General</c:formatCode>
                <c:ptCount val="5"/>
                <c:pt idx="0">
                  <c:v>0.32587809223692865</c:v>
                </c:pt>
                <c:pt idx="1">
                  <c:v>0.25946353695381946</c:v>
                </c:pt>
                <c:pt idx="2">
                  <c:v>0.2457557122019654</c:v>
                </c:pt>
                <c:pt idx="3" formatCode="0.0000">
                  <c:v>0.27904845049817939</c:v>
                </c:pt>
                <c:pt idx="4" formatCode="0.0000">
                  <c:v>0.27201629491817997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ABC-0042-AFF3-99C118F52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365551"/>
        <c:axId val="1083856095"/>
      </c:barChart>
      <c:catAx>
        <c:axId val="108336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83856095"/>
        <c:crosses val="autoZero"/>
        <c:auto val="1"/>
        <c:lblAlgn val="ctr"/>
        <c:lblOffset val="100"/>
        <c:noMultiLvlLbl val="0"/>
      </c:catAx>
      <c:valAx>
        <c:axId val="108385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8336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0331201796966101"/>
          <c:w val="0.9851303675471752"/>
          <c:h val="0.17259436980975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Sheet1!$A$176:$A$177</c:f>
              <c:strCache>
                <c:ptCount val="2"/>
                <c:pt idx="0">
                  <c:v>Frequenties</c:v>
                </c:pt>
                <c:pt idx="1">
                  <c:v>Both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(Sheet1!$A$178,Sheet1!$A$180,Sheet1!$A$182,Sheet1!$A$184,Sheet1!$A$186)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(Sheet1!$A$179,Sheet1!$A$181,Sheet1!$A$183,Sheet1!$A$185,Sheet1!$A$187)</c:f>
              <c:numCache>
                <c:formatCode>0.00000</c:formatCode>
                <c:ptCount val="5"/>
                <c:pt idx="0" formatCode="General">
                  <c:v>0.27592549559163448</c:v>
                </c:pt>
                <c:pt idx="1">
                  <c:v>0.23939279083350198</c:v>
                </c:pt>
                <c:pt idx="2">
                  <c:v>0.23256602081198668</c:v>
                </c:pt>
                <c:pt idx="3" formatCode="0.0000">
                  <c:v>0.22187082205256656</c:v>
                </c:pt>
                <c:pt idx="4" formatCode="0.0000">
                  <c:v>0.22232723225528872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6-4F4D-8FE3-092A4A876831}"/>
            </c:ext>
          </c:extLst>
        </c:ser>
        <c:ser>
          <c:idx val="1"/>
          <c:order val="1"/>
          <c:tx>
            <c:strRef>
              <c:f>Sheet1!$B$176:$B$177</c:f>
              <c:strCache>
                <c:ptCount val="2"/>
                <c:pt idx="0">
                  <c:v>Frequenties</c:v>
                </c:pt>
                <c:pt idx="1">
                  <c:v>Prolog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(Sheet1!$A$178,Sheet1!$A$180,Sheet1!$A$182,Sheet1!$A$184,Sheet1!$A$186)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(Sheet1!$B$179,Sheet1!$B$181,Sheet1!$B$183,Sheet1!$B$185,Sheet1!$B$187)</c:f>
              <c:numCache>
                <c:formatCode>General</c:formatCode>
                <c:ptCount val="5"/>
                <c:pt idx="0">
                  <c:v>0.31063223544065466</c:v>
                </c:pt>
                <c:pt idx="1">
                  <c:v>0.28479221864830834</c:v>
                </c:pt>
                <c:pt idx="2">
                  <c:v>0.28799969279385607</c:v>
                </c:pt>
                <c:pt idx="3" formatCode="0.0000">
                  <c:v>0.26707324706676044</c:v>
                </c:pt>
                <c:pt idx="4" formatCode="0.0000">
                  <c:v>0.27261398810076126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D6-4F4D-8FE3-092A4A876831}"/>
            </c:ext>
          </c:extLst>
        </c:ser>
        <c:ser>
          <c:idx val="2"/>
          <c:order val="2"/>
          <c:tx>
            <c:strRef>
              <c:f>Sheet1!$C$176:$C$177</c:f>
              <c:strCache>
                <c:ptCount val="2"/>
                <c:pt idx="0">
                  <c:v>Frequenties</c:v>
                </c:pt>
                <c:pt idx="1">
                  <c:v>Haskell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(Sheet1!$A$178,Sheet1!$A$180,Sheet1!$A$182,Sheet1!$A$184,Sheet1!$A$186)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(Sheet1!$C$179,Sheet1!$C$181,Sheet1!$C$183,Sheet1!$C$185,Sheet1!$C$187)</c:f>
              <c:numCache>
                <c:formatCode>General</c:formatCode>
                <c:ptCount val="5"/>
                <c:pt idx="0">
                  <c:v>0.32796034400625912</c:v>
                </c:pt>
                <c:pt idx="1">
                  <c:v>0.25834494439918432</c:v>
                </c:pt>
                <c:pt idx="2">
                  <c:v>0.25074337087105236</c:v>
                </c:pt>
                <c:pt idx="3" formatCode="0.0000">
                  <c:v>0.26394534546865911</c:v>
                </c:pt>
                <c:pt idx="4" formatCode="0.0000">
                  <c:v>0.26452114800794058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D6-4F4D-8FE3-092A4A876831}"/>
            </c:ext>
          </c:extLst>
        </c:ser>
        <c:ser>
          <c:idx val="3"/>
          <c:order val="3"/>
          <c:tx>
            <c:strRef>
              <c:f>Sheet1!$D$176:$D$177</c:f>
              <c:strCache>
                <c:ptCount val="2"/>
                <c:pt idx="0">
                  <c:v>Frequenties en Tijd</c:v>
                </c:pt>
                <c:pt idx="1">
                  <c:v>Both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(Sheet1!$A$178,Sheet1!$A$180,Sheet1!$A$182,Sheet1!$A$184,Sheet1!$A$186)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(Sheet1!$D$179,Sheet1!$D$181,Sheet1!$D$183,Sheet1!$D$185,Sheet1!$D$187)</c:f>
              <c:numCache>
                <c:formatCode>General</c:formatCode>
                <c:ptCount val="5"/>
                <c:pt idx="0">
                  <c:v>0.27844068984572801</c:v>
                </c:pt>
                <c:pt idx="1">
                  <c:v>0.23853171445090232</c:v>
                </c:pt>
                <c:pt idx="2">
                  <c:v>0.23405213230205776</c:v>
                </c:pt>
                <c:pt idx="3" formatCode="0.0000">
                  <c:v>0.22517152401349269</c:v>
                </c:pt>
                <c:pt idx="4" formatCode="0.0000">
                  <c:v>0.22089628307261458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D6-4F4D-8FE3-092A4A876831}"/>
            </c:ext>
          </c:extLst>
        </c:ser>
        <c:ser>
          <c:idx val="4"/>
          <c:order val="4"/>
          <c:tx>
            <c:strRef>
              <c:f>Sheet1!$E$176:$E$177</c:f>
              <c:strCache>
                <c:ptCount val="2"/>
                <c:pt idx="0">
                  <c:v>Frequenties en Tijd</c:v>
                </c:pt>
                <c:pt idx="1">
                  <c:v>Prolog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(Sheet1!$A$178,Sheet1!$A$180,Sheet1!$A$182,Sheet1!$A$184,Sheet1!$A$186)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(Sheet1!$E$179,Sheet1!$E$181,Sheet1!$E$183,Sheet1!$E$185,Sheet1!$E$187)</c:f>
              <c:numCache>
                <c:formatCode>General</c:formatCode>
                <c:ptCount val="5"/>
                <c:pt idx="0">
                  <c:v>0.31351098331130339</c:v>
                </c:pt>
                <c:pt idx="1">
                  <c:v>0.29037842482650872</c:v>
                </c:pt>
                <c:pt idx="2">
                  <c:v>0.29164379322611156</c:v>
                </c:pt>
                <c:pt idx="3" formatCode="0.0000">
                  <c:v>0.26818045809600222</c:v>
                </c:pt>
                <c:pt idx="4" formatCode="0.0000">
                  <c:v>0.26957717454389213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D6-4F4D-8FE3-092A4A876831}"/>
            </c:ext>
          </c:extLst>
        </c:ser>
        <c:ser>
          <c:idx val="5"/>
          <c:order val="5"/>
          <c:tx>
            <c:strRef>
              <c:f>Sheet1!$F$176:$F$177</c:f>
              <c:strCache>
                <c:ptCount val="2"/>
                <c:pt idx="0">
                  <c:v>Frequenties en Tijd</c:v>
                </c:pt>
                <c:pt idx="1">
                  <c:v>Haskell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(Sheet1!$A$178,Sheet1!$A$180,Sheet1!$A$182,Sheet1!$A$184,Sheet1!$A$186)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(Sheet1!$F$179,Sheet1!$F$181,Sheet1!$F$183,Sheet1!$F$185,Sheet1!$F$187)</c:f>
              <c:numCache>
                <c:formatCode>General</c:formatCode>
                <c:ptCount val="5"/>
                <c:pt idx="0">
                  <c:v>0.32653143846416066</c:v>
                </c:pt>
                <c:pt idx="1">
                  <c:v>0.25854840875158752</c:v>
                </c:pt>
                <c:pt idx="2">
                  <c:v>0.24669711191899105</c:v>
                </c:pt>
                <c:pt idx="3" formatCode="0.0000">
                  <c:v>0.27093997900576999</c:v>
                </c:pt>
                <c:pt idx="4" formatCode="0.0000">
                  <c:v>0.26498045240623386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D6-4F4D-8FE3-092A4A876831}"/>
            </c:ext>
          </c:extLst>
        </c:ser>
        <c:ser>
          <c:idx val="6"/>
          <c:order val="6"/>
          <c:tx>
            <c:strRef>
              <c:f>Sheet1!$G$176:$G$177</c:f>
              <c:strCache>
                <c:ptCount val="2"/>
                <c:pt idx="0">
                  <c:v>Frequenties K-cross</c:v>
                </c:pt>
                <c:pt idx="1">
                  <c:v>Both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AD6-4F4D-8FE3-092A4A876831}"/>
              </c:ext>
            </c:extLst>
          </c:dPt>
          <c:cat>
            <c:strRef>
              <c:f>(Sheet1!$A$178,Sheet1!$A$180,Sheet1!$A$182,Sheet1!$A$184,Sheet1!$A$186)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(Sheet1!$G$179,Sheet1!$G$181,Sheet1!$G$183,Sheet1!$G$185,Sheet1!$G$187)</c:f>
              <c:numCache>
                <c:formatCode>General</c:formatCode>
                <c:ptCount val="5"/>
                <c:pt idx="0">
                  <c:v>0.26696035305568505</c:v>
                </c:pt>
                <c:pt idx="1">
                  <c:v>0.23900611561563462</c:v>
                </c:pt>
                <c:pt idx="2">
                  <c:v>0.23200525202924852</c:v>
                </c:pt>
                <c:pt idx="3" formatCode="0.0000">
                  <c:v>0.22690129114869645</c:v>
                </c:pt>
                <c:pt idx="4" formatCode="0.0000">
                  <c:v>0.22505913651503281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D6-4F4D-8FE3-092A4A876831}"/>
            </c:ext>
          </c:extLst>
        </c:ser>
        <c:ser>
          <c:idx val="7"/>
          <c:order val="7"/>
          <c:tx>
            <c:strRef>
              <c:f>Sheet1!$H$176:$H$177</c:f>
              <c:strCache>
                <c:ptCount val="2"/>
                <c:pt idx="0">
                  <c:v>Frequenties K-cross</c:v>
                </c:pt>
                <c:pt idx="1">
                  <c:v>Prolog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(Sheet1!$A$178,Sheet1!$A$180,Sheet1!$A$182,Sheet1!$A$184,Sheet1!$A$186)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(Sheet1!$H$179,Sheet1!$H$181,Sheet1!$H$183,Sheet1!$H$185,Sheet1!$H$187)</c:f>
              <c:numCache>
                <c:formatCode>General</c:formatCode>
                <c:ptCount val="5"/>
                <c:pt idx="0">
                  <c:v>0.30616907315810465</c:v>
                </c:pt>
                <c:pt idx="1">
                  <c:v>0.28996707637573305</c:v>
                </c:pt>
                <c:pt idx="2">
                  <c:v>0.28977361965696746</c:v>
                </c:pt>
                <c:pt idx="3" formatCode="0.0000">
                  <c:v>0.26839115702773725</c:v>
                </c:pt>
                <c:pt idx="4" formatCode="0.0000">
                  <c:v>0.27164807527237694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D6-4F4D-8FE3-092A4A876831}"/>
            </c:ext>
          </c:extLst>
        </c:ser>
        <c:ser>
          <c:idx val="8"/>
          <c:order val="8"/>
          <c:tx>
            <c:strRef>
              <c:f>Sheet1!$I$176:$I$177</c:f>
              <c:strCache>
                <c:ptCount val="2"/>
                <c:pt idx="0">
                  <c:v>Frequenties K-cross</c:v>
                </c:pt>
                <c:pt idx="1">
                  <c:v>Haskell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(Sheet1!$A$178,Sheet1!$A$180,Sheet1!$A$182,Sheet1!$A$184,Sheet1!$A$186)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(Sheet1!$I$179,Sheet1!$I$181,Sheet1!$I$183,Sheet1!$I$185,Sheet1!$I$187)</c:f>
              <c:numCache>
                <c:formatCode>General</c:formatCode>
                <c:ptCount val="5"/>
                <c:pt idx="0">
                  <c:v>0.32233016630593586</c:v>
                </c:pt>
                <c:pt idx="1">
                  <c:v>0.25851741205986822</c:v>
                </c:pt>
                <c:pt idx="2">
                  <c:v>0.24594377249075708</c:v>
                </c:pt>
                <c:pt idx="3" formatCode="0.0000">
                  <c:v>0.27660851098244632</c:v>
                </c:pt>
                <c:pt idx="4" formatCode="0.0000">
                  <c:v>0.26916172034846575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AD6-4F4D-8FE3-092A4A876831}"/>
            </c:ext>
          </c:extLst>
        </c:ser>
        <c:ser>
          <c:idx val="9"/>
          <c:order val="9"/>
          <c:tx>
            <c:strRef>
              <c:f>Sheet1!$J$176:$J$177</c:f>
              <c:strCache>
                <c:ptCount val="2"/>
                <c:pt idx="0">
                  <c:v>Frequenties en Tijd K-cross</c:v>
                </c:pt>
                <c:pt idx="1">
                  <c:v>Both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(Sheet1!$A$178,Sheet1!$A$180,Sheet1!$A$182,Sheet1!$A$184,Sheet1!$A$186)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(Sheet1!$J$179,Sheet1!$J$181,Sheet1!$J$183,Sheet1!$J$185,Sheet1!$J$187)</c:f>
              <c:numCache>
                <c:formatCode>0.000000</c:formatCode>
                <c:ptCount val="5"/>
                <c:pt idx="0" formatCode="General">
                  <c:v>0.26816940585442917</c:v>
                </c:pt>
                <c:pt idx="1">
                  <c:v>0.23897500130022578</c:v>
                </c:pt>
                <c:pt idx="2">
                  <c:v>0.23169802994732244</c:v>
                </c:pt>
                <c:pt idx="3" formatCode="0.0000">
                  <c:v>0.22947395698372658</c:v>
                </c:pt>
                <c:pt idx="4" formatCode="0.0000">
                  <c:v>0.22525353403776149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AD6-4F4D-8FE3-092A4A876831}"/>
            </c:ext>
          </c:extLst>
        </c:ser>
        <c:ser>
          <c:idx val="10"/>
          <c:order val="10"/>
          <c:tx>
            <c:strRef>
              <c:f>Sheet1!$K$176:$K$177</c:f>
              <c:strCache>
                <c:ptCount val="2"/>
                <c:pt idx="0">
                  <c:v>Frequenties en Tijd K-cross</c:v>
                </c:pt>
                <c:pt idx="1">
                  <c:v>Prolog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(Sheet1!$A$178,Sheet1!$A$180,Sheet1!$A$182,Sheet1!$A$184,Sheet1!$A$186)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(Sheet1!$K$179,Sheet1!$K$181,Sheet1!$K$183,Sheet1!$K$185,Sheet1!$K$187)</c:f>
              <c:numCache>
                <c:formatCode>General</c:formatCode>
                <c:ptCount val="5"/>
                <c:pt idx="0">
                  <c:v>0.30415684330254406</c:v>
                </c:pt>
                <c:pt idx="1">
                  <c:v>0.28966297446985123</c:v>
                </c:pt>
                <c:pt idx="2">
                  <c:v>0.28817583829861609</c:v>
                </c:pt>
                <c:pt idx="3" formatCode="0.0000">
                  <c:v>0.2662579696437587</c:v>
                </c:pt>
                <c:pt idx="4" formatCode="0.0000">
                  <c:v>0.26870191611688726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AD6-4F4D-8FE3-092A4A876831}"/>
            </c:ext>
          </c:extLst>
        </c:ser>
        <c:ser>
          <c:idx val="11"/>
          <c:order val="11"/>
          <c:tx>
            <c:strRef>
              <c:f>Sheet1!$L$176:$L$177</c:f>
              <c:strCache>
                <c:ptCount val="2"/>
                <c:pt idx="0">
                  <c:v>Frequenties en Tijd K-cross</c:v>
                </c:pt>
                <c:pt idx="1">
                  <c:v>Haskell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(Sheet1!$A$178,Sheet1!$A$180,Sheet1!$A$182,Sheet1!$A$184,Sheet1!$A$186)</c:f>
              <c:strCache>
                <c:ptCount val="5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19-20 met OPL</c:v>
                </c:pt>
              </c:strCache>
            </c:strRef>
          </c:cat>
          <c:val>
            <c:numRef>
              <c:f>(Sheet1!$L$179,Sheet1!$L$181,Sheet1!$L$183,Sheet1!$L$185,Sheet1!$L$187)</c:f>
              <c:numCache>
                <c:formatCode>General</c:formatCode>
                <c:ptCount val="5"/>
                <c:pt idx="0">
                  <c:v>0.32587809223692865</c:v>
                </c:pt>
                <c:pt idx="1">
                  <c:v>0.25946353695381946</c:v>
                </c:pt>
                <c:pt idx="2">
                  <c:v>0.2457557122019654</c:v>
                </c:pt>
                <c:pt idx="3" formatCode="0.0000">
                  <c:v>0.27904845049817939</c:v>
                </c:pt>
                <c:pt idx="4" formatCode="0.0000">
                  <c:v>0.27201629491817997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AD6-4F4D-8FE3-092A4A876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365551"/>
        <c:axId val="1083856095"/>
      </c:barChart>
      <c:catAx>
        <c:axId val="108336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83856095"/>
        <c:crosses val="autoZero"/>
        <c:auto val="1"/>
        <c:lblAlgn val="ctr"/>
        <c:lblOffset val="100"/>
        <c:noMultiLvlLbl val="0"/>
      </c:catAx>
      <c:valAx>
        <c:axId val="108385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8336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Geslaagd/Niet Geslaagd Acuraatheid Prolog</a:t>
            </a:r>
            <a:endParaRPr lang="en-GB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>
        <c:manualLayout>
          <c:layoutTarget val="inner"/>
          <c:xMode val="edge"/>
          <c:yMode val="edge"/>
          <c:x val="7.1069257046386794E-2"/>
          <c:y val="0.10956953642384107"/>
          <c:w val="0.87532940292011241"/>
          <c:h val="0.72462455024247796"/>
        </c:manualLayout>
      </c:layout>
      <c:barChart>
        <c:barDir val="col"/>
        <c:grouping val="clustered"/>
        <c:varyColors val="0"/>
        <c:ser>
          <c:idx val="1"/>
          <c:order val="0"/>
          <c:tx>
            <c:v>DT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(Sheet1!$A$3,Sheet1!$A$5,Sheet1!$A$7,Sheet1!$A$9)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(Sheet1!$B$4,Sheet1!$B$6,Sheet1!$B$8,Sheet1!$B$10)</c:f>
              <c:numCache>
                <c:formatCode>0.0000</c:formatCode>
                <c:ptCount val="4"/>
                <c:pt idx="0">
                  <c:v>0.46300000000000002</c:v>
                </c:pt>
                <c:pt idx="1">
                  <c:v>0.50403846153846155</c:v>
                </c:pt>
                <c:pt idx="2">
                  <c:v>0.64035714285714285</c:v>
                </c:pt>
                <c:pt idx="3">
                  <c:v>0.63083333333333336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31-A043-8DA2-4E59BB5B6BD0}"/>
            </c:ext>
          </c:extLst>
        </c:ser>
        <c:ser>
          <c:idx val="4"/>
          <c:order val="1"/>
          <c:tx>
            <c:v>BTC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(Sheet1!$A$3,Sheet1!$A$5,Sheet1!$A$7,Sheet1!$A$9)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(Sheet1!$E$4,Sheet1!$E$6,Sheet1!$E$8,Sheet1!$E$10)</c:f>
              <c:numCache>
                <c:formatCode>0.0000</c:formatCode>
                <c:ptCount val="4"/>
                <c:pt idx="0">
                  <c:v>0.52175000000000005</c:v>
                </c:pt>
                <c:pt idx="1">
                  <c:v>0.50057692307692303</c:v>
                </c:pt>
                <c:pt idx="2">
                  <c:v>0.48660714285714285</c:v>
                </c:pt>
                <c:pt idx="3">
                  <c:v>0.57750000000000001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31-A043-8DA2-4E59BB5B6BD0}"/>
            </c:ext>
          </c:extLst>
        </c:ser>
        <c:ser>
          <c:idx val="7"/>
          <c:order val="2"/>
          <c:tx>
            <c:v>BT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(Sheet1!$A$3,Sheet1!$A$5,Sheet1!$A$7,Sheet1!$A$9)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(Sheet1!$H$4,Sheet1!$H$6,Sheet1!$H$8,Sheet1!$H$10)</c:f>
              <c:numCache>
                <c:formatCode>0.0000</c:formatCode>
                <c:ptCount val="4"/>
                <c:pt idx="0">
                  <c:v>0.48049999999999998</c:v>
                </c:pt>
                <c:pt idx="1">
                  <c:v>0.54807692307692313</c:v>
                </c:pt>
                <c:pt idx="2">
                  <c:v>0.52</c:v>
                </c:pt>
                <c:pt idx="3">
                  <c:v>0.66683333333333328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131-A043-8DA2-4E59BB5B6BD0}"/>
            </c:ext>
          </c:extLst>
        </c:ser>
        <c:ser>
          <c:idx val="10"/>
          <c:order val="3"/>
          <c:tx>
            <c:v>BTL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(Sheet1!$A$3,Sheet1!$A$5,Sheet1!$A$7,Sheet1!$A$9)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(Sheet1!$K$4,Sheet1!$K$6,Sheet1!$K$8,Sheet1!$K$10)</c:f>
              <c:numCache>
                <c:formatCode>0.0000</c:formatCode>
                <c:ptCount val="4"/>
                <c:pt idx="0">
                  <c:v>0.45624999999999999</c:v>
                </c:pt>
                <c:pt idx="1">
                  <c:v>0.54192307692307695</c:v>
                </c:pt>
                <c:pt idx="2">
                  <c:v>0.58214285714285718</c:v>
                </c:pt>
                <c:pt idx="3">
                  <c:v>0.66216666666666668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131-A043-8DA2-4E59BB5B6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915760"/>
        <c:axId val="1173917408"/>
      </c:barChart>
      <c:catAx>
        <c:axId val="117391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73917408"/>
        <c:crosses val="autoZero"/>
        <c:auto val="1"/>
        <c:lblAlgn val="ctr"/>
        <c:lblOffset val="100"/>
        <c:noMultiLvlLbl val="0"/>
      </c:catAx>
      <c:valAx>
        <c:axId val="1173917408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7391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Geslaagd/Niet Geslaagd Acuraatheid Haskell</a:t>
            </a:r>
            <a:endParaRPr lang="en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>
        <c:manualLayout>
          <c:layoutTarget val="inner"/>
          <c:xMode val="edge"/>
          <c:yMode val="edge"/>
          <c:x val="7.1069257046386794E-2"/>
          <c:y val="0.10956953642384107"/>
          <c:w val="0.87532940292011241"/>
          <c:h val="0.72462455024247796"/>
        </c:manualLayout>
      </c:layout>
      <c:barChart>
        <c:barDir val="col"/>
        <c:grouping val="clustered"/>
        <c:varyColors val="0"/>
        <c:ser>
          <c:idx val="2"/>
          <c:order val="0"/>
          <c:tx>
            <c:v>DT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(Sheet1!$A$3,Sheet1!$A$5,Sheet1!$A$7,Sheet1!$A$9)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(Sheet1!$C$4,Sheet1!$C$6,Sheet1!$C$8,Sheet1!$C$10)</c:f>
              <c:numCache>
                <c:formatCode>0.0000</c:formatCode>
                <c:ptCount val="4"/>
                <c:pt idx="0">
                  <c:v>0.51724999999999999</c:v>
                </c:pt>
                <c:pt idx="1">
                  <c:v>0.56499999999999995</c:v>
                </c:pt>
                <c:pt idx="2">
                  <c:v>0.57464285714285712</c:v>
                </c:pt>
                <c:pt idx="3">
                  <c:v>0.66349999999999998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90-4249-943B-1A2E0B84E0F6}"/>
            </c:ext>
          </c:extLst>
        </c:ser>
        <c:ser>
          <c:idx val="5"/>
          <c:order val="1"/>
          <c:tx>
            <c:v>BTC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(Sheet1!$A$3,Sheet1!$A$5,Sheet1!$A$7,Sheet1!$A$9)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(Sheet1!$F$4,Sheet1!$F$6,Sheet1!$F$8,Sheet1!$F$10)</c:f>
              <c:numCache>
                <c:formatCode>0.0000</c:formatCode>
                <c:ptCount val="4"/>
                <c:pt idx="0">
                  <c:v>0.53674999999999995</c:v>
                </c:pt>
                <c:pt idx="1">
                  <c:v>0.60269230769230764</c:v>
                </c:pt>
                <c:pt idx="2">
                  <c:v>0.5675</c:v>
                </c:pt>
                <c:pt idx="3">
                  <c:v>0.68033333333333335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90-4249-943B-1A2E0B84E0F6}"/>
            </c:ext>
          </c:extLst>
        </c:ser>
        <c:ser>
          <c:idx val="8"/>
          <c:order val="2"/>
          <c:tx>
            <c:v>BT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(Sheet1!$A$3,Sheet1!$A$5,Sheet1!$A$7,Sheet1!$A$9)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(Sheet1!$I$4,Sheet1!$I$6,Sheet1!$I$8,Sheet1!$I$10)</c:f>
              <c:numCache>
                <c:formatCode>0.0000</c:formatCode>
                <c:ptCount val="4"/>
                <c:pt idx="0">
                  <c:v>0.53249999999999997</c:v>
                </c:pt>
                <c:pt idx="1">
                  <c:v>0.62307692307692308</c:v>
                </c:pt>
                <c:pt idx="2">
                  <c:v>0.59446428571428567</c:v>
                </c:pt>
                <c:pt idx="3">
                  <c:v>0.66149999999999998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90-4249-943B-1A2E0B84E0F6}"/>
            </c:ext>
          </c:extLst>
        </c:ser>
        <c:ser>
          <c:idx val="11"/>
          <c:order val="3"/>
          <c:tx>
            <c:v>BTL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(Sheet1!$A$3,Sheet1!$A$5,Sheet1!$A$7,Sheet1!$A$9)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(Sheet1!$L$4,Sheet1!$L$6,Sheet1!$L$8,Sheet1!$L$10)</c:f>
              <c:numCache>
                <c:formatCode>0.0000</c:formatCode>
                <c:ptCount val="4"/>
                <c:pt idx="0">
                  <c:v>0.53549999999999998</c:v>
                </c:pt>
                <c:pt idx="1">
                  <c:v>0.62961538461538458</c:v>
                </c:pt>
                <c:pt idx="2">
                  <c:v>0.5858928571428571</c:v>
                </c:pt>
                <c:pt idx="3">
                  <c:v>0.66200000000000003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A90-4249-943B-1A2E0B84E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915760"/>
        <c:axId val="1173917408"/>
      </c:barChart>
      <c:catAx>
        <c:axId val="117391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73917408"/>
        <c:crosses val="autoZero"/>
        <c:auto val="1"/>
        <c:lblAlgn val="ctr"/>
        <c:lblOffset val="100"/>
        <c:noMultiLvlLbl val="0"/>
      </c:catAx>
      <c:valAx>
        <c:axId val="1173917408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7391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Geslaagd/Niet Geslaagd Acuraatheid Prolog/Haskell</a:t>
            </a:r>
            <a:endParaRPr lang="en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>
        <c:manualLayout>
          <c:layoutTarget val="inner"/>
          <c:xMode val="edge"/>
          <c:yMode val="edge"/>
          <c:x val="7.1069257046386794E-2"/>
          <c:y val="0.10956953642384107"/>
          <c:w val="0.87532940292011241"/>
          <c:h val="0.7246245502424779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Sheet1!$B$1:$B$2</c:f>
              <c:strCache>
                <c:ptCount val="2"/>
                <c:pt idx="0">
                  <c:v>DT</c:v>
                </c:pt>
                <c:pt idx="1">
                  <c:v>Prolog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(Sheet1!$A$3,Sheet1!$A$5,Sheet1!$A$7,Sheet1!$A$9)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(Sheet1!$B$4,Sheet1!$B$6,Sheet1!$B$8,Sheet1!$B$10)</c:f>
              <c:numCache>
                <c:formatCode>0.0000</c:formatCode>
                <c:ptCount val="4"/>
                <c:pt idx="0">
                  <c:v>0.46300000000000002</c:v>
                </c:pt>
                <c:pt idx="1">
                  <c:v>0.50403846153846155</c:v>
                </c:pt>
                <c:pt idx="2">
                  <c:v>0.64035714285714285</c:v>
                </c:pt>
                <c:pt idx="3">
                  <c:v>0.63083333333333336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9F-4846-BA2B-06A80CF377A3}"/>
            </c:ext>
          </c:extLst>
        </c:ser>
        <c:ser>
          <c:idx val="4"/>
          <c:order val="1"/>
          <c:tx>
            <c:strRef>
              <c:f>Sheet1!$E$1:$E$2</c:f>
              <c:strCache>
                <c:ptCount val="2"/>
                <c:pt idx="0">
                  <c:v>BTC</c:v>
                </c:pt>
                <c:pt idx="1">
                  <c:v>Prolog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(Sheet1!$A$3,Sheet1!$A$5,Sheet1!$A$7,Sheet1!$A$9)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(Sheet1!$E$4,Sheet1!$E$6,Sheet1!$E$8,Sheet1!$E$10)</c:f>
              <c:numCache>
                <c:formatCode>0.0000</c:formatCode>
                <c:ptCount val="4"/>
                <c:pt idx="0">
                  <c:v>0.52175000000000005</c:v>
                </c:pt>
                <c:pt idx="1">
                  <c:v>0.50057692307692303</c:v>
                </c:pt>
                <c:pt idx="2">
                  <c:v>0.48660714285714285</c:v>
                </c:pt>
                <c:pt idx="3">
                  <c:v>0.57750000000000001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9F-4846-BA2B-06A80CF377A3}"/>
            </c:ext>
          </c:extLst>
        </c:ser>
        <c:ser>
          <c:idx val="7"/>
          <c:order val="2"/>
          <c:tx>
            <c:strRef>
              <c:f>Sheet1!$H$1:$H$2</c:f>
              <c:strCache>
                <c:ptCount val="2"/>
                <c:pt idx="0">
                  <c:v>BT</c:v>
                </c:pt>
                <c:pt idx="1">
                  <c:v>Prolog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(Sheet1!$A$3,Sheet1!$A$5,Sheet1!$A$7,Sheet1!$A$9)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(Sheet1!$H$4,Sheet1!$H$6,Sheet1!$H$8,Sheet1!$H$10)</c:f>
              <c:numCache>
                <c:formatCode>0.0000</c:formatCode>
                <c:ptCount val="4"/>
                <c:pt idx="0">
                  <c:v>0.48049999999999998</c:v>
                </c:pt>
                <c:pt idx="1">
                  <c:v>0.54807692307692313</c:v>
                </c:pt>
                <c:pt idx="2">
                  <c:v>0.52</c:v>
                </c:pt>
                <c:pt idx="3">
                  <c:v>0.66683333333333328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9F-4846-BA2B-06A80CF377A3}"/>
            </c:ext>
          </c:extLst>
        </c:ser>
        <c:ser>
          <c:idx val="10"/>
          <c:order val="3"/>
          <c:tx>
            <c:strRef>
              <c:f>Sheet1!$K$1:$K$2</c:f>
              <c:strCache>
                <c:ptCount val="2"/>
                <c:pt idx="0">
                  <c:v>BTL</c:v>
                </c:pt>
                <c:pt idx="1">
                  <c:v>Prolog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(Sheet1!$A$3,Sheet1!$A$5,Sheet1!$A$7,Sheet1!$A$9)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(Sheet1!$K$4,Sheet1!$K$6,Sheet1!$K$8,Sheet1!$K$10)</c:f>
              <c:numCache>
                <c:formatCode>0.0000</c:formatCode>
                <c:ptCount val="4"/>
                <c:pt idx="0">
                  <c:v>0.45624999999999999</c:v>
                </c:pt>
                <c:pt idx="1">
                  <c:v>0.54192307692307695</c:v>
                </c:pt>
                <c:pt idx="2">
                  <c:v>0.58214285714285718</c:v>
                </c:pt>
                <c:pt idx="3">
                  <c:v>0.66216666666666668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A9F-4846-BA2B-06A80CF377A3}"/>
            </c:ext>
          </c:extLst>
        </c:ser>
        <c:ser>
          <c:idx val="2"/>
          <c:order val="4"/>
          <c:tx>
            <c:strRef>
              <c:f>Sheet1!$C$1:$C$2</c:f>
              <c:strCache>
                <c:ptCount val="2"/>
                <c:pt idx="0">
                  <c:v>DT</c:v>
                </c:pt>
                <c:pt idx="1">
                  <c:v>Haskell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(Sheet1!$A$3,Sheet1!$A$5,Sheet1!$A$7,Sheet1!$A$9)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(Sheet1!$C$4,Sheet1!$C$6,Sheet1!$C$8,Sheet1!$C$10)</c:f>
              <c:numCache>
                <c:formatCode>0.0000</c:formatCode>
                <c:ptCount val="4"/>
                <c:pt idx="0">
                  <c:v>0.51724999999999999</c:v>
                </c:pt>
                <c:pt idx="1">
                  <c:v>0.56499999999999995</c:v>
                </c:pt>
                <c:pt idx="2">
                  <c:v>0.57464285714285712</c:v>
                </c:pt>
                <c:pt idx="3">
                  <c:v>0.66349999999999998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9F-4846-BA2B-06A80CF377A3}"/>
            </c:ext>
          </c:extLst>
        </c:ser>
        <c:ser>
          <c:idx val="5"/>
          <c:order val="5"/>
          <c:tx>
            <c:strRef>
              <c:f>Sheet1!$F$1:$F$2</c:f>
              <c:strCache>
                <c:ptCount val="2"/>
                <c:pt idx="0">
                  <c:v>BTC</c:v>
                </c:pt>
                <c:pt idx="1">
                  <c:v>Haskell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(Sheet1!$A$3,Sheet1!$A$5,Sheet1!$A$7,Sheet1!$A$9)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(Sheet1!$F$4,Sheet1!$F$6,Sheet1!$F$8,Sheet1!$F$10)</c:f>
              <c:numCache>
                <c:formatCode>0.0000</c:formatCode>
                <c:ptCount val="4"/>
                <c:pt idx="0">
                  <c:v>0.53674999999999995</c:v>
                </c:pt>
                <c:pt idx="1">
                  <c:v>0.60269230769230764</c:v>
                </c:pt>
                <c:pt idx="2">
                  <c:v>0.5675</c:v>
                </c:pt>
                <c:pt idx="3">
                  <c:v>0.68033333333333335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9F-4846-BA2B-06A80CF377A3}"/>
            </c:ext>
          </c:extLst>
        </c:ser>
        <c:ser>
          <c:idx val="8"/>
          <c:order val="6"/>
          <c:tx>
            <c:strRef>
              <c:f>Sheet1!$I$1:$I$2</c:f>
              <c:strCache>
                <c:ptCount val="2"/>
                <c:pt idx="0">
                  <c:v>BT</c:v>
                </c:pt>
                <c:pt idx="1">
                  <c:v>Haskell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(Sheet1!$A$3,Sheet1!$A$5,Sheet1!$A$7,Sheet1!$A$9)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(Sheet1!$I$4,Sheet1!$I$6,Sheet1!$I$8,Sheet1!$I$10)</c:f>
              <c:numCache>
                <c:formatCode>0.0000</c:formatCode>
                <c:ptCount val="4"/>
                <c:pt idx="0">
                  <c:v>0.53249999999999997</c:v>
                </c:pt>
                <c:pt idx="1">
                  <c:v>0.62307692307692308</c:v>
                </c:pt>
                <c:pt idx="2">
                  <c:v>0.59446428571428567</c:v>
                </c:pt>
                <c:pt idx="3">
                  <c:v>0.66149999999999998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9F-4846-BA2B-06A80CF377A3}"/>
            </c:ext>
          </c:extLst>
        </c:ser>
        <c:ser>
          <c:idx val="11"/>
          <c:order val="7"/>
          <c:tx>
            <c:strRef>
              <c:f>Sheet1!$L$1:$L$2</c:f>
              <c:strCache>
                <c:ptCount val="2"/>
                <c:pt idx="0">
                  <c:v>BTL</c:v>
                </c:pt>
                <c:pt idx="1">
                  <c:v>Haskell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(Sheet1!$A$3,Sheet1!$A$5,Sheet1!$A$7,Sheet1!$A$9)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(Sheet1!$L$4,Sheet1!$L$6,Sheet1!$L$8,Sheet1!$L$10)</c:f>
              <c:numCache>
                <c:formatCode>0.0000</c:formatCode>
                <c:ptCount val="4"/>
                <c:pt idx="0">
                  <c:v>0.53549999999999998</c:v>
                </c:pt>
                <c:pt idx="1">
                  <c:v>0.62961538461538458</c:v>
                </c:pt>
                <c:pt idx="2">
                  <c:v>0.5858928571428571</c:v>
                </c:pt>
                <c:pt idx="3">
                  <c:v>0.66200000000000003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A9F-4846-BA2B-06A80CF37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915760"/>
        <c:axId val="1173917408"/>
      </c:barChart>
      <c:catAx>
        <c:axId val="117391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73917408"/>
        <c:crosses val="autoZero"/>
        <c:auto val="1"/>
        <c:lblAlgn val="ctr"/>
        <c:lblOffset val="100"/>
        <c:noMultiLvlLbl val="0"/>
      </c:catAx>
      <c:valAx>
        <c:axId val="1173917408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7391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Geslaagd/Niet Geslaagd Acuraatheid Beide</a:t>
            </a:r>
            <a:endParaRPr lang="en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>
        <c:manualLayout>
          <c:layoutTarget val="inner"/>
          <c:xMode val="edge"/>
          <c:yMode val="edge"/>
          <c:x val="7.1069257046386794E-2"/>
          <c:y val="0.10956953642384107"/>
          <c:w val="0.87532940292011241"/>
          <c:h val="0.724624550242477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DT</c:v>
                </c:pt>
                <c:pt idx="1">
                  <c:v>Both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(Sheet1!$A$3,Sheet1!$A$5,Sheet1!$A$7,Sheet1!$A$9)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(Sheet1!$A$4,Sheet1!$A$6,Sheet1!$A$8,Sheet1!$A$10)</c:f>
              <c:numCache>
                <c:formatCode>0.0000</c:formatCode>
                <c:ptCount val="4"/>
                <c:pt idx="0">
                  <c:v>0.50724999999999998</c:v>
                </c:pt>
                <c:pt idx="1">
                  <c:v>0.53249999999999997</c:v>
                </c:pt>
                <c:pt idx="2">
                  <c:v>0.58750000000000002</c:v>
                </c:pt>
                <c:pt idx="3">
                  <c:v>0.67066666666666663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8-E941-A07F-74912883A3B7}"/>
            </c:ext>
          </c:extLst>
        </c:ser>
        <c:ser>
          <c:idx val="3"/>
          <c:order val="1"/>
          <c:tx>
            <c:strRef>
              <c:f>Sheet1!$D$1:$D$2</c:f>
              <c:strCache>
                <c:ptCount val="2"/>
                <c:pt idx="0">
                  <c:v>BTC</c:v>
                </c:pt>
                <c:pt idx="1">
                  <c:v>Both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(Sheet1!$A$3,Sheet1!$A$5,Sheet1!$A$7,Sheet1!$A$9)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(Sheet1!$D$4,Sheet1!$D$6,Sheet1!$D$8,Sheet1!$D$10)</c:f>
              <c:numCache>
                <c:formatCode>0.0000</c:formatCode>
                <c:ptCount val="4"/>
                <c:pt idx="0">
                  <c:v>0.54949999999999999</c:v>
                </c:pt>
                <c:pt idx="1">
                  <c:v>0.55365384615384616</c:v>
                </c:pt>
                <c:pt idx="2">
                  <c:v>0.49339285714285713</c:v>
                </c:pt>
                <c:pt idx="3">
                  <c:v>0.66300000000000003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28-E941-A07F-74912883A3B7}"/>
            </c:ext>
          </c:extLst>
        </c:ser>
        <c:ser>
          <c:idx val="6"/>
          <c:order val="2"/>
          <c:tx>
            <c:strRef>
              <c:f>Sheet1!$G$1:$G$2</c:f>
              <c:strCache>
                <c:ptCount val="2"/>
                <c:pt idx="0">
                  <c:v>BT</c:v>
                </c:pt>
                <c:pt idx="1">
                  <c:v>Both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(Sheet1!$A$3,Sheet1!$A$5,Sheet1!$A$7,Sheet1!$A$9)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(Sheet1!$G$4,Sheet1!$G$6,Sheet1!$G$8,Sheet1!$G$10)</c:f>
              <c:numCache>
                <c:formatCode>0.0000</c:formatCode>
                <c:ptCount val="4"/>
                <c:pt idx="0">
                  <c:v>0.55449999999999999</c:v>
                </c:pt>
                <c:pt idx="1">
                  <c:v>0.56461538461538463</c:v>
                </c:pt>
                <c:pt idx="2">
                  <c:v>0.5357142857142857</c:v>
                </c:pt>
                <c:pt idx="3">
                  <c:v>0.71366666666666667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28-E941-A07F-74912883A3B7}"/>
            </c:ext>
          </c:extLst>
        </c:ser>
        <c:ser>
          <c:idx val="9"/>
          <c:order val="3"/>
          <c:tx>
            <c:strRef>
              <c:f>Sheet1!$J$1:$J$2</c:f>
              <c:strCache>
                <c:ptCount val="2"/>
                <c:pt idx="0">
                  <c:v>BTL</c:v>
                </c:pt>
                <c:pt idx="1">
                  <c:v>Both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(Sheet1!$A$3,Sheet1!$A$5,Sheet1!$A$7,Sheet1!$A$9)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(Sheet1!$J$4,Sheet1!$J$6,Sheet1!$J$8,Sheet1!$J$10)</c:f>
              <c:numCache>
                <c:formatCode>0.0000</c:formatCode>
                <c:ptCount val="4"/>
                <c:pt idx="0">
                  <c:v>0.58025000000000004</c:v>
                </c:pt>
                <c:pt idx="1">
                  <c:v>0.57980769230769236</c:v>
                </c:pt>
                <c:pt idx="2">
                  <c:v>0.58910714285714283</c:v>
                </c:pt>
                <c:pt idx="3">
                  <c:v>0.69433333333333336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828-E941-A07F-74912883A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915760"/>
        <c:axId val="1173917408"/>
      </c:barChart>
      <c:catAx>
        <c:axId val="117391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73917408"/>
        <c:crosses val="autoZero"/>
        <c:auto val="1"/>
        <c:lblAlgn val="ctr"/>
        <c:lblOffset val="100"/>
        <c:noMultiLvlLbl val="0"/>
      </c:catAx>
      <c:valAx>
        <c:axId val="1173917408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7391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R-Correlatiecoëfficiënt Beide</a:t>
            </a:r>
          </a:p>
        </c:rich>
      </c:tx>
      <c:layout>
        <c:manualLayout>
          <c:xMode val="edge"/>
          <c:yMode val="edge"/>
          <c:x val="0.40641348175905584"/>
          <c:y val="2.2554967902936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>
        <c:manualLayout>
          <c:layoutTarget val="inner"/>
          <c:xMode val="edge"/>
          <c:yMode val="edge"/>
          <c:x val="9.8767849651267475E-2"/>
          <c:y val="5.8015233863810627E-2"/>
          <c:w val="0.87532940292011241"/>
          <c:h val="0.724624550242477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Sheet1!$A$30:$A$31</c:f>
              <c:strCache>
                <c:ptCount val="2"/>
                <c:pt idx="0">
                  <c:v>DT</c:v>
                </c:pt>
                <c:pt idx="1">
                  <c:v>Both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(Sheet1!$A$32,Sheet1!$A$34,Sheet1!$A$36,Sheet1!$A$38)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(Sheet1!$A$33,Sheet1!$A$35,Sheet1!$A$37,Sheet1!$A$39)</c:f>
              <c:numCache>
                <c:formatCode>0.0000</c:formatCode>
                <c:ptCount val="4"/>
                <c:pt idx="0" formatCode="General">
                  <c:v>0.13232064030607169</c:v>
                </c:pt>
                <c:pt idx="1">
                  <c:v>4.3598128157804519E-2</c:v>
                </c:pt>
                <c:pt idx="2">
                  <c:v>0.26087775120167922</c:v>
                </c:pt>
                <c:pt idx="3">
                  <c:v>0.41555589296038092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E-3B41-B2AC-A1193EECEBF3}"/>
            </c:ext>
          </c:extLst>
        </c:ser>
        <c:ser>
          <c:idx val="3"/>
          <c:order val="1"/>
          <c:tx>
            <c:strRef>
              <c:f>Sheet1!$D$30:$D$31</c:f>
              <c:strCache>
                <c:ptCount val="2"/>
                <c:pt idx="0">
                  <c:v>BTC</c:v>
                </c:pt>
                <c:pt idx="1">
                  <c:v>Both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(Sheet1!$A$32,Sheet1!$A$34,Sheet1!$A$36,Sheet1!$A$38)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(Sheet1!$D$33,Sheet1!$D$35,Sheet1!$D$37,Sheet1!$D$39)</c:f>
              <c:numCache>
                <c:formatCode>0.0000</c:formatCode>
                <c:ptCount val="4"/>
                <c:pt idx="0" formatCode="General">
                  <c:v>0.19216086624163217</c:v>
                </c:pt>
                <c:pt idx="1">
                  <c:v>0.16413331062702366</c:v>
                </c:pt>
                <c:pt idx="2">
                  <c:v>9.9824088324111923E-2</c:v>
                </c:pt>
                <c:pt idx="3">
                  <c:v>0.40609077146585404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7E-3B41-B2AC-A1193EECEBF3}"/>
            </c:ext>
          </c:extLst>
        </c:ser>
        <c:ser>
          <c:idx val="6"/>
          <c:order val="2"/>
          <c:tx>
            <c:strRef>
              <c:f>Sheet1!$G$30:$G$31</c:f>
              <c:strCache>
                <c:ptCount val="2"/>
                <c:pt idx="0">
                  <c:v>BT</c:v>
                </c:pt>
                <c:pt idx="1">
                  <c:v>Both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(Sheet1!$A$32,Sheet1!$A$34,Sheet1!$A$36,Sheet1!$A$38)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(Sheet1!$G$33,Sheet1!$G$35,Sheet1!$G$37,Sheet1!$G$39)</c:f>
              <c:numCache>
                <c:formatCode>0.0000</c:formatCode>
                <c:ptCount val="4"/>
                <c:pt idx="0">
                  <c:v>8.4469092699237511E-2</c:v>
                </c:pt>
                <c:pt idx="1">
                  <c:v>0.20506385280206604</c:v>
                </c:pt>
                <c:pt idx="2">
                  <c:v>0.27084290383993842</c:v>
                </c:pt>
                <c:pt idx="3">
                  <c:v>0.5441620809122325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7E-3B41-B2AC-A1193EECEBF3}"/>
            </c:ext>
          </c:extLst>
        </c:ser>
        <c:ser>
          <c:idx val="9"/>
          <c:order val="3"/>
          <c:tx>
            <c:strRef>
              <c:f>Sheet1!$J$30:$J$31</c:f>
              <c:strCache>
                <c:ptCount val="2"/>
                <c:pt idx="0">
                  <c:v>BTL</c:v>
                </c:pt>
                <c:pt idx="1">
                  <c:v>Both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(Sheet1!$A$32,Sheet1!$A$34,Sheet1!$A$36,Sheet1!$A$38)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(Sheet1!$J$33,Sheet1!$J$35,Sheet1!$J$37,Sheet1!$J$39)</c:f>
              <c:numCache>
                <c:formatCode>0.0000</c:formatCode>
                <c:ptCount val="4"/>
                <c:pt idx="0">
                  <c:v>0.15083357747282988</c:v>
                </c:pt>
                <c:pt idx="1">
                  <c:v>0.30696381914822685</c:v>
                </c:pt>
                <c:pt idx="2">
                  <c:v>0.29311316918092817</c:v>
                </c:pt>
                <c:pt idx="3">
                  <c:v>0.49178769944098866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97E-3B41-B2AC-A1193EECE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915760"/>
        <c:axId val="1173917408"/>
      </c:barChart>
      <c:catAx>
        <c:axId val="117391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73917408"/>
        <c:crosses val="autoZero"/>
        <c:auto val="1"/>
        <c:lblAlgn val="ctr"/>
        <c:lblOffset val="100"/>
        <c:noMultiLvlLbl val="0"/>
      </c:catAx>
      <c:valAx>
        <c:axId val="1173917408"/>
        <c:scaling>
          <c:orientation val="minMax"/>
          <c:max val="0.55000000000000004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7391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88099010373956E-2"/>
          <c:y val="0.90427017876837046"/>
          <c:w val="0.91768190250232873"/>
          <c:h val="9.57298212316294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Predictions Machine</a:t>
            </a:r>
            <a:r>
              <a:rPr lang="en-GB" baseline="0"/>
              <a:t> learning accuracy %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>
        <c:manualLayout>
          <c:layoutTarget val="inner"/>
          <c:xMode val="edge"/>
          <c:yMode val="edge"/>
          <c:x val="7.1069257046386794E-2"/>
          <c:y val="0.10956953642384107"/>
          <c:w val="0.87532940292011241"/>
          <c:h val="0.724624550242477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DT</c:v>
                </c:pt>
                <c:pt idx="1">
                  <c:v>Both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(Sheet1!$A$3,Sheet1!$A$5,Sheet1!$A$7,Sheet1!$A$9)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(Sheet1!$A$4,Sheet1!$A$6,Sheet1!$A$8,Sheet1!$A$10)</c:f>
              <c:numCache>
                <c:formatCode>0.0000</c:formatCode>
                <c:ptCount val="4"/>
                <c:pt idx="0">
                  <c:v>0.50724999999999998</c:v>
                </c:pt>
                <c:pt idx="1">
                  <c:v>0.53249999999999997</c:v>
                </c:pt>
                <c:pt idx="2">
                  <c:v>0.58750000000000002</c:v>
                </c:pt>
                <c:pt idx="3">
                  <c:v>0.67066666666666663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9-E145-B944-E4C25E2A6571}"/>
            </c:ext>
          </c:extLst>
        </c:ser>
        <c:ser>
          <c:idx val="1"/>
          <c:order val="1"/>
          <c:tx>
            <c:strRef>
              <c:f>Sheet1!$B$1:$B$2</c:f>
              <c:strCache>
                <c:ptCount val="2"/>
                <c:pt idx="0">
                  <c:v>DT</c:v>
                </c:pt>
                <c:pt idx="1">
                  <c:v>Prolog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(Sheet1!$A$3,Sheet1!$A$5,Sheet1!$A$7,Sheet1!$A$9)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(Sheet1!$B$4,Sheet1!$B$6,Sheet1!$B$8,Sheet1!$B$10)</c:f>
              <c:numCache>
                <c:formatCode>0.0000</c:formatCode>
                <c:ptCount val="4"/>
                <c:pt idx="0">
                  <c:v>0.46300000000000002</c:v>
                </c:pt>
                <c:pt idx="1">
                  <c:v>0.50403846153846155</c:v>
                </c:pt>
                <c:pt idx="2">
                  <c:v>0.64035714285714285</c:v>
                </c:pt>
                <c:pt idx="3">
                  <c:v>0.63083333333333336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09-E145-B944-E4C25E2A6571}"/>
            </c:ext>
          </c:extLst>
        </c:ser>
        <c:ser>
          <c:idx val="2"/>
          <c:order val="2"/>
          <c:tx>
            <c:strRef>
              <c:f>Sheet1!$C$1:$C$2</c:f>
              <c:strCache>
                <c:ptCount val="2"/>
                <c:pt idx="0">
                  <c:v>DT</c:v>
                </c:pt>
                <c:pt idx="1">
                  <c:v>Haskell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(Sheet1!$A$3,Sheet1!$A$5,Sheet1!$A$7,Sheet1!$A$9)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(Sheet1!$C$4,Sheet1!$C$6,Sheet1!$C$8,Sheet1!$C$10)</c:f>
              <c:numCache>
                <c:formatCode>0.0000</c:formatCode>
                <c:ptCount val="4"/>
                <c:pt idx="0">
                  <c:v>0.51724999999999999</c:v>
                </c:pt>
                <c:pt idx="1">
                  <c:v>0.56499999999999995</c:v>
                </c:pt>
                <c:pt idx="2">
                  <c:v>0.57464285714285712</c:v>
                </c:pt>
                <c:pt idx="3">
                  <c:v>0.66349999999999998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09-E145-B944-E4C25E2A6571}"/>
            </c:ext>
          </c:extLst>
        </c:ser>
        <c:ser>
          <c:idx val="3"/>
          <c:order val="3"/>
          <c:tx>
            <c:strRef>
              <c:f>Sheet1!$D$1:$D$2</c:f>
              <c:strCache>
                <c:ptCount val="2"/>
                <c:pt idx="0">
                  <c:v>BTC</c:v>
                </c:pt>
                <c:pt idx="1">
                  <c:v>Both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(Sheet1!$A$3,Sheet1!$A$5,Sheet1!$A$7,Sheet1!$A$9)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(Sheet1!$D$4,Sheet1!$D$6,Sheet1!$D$8,Sheet1!$D$10)</c:f>
              <c:numCache>
                <c:formatCode>0.0000</c:formatCode>
                <c:ptCount val="4"/>
                <c:pt idx="0">
                  <c:v>0.54949999999999999</c:v>
                </c:pt>
                <c:pt idx="1">
                  <c:v>0.55365384615384616</c:v>
                </c:pt>
                <c:pt idx="2">
                  <c:v>0.49339285714285713</c:v>
                </c:pt>
                <c:pt idx="3">
                  <c:v>0.66300000000000003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09-E145-B944-E4C25E2A6571}"/>
            </c:ext>
          </c:extLst>
        </c:ser>
        <c:ser>
          <c:idx val="4"/>
          <c:order val="4"/>
          <c:tx>
            <c:strRef>
              <c:f>Sheet1!$E$1:$E$2</c:f>
              <c:strCache>
                <c:ptCount val="2"/>
                <c:pt idx="0">
                  <c:v>BTC</c:v>
                </c:pt>
                <c:pt idx="1">
                  <c:v>Prolog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(Sheet1!$A$3,Sheet1!$A$5,Sheet1!$A$7,Sheet1!$A$9)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(Sheet1!$E$4,Sheet1!$E$6,Sheet1!$E$8,Sheet1!$E$10)</c:f>
              <c:numCache>
                <c:formatCode>0.0000</c:formatCode>
                <c:ptCount val="4"/>
                <c:pt idx="0">
                  <c:v>0.52175000000000005</c:v>
                </c:pt>
                <c:pt idx="1">
                  <c:v>0.50057692307692303</c:v>
                </c:pt>
                <c:pt idx="2">
                  <c:v>0.48660714285714285</c:v>
                </c:pt>
                <c:pt idx="3">
                  <c:v>0.57750000000000001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09-E145-B944-E4C25E2A6571}"/>
            </c:ext>
          </c:extLst>
        </c:ser>
        <c:ser>
          <c:idx val="5"/>
          <c:order val="5"/>
          <c:tx>
            <c:strRef>
              <c:f>Sheet1!$F$1:$F$2</c:f>
              <c:strCache>
                <c:ptCount val="2"/>
                <c:pt idx="0">
                  <c:v>BTC</c:v>
                </c:pt>
                <c:pt idx="1">
                  <c:v>Haskell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(Sheet1!$A$3,Sheet1!$A$5,Sheet1!$A$7,Sheet1!$A$9)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(Sheet1!$F$4,Sheet1!$F$6,Sheet1!$F$8,Sheet1!$F$10)</c:f>
              <c:numCache>
                <c:formatCode>0.0000</c:formatCode>
                <c:ptCount val="4"/>
                <c:pt idx="0">
                  <c:v>0.53674999999999995</c:v>
                </c:pt>
                <c:pt idx="1">
                  <c:v>0.60269230769230764</c:v>
                </c:pt>
                <c:pt idx="2">
                  <c:v>0.5675</c:v>
                </c:pt>
                <c:pt idx="3">
                  <c:v>0.68033333333333335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09-E145-B944-E4C25E2A6571}"/>
            </c:ext>
          </c:extLst>
        </c:ser>
        <c:ser>
          <c:idx val="6"/>
          <c:order val="6"/>
          <c:tx>
            <c:strRef>
              <c:f>Sheet1!$G$1:$G$2</c:f>
              <c:strCache>
                <c:ptCount val="2"/>
                <c:pt idx="0">
                  <c:v>BT</c:v>
                </c:pt>
                <c:pt idx="1">
                  <c:v>Both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(Sheet1!$A$3,Sheet1!$A$5,Sheet1!$A$7,Sheet1!$A$9)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(Sheet1!$G$4,Sheet1!$G$6,Sheet1!$G$8,Sheet1!$G$10)</c:f>
              <c:numCache>
                <c:formatCode>0.0000</c:formatCode>
                <c:ptCount val="4"/>
                <c:pt idx="0">
                  <c:v>0.55449999999999999</c:v>
                </c:pt>
                <c:pt idx="1">
                  <c:v>0.56461538461538463</c:v>
                </c:pt>
                <c:pt idx="2">
                  <c:v>0.5357142857142857</c:v>
                </c:pt>
                <c:pt idx="3">
                  <c:v>0.71366666666666667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09-E145-B944-E4C25E2A6571}"/>
            </c:ext>
          </c:extLst>
        </c:ser>
        <c:ser>
          <c:idx val="7"/>
          <c:order val="7"/>
          <c:tx>
            <c:strRef>
              <c:f>Sheet1!$H$1:$H$2</c:f>
              <c:strCache>
                <c:ptCount val="2"/>
                <c:pt idx="0">
                  <c:v>BT</c:v>
                </c:pt>
                <c:pt idx="1">
                  <c:v>Prolog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(Sheet1!$A$3,Sheet1!$A$5,Sheet1!$A$7,Sheet1!$A$9)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(Sheet1!$H$4,Sheet1!$H$6,Sheet1!$H$8,Sheet1!$H$10)</c:f>
              <c:numCache>
                <c:formatCode>0.0000</c:formatCode>
                <c:ptCount val="4"/>
                <c:pt idx="0">
                  <c:v>0.48049999999999998</c:v>
                </c:pt>
                <c:pt idx="1">
                  <c:v>0.54807692307692313</c:v>
                </c:pt>
                <c:pt idx="2">
                  <c:v>0.52</c:v>
                </c:pt>
                <c:pt idx="3">
                  <c:v>0.66683333333333328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09-E145-B944-E4C25E2A6571}"/>
            </c:ext>
          </c:extLst>
        </c:ser>
        <c:ser>
          <c:idx val="8"/>
          <c:order val="8"/>
          <c:tx>
            <c:strRef>
              <c:f>Sheet1!$I$1:$I$2</c:f>
              <c:strCache>
                <c:ptCount val="2"/>
                <c:pt idx="0">
                  <c:v>BT</c:v>
                </c:pt>
                <c:pt idx="1">
                  <c:v>Haskell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(Sheet1!$A$3,Sheet1!$A$5,Sheet1!$A$7,Sheet1!$A$9)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(Sheet1!$I$4,Sheet1!$I$6,Sheet1!$I$8,Sheet1!$I$10)</c:f>
              <c:numCache>
                <c:formatCode>0.0000</c:formatCode>
                <c:ptCount val="4"/>
                <c:pt idx="0">
                  <c:v>0.53249999999999997</c:v>
                </c:pt>
                <c:pt idx="1">
                  <c:v>0.62307692307692308</c:v>
                </c:pt>
                <c:pt idx="2">
                  <c:v>0.59446428571428567</c:v>
                </c:pt>
                <c:pt idx="3">
                  <c:v>0.66149999999999998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09-E145-B944-E4C25E2A6571}"/>
            </c:ext>
          </c:extLst>
        </c:ser>
        <c:ser>
          <c:idx val="9"/>
          <c:order val="9"/>
          <c:tx>
            <c:strRef>
              <c:f>Sheet1!$J$1:$J$2</c:f>
              <c:strCache>
                <c:ptCount val="2"/>
                <c:pt idx="0">
                  <c:v>BTL</c:v>
                </c:pt>
                <c:pt idx="1">
                  <c:v>Both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(Sheet1!$A$3,Sheet1!$A$5,Sheet1!$A$7,Sheet1!$A$9)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(Sheet1!$J$4,Sheet1!$J$6,Sheet1!$J$8,Sheet1!$J$10)</c:f>
              <c:numCache>
                <c:formatCode>0.0000</c:formatCode>
                <c:ptCount val="4"/>
                <c:pt idx="0">
                  <c:v>0.58025000000000004</c:v>
                </c:pt>
                <c:pt idx="1">
                  <c:v>0.57980769230769236</c:v>
                </c:pt>
                <c:pt idx="2">
                  <c:v>0.58910714285714283</c:v>
                </c:pt>
                <c:pt idx="3">
                  <c:v>0.69433333333333336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09-E145-B944-E4C25E2A6571}"/>
            </c:ext>
          </c:extLst>
        </c:ser>
        <c:ser>
          <c:idx val="10"/>
          <c:order val="10"/>
          <c:tx>
            <c:strRef>
              <c:f>Sheet1!$K$1:$K$2</c:f>
              <c:strCache>
                <c:ptCount val="2"/>
                <c:pt idx="0">
                  <c:v>BTL</c:v>
                </c:pt>
                <c:pt idx="1">
                  <c:v>Prolog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(Sheet1!$A$3,Sheet1!$A$5,Sheet1!$A$7,Sheet1!$A$9)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(Sheet1!$K$4,Sheet1!$K$6,Sheet1!$K$8,Sheet1!$K$10)</c:f>
              <c:numCache>
                <c:formatCode>0.0000</c:formatCode>
                <c:ptCount val="4"/>
                <c:pt idx="0">
                  <c:v>0.45624999999999999</c:v>
                </c:pt>
                <c:pt idx="1">
                  <c:v>0.54192307692307695</c:v>
                </c:pt>
                <c:pt idx="2">
                  <c:v>0.58214285714285718</c:v>
                </c:pt>
                <c:pt idx="3">
                  <c:v>0.66216666666666668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09-E145-B944-E4C25E2A6571}"/>
            </c:ext>
          </c:extLst>
        </c:ser>
        <c:ser>
          <c:idx val="11"/>
          <c:order val="11"/>
          <c:tx>
            <c:strRef>
              <c:f>Sheet1!$L$1:$L$2</c:f>
              <c:strCache>
                <c:ptCount val="2"/>
                <c:pt idx="0">
                  <c:v>BTL</c:v>
                </c:pt>
                <c:pt idx="1">
                  <c:v>Haskell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(Sheet1!$A$3,Sheet1!$A$5,Sheet1!$A$7,Sheet1!$A$9)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(Sheet1!$L$4,Sheet1!$L$6,Sheet1!$L$8,Sheet1!$L$10)</c:f>
              <c:numCache>
                <c:formatCode>0.0000</c:formatCode>
                <c:ptCount val="4"/>
                <c:pt idx="0">
                  <c:v>0.53549999999999998</c:v>
                </c:pt>
                <c:pt idx="1">
                  <c:v>0.62961538461538458</c:v>
                </c:pt>
                <c:pt idx="2">
                  <c:v>0.5858928571428571</c:v>
                </c:pt>
                <c:pt idx="3">
                  <c:v>0.66200000000000003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09-E145-B944-E4C25E2A6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915760"/>
        <c:axId val="1173917408"/>
      </c:barChart>
      <c:catAx>
        <c:axId val="117391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73917408"/>
        <c:crosses val="autoZero"/>
        <c:auto val="1"/>
        <c:lblAlgn val="ctr"/>
        <c:lblOffset val="100"/>
        <c:noMultiLvlLbl val="0"/>
      </c:catAx>
      <c:valAx>
        <c:axId val="1173917408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7391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>
        <c:manualLayout>
          <c:layoutTarget val="inner"/>
          <c:xMode val="edge"/>
          <c:yMode val="edge"/>
          <c:x val="7.1069257046386794E-2"/>
          <c:y val="0.10956953642384107"/>
          <c:w val="0.87532940292011241"/>
          <c:h val="0.724624550242477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Sheet1!$A$30:$A$31</c:f>
              <c:strCache>
                <c:ptCount val="2"/>
                <c:pt idx="0">
                  <c:v>DT</c:v>
                </c:pt>
                <c:pt idx="1">
                  <c:v>Both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(Sheet1!$A$32,Sheet1!$A$34,Sheet1!$A$36,Sheet1!$A$38)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(Sheet1!$A$33,Sheet1!$A$35,Sheet1!$A$37,Sheet1!$A$39)</c:f>
              <c:numCache>
                <c:formatCode>0.0000</c:formatCode>
                <c:ptCount val="4"/>
                <c:pt idx="0" formatCode="General">
                  <c:v>0.13232064030607169</c:v>
                </c:pt>
                <c:pt idx="1">
                  <c:v>4.3598128157804519E-2</c:v>
                </c:pt>
                <c:pt idx="2">
                  <c:v>0.26087775120167922</c:v>
                </c:pt>
                <c:pt idx="3">
                  <c:v>0.41555589296038092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FB-8A41-9063-600B63885C80}"/>
            </c:ext>
          </c:extLst>
        </c:ser>
        <c:ser>
          <c:idx val="1"/>
          <c:order val="1"/>
          <c:tx>
            <c:strRef>
              <c:f>Sheet1!$B$30:$B$31</c:f>
              <c:strCache>
                <c:ptCount val="2"/>
                <c:pt idx="0">
                  <c:v>DT</c:v>
                </c:pt>
                <c:pt idx="1">
                  <c:v>Prolog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(Sheet1!$A$32,Sheet1!$A$34,Sheet1!$A$36,Sheet1!$A$38)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(Sheet1!$B$33,Sheet1!$B$35,Sheet1!$B$37,Sheet1!$B$39)</c:f>
              <c:numCache>
                <c:formatCode>0.0000</c:formatCode>
                <c:ptCount val="4"/>
                <c:pt idx="0" formatCode="General">
                  <c:v>8.0520607345824363E-2</c:v>
                </c:pt>
                <c:pt idx="1">
                  <c:v>5.7637422747294963E-2</c:v>
                </c:pt>
                <c:pt idx="2">
                  <c:v>0.24139985365736791</c:v>
                </c:pt>
                <c:pt idx="3">
                  <c:v>0.34908146601938272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FB-8A41-9063-600B63885C80}"/>
            </c:ext>
          </c:extLst>
        </c:ser>
        <c:ser>
          <c:idx val="2"/>
          <c:order val="2"/>
          <c:tx>
            <c:strRef>
              <c:f>Sheet1!$C$30:$C$31</c:f>
              <c:strCache>
                <c:ptCount val="2"/>
                <c:pt idx="0">
                  <c:v>DT</c:v>
                </c:pt>
                <c:pt idx="1">
                  <c:v>Haskell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(Sheet1!$A$32,Sheet1!$A$34,Sheet1!$A$36,Sheet1!$A$38)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(Sheet1!$C$33,Sheet1!$C$35,Sheet1!$C$37,Sheet1!$C$39)</c:f>
              <c:numCache>
                <c:formatCode>0.0000</c:formatCode>
                <c:ptCount val="4"/>
                <c:pt idx="0" formatCode="General">
                  <c:v>0.15049836764078695</c:v>
                </c:pt>
                <c:pt idx="1">
                  <c:v>1.2818848476471557E-2</c:v>
                </c:pt>
                <c:pt idx="2">
                  <c:v>0.22116658445297621</c:v>
                </c:pt>
                <c:pt idx="3">
                  <c:v>0.3854788221846302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FB-8A41-9063-600B63885C80}"/>
            </c:ext>
          </c:extLst>
        </c:ser>
        <c:ser>
          <c:idx val="3"/>
          <c:order val="3"/>
          <c:tx>
            <c:strRef>
              <c:f>Sheet1!$D$30:$D$31</c:f>
              <c:strCache>
                <c:ptCount val="2"/>
                <c:pt idx="0">
                  <c:v>BTC</c:v>
                </c:pt>
                <c:pt idx="1">
                  <c:v>Both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(Sheet1!$A$32,Sheet1!$A$34,Sheet1!$A$36,Sheet1!$A$38)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(Sheet1!$D$33,Sheet1!$D$35,Sheet1!$D$37,Sheet1!$D$39)</c:f>
              <c:numCache>
                <c:formatCode>0.0000</c:formatCode>
                <c:ptCount val="4"/>
                <c:pt idx="0" formatCode="General">
                  <c:v>0.19216086624163217</c:v>
                </c:pt>
                <c:pt idx="1">
                  <c:v>0.16413331062702366</c:v>
                </c:pt>
                <c:pt idx="2">
                  <c:v>9.9824088324111923E-2</c:v>
                </c:pt>
                <c:pt idx="3">
                  <c:v>0.40609077146585404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FB-8A41-9063-600B63885C80}"/>
            </c:ext>
          </c:extLst>
        </c:ser>
        <c:ser>
          <c:idx val="4"/>
          <c:order val="4"/>
          <c:tx>
            <c:strRef>
              <c:f>Sheet1!$E$30:$E$31</c:f>
              <c:strCache>
                <c:ptCount val="2"/>
                <c:pt idx="0">
                  <c:v>BTC</c:v>
                </c:pt>
                <c:pt idx="1">
                  <c:v>Prolog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(Sheet1!$A$32,Sheet1!$A$34,Sheet1!$A$36,Sheet1!$A$38)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(Sheet1!$E$33,Sheet1!$E$35,Sheet1!$E$37,Sheet1!$E$39)</c:f>
              <c:numCache>
                <c:formatCode>0.0000</c:formatCode>
                <c:ptCount val="4"/>
                <c:pt idx="0" formatCode="General">
                  <c:v>0.18942119549510023</c:v>
                </c:pt>
                <c:pt idx="1">
                  <c:v>0.17264867288724536</c:v>
                </c:pt>
                <c:pt idx="2">
                  <c:v>-3.4716291989227558E-3</c:v>
                </c:pt>
                <c:pt idx="3">
                  <c:v>0.2464874253104988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FB-8A41-9063-600B63885C80}"/>
            </c:ext>
          </c:extLst>
        </c:ser>
        <c:ser>
          <c:idx val="5"/>
          <c:order val="5"/>
          <c:tx>
            <c:strRef>
              <c:f>Sheet1!$F$30:$F$31</c:f>
              <c:strCache>
                <c:ptCount val="2"/>
                <c:pt idx="0">
                  <c:v>BTC</c:v>
                </c:pt>
                <c:pt idx="1">
                  <c:v>Haskell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(Sheet1!$A$32,Sheet1!$A$34,Sheet1!$A$36,Sheet1!$A$38)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(Sheet1!$F$33,Sheet1!$F$35,Sheet1!$F$37,Sheet1!$F$39)</c:f>
              <c:numCache>
                <c:formatCode>0.0000</c:formatCode>
                <c:ptCount val="4"/>
                <c:pt idx="0" formatCode="General">
                  <c:v>0.11620140763858268</c:v>
                </c:pt>
                <c:pt idx="1">
                  <c:v>9.8448744420434178E-2</c:v>
                </c:pt>
                <c:pt idx="2">
                  <c:v>0.16208393484360176</c:v>
                </c:pt>
                <c:pt idx="3">
                  <c:v>0.4112050264239922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FB-8A41-9063-600B63885C80}"/>
            </c:ext>
          </c:extLst>
        </c:ser>
        <c:ser>
          <c:idx val="6"/>
          <c:order val="6"/>
          <c:tx>
            <c:strRef>
              <c:f>Sheet1!$G$30:$G$31</c:f>
              <c:strCache>
                <c:ptCount val="2"/>
                <c:pt idx="0">
                  <c:v>BT</c:v>
                </c:pt>
                <c:pt idx="1">
                  <c:v>Both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(Sheet1!$A$32,Sheet1!$A$34,Sheet1!$A$36,Sheet1!$A$38)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(Sheet1!$G$33,Sheet1!$G$35,Sheet1!$G$37,Sheet1!$G$39)</c:f>
              <c:numCache>
                <c:formatCode>0.0000</c:formatCode>
                <c:ptCount val="4"/>
                <c:pt idx="0">
                  <c:v>8.4469092699237511E-2</c:v>
                </c:pt>
                <c:pt idx="1">
                  <c:v>0.20506385280206604</c:v>
                </c:pt>
                <c:pt idx="2">
                  <c:v>0.27084290383993842</c:v>
                </c:pt>
                <c:pt idx="3">
                  <c:v>0.5441620809122325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FB-8A41-9063-600B63885C80}"/>
            </c:ext>
          </c:extLst>
        </c:ser>
        <c:ser>
          <c:idx val="7"/>
          <c:order val="7"/>
          <c:tx>
            <c:strRef>
              <c:f>Sheet1!$H$30:$H$31</c:f>
              <c:strCache>
                <c:ptCount val="2"/>
                <c:pt idx="0">
                  <c:v>BT</c:v>
                </c:pt>
                <c:pt idx="1">
                  <c:v>Prolog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(Sheet1!$A$32,Sheet1!$A$34,Sheet1!$A$36,Sheet1!$A$38)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(Sheet1!$H$33,Sheet1!$H$35,Sheet1!$H$37,Sheet1!$H$39)</c:f>
              <c:numCache>
                <c:formatCode>0.0000</c:formatCode>
                <c:ptCount val="4"/>
                <c:pt idx="0">
                  <c:v>6.1190221377470981E-2</c:v>
                </c:pt>
                <c:pt idx="1">
                  <c:v>0.1908758360757675</c:v>
                </c:pt>
                <c:pt idx="2">
                  <c:v>0.11794993413371284</c:v>
                </c:pt>
                <c:pt idx="3">
                  <c:v>0.44898302395647166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FB-8A41-9063-600B63885C80}"/>
            </c:ext>
          </c:extLst>
        </c:ser>
        <c:ser>
          <c:idx val="8"/>
          <c:order val="8"/>
          <c:tx>
            <c:strRef>
              <c:f>Sheet1!$I$30:$I$31</c:f>
              <c:strCache>
                <c:ptCount val="2"/>
                <c:pt idx="0">
                  <c:v>BT</c:v>
                </c:pt>
                <c:pt idx="1">
                  <c:v>Haskell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(Sheet1!$A$32,Sheet1!$A$34,Sheet1!$A$36,Sheet1!$A$38)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(Sheet1!$I$35,Sheet1!$I$33,Sheet1!$I$37,Sheet1!$I$39)</c:f>
              <c:numCache>
                <c:formatCode>0.0000</c:formatCode>
                <c:ptCount val="4"/>
                <c:pt idx="0">
                  <c:v>0.17665183690259012</c:v>
                </c:pt>
                <c:pt idx="1">
                  <c:v>5.0938341991724485E-2</c:v>
                </c:pt>
                <c:pt idx="2">
                  <c:v>0.31296087641686682</c:v>
                </c:pt>
                <c:pt idx="3">
                  <c:v>0.42758849262582682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FB-8A41-9063-600B63885C80}"/>
            </c:ext>
          </c:extLst>
        </c:ser>
        <c:ser>
          <c:idx val="9"/>
          <c:order val="9"/>
          <c:tx>
            <c:strRef>
              <c:f>Sheet1!$J$30:$J$31</c:f>
              <c:strCache>
                <c:ptCount val="2"/>
                <c:pt idx="0">
                  <c:v>BTL</c:v>
                </c:pt>
                <c:pt idx="1">
                  <c:v>Both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(Sheet1!$A$32,Sheet1!$A$34,Sheet1!$A$36,Sheet1!$A$38)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(Sheet1!$J$33,Sheet1!$J$35,Sheet1!$J$37,Sheet1!$J$39)</c:f>
              <c:numCache>
                <c:formatCode>0.0000</c:formatCode>
                <c:ptCount val="4"/>
                <c:pt idx="0">
                  <c:v>0.15083357747282988</c:v>
                </c:pt>
                <c:pt idx="1">
                  <c:v>0.30696381914822685</c:v>
                </c:pt>
                <c:pt idx="2">
                  <c:v>0.29311316918092817</c:v>
                </c:pt>
                <c:pt idx="3">
                  <c:v>0.49178769944098866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FB-8A41-9063-600B63885C80}"/>
            </c:ext>
          </c:extLst>
        </c:ser>
        <c:ser>
          <c:idx val="10"/>
          <c:order val="10"/>
          <c:tx>
            <c:strRef>
              <c:f>Sheet1!$K$30:$K$31</c:f>
              <c:strCache>
                <c:ptCount val="2"/>
                <c:pt idx="0">
                  <c:v>BTL</c:v>
                </c:pt>
                <c:pt idx="1">
                  <c:v>Prolog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(Sheet1!$A$32,Sheet1!$A$34,Sheet1!$A$36,Sheet1!$A$38)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(Sheet1!$K$33,Sheet1!$K$35,Sheet1!$K$37,Sheet1!$K$39)</c:f>
              <c:numCache>
                <c:formatCode>0.0000</c:formatCode>
                <c:ptCount val="4"/>
                <c:pt idx="0">
                  <c:v>0.12887469001877505</c:v>
                </c:pt>
                <c:pt idx="1">
                  <c:v>0.28202653283377377</c:v>
                </c:pt>
                <c:pt idx="2">
                  <c:v>8.2451230433673889E-2</c:v>
                </c:pt>
                <c:pt idx="3">
                  <c:v>0.35599505356856254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FB-8A41-9063-600B63885C80}"/>
            </c:ext>
          </c:extLst>
        </c:ser>
        <c:ser>
          <c:idx val="11"/>
          <c:order val="11"/>
          <c:tx>
            <c:strRef>
              <c:f>Sheet1!$L$30:$L$31</c:f>
              <c:strCache>
                <c:ptCount val="2"/>
                <c:pt idx="0">
                  <c:v>BTL</c:v>
                </c:pt>
                <c:pt idx="1">
                  <c:v>Haskell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(Sheet1!$A$32,Sheet1!$A$34,Sheet1!$A$36,Sheet1!$A$38)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(Sheet1!$L$33,Sheet1!$L$35,Sheet1!$L$37,Sheet1!$L$39)</c:f>
              <c:numCache>
                <c:formatCode>0.0000</c:formatCode>
                <c:ptCount val="4"/>
                <c:pt idx="0">
                  <c:v>4.4538765608250382E-2</c:v>
                </c:pt>
                <c:pt idx="1">
                  <c:v>0.19422977497390931</c:v>
                </c:pt>
                <c:pt idx="2">
                  <c:v>0.33084688308890448</c:v>
                </c:pt>
                <c:pt idx="3">
                  <c:v>0.43496062774684929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EFB-8A41-9063-600B63885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915760"/>
        <c:axId val="1173917408"/>
      </c:barChart>
      <c:catAx>
        <c:axId val="117391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73917408"/>
        <c:crosses val="autoZero"/>
        <c:auto val="1"/>
        <c:lblAlgn val="ctr"/>
        <c:lblOffset val="100"/>
        <c:noMultiLvlLbl val="0"/>
      </c:catAx>
      <c:valAx>
        <c:axId val="1173917408"/>
        <c:scaling>
          <c:orientation val="minMax"/>
          <c:max val="0.55000000000000004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7391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88099010373956E-2"/>
          <c:y val="0.90427017876837046"/>
          <c:w val="0.91768190250232873"/>
          <c:h val="9.57298212316294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Gemiddelde Deviatie Beide</a:t>
            </a:r>
            <a:endParaRPr lang="en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>
        <c:manualLayout>
          <c:layoutTarget val="inner"/>
          <c:xMode val="edge"/>
          <c:yMode val="edge"/>
          <c:x val="8.0967296030406991E-2"/>
          <c:y val="0.12568013757261864"/>
          <c:w val="0.87532940292011241"/>
          <c:h val="0.724624550242477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Sheet1!$A$30:$A$31</c:f>
              <c:strCache>
                <c:ptCount val="2"/>
                <c:pt idx="0">
                  <c:v>DT</c:v>
                </c:pt>
                <c:pt idx="1">
                  <c:v>Both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(Sheet1!$A$68,Sheet1!$A$70,Sheet1!$A$72,Sheet1!$A$74)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(Sheet1!$A$69,Sheet1!$A$71,Sheet1!$A$73,Sheet1!$A$75)</c:f>
              <c:numCache>
                <c:formatCode>0.0000</c:formatCode>
                <c:ptCount val="4"/>
                <c:pt idx="0" formatCode="General">
                  <c:v>0.26511278477851591</c:v>
                </c:pt>
                <c:pt idx="1">
                  <c:v>0.24844567352667393</c:v>
                </c:pt>
                <c:pt idx="2">
                  <c:v>0.22714962221146567</c:v>
                </c:pt>
                <c:pt idx="3">
                  <c:v>0.2194534357023184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FD-C44B-8DFD-ED5865393A00}"/>
            </c:ext>
          </c:extLst>
        </c:ser>
        <c:ser>
          <c:idx val="3"/>
          <c:order val="1"/>
          <c:tx>
            <c:strRef>
              <c:f>Sheet1!$D$30:$D$31</c:f>
              <c:strCache>
                <c:ptCount val="2"/>
                <c:pt idx="0">
                  <c:v>BTC</c:v>
                </c:pt>
                <c:pt idx="1">
                  <c:v>Both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(Sheet1!$A$68,Sheet1!$A$70,Sheet1!$A$72,Sheet1!$A$74)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(Sheet1!$D$69,Sheet1!$D$71,Sheet1!$D$73,Sheet1!$D$75)</c:f>
              <c:numCache>
                <c:formatCode>0.0000</c:formatCode>
                <c:ptCount val="4"/>
                <c:pt idx="0" formatCode="General">
                  <c:v>0.26504468396637282</c:v>
                </c:pt>
                <c:pt idx="1">
                  <c:v>0.2370970657024844</c:v>
                </c:pt>
                <c:pt idx="2">
                  <c:v>0.26312638601220217</c:v>
                </c:pt>
                <c:pt idx="3">
                  <c:v>0.21754781966551637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FD-C44B-8DFD-ED5865393A00}"/>
            </c:ext>
          </c:extLst>
        </c:ser>
        <c:ser>
          <c:idx val="6"/>
          <c:order val="2"/>
          <c:tx>
            <c:strRef>
              <c:f>Sheet1!$G$30:$G$31</c:f>
              <c:strCache>
                <c:ptCount val="2"/>
                <c:pt idx="0">
                  <c:v>BT</c:v>
                </c:pt>
                <c:pt idx="1">
                  <c:v>Both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(Sheet1!$A$68,Sheet1!$A$70,Sheet1!$A$72,Sheet1!$A$74)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(Sheet1!$G$69,Sheet1!$G$71,Sheet1!$G$73,Sheet1!$G$75)</c:f>
              <c:numCache>
                <c:formatCode>0.0000</c:formatCode>
                <c:ptCount val="4"/>
                <c:pt idx="0">
                  <c:v>0.26341827907416115</c:v>
                </c:pt>
                <c:pt idx="1">
                  <c:v>0.2380870899871895</c:v>
                </c:pt>
                <c:pt idx="2">
                  <c:v>0.22933341137950713</c:v>
                </c:pt>
                <c:pt idx="3">
                  <c:v>0.19263438022048757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FD-C44B-8DFD-ED5865393A00}"/>
            </c:ext>
          </c:extLst>
        </c:ser>
        <c:ser>
          <c:idx val="9"/>
          <c:order val="3"/>
          <c:tx>
            <c:strRef>
              <c:f>Sheet1!$J$30:$J$31</c:f>
              <c:strCache>
                <c:ptCount val="2"/>
                <c:pt idx="0">
                  <c:v>BTL</c:v>
                </c:pt>
                <c:pt idx="1">
                  <c:v>Both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6E-4E4C-BE7D-7A78C655DBE5}"/>
              </c:ext>
            </c:extLst>
          </c:dPt>
          <c:cat>
            <c:strRef>
              <c:f>(Sheet1!$A$68,Sheet1!$A$70,Sheet1!$A$72,Sheet1!$A$74)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(Sheet1!$J$69,Sheet1!$J$71,Sheet1!$J$73,Sheet1!$J$75)</c:f>
              <c:numCache>
                <c:formatCode>0.0000</c:formatCode>
                <c:ptCount val="4"/>
                <c:pt idx="0">
                  <c:v>0.23954420157177156</c:v>
                </c:pt>
                <c:pt idx="1">
                  <c:v>0.22609121649665959</c:v>
                </c:pt>
                <c:pt idx="2">
                  <c:v>0.21528478850190091</c:v>
                </c:pt>
                <c:pt idx="3">
                  <c:v>0.20447336625952461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CFD-C44B-8DFD-ED5865393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915760"/>
        <c:axId val="1173917408"/>
      </c:barChart>
      <c:catAx>
        <c:axId val="117391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73917408"/>
        <c:crosses val="autoZero"/>
        <c:auto val="1"/>
        <c:lblAlgn val="ctr"/>
        <c:lblOffset val="100"/>
        <c:noMultiLvlLbl val="0"/>
      </c:catAx>
      <c:valAx>
        <c:axId val="1173917408"/>
        <c:scaling>
          <c:orientation val="minMax"/>
          <c:max val="0.35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7391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88099010373956E-2"/>
          <c:y val="0.90427017876837046"/>
          <c:w val="0.91768190250232873"/>
          <c:h val="9.57298212316294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proportional deviation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>
        <c:manualLayout>
          <c:layoutTarget val="inner"/>
          <c:xMode val="edge"/>
          <c:yMode val="edge"/>
          <c:x val="7.1069257046386794E-2"/>
          <c:y val="0.10956953642384107"/>
          <c:w val="0.87532940292011241"/>
          <c:h val="0.724624550242477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Sheet1!$A$30:$A$31</c:f>
              <c:strCache>
                <c:ptCount val="2"/>
                <c:pt idx="0">
                  <c:v>DT</c:v>
                </c:pt>
                <c:pt idx="1">
                  <c:v>Both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(Sheet1!$A$68,Sheet1!$A$70,Sheet1!$A$72,Sheet1!$A$74)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(Sheet1!$A$69,Sheet1!$A$71,Sheet1!$A$73,Sheet1!$A$75)</c:f>
              <c:numCache>
                <c:formatCode>0.0000</c:formatCode>
                <c:ptCount val="4"/>
                <c:pt idx="0" formatCode="General">
                  <c:v>0.26511278477851591</c:v>
                </c:pt>
                <c:pt idx="1">
                  <c:v>0.24844567352667393</c:v>
                </c:pt>
                <c:pt idx="2">
                  <c:v>0.22714962221146567</c:v>
                </c:pt>
                <c:pt idx="3">
                  <c:v>0.2194534357023184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1-674D-BB66-DFD3CAF9AA57}"/>
            </c:ext>
          </c:extLst>
        </c:ser>
        <c:ser>
          <c:idx val="1"/>
          <c:order val="1"/>
          <c:tx>
            <c:strRef>
              <c:f>Sheet1!$B$30:$B$31</c:f>
              <c:strCache>
                <c:ptCount val="2"/>
                <c:pt idx="0">
                  <c:v>DT</c:v>
                </c:pt>
                <c:pt idx="1">
                  <c:v>Prolog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(Sheet1!$A$68,Sheet1!$A$70,Sheet1!$A$72,Sheet1!$A$74)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(Sheet1!$B$69,Sheet1!$B$71,Sheet1!$B$73,Sheet1!$B$75)</c:f>
              <c:numCache>
                <c:formatCode>0.0000</c:formatCode>
                <c:ptCount val="4"/>
                <c:pt idx="0" formatCode="General">
                  <c:v>0.28418926279227025</c:v>
                </c:pt>
                <c:pt idx="1">
                  <c:v>0.26830897938998644</c:v>
                </c:pt>
                <c:pt idx="2">
                  <c:v>0.25260785055263785</c:v>
                </c:pt>
                <c:pt idx="3">
                  <c:v>0.24862899473154149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01-674D-BB66-DFD3CAF9AA57}"/>
            </c:ext>
          </c:extLst>
        </c:ser>
        <c:ser>
          <c:idx val="2"/>
          <c:order val="2"/>
          <c:tx>
            <c:strRef>
              <c:f>Sheet1!$C$30:$C$31</c:f>
              <c:strCache>
                <c:ptCount val="2"/>
                <c:pt idx="0">
                  <c:v>DT</c:v>
                </c:pt>
                <c:pt idx="1">
                  <c:v>Haskell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(Sheet1!$A$68,Sheet1!$A$70,Sheet1!$A$72,Sheet1!$A$74)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(Sheet1!$C$69,Sheet1!$C$71,Sheet1!$C$73,Sheet1!$C$75)</c:f>
              <c:numCache>
                <c:formatCode>0.0000</c:formatCode>
                <c:ptCount val="4"/>
                <c:pt idx="0" formatCode="General">
                  <c:v>0.29148451257614549</c:v>
                </c:pt>
                <c:pt idx="1">
                  <c:v>0.2713236817914767</c:v>
                </c:pt>
                <c:pt idx="2">
                  <c:v>0.24498750716639783</c:v>
                </c:pt>
                <c:pt idx="3">
                  <c:v>0.24848607954456683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01-674D-BB66-DFD3CAF9AA57}"/>
            </c:ext>
          </c:extLst>
        </c:ser>
        <c:ser>
          <c:idx val="3"/>
          <c:order val="3"/>
          <c:tx>
            <c:strRef>
              <c:f>Sheet1!$D$30:$D$31</c:f>
              <c:strCache>
                <c:ptCount val="2"/>
                <c:pt idx="0">
                  <c:v>BTC</c:v>
                </c:pt>
                <c:pt idx="1">
                  <c:v>Both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(Sheet1!$A$68,Sheet1!$A$70,Sheet1!$A$72,Sheet1!$A$74)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(Sheet1!$D$69,Sheet1!$D$71,Sheet1!$D$73,Sheet1!$D$75)</c:f>
              <c:numCache>
                <c:formatCode>0.0000</c:formatCode>
                <c:ptCount val="4"/>
                <c:pt idx="0" formatCode="General">
                  <c:v>0.26504468396637282</c:v>
                </c:pt>
                <c:pt idx="1">
                  <c:v>0.2370970657024844</c:v>
                </c:pt>
                <c:pt idx="2">
                  <c:v>0.26312638601220217</c:v>
                </c:pt>
                <c:pt idx="3">
                  <c:v>0.21754781966551637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01-674D-BB66-DFD3CAF9AA57}"/>
            </c:ext>
          </c:extLst>
        </c:ser>
        <c:ser>
          <c:idx val="4"/>
          <c:order val="4"/>
          <c:tx>
            <c:strRef>
              <c:f>Sheet1!$E$30:$E$31</c:f>
              <c:strCache>
                <c:ptCount val="2"/>
                <c:pt idx="0">
                  <c:v>BTC</c:v>
                </c:pt>
                <c:pt idx="1">
                  <c:v>Prolog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(Sheet1!$A$68,Sheet1!$A$70,Sheet1!$A$72,Sheet1!$A$74)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(Sheet1!$E$69,Sheet1!$E$71,Sheet1!$E$73,Sheet1!$E$75)</c:f>
              <c:numCache>
                <c:formatCode>0.0000</c:formatCode>
                <c:ptCount val="4"/>
                <c:pt idx="0" formatCode="General">
                  <c:v>0.2791978930423813</c:v>
                </c:pt>
                <c:pt idx="1">
                  <c:v>0.26142596743619767</c:v>
                </c:pt>
                <c:pt idx="2">
                  <c:v>0.31252726115747975</c:v>
                </c:pt>
                <c:pt idx="3">
                  <c:v>0.2650035120573927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01-674D-BB66-DFD3CAF9AA57}"/>
            </c:ext>
          </c:extLst>
        </c:ser>
        <c:ser>
          <c:idx val="5"/>
          <c:order val="5"/>
          <c:tx>
            <c:strRef>
              <c:f>Sheet1!$F$30:$F$31</c:f>
              <c:strCache>
                <c:ptCount val="2"/>
                <c:pt idx="0">
                  <c:v>BTC</c:v>
                </c:pt>
                <c:pt idx="1">
                  <c:v>Haskell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(Sheet1!$A$68,Sheet1!$A$70,Sheet1!$A$72,Sheet1!$A$74)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(Sheet1!$F$69,Sheet1!$F$71,Sheet1!$F$73,Sheet1!$F$75)</c:f>
              <c:numCache>
                <c:formatCode>0.0000</c:formatCode>
                <c:ptCount val="4"/>
                <c:pt idx="0" formatCode="General">
                  <c:v>0.30310806575756732</c:v>
                </c:pt>
                <c:pt idx="1">
                  <c:v>0.27734066737848584</c:v>
                </c:pt>
                <c:pt idx="2">
                  <c:v>0.27167014865475103</c:v>
                </c:pt>
                <c:pt idx="3">
                  <c:v>0.24350915050782032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01-674D-BB66-DFD3CAF9AA57}"/>
            </c:ext>
          </c:extLst>
        </c:ser>
        <c:ser>
          <c:idx val="6"/>
          <c:order val="6"/>
          <c:tx>
            <c:strRef>
              <c:f>Sheet1!$G$30:$G$31</c:f>
              <c:strCache>
                <c:ptCount val="2"/>
                <c:pt idx="0">
                  <c:v>BT</c:v>
                </c:pt>
                <c:pt idx="1">
                  <c:v>Both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(Sheet1!$A$68,Sheet1!$A$70,Sheet1!$A$72,Sheet1!$A$74)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(Sheet1!$G$69,Sheet1!$G$71,Sheet1!$G$73,Sheet1!$G$75)</c:f>
              <c:numCache>
                <c:formatCode>0.0000</c:formatCode>
                <c:ptCount val="4"/>
                <c:pt idx="0">
                  <c:v>0.26341827907416115</c:v>
                </c:pt>
                <c:pt idx="1">
                  <c:v>0.2380870899871895</c:v>
                </c:pt>
                <c:pt idx="2">
                  <c:v>0.22933341137950713</c:v>
                </c:pt>
                <c:pt idx="3">
                  <c:v>0.19263438022048757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01-674D-BB66-DFD3CAF9AA57}"/>
            </c:ext>
          </c:extLst>
        </c:ser>
        <c:ser>
          <c:idx val="7"/>
          <c:order val="7"/>
          <c:tx>
            <c:strRef>
              <c:f>Sheet1!$H$30:$H$31</c:f>
              <c:strCache>
                <c:ptCount val="2"/>
                <c:pt idx="0">
                  <c:v>BT</c:v>
                </c:pt>
                <c:pt idx="1">
                  <c:v>Prolog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(Sheet1!$A$68,Sheet1!$A$70,Sheet1!$A$72,Sheet1!$A$74)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(Sheet1!$H$69,Sheet1!$H$71,Sheet1!$H$73,Sheet1!$H$75)</c:f>
              <c:numCache>
                <c:formatCode>0.0000</c:formatCode>
                <c:ptCount val="4"/>
                <c:pt idx="0">
                  <c:v>0.28940034868241804</c:v>
                </c:pt>
                <c:pt idx="1">
                  <c:v>0.26478569586190048</c:v>
                </c:pt>
                <c:pt idx="2">
                  <c:v>0.28165642069408192</c:v>
                </c:pt>
                <c:pt idx="3">
                  <c:v>0.22518044273205931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01-674D-BB66-DFD3CAF9AA57}"/>
            </c:ext>
          </c:extLst>
        </c:ser>
        <c:ser>
          <c:idx val="8"/>
          <c:order val="8"/>
          <c:tx>
            <c:strRef>
              <c:f>Sheet1!$I$30:$I$31</c:f>
              <c:strCache>
                <c:ptCount val="2"/>
                <c:pt idx="0">
                  <c:v>BT</c:v>
                </c:pt>
                <c:pt idx="1">
                  <c:v>Haskell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(Sheet1!$A$68,Sheet1!$A$70,Sheet1!$A$72,Sheet1!$A$74)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(Sheet1!$I$69,Sheet1!$I$71,Sheet1!$I$73,Sheet1!$I$75)</c:f>
              <c:numCache>
                <c:formatCode>0.0000</c:formatCode>
                <c:ptCount val="4"/>
                <c:pt idx="0">
                  <c:v>0.30065544207406247</c:v>
                </c:pt>
                <c:pt idx="1">
                  <c:v>0.26994969698266252</c:v>
                </c:pt>
                <c:pt idx="2">
                  <c:v>0.23321342495489333</c:v>
                </c:pt>
                <c:pt idx="3">
                  <c:v>0.24895888698433577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F01-674D-BB66-DFD3CAF9AA57}"/>
            </c:ext>
          </c:extLst>
        </c:ser>
        <c:ser>
          <c:idx val="9"/>
          <c:order val="9"/>
          <c:tx>
            <c:strRef>
              <c:f>Sheet1!$J$30:$J$31</c:f>
              <c:strCache>
                <c:ptCount val="2"/>
                <c:pt idx="0">
                  <c:v>BTL</c:v>
                </c:pt>
                <c:pt idx="1">
                  <c:v>Both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(Sheet1!$A$68,Sheet1!$A$70,Sheet1!$A$72,Sheet1!$A$74)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(Sheet1!$J$69,Sheet1!$J$71,Sheet1!$J$73,Sheet1!$J$75)</c:f>
              <c:numCache>
                <c:formatCode>0.0000</c:formatCode>
                <c:ptCount val="4"/>
                <c:pt idx="0">
                  <c:v>0.23954420157177156</c:v>
                </c:pt>
                <c:pt idx="1">
                  <c:v>0.22609121649665959</c:v>
                </c:pt>
                <c:pt idx="2">
                  <c:v>0.21528478850190091</c:v>
                </c:pt>
                <c:pt idx="3">
                  <c:v>0.20447336625952461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F01-674D-BB66-DFD3CAF9AA57}"/>
            </c:ext>
          </c:extLst>
        </c:ser>
        <c:ser>
          <c:idx val="10"/>
          <c:order val="10"/>
          <c:tx>
            <c:strRef>
              <c:f>Sheet1!$K$30:$K$31</c:f>
              <c:strCache>
                <c:ptCount val="2"/>
                <c:pt idx="0">
                  <c:v>BTL</c:v>
                </c:pt>
                <c:pt idx="1">
                  <c:v>Prolog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(Sheet1!$A$68,Sheet1!$A$70,Sheet1!$A$72,Sheet1!$A$74)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(Sheet1!$J$69,Sheet1!$J$71,Sheet1!$J$73,Sheet1!$J$75)</c:f>
              <c:numCache>
                <c:formatCode>0.0000</c:formatCode>
                <c:ptCount val="4"/>
                <c:pt idx="0">
                  <c:v>0.23954420157177156</c:v>
                </c:pt>
                <c:pt idx="1">
                  <c:v>0.22609121649665959</c:v>
                </c:pt>
                <c:pt idx="2">
                  <c:v>0.21528478850190091</c:v>
                </c:pt>
                <c:pt idx="3">
                  <c:v>0.20447336625952461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F01-674D-BB66-DFD3CAF9AA57}"/>
            </c:ext>
          </c:extLst>
        </c:ser>
        <c:ser>
          <c:idx val="11"/>
          <c:order val="11"/>
          <c:tx>
            <c:strRef>
              <c:f>Sheet1!$L$30:$L$31</c:f>
              <c:strCache>
                <c:ptCount val="2"/>
                <c:pt idx="0">
                  <c:v>BTL</c:v>
                </c:pt>
                <c:pt idx="1">
                  <c:v>Haskell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(Sheet1!$A$68,Sheet1!$A$70,Sheet1!$A$72,Sheet1!$A$74)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(Sheet1!$L$69,Sheet1!$L$71,Sheet1!$L$73,Sheet1!$L$75)</c:f>
              <c:numCache>
                <c:formatCode>0.0000</c:formatCode>
                <c:ptCount val="4"/>
                <c:pt idx="0">
                  <c:v>0.30036969297641469</c:v>
                </c:pt>
                <c:pt idx="1">
                  <c:v>0.27056909427478598</c:v>
                </c:pt>
                <c:pt idx="2">
                  <c:v>0.23397284714164127</c:v>
                </c:pt>
                <c:pt idx="3">
                  <c:v>0.24661225175308465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F01-674D-BB66-DFD3CAF9A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915760"/>
        <c:axId val="1173917408"/>
      </c:barChart>
      <c:catAx>
        <c:axId val="117391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73917408"/>
        <c:crosses val="autoZero"/>
        <c:auto val="1"/>
        <c:lblAlgn val="ctr"/>
        <c:lblOffset val="100"/>
        <c:noMultiLvlLbl val="0"/>
      </c:catAx>
      <c:valAx>
        <c:axId val="1173917408"/>
        <c:scaling>
          <c:orientation val="minMax"/>
          <c:max val="0.35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7391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88099010373956E-2"/>
          <c:y val="0.90427017876837046"/>
          <c:w val="0.91768190250232873"/>
          <c:h val="9.57298212316294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R-Correlatiecoëfficiënt Haskell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>
        <c:manualLayout>
          <c:layoutTarget val="inner"/>
          <c:xMode val="edge"/>
          <c:yMode val="edge"/>
          <c:x val="7.1069257046386794E-2"/>
          <c:y val="0.10956953642384107"/>
          <c:w val="0.87532940292011241"/>
          <c:h val="0.72462455024247796"/>
        </c:manualLayout>
      </c:layout>
      <c:barChart>
        <c:barDir val="col"/>
        <c:grouping val="clustered"/>
        <c:varyColors val="0"/>
        <c:ser>
          <c:idx val="2"/>
          <c:order val="0"/>
          <c:tx>
            <c:v>DT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(Sheet1!$A$32,Sheet1!$A$34,Sheet1!$A$36,Sheet1!$A$38)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(Sheet1!$C$33,Sheet1!$C$35,Sheet1!$C$37,Sheet1!$C$39)</c:f>
              <c:numCache>
                <c:formatCode>0.0000</c:formatCode>
                <c:ptCount val="4"/>
                <c:pt idx="0" formatCode="General">
                  <c:v>0.15049836764078695</c:v>
                </c:pt>
                <c:pt idx="1">
                  <c:v>1.2818848476471557E-2</c:v>
                </c:pt>
                <c:pt idx="2">
                  <c:v>0.22116658445297621</c:v>
                </c:pt>
                <c:pt idx="3">
                  <c:v>0.3854788221846302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F8-A241-BEEC-8A2C269CC50F}"/>
            </c:ext>
          </c:extLst>
        </c:ser>
        <c:ser>
          <c:idx val="5"/>
          <c:order val="1"/>
          <c:tx>
            <c:v>BTC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(Sheet1!$A$32,Sheet1!$A$34,Sheet1!$A$36,Sheet1!$A$38)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(Sheet1!$F$33,Sheet1!$F$35,Sheet1!$F$37,Sheet1!$F$39)</c:f>
              <c:numCache>
                <c:formatCode>0.0000</c:formatCode>
                <c:ptCount val="4"/>
                <c:pt idx="0" formatCode="General">
                  <c:v>0.11620140763858268</c:v>
                </c:pt>
                <c:pt idx="1">
                  <c:v>9.8448744420434178E-2</c:v>
                </c:pt>
                <c:pt idx="2">
                  <c:v>0.16208393484360176</c:v>
                </c:pt>
                <c:pt idx="3">
                  <c:v>0.4112050264239922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F8-A241-BEEC-8A2C269CC50F}"/>
            </c:ext>
          </c:extLst>
        </c:ser>
        <c:ser>
          <c:idx val="8"/>
          <c:order val="2"/>
          <c:tx>
            <c:v>BT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(Sheet1!$A$32,Sheet1!$A$34,Sheet1!$A$36,Sheet1!$A$38)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(Sheet1!$I$35,Sheet1!$I$33,Sheet1!$I$37,Sheet1!$I$39)</c:f>
              <c:numCache>
                <c:formatCode>0.0000</c:formatCode>
                <c:ptCount val="4"/>
                <c:pt idx="0">
                  <c:v>0.17665183690259012</c:v>
                </c:pt>
                <c:pt idx="1">
                  <c:v>5.0938341991724485E-2</c:v>
                </c:pt>
                <c:pt idx="2">
                  <c:v>0.31296087641686682</c:v>
                </c:pt>
                <c:pt idx="3">
                  <c:v>0.42758849262582682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F8-A241-BEEC-8A2C269CC50F}"/>
            </c:ext>
          </c:extLst>
        </c:ser>
        <c:ser>
          <c:idx val="11"/>
          <c:order val="3"/>
          <c:tx>
            <c:v>BTL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(Sheet1!$A$32,Sheet1!$A$34,Sheet1!$A$36,Sheet1!$A$38)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(Sheet1!$L$33,Sheet1!$L$35,Sheet1!$L$37,Sheet1!$L$39)</c:f>
              <c:numCache>
                <c:formatCode>0.0000</c:formatCode>
                <c:ptCount val="4"/>
                <c:pt idx="0">
                  <c:v>4.4538765608250382E-2</c:v>
                </c:pt>
                <c:pt idx="1">
                  <c:v>0.19422977497390931</c:v>
                </c:pt>
                <c:pt idx="2">
                  <c:v>0.33084688308890448</c:v>
                </c:pt>
                <c:pt idx="3">
                  <c:v>0.43496062774684929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F8-A241-BEEC-8A2C269CC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915760"/>
        <c:axId val="1173917408"/>
      </c:barChart>
      <c:catAx>
        <c:axId val="117391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73917408"/>
        <c:crosses val="autoZero"/>
        <c:auto val="1"/>
        <c:lblAlgn val="ctr"/>
        <c:lblOffset val="100"/>
        <c:noMultiLvlLbl val="0"/>
      </c:catAx>
      <c:valAx>
        <c:axId val="1173917408"/>
        <c:scaling>
          <c:orientation val="minMax"/>
          <c:max val="0.55000000000000004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7391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88099010373956E-2"/>
          <c:y val="0.90427017876837046"/>
          <c:w val="0.91768190250232873"/>
          <c:h val="9.57298212316294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R-Correlatiecoëfficiënt Prolog/Haskell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>
        <c:manualLayout>
          <c:layoutTarget val="inner"/>
          <c:xMode val="edge"/>
          <c:yMode val="edge"/>
          <c:x val="7.1069257046386794E-2"/>
          <c:y val="0.10956953642384107"/>
          <c:w val="0.87532940292011241"/>
          <c:h val="0.7246245502424779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Sheet1!$B$30:$B$31</c:f>
              <c:strCache>
                <c:ptCount val="2"/>
                <c:pt idx="0">
                  <c:v>DT</c:v>
                </c:pt>
                <c:pt idx="1">
                  <c:v>Prolog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(Sheet1!$A$32,Sheet1!$A$34,Sheet1!$A$36,Sheet1!$A$38)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(Sheet1!$B$33,Sheet1!$B$35,Sheet1!$B$37,Sheet1!$B$39)</c:f>
              <c:numCache>
                <c:formatCode>0.0000</c:formatCode>
                <c:ptCount val="4"/>
                <c:pt idx="0" formatCode="General">
                  <c:v>8.0520607345824363E-2</c:v>
                </c:pt>
                <c:pt idx="1">
                  <c:v>5.7637422747294963E-2</c:v>
                </c:pt>
                <c:pt idx="2">
                  <c:v>0.24139985365736791</c:v>
                </c:pt>
                <c:pt idx="3">
                  <c:v>0.34908146601938272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E-7B4F-A4BE-7B0A2632BAB7}"/>
            </c:ext>
          </c:extLst>
        </c:ser>
        <c:ser>
          <c:idx val="4"/>
          <c:order val="1"/>
          <c:tx>
            <c:strRef>
              <c:f>Sheet1!$E$30:$E$31</c:f>
              <c:strCache>
                <c:ptCount val="2"/>
                <c:pt idx="0">
                  <c:v>BTC</c:v>
                </c:pt>
                <c:pt idx="1">
                  <c:v>Prolog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(Sheet1!$A$32,Sheet1!$A$34,Sheet1!$A$36,Sheet1!$A$38)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(Sheet1!$E$33,Sheet1!$E$35,Sheet1!$E$37,Sheet1!$E$39)</c:f>
              <c:numCache>
                <c:formatCode>0.0000</c:formatCode>
                <c:ptCount val="4"/>
                <c:pt idx="0" formatCode="General">
                  <c:v>0.18942119549510023</c:v>
                </c:pt>
                <c:pt idx="1">
                  <c:v>0.17264867288724536</c:v>
                </c:pt>
                <c:pt idx="2">
                  <c:v>-3.4716291989227558E-3</c:v>
                </c:pt>
                <c:pt idx="3">
                  <c:v>0.2464874253104988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AE-7B4F-A4BE-7B0A2632BAB7}"/>
            </c:ext>
          </c:extLst>
        </c:ser>
        <c:ser>
          <c:idx val="7"/>
          <c:order val="2"/>
          <c:tx>
            <c:strRef>
              <c:f>Sheet1!$H$30:$H$31</c:f>
              <c:strCache>
                <c:ptCount val="2"/>
                <c:pt idx="0">
                  <c:v>BT</c:v>
                </c:pt>
                <c:pt idx="1">
                  <c:v>Prolog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(Sheet1!$A$32,Sheet1!$A$34,Sheet1!$A$36,Sheet1!$A$38)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(Sheet1!$H$33,Sheet1!$H$35,Sheet1!$H$37,Sheet1!$H$39)</c:f>
              <c:numCache>
                <c:formatCode>0.0000</c:formatCode>
                <c:ptCount val="4"/>
                <c:pt idx="0">
                  <c:v>6.1190221377470981E-2</c:v>
                </c:pt>
                <c:pt idx="1">
                  <c:v>0.1908758360757675</c:v>
                </c:pt>
                <c:pt idx="2">
                  <c:v>0.11794993413371284</c:v>
                </c:pt>
                <c:pt idx="3">
                  <c:v>0.44898302395647166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AE-7B4F-A4BE-7B0A2632BAB7}"/>
            </c:ext>
          </c:extLst>
        </c:ser>
        <c:ser>
          <c:idx val="10"/>
          <c:order val="3"/>
          <c:tx>
            <c:strRef>
              <c:f>Sheet1!$K$30:$K$31</c:f>
              <c:strCache>
                <c:ptCount val="2"/>
                <c:pt idx="0">
                  <c:v>BTL</c:v>
                </c:pt>
                <c:pt idx="1">
                  <c:v>Prolog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(Sheet1!$A$32,Sheet1!$A$34,Sheet1!$A$36,Sheet1!$A$38)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(Sheet1!$K$33,Sheet1!$K$35,Sheet1!$K$37,Sheet1!$K$39)</c:f>
              <c:numCache>
                <c:formatCode>0.0000</c:formatCode>
                <c:ptCount val="4"/>
                <c:pt idx="0">
                  <c:v>0.12887469001877505</c:v>
                </c:pt>
                <c:pt idx="1">
                  <c:v>0.28202653283377377</c:v>
                </c:pt>
                <c:pt idx="2">
                  <c:v>8.2451230433673889E-2</c:v>
                </c:pt>
                <c:pt idx="3">
                  <c:v>0.35599505356856254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AE-7B4F-A4BE-7B0A2632BAB7}"/>
            </c:ext>
          </c:extLst>
        </c:ser>
        <c:ser>
          <c:idx val="2"/>
          <c:order val="4"/>
          <c:tx>
            <c:strRef>
              <c:f>Sheet1!$C$30:$C$31</c:f>
              <c:strCache>
                <c:ptCount val="2"/>
                <c:pt idx="0">
                  <c:v>DT</c:v>
                </c:pt>
                <c:pt idx="1">
                  <c:v>Haskell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(Sheet1!$A$32,Sheet1!$A$34,Sheet1!$A$36,Sheet1!$A$38)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(Sheet1!$C$33,Sheet1!$C$35,Sheet1!$C$37,Sheet1!$C$39)</c:f>
              <c:numCache>
                <c:formatCode>0.0000</c:formatCode>
                <c:ptCount val="4"/>
                <c:pt idx="0" formatCode="General">
                  <c:v>0.15049836764078695</c:v>
                </c:pt>
                <c:pt idx="1">
                  <c:v>1.2818848476471557E-2</c:v>
                </c:pt>
                <c:pt idx="2">
                  <c:v>0.22116658445297621</c:v>
                </c:pt>
                <c:pt idx="3">
                  <c:v>0.3854788221846302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AE-7B4F-A4BE-7B0A2632BAB7}"/>
            </c:ext>
          </c:extLst>
        </c:ser>
        <c:ser>
          <c:idx val="5"/>
          <c:order val="5"/>
          <c:tx>
            <c:strRef>
              <c:f>Sheet1!$F$30:$F$31</c:f>
              <c:strCache>
                <c:ptCount val="2"/>
                <c:pt idx="0">
                  <c:v>BTC</c:v>
                </c:pt>
                <c:pt idx="1">
                  <c:v>Haskell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(Sheet1!$A$32,Sheet1!$A$34,Sheet1!$A$36,Sheet1!$A$38)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(Sheet1!$F$33,Sheet1!$F$35,Sheet1!$F$37,Sheet1!$F$39)</c:f>
              <c:numCache>
                <c:formatCode>0.0000</c:formatCode>
                <c:ptCount val="4"/>
                <c:pt idx="0" formatCode="General">
                  <c:v>0.11620140763858268</c:v>
                </c:pt>
                <c:pt idx="1">
                  <c:v>9.8448744420434178E-2</c:v>
                </c:pt>
                <c:pt idx="2">
                  <c:v>0.16208393484360176</c:v>
                </c:pt>
                <c:pt idx="3">
                  <c:v>0.4112050264239922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AE-7B4F-A4BE-7B0A2632BAB7}"/>
            </c:ext>
          </c:extLst>
        </c:ser>
        <c:ser>
          <c:idx val="8"/>
          <c:order val="6"/>
          <c:tx>
            <c:strRef>
              <c:f>Sheet1!$I$30:$I$31</c:f>
              <c:strCache>
                <c:ptCount val="2"/>
                <c:pt idx="0">
                  <c:v>BT</c:v>
                </c:pt>
                <c:pt idx="1">
                  <c:v>Haskell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(Sheet1!$A$32,Sheet1!$A$34,Sheet1!$A$36,Sheet1!$A$38)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(Sheet1!$I$35,Sheet1!$I$33,Sheet1!$I$37,Sheet1!$I$39)</c:f>
              <c:numCache>
                <c:formatCode>0.0000</c:formatCode>
                <c:ptCount val="4"/>
                <c:pt idx="0">
                  <c:v>0.17665183690259012</c:v>
                </c:pt>
                <c:pt idx="1">
                  <c:v>5.0938341991724485E-2</c:v>
                </c:pt>
                <c:pt idx="2">
                  <c:v>0.31296087641686682</c:v>
                </c:pt>
                <c:pt idx="3">
                  <c:v>0.42758849262582682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AE-7B4F-A4BE-7B0A2632BAB7}"/>
            </c:ext>
          </c:extLst>
        </c:ser>
        <c:ser>
          <c:idx val="11"/>
          <c:order val="7"/>
          <c:tx>
            <c:strRef>
              <c:f>Sheet1!$L$30:$L$31</c:f>
              <c:strCache>
                <c:ptCount val="2"/>
                <c:pt idx="0">
                  <c:v>BTL</c:v>
                </c:pt>
                <c:pt idx="1">
                  <c:v>Haskell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(Sheet1!$A$32,Sheet1!$A$34,Sheet1!$A$36,Sheet1!$A$38)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(Sheet1!$L$33,Sheet1!$L$35,Sheet1!$L$37,Sheet1!$L$39)</c:f>
              <c:numCache>
                <c:formatCode>0.0000</c:formatCode>
                <c:ptCount val="4"/>
                <c:pt idx="0">
                  <c:v>4.4538765608250382E-2</c:v>
                </c:pt>
                <c:pt idx="1">
                  <c:v>0.19422977497390931</c:v>
                </c:pt>
                <c:pt idx="2">
                  <c:v>0.33084688308890448</c:v>
                </c:pt>
                <c:pt idx="3">
                  <c:v>0.43496062774684929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AE-7B4F-A4BE-7B0A2632B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915760"/>
        <c:axId val="1173917408"/>
      </c:barChart>
      <c:catAx>
        <c:axId val="117391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73917408"/>
        <c:crosses val="autoZero"/>
        <c:auto val="1"/>
        <c:lblAlgn val="ctr"/>
        <c:lblOffset val="100"/>
        <c:noMultiLvlLbl val="0"/>
      </c:catAx>
      <c:valAx>
        <c:axId val="1173917408"/>
        <c:scaling>
          <c:orientation val="minMax"/>
          <c:max val="0.55000000000000004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7391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88099010373956E-2"/>
          <c:y val="0.90427017876837046"/>
          <c:w val="0.91768190250232873"/>
          <c:h val="9.57298212316294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Gemiddelde Deviatie Prolog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>
        <c:manualLayout>
          <c:layoutTarget val="inner"/>
          <c:xMode val="edge"/>
          <c:yMode val="edge"/>
          <c:x val="7.1069257046386794E-2"/>
          <c:y val="0.10956953642384107"/>
          <c:w val="0.87532940292011241"/>
          <c:h val="0.72462455024247796"/>
        </c:manualLayout>
      </c:layout>
      <c:barChart>
        <c:barDir val="col"/>
        <c:grouping val="clustered"/>
        <c:varyColors val="0"/>
        <c:ser>
          <c:idx val="1"/>
          <c:order val="0"/>
          <c:tx>
            <c:v>DT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(Sheet1!$A$68,Sheet1!$A$70,Sheet1!$A$72,Sheet1!$A$74)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(Sheet1!$B$69,Sheet1!$B$71,Sheet1!$B$73,Sheet1!$B$75)</c:f>
              <c:numCache>
                <c:formatCode>0.0000</c:formatCode>
                <c:ptCount val="4"/>
                <c:pt idx="0" formatCode="General">
                  <c:v>0.28418926279227025</c:v>
                </c:pt>
                <c:pt idx="1">
                  <c:v>0.26830897938998644</c:v>
                </c:pt>
                <c:pt idx="2">
                  <c:v>0.25260785055263785</c:v>
                </c:pt>
                <c:pt idx="3">
                  <c:v>0.24862899473154149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A-2A46-B956-02B9477E8739}"/>
            </c:ext>
          </c:extLst>
        </c:ser>
        <c:ser>
          <c:idx val="4"/>
          <c:order val="1"/>
          <c:tx>
            <c:v>BTC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(Sheet1!$A$68,Sheet1!$A$70,Sheet1!$A$72,Sheet1!$A$74)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(Sheet1!$E$69,Sheet1!$E$71,Sheet1!$E$73,Sheet1!$E$75)</c:f>
              <c:numCache>
                <c:formatCode>0.0000</c:formatCode>
                <c:ptCount val="4"/>
                <c:pt idx="0" formatCode="General">
                  <c:v>0.2791978930423813</c:v>
                </c:pt>
                <c:pt idx="1">
                  <c:v>0.26142596743619767</c:v>
                </c:pt>
                <c:pt idx="2">
                  <c:v>0.31252726115747975</c:v>
                </c:pt>
                <c:pt idx="3">
                  <c:v>0.2650035120573927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BA-2A46-B956-02B9477E8739}"/>
            </c:ext>
          </c:extLst>
        </c:ser>
        <c:ser>
          <c:idx val="7"/>
          <c:order val="2"/>
          <c:tx>
            <c:v>BT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(Sheet1!$A$68,Sheet1!$A$70,Sheet1!$A$72,Sheet1!$A$74)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(Sheet1!$H$69,Sheet1!$H$71,Sheet1!$H$73,Sheet1!$H$75)</c:f>
              <c:numCache>
                <c:formatCode>0.0000</c:formatCode>
                <c:ptCount val="4"/>
                <c:pt idx="0">
                  <c:v>0.28940034868241804</c:v>
                </c:pt>
                <c:pt idx="1">
                  <c:v>0.26478569586190048</c:v>
                </c:pt>
                <c:pt idx="2">
                  <c:v>0.28165642069408192</c:v>
                </c:pt>
                <c:pt idx="3">
                  <c:v>0.22518044273205931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BA-2A46-B956-02B9477E8739}"/>
            </c:ext>
          </c:extLst>
        </c:ser>
        <c:ser>
          <c:idx val="10"/>
          <c:order val="3"/>
          <c:tx>
            <c:v>BTL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FBA-2A46-B956-02B9477E8739}"/>
              </c:ext>
            </c:extLst>
          </c:dPt>
          <c:cat>
            <c:strRef>
              <c:f>(Sheet1!$A$68,Sheet1!$A$70,Sheet1!$A$72,Sheet1!$A$74)</c:f>
              <c:strCache>
                <c:ptCount val="4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</c:strCache>
            </c:strRef>
          </c:cat>
          <c:val>
            <c:numRef>
              <c:f>(Sheet1!$J$69,Sheet1!$J$71,Sheet1!$J$73,Sheet1!$J$75)</c:f>
              <c:numCache>
                <c:formatCode>0.0000</c:formatCode>
                <c:ptCount val="4"/>
                <c:pt idx="0">
                  <c:v>0.23954420157177156</c:v>
                </c:pt>
                <c:pt idx="1">
                  <c:v>0.22609121649665959</c:v>
                </c:pt>
                <c:pt idx="2">
                  <c:v>0.21528478850190091</c:v>
                </c:pt>
                <c:pt idx="3">
                  <c:v>0.20447336625952461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BA-2A46-B956-02B9477E8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915760"/>
        <c:axId val="1173917408"/>
      </c:barChart>
      <c:catAx>
        <c:axId val="117391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73917408"/>
        <c:crosses val="autoZero"/>
        <c:auto val="1"/>
        <c:lblAlgn val="ctr"/>
        <c:lblOffset val="100"/>
        <c:noMultiLvlLbl val="0"/>
      </c:catAx>
      <c:valAx>
        <c:axId val="1173917408"/>
        <c:scaling>
          <c:orientation val="minMax"/>
          <c:max val="0.35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7391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88099010373956E-2"/>
          <c:y val="0.90427017876837046"/>
          <c:w val="0.91768190250232873"/>
          <c:h val="9.57298212316294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39</xdr:row>
      <xdr:rowOff>76200</xdr:rowOff>
    </xdr:from>
    <xdr:to>
      <xdr:col>12</xdr:col>
      <xdr:colOff>196850</xdr:colOff>
      <xdr:row>58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7B05C7-80E3-4943-9774-134A63064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773878</xdr:colOff>
      <xdr:row>79</xdr:row>
      <xdr:rowOff>23018</xdr:rowOff>
    </xdr:from>
    <xdr:to>
      <xdr:col>29</xdr:col>
      <xdr:colOff>754827</xdr:colOff>
      <xdr:row>98</xdr:row>
      <xdr:rowOff>61119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5D0D2D-2C15-6E48-9E0A-9CA64CE89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85910</xdr:colOff>
      <xdr:row>39</xdr:row>
      <xdr:rowOff>70971</xdr:rowOff>
    </xdr:from>
    <xdr:to>
      <xdr:col>37</xdr:col>
      <xdr:colOff>752660</xdr:colOff>
      <xdr:row>58</xdr:row>
      <xdr:rowOff>109071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E16424-CB44-E34F-99DA-C112BCBC4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669768</xdr:colOff>
      <xdr:row>38</xdr:row>
      <xdr:rowOff>190500</xdr:rowOff>
    </xdr:from>
    <xdr:to>
      <xdr:col>46</xdr:col>
      <xdr:colOff>522040</xdr:colOff>
      <xdr:row>58</xdr:row>
      <xdr:rowOff>19423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7C1D770-E241-2448-9DD3-9061CE45E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289858</xdr:colOff>
      <xdr:row>79</xdr:row>
      <xdr:rowOff>143435</xdr:rowOff>
    </xdr:from>
    <xdr:to>
      <xdr:col>38</xdr:col>
      <xdr:colOff>131109</xdr:colOff>
      <xdr:row>98</xdr:row>
      <xdr:rowOff>181535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8F8AE6B-DF48-384D-8479-BF53B118B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420205</xdr:colOff>
      <xdr:row>78</xdr:row>
      <xdr:rowOff>146694</xdr:rowOff>
    </xdr:from>
    <xdr:to>
      <xdr:col>46</xdr:col>
      <xdr:colOff>245994</xdr:colOff>
      <xdr:row>97</xdr:row>
      <xdr:rowOff>184057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177F3E4-D459-4246-AF70-699E68D0B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747058</xdr:colOff>
      <xdr:row>39</xdr:row>
      <xdr:rowOff>14941</xdr:rowOff>
    </xdr:from>
    <xdr:to>
      <xdr:col>20</xdr:col>
      <xdr:colOff>614456</xdr:colOff>
      <xdr:row>58</xdr:row>
      <xdr:rowOff>53041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2E8205-2B2B-824D-AA28-959C0E559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505919</xdr:colOff>
      <xdr:row>38</xdr:row>
      <xdr:rowOff>202196</xdr:rowOff>
    </xdr:from>
    <xdr:to>
      <xdr:col>29</xdr:col>
      <xdr:colOff>373316</xdr:colOff>
      <xdr:row>58</xdr:row>
      <xdr:rowOff>33875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2C38361-F385-734A-A38E-7AE5412A2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150467</xdr:colOff>
      <xdr:row>80</xdr:row>
      <xdr:rowOff>55218</xdr:rowOff>
    </xdr:from>
    <xdr:to>
      <xdr:col>12</xdr:col>
      <xdr:colOff>290167</xdr:colOff>
      <xdr:row>99</xdr:row>
      <xdr:rowOff>93318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071C011-7EBD-2549-A27E-344613123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127000</xdr:colOff>
      <xdr:row>80</xdr:row>
      <xdr:rowOff>0</xdr:rowOff>
    </xdr:from>
    <xdr:to>
      <xdr:col>21</xdr:col>
      <xdr:colOff>107950</xdr:colOff>
      <xdr:row>99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DCCAB78-F738-6942-AAF0-3129C4FC2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118</xdr:row>
      <xdr:rowOff>62459</xdr:rowOff>
    </xdr:from>
    <xdr:to>
      <xdr:col>11</xdr:col>
      <xdr:colOff>408740</xdr:colOff>
      <xdr:row>137</xdr:row>
      <xdr:rowOff>99822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6DC1370-9D10-FF49-A196-5364C2FA3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333114</xdr:colOff>
      <xdr:row>118</xdr:row>
      <xdr:rowOff>124919</xdr:rowOff>
    </xdr:from>
    <xdr:to>
      <xdr:col>20</xdr:col>
      <xdr:colOff>158903</xdr:colOff>
      <xdr:row>137</xdr:row>
      <xdr:rowOff>162282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5A55922-506F-AE47-9938-90331C7C0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29</xdr:col>
      <xdr:colOff>192889</xdr:colOff>
      <xdr:row>118</xdr:row>
      <xdr:rowOff>58172</xdr:rowOff>
    </xdr:from>
    <xdr:to>
      <xdr:col>37</xdr:col>
      <xdr:colOff>18677</xdr:colOff>
      <xdr:row>137</xdr:row>
      <xdr:rowOff>95535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174865C-3285-2349-A619-0044AE811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397717</xdr:colOff>
      <xdr:row>119</xdr:row>
      <xdr:rowOff>129205</xdr:rowOff>
    </xdr:from>
    <xdr:to>
      <xdr:col>28</xdr:col>
      <xdr:colOff>223507</xdr:colOff>
      <xdr:row>138</xdr:row>
      <xdr:rowOff>166568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20790FC-9678-8749-A26D-3187EC507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38</xdr:col>
      <xdr:colOff>208196</xdr:colOff>
      <xdr:row>119</xdr:row>
      <xdr:rowOff>0</xdr:rowOff>
    </xdr:from>
    <xdr:to>
      <xdr:col>46</xdr:col>
      <xdr:colOff>33985</xdr:colOff>
      <xdr:row>138</xdr:row>
      <xdr:rowOff>37363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97F5BC3-EA17-C345-8744-0582F9C58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38</xdr:col>
      <xdr:colOff>461767</xdr:colOff>
      <xdr:row>154</xdr:row>
      <xdr:rowOff>79868</xdr:rowOff>
    </xdr:from>
    <xdr:to>
      <xdr:col>46</xdr:col>
      <xdr:colOff>356799</xdr:colOff>
      <xdr:row>173</xdr:row>
      <xdr:rowOff>33953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9EE2F9E-54A5-3B4F-BB73-72E28D6FF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21</xdr:col>
      <xdr:colOff>91889</xdr:colOff>
      <xdr:row>154</xdr:row>
      <xdr:rowOff>8218</xdr:rowOff>
    </xdr:from>
    <xdr:to>
      <xdr:col>28</xdr:col>
      <xdr:colOff>808686</xdr:colOff>
      <xdr:row>172</xdr:row>
      <xdr:rowOff>167744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578F798-45ED-B24C-9490-695D0647C6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464670</xdr:colOff>
      <xdr:row>154</xdr:row>
      <xdr:rowOff>183029</xdr:rowOff>
    </xdr:from>
    <xdr:to>
      <xdr:col>37</xdr:col>
      <xdr:colOff>359702</xdr:colOff>
      <xdr:row>173</xdr:row>
      <xdr:rowOff>137113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705C009-C054-E64E-8516-6EF5351BA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812800</xdr:colOff>
      <xdr:row>154</xdr:row>
      <xdr:rowOff>25400</xdr:rowOff>
    </xdr:from>
    <xdr:to>
      <xdr:col>20</xdr:col>
      <xdr:colOff>707832</xdr:colOff>
      <xdr:row>172</xdr:row>
      <xdr:rowOff>182685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D59198F-4599-F747-8553-63DFA877C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279400</xdr:colOff>
      <xdr:row>153</xdr:row>
      <xdr:rowOff>177800</xdr:rowOff>
    </xdr:from>
    <xdr:to>
      <xdr:col>12</xdr:col>
      <xdr:colOff>199832</xdr:colOff>
      <xdr:row>172</xdr:row>
      <xdr:rowOff>131885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DCFB204-C284-CB48-8949-55E3A2F1A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110067</xdr:colOff>
      <xdr:row>187</xdr:row>
      <xdr:rowOff>88901</xdr:rowOff>
    </xdr:from>
    <xdr:to>
      <xdr:col>9</xdr:col>
      <xdr:colOff>558800</xdr:colOff>
      <xdr:row>203</xdr:row>
      <xdr:rowOff>135467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0A5597-B700-8242-87DC-C9DAD5C0F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795866</xdr:colOff>
      <xdr:row>187</xdr:row>
      <xdr:rowOff>101600</xdr:rowOff>
    </xdr:from>
    <xdr:to>
      <xdr:col>16</xdr:col>
      <xdr:colOff>804332</xdr:colOff>
      <xdr:row>203</xdr:row>
      <xdr:rowOff>148166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3F8E112-756E-074A-93B1-FBAABCE86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25</xdr:col>
      <xdr:colOff>26396</xdr:colOff>
      <xdr:row>188</xdr:row>
      <xdr:rowOff>112059</xdr:rowOff>
    </xdr:from>
    <xdr:to>
      <xdr:col>31</xdr:col>
      <xdr:colOff>475130</xdr:colOff>
      <xdr:row>204</xdr:row>
      <xdr:rowOff>158625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063DB43-20CB-D545-957D-C32F11669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18</xdr:col>
      <xdr:colOff>92884</xdr:colOff>
      <xdr:row>187</xdr:row>
      <xdr:rowOff>161115</xdr:rowOff>
    </xdr:from>
    <xdr:to>
      <xdr:col>24</xdr:col>
      <xdr:colOff>541618</xdr:colOff>
      <xdr:row>204</xdr:row>
      <xdr:rowOff>2240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6A4E173-E6DE-824F-BFB3-70AB0087E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32</xdr:col>
      <xdr:colOff>0</xdr:colOff>
      <xdr:row>189</xdr:row>
      <xdr:rowOff>0</xdr:rowOff>
    </xdr:from>
    <xdr:to>
      <xdr:col>38</xdr:col>
      <xdr:colOff>448733</xdr:colOff>
      <xdr:row>205</xdr:row>
      <xdr:rowOff>46566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84BE220-2BDD-6346-B64B-D3681E1F6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112060</xdr:colOff>
      <xdr:row>12</xdr:row>
      <xdr:rowOff>37353</xdr:rowOff>
    </xdr:from>
    <xdr:to>
      <xdr:col>12</xdr:col>
      <xdr:colOff>143810</xdr:colOff>
      <xdr:row>26</xdr:row>
      <xdr:rowOff>9711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D88753B9-D09C-9641-92F1-1B9A891C9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</xdr:col>
      <xdr:colOff>429559</xdr:colOff>
      <xdr:row>12</xdr:row>
      <xdr:rowOff>130736</xdr:rowOff>
    </xdr:from>
    <xdr:to>
      <xdr:col>21</xdr:col>
      <xdr:colOff>125133</xdr:colOff>
      <xdr:row>26</xdr:row>
      <xdr:rowOff>103094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92B28BDE-7745-8C4F-8148-FF8CFE7BA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21</xdr:col>
      <xdr:colOff>280147</xdr:colOff>
      <xdr:row>12</xdr:row>
      <xdr:rowOff>37353</xdr:rowOff>
    </xdr:from>
    <xdr:to>
      <xdr:col>29</xdr:col>
      <xdr:colOff>797485</xdr:colOff>
      <xdr:row>26</xdr:row>
      <xdr:rowOff>9711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139E1BE-F4CA-1241-8ADF-C463CE907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30</xdr:col>
      <xdr:colOff>205441</xdr:colOff>
      <xdr:row>11</xdr:row>
      <xdr:rowOff>168088</xdr:rowOff>
    </xdr:from>
    <xdr:to>
      <xdr:col>38</xdr:col>
      <xdr:colOff>722780</xdr:colOff>
      <xdr:row>25</xdr:row>
      <xdr:rowOff>140447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E921023F-0D19-9049-8375-DE5C9E9E7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40</xdr:col>
      <xdr:colOff>0</xdr:colOff>
      <xdr:row>12</xdr:row>
      <xdr:rowOff>0</xdr:rowOff>
    </xdr:from>
    <xdr:to>
      <xdr:col>48</xdr:col>
      <xdr:colOff>517339</xdr:colOff>
      <xdr:row>25</xdr:row>
      <xdr:rowOff>177800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C195242B-C1BC-FB4C-8E98-218365134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617DT.r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1819BTC.r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1819BT.r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1819BTL.r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1920DT.r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1920BTC.r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1920BT.r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1920BTL.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1617-BTWS-Only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1617-BTWSAT-Only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1617-BTWSKC-Onl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617BTC.r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1617-BTWSATKC-Only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1718-BTWS-Only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1718-BTWSAT-Only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1718-BTWSKC-Only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1718-BTWSATKC-Only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1819-BTWS-Only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1819-BTWSAT-Only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1819-BTWSKC-Only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1819-BTWSATKC-Only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1920-BTWS-Onl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617BT.r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1920-BTWSAT-Only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1920-BTWSATKC-Only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1920-BTWS-ID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1920-BTWSAT-ID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1920-BTWSKC-ID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1920-BTWSATKC-ID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1920-BTWSKC-Onl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617BTL.r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1718DT.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1718BTC.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1718BT.r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1718BTL.r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1819DT.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.4775#5.02#3.9625-10#2.8783688"/>
    </sheetNames>
    <sheetDataSet>
      <sheetData sheetId="0">
        <row r="4002">
          <cell r="K4002">
            <v>2.8418926279227024</v>
          </cell>
          <cell r="L4002">
            <v>2.9148451257614552</v>
          </cell>
          <cell r="M4002">
            <v>5.3022556955703184</v>
          </cell>
          <cell r="O4002">
            <v>8.0520607345824363E-2</v>
          </cell>
        </row>
        <row r="4003">
          <cell r="H4003">
            <v>0.50724999999999998</v>
          </cell>
          <cell r="I4003">
            <v>0.46300000000000002</v>
          </cell>
          <cell r="J4003">
            <v>0.51724999999999999</v>
          </cell>
          <cell r="O4003">
            <v>0.15049836764078695</v>
          </cell>
        </row>
        <row r="4004">
          <cell r="O4004">
            <v>0.13232064030607169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.9075#6.9#6.665-14#2.920987049"/>
    </sheetNames>
    <sheetDataSet>
      <sheetData sheetId="0">
        <row r="5602">
          <cell r="K5602">
            <v>3.1252726115747973</v>
          </cell>
          <cell r="L5602">
            <v>2.7167014865475103</v>
          </cell>
          <cell r="M5602">
            <v>5.2625277202440435</v>
          </cell>
          <cell r="O5602">
            <v>-3.4716291989227558E-3</v>
          </cell>
        </row>
        <row r="5603">
          <cell r="H5603">
            <v>0.49339285714285713</v>
          </cell>
          <cell r="I5603">
            <v>0.48660714285714285</v>
          </cell>
          <cell r="J5603">
            <v>0.5675</v>
          </cell>
          <cell r="O5603">
            <v>0.16208393484360176</v>
          </cell>
        </row>
        <row r="5604">
          <cell r="O5604">
            <v>9.9824088324111923E-2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.5#7.5#6.0875-14#2.57434922824"/>
    </sheetNames>
    <sheetDataSet>
      <sheetData sheetId="0">
        <row r="5602">
          <cell r="K5602">
            <v>2.8165642069408192</v>
          </cell>
          <cell r="L5602">
            <v>2.3321342495489334</v>
          </cell>
          <cell r="M5602">
            <v>4.5866682275901427</v>
          </cell>
          <cell r="O5602">
            <v>0.11794993413371284</v>
          </cell>
        </row>
        <row r="5603">
          <cell r="H5603">
            <v>0.5357142857142857</v>
          </cell>
          <cell r="I5603">
            <v>0.52</v>
          </cell>
          <cell r="J5603">
            <v>0.59446428571428567</v>
          </cell>
          <cell r="O5603">
            <v>0.31296087641686682</v>
          </cell>
        </row>
        <row r="5604">
          <cell r="O5604">
            <v>0.27084290383993842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0#8.15#8.2025-14#2.5841184954"/>
    </sheetNames>
    <sheetDataSet>
      <sheetData sheetId="0">
        <row r="5602">
          <cell r="K5602">
            <v>2.828508519413532</v>
          </cell>
          <cell r="L5602">
            <v>2.3397284714164126</v>
          </cell>
          <cell r="M5602">
            <v>4.3056957700380183</v>
          </cell>
        </row>
        <row r="5603">
          <cell r="H5603">
            <v>0.58910714285714283</v>
          </cell>
          <cell r="I5603">
            <v>0.58214285714285718</v>
          </cell>
          <cell r="J5603">
            <v>0.5858928571428571</v>
          </cell>
          <cell r="O5603">
            <v>8.2451230433673889E-2</v>
          </cell>
        </row>
        <row r="5604">
          <cell r="O5604">
            <v>0.33084688308890448</v>
          </cell>
        </row>
        <row r="5605">
          <cell r="O5605">
            <v>0.29311316918092817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.065#9.4625#8.29-15#2.4855753"/>
    </sheetNames>
    <sheetDataSet>
      <sheetData sheetId="0">
        <row r="6002">
          <cell r="K6002">
            <v>2.4862899473154148</v>
          </cell>
          <cell r="L6002">
            <v>2.4848607954456683</v>
          </cell>
          <cell r="M6002">
            <v>4.3890687140463678</v>
          </cell>
          <cell r="O6002">
            <v>0.34908146601938272</v>
          </cell>
        </row>
        <row r="6003">
          <cell r="H6003">
            <v>0.67066666666666663</v>
          </cell>
          <cell r="I6003">
            <v>0.63083333333333336</v>
          </cell>
          <cell r="J6003">
            <v>0.66349999999999998</v>
          </cell>
          <cell r="O6003">
            <v>0.3854788221846302</v>
          </cell>
        </row>
        <row r="6004">
          <cell r="O6004">
            <v>0.41555589296038092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.945#8.6625#9.025-15#2.5425633"/>
    </sheetNames>
    <sheetDataSet>
      <sheetData sheetId="0">
        <row r="6002">
          <cell r="K6002">
            <v>2.6500351205739268</v>
          </cell>
          <cell r="L6002">
            <v>2.4350915050782032</v>
          </cell>
          <cell r="M6002">
            <v>4.3509563933103275</v>
          </cell>
          <cell r="N6002">
            <v>0.2464874253104988</v>
          </cell>
        </row>
        <row r="6003">
          <cell r="H6003">
            <v>0.66300000000000003</v>
          </cell>
          <cell r="I6003">
            <v>0.57750000000000001</v>
          </cell>
          <cell r="J6003">
            <v>0.68033333333333335</v>
          </cell>
          <cell r="N6003">
            <v>0.4112050264239922</v>
          </cell>
        </row>
        <row r="6004">
          <cell r="N6004">
            <v>0.40609077146585404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.705#10.0025#8.335-15#2.37069"/>
    </sheetNames>
    <sheetDataSet>
      <sheetData sheetId="0">
        <row r="6002">
          <cell r="K6002">
            <v>2.251804427320593</v>
          </cell>
          <cell r="L6002">
            <v>2.4895888698433577</v>
          </cell>
          <cell r="M6002">
            <v>3.8526876044097516</v>
          </cell>
          <cell r="O6002">
            <v>0.44898302395647166</v>
          </cell>
        </row>
        <row r="6003">
          <cell r="H6003">
            <v>0.71366666666666667</v>
          </cell>
          <cell r="I6003">
            <v>0.66683333333333328</v>
          </cell>
          <cell r="J6003">
            <v>0.66149999999999998</v>
          </cell>
          <cell r="O6003">
            <v>0.42758849262582682</v>
          </cell>
        </row>
        <row r="6004">
          <cell r="O6004">
            <v>0.5441620809122325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0#9.9325#9.93-15#2.4736595576"/>
    </sheetNames>
    <sheetDataSet>
      <sheetData sheetId="0">
        <row r="6002">
          <cell r="H6002">
            <v>0.69433333333333336</v>
          </cell>
          <cell r="I6002">
            <v>0.66216666666666668</v>
          </cell>
          <cell r="J6002">
            <v>0.66200000000000003</v>
          </cell>
          <cell r="K6002">
            <v>2.4811965977457362</v>
          </cell>
          <cell r="L6002">
            <v>2.4661225175308465</v>
          </cell>
          <cell r="M6002">
            <v>4.0894673251904923</v>
          </cell>
          <cell r="O6002">
            <v>0.35599505356856254</v>
          </cell>
        </row>
        <row r="6003">
          <cell r="O6003">
            <v>0.43496062774684929</v>
          </cell>
        </row>
        <row r="6004">
          <cell r="O6004">
            <v>0.49178769944098866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002">
          <cell r="H3002">
            <v>0.39766666666666667</v>
          </cell>
          <cell r="I3002">
            <v>0.5073333333333333</v>
          </cell>
          <cell r="J3002">
            <v>0.48933333333333334</v>
          </cell>
          <cell r="K3002">
            <v>3.1063223544065464</v>
          </cell>
          <cell r="L3002">
            <v>3.2796034400625911</v>
          </cell>
          <cell r="M3002">
            <v>5.5185099118326892</v>
          </cell>
          <cell r="O3002">
            <v>-7.0164794855465687E-2</v>
          </cell>
        </row>
        <row r="3003">
          <cell r="O3003">
            <v>5.8617499699302744E-2</v>
          </cell>
        </row>
        <row r="3004">
          <cell r="O3004">
            <v>2.7710184587845701E-2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002">
          <cell r="H3002">
            <v>0.39066666666666666</v>
          </cell>
          <cell r="I3002">
            <v>0.48799999999999999</v>
          </cell>
          <cell r="J3002">
            <v>0.46966666666666668</v>
          </cell>
          <cell r="K3002">
            <v>3.135109833113034</v>
          </cell>
          <cell r="L3002">
            <v>3.2653143846416066</v>
          </cell>
          <cell r="M3002">
            <v>5.5688137969145606</v>
          </cell>
          <cell r="O3002">
            <v>-9.7948286750493191E-2</v>
          </cell>
        </row>
        <row r="3003">
          <cell r="O3003">
            <v>3.8996240279605694E-2</v>
          </cell>
        </row>
        <row r="3004">
          <cell r="O3004">
            <v>-1.1583034872818756E-2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002">
          <cell r="H3002">
            <v>0.40733333333333333</v>
          </cell>
          <cell r="I3002">
            <v>0.49066666666666664</v>
          </cell>
          <cell r="J3002">
            <v>0.5</v>
          </cell>
          <cell r="K3002">
            <v>3.0616907315810464</v>
          </cell>
          <cell r="L3002">
            <v>3.2233016630593587</v>
          </cell>
          <cell r="M3002">
            <v>5.3392070611137008</v>
          </cell>
          <cell r="O3002">
            <v>-7.5198835181722948E-2</v>
          </cell>
        </row>
        <row r="3003">
          <cell r="O3003">
            <v>5.7545285263477283E-2</v>
          </cell>
        </row>
        <row r="3004">
          <cell r="O3004">
            <v>2.7563517611821346E-2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.8075#5.45#4.1525-10#2.9115297"/>
    </sheetNames>
    <sheetDataSet>
      <sheetData sheetId="0">
        <row r="4002">
          <cell r="K4002">
            <v>2.791978930423813</v>
          </cell>
          <cell r="L4002">
            <v>3.0310806575756732</v>
          </cell>
          <cell r="M4002">
            <v>5.3008936793274568</v>
          </cell>
          <cell r="N4002">
            <v>0.18942119549510023</v>
          </cell>
        </row>
        <row r="4003">
          <cell r="H4003">
            <v>0.54949999999999999</v>
          </cell>
          <cell r="I4003">
            <v>0.52175000000000005</v>
          </cell>
          <cell r="J4003">
            <v>0.53674999999999995</v>
          </cell>
          <cell r="N4003">
            <v>0.11620140763858268</v>
          </cell>
        </row>
        <row r="4004">
          <cell r="N4004">
            <v>0.19216086624163217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002">
          <cell r="H3002">
            <v>0.40633333333333332</v>
          </cell>
          <cell r="I3002">
            <v>0.5</v>
          </cell>
          <cell r="J3002">
            <v>0.48566666666666669</v>
          </cell>
          <cell r="K3002">
            <v>3.0415684330254407</v>
          </cell>
          <cell r="L3002">
            <v>3.2587809223692865</v>
          </cell>
          <cell r="M3002">
            <v>5.3633881170885829</v>
          </cell>
          <cell r="O3002">
            <v>-6.8442527782708054E-2</v>
          </cell>
        </row>
        <row r="3003">
          <cell r="O3003">
            <v>4.1177720613735432E-2</v>
          </cell>
        </row>
        <row r="3004">
          <cell r="O3004">
            <v>1.2693491329669628E-2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902">
          <cell r="H3902">
            <v>0.45974358974358975</v>
          </cell>
          <cell r="I3902">
            <v>0.7120512820512821</v>
          </cell>
          <cell r="J3902">
            <v>0.53102564102564098</v>
          </cell>
          <cell r="K3902">
            <v>2.8479221864830833</v>
          </cell>
          <cell r="L3902">
            <v>2.5834494439918432</v>
          </cell>
          <cell r="M3902">
            <v>4.7878558166700396</v>
          </cell>
          <cell r="O3902">
            <v>-1.6432568220090735E-2</v>
          </cell>
        </row>
        <row r="3903">
          <cell r="O3903">
            <v>0.16846895389610164</v>
          </cell>
        </row>
        <row r="3904">
          <cell r="O3904">
            <v>0.11033417180188067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902">
          <cell r="H3902">
            <v>0.45948717948717949</v>
          </cell>
          <cell r="I3902">
            <v>0.69948717948717953</v>
          </cell>
          <cell r="J3902">
            <v>0.52820512820512822</v>
          </cell>
          <cell r="K3902">
            <v>2.9037842482650871</v>
          </cell>
          <cell r="L3902">
            <v>2.5854840875158751</v>
          </cell>
          <cell r="M3902">
            <v>4.7706342890180462</v>
          </cell>
          <cell r="O3902">
            <v>-2.4148677550574062E-2</v>
          </cell>
        </row>
        <row r="3903">
          <cell r="O3903">
            <v>0.194449672214313</v>
          </cell>
        </row>
        <row r="3904">
          <cell r="O3904">
            <v>0.14332259423312832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902">
          <cell r="H3902">
            <v>0.45923076923076922</v>
          </cell>
          <cell r="I3902">
            <v>0.70358974358974358</v>
          </cell>
          <cell r="J3902">
            <v>0.53410256410256407</v>
          </cell>
          <cell r="K3902">
            <v>2.8996707637573307</v>
          </cell>
          <cell r="L3902">
            <v>2.585174120598682</v>
          </cell>
          <cell r="M3902">
            <v>4.7801223123126926</v>
          </cell>
          <cell r="O3902">
            <v>-4.1656066348631379E-2</v>
          </cell>
        </row>
        <row r="3903">
          <cell r="O3903">
            <v>0.20205045282147205</v>
          </cell>
        </row>
        <row r="3904">
          <cell r="O3904">
            <v>0.13712741716203322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902">
          <cell r="H3902">
            <v>0.45897435897435895</v>
          </cell>
          <cell r="I3902">
            <v>0.69948717948717953</v>
          </cell>
          <cell r="J3902">
            <v>0.5346153846153846</v>
          </cell>
          <cell r="K3902">
            <v>2.8966297446985125</v>
          </cell>
          <cell r="L3902">
            <v>2.5946353695381945</v>
          </cell>
          <cell r="M3902">
            <v>4.7795000260045155</v>
          </cell>
          <cell r="O3902">
            <v>-3.7877480784574584E-2</v>
          </cell>
        </row>
        <row r="3903">
          <cell r="O3903">
            <v>0.19156882027272096</v>
          </cell>
        </row>
        <row r="3904">
          <cell r="O3904">
            <v>0.13485265332487403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202">
          <cell r="H4202">
            <v>0.53404761904761899</v>
          </cell>
          <cell r="I4202">
            <v>0.54619047619047623</v>
          </cell>
          <cell r="J4202">
            <v>0.52833333333333332</v>
          </cell>
          <cell r="K4202">
            <v>2.8799969279385604</v>
          </cell>
          <cell r="L4202">
            <v>2.5074337087105238</v>
          </cell>
          <cell r="M4202">
            <v>4.6513204162397335</v>
          </cell>
          <cell r="O4202">
            <v>4.080019663315812E-2</v>
          </cell>
        </row>
        <row r="4203">
          <cell r="O4203">
            <v>0.16947840761554597</v>
          </cell>
        </row>
        <row r="4204">
          <cell r="O4204">
            <v>0.1710941728897534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202">
          <cell r="H4202">
            <v>0.52523809523809528</v>
          </cell>
          <cell r="I4202">
            <v>0.55595238095238098</v>
          </cell>
          <cell r="J4202">
            <v>0.52619047619047621</v>
          </cell>
          <cell r="K4202">
            <v>2.9164379322611156</v>
          </cell>
          <cell r="L4202">
            <v>2.4669711191899104</v>
          </cell>
          <cell r="M4202">
            <v>4.6810426460411554</v>
          </cell>
          <cell r="O4202">
            <v>3.8341528497401474E-2</v>
          </cell>
        </row>
        <row r="4203">
          <cell r="O4203">
            <v>0.20010765391522448</v>
          </cell>
        </row>
        <row r="4204">
          <cell r="O4204">
            <v>0.17872756385336155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142">
          <cell r="H4142">
            <v>0.52584541062801937</v>
          </cell>
          <cell r="I4142">
            <v>0.56086956521739129</v>
          </cell>
          <cell r="J4142">
            <v>0.53019323671497587</v>
          </cell>
          <cell r="K4142">
            <v>2.8977361965696748</v>
          </cell>
          <cell r="L4142">
            <v>2.4594377249075707</v>
          </cell>
          <cell r="M4142">
            <v>4.6401050405849702</v>
          </cell>
          <cell r="O4142">
            <v>3.7495675920982782E-2</v>
          </cell>
        </row>
        <row r="4143">
          <cell r="O4143">
            <v>0.202607850510022</v>
          </cell>
        </row>
        <row r="4144">
          <cell r="O4144">
            <v>0.17639838190593832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142">
          <cell r="H4142">
            <v>0.53985507246376807</v>
          </cell>
          <cell r="I4142">
            <v>0.55628019323671496</v>
          </cell>
          <cell r="J4142">
            <v>0.53140096618357491</v>
          </cell>
          <cell r="K4142">
            <v>2.881758382986161</v>
          </cell>
          <cell r="L4142">
            <v>2.4575571220196539</v>
          </cell>
          <cell r="M4142">
            <v>4.633960598946449</v>
          </cell>
          <cell r="O4142">
            <v>4.4270452644804406E-2</v>
          </cell>
        </row>
        <row r="4143">
          <cell r="O4143">
            <v>0.21066119106022518</v>
          </cell>
        </row>
        <row r="4144">
          <cell r="O4144">
            <v>0.18173572768136809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502">
          <cell r="H4502">
            <v>0.60244444444444445</v>
          </cell>
          <cell r="I4502">
            <v>0.66</v>
          </cell>
          <cell r="J4502">
            <v>0.6226666666666667</v>
          </cell>
          <cell r="K4502">
            <v>2.6707324706676046</v>
          </cell>
          <cell r="L4502">
            <v>2.6394534546865911</v>
          </cell>
          <cell r="M4502">
            <v>4.4374164410513313</v>
          </cell>
          <cell r="O4502">
            <v>0.24702375482385502</v>
          </cell>
        </row>
        <row r="4503">
          <cell r="O4503">
            <v>0.26394340058088772</v>
          </cell>
        </row>
        <row r="4504">
          <cell r="O4504">
            <v>0.35494595013839919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.785#5.1425#3.815-10#2.9502789"/>
    </sheetNames>
    <sheetDataSet>
      <sheetData sheetId="0">
        <row r="4002">
          <cell r="K4002">
            <v>2.8940034868241802</v>
          </cell>
          <cell r="L4002">
            <v>3.0065544207406245</v>
          </cell>
          <cell r="M4002">
            <v>5.2683655814832235</v>
          </cell>
          <cell r="O4002">
            <v>6.1190221377470981E-2</v>
          </cell>
        </row>
        <row r="4003">
          <cell r="H4003">
            <v>0.55449999999999999</v>
          </cell>
          <cell r="I4003">
            <v>0.48049999999999998</v>
          </cell>
          <cell r="J4003">
            <v>0.53249999999999997</v>
          </cell>
          <cell r="O4003">
            <v>5.0938341991724485E-2</v>
          </cell>
        </row>
        <row r="4004">
          <cell r="O4004">
            <v>8.4469092699237511E-2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472">
          <cell r="K4472">
            <v>4.1409216126892128</v>
          </cell>
        </row>
        <row r="4502">
          <cell r="H4502">
            <v>0.59599999999999997</v>
          </cell>
          <cell r="I4502">
            <v>0.65333333333333332</v>
          </cell>
          <cell r="J4502">
            <v>0.61911111111111106</v>
          </cell>
          <cell r="K4502">
            <v>2.6818045809600219</v>
          </cell>
          <cell r="L4502">
            <v>2.7093997900577</v>
          </cell>
          <cell r="M4502">
            <v>4.5034304802698539</v>
          </cell>
          <cell r="O4502">
            <v>0.23668308459304715</v>
          </cell>
        </row>
        <row r="4503">
          <cell r="O4503">
            <v>0.23539415389466986</v>
          </cell>
        </row>
        <row r="4504">
          <cell r="O4504">
            <v>0.31532815409611947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472">
          <cell r="H4472">
            <v>0.59865771812080537</v>
          </cell>
          <cell r="I4472">
            <v>0.63847874720357944</v>
          </cell>
          <cell r="J4472">
            <v>0.60626398210290833</v>
          </cell>
          <cell r="K4472">
            <v>2.6625796964375872</v>
          </cell>
          <cell r="L4472">
            <v>2.7904845049817939</v>
          </cell>
          <cell r="M4472">
            <v>4.5894791396745314</v>
          </cell>
          <cell r="O4472">
            <v>0.25307798352917499</v>
          </cell>
        </row>
        <row r="4473">
          <cell r="O4473">
            <v>0.19970801676259126</v>
          </cell>
        </row>
        <row r="4474">
          <cell r="O4474">
            <v>0.30715165773237907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502">
          <cell r="H4502">
            <v>0.58466666666666667</v>
          </cell>
          <cell r="I4502">
            <v>0.65266666666666662</v>
          </cell>
          <cell r="J4502">
            <v>0.60244444444444445</v>
          </cell>
          <cell r="K4502">
            <v>2.7261398810076125</v>
          </cell>
          <cell r="L4502">
            <v>2.6452114800794058</v>
          </cell>
          <cell r="M4502">
            <v>4.4465446451057744</v>
          </cell>
          <cell r="O4502">
            <v>0.19653762910240732</v>
          </cell>
        </row>
        <row r="4503">
          <cell r="O4503">
            <v>0.28080217213170511</v>
          </cell>
        </row>
        <row r="4504">
          <cell r="O4504">
            <v>0.3356088988264006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502">
          <cell r="H4502">
            <v>0.5862222222222222</v>
          </cell>
          <cell r="I4502">
            <v>0.65333333333333332</v>
          </cell>
          <cell r="J4502">
            <v>0.62377777777777776</v>
          </cell>
          <cell r="K4502">
            <v>2.6957717454389214</v>
          </cell>
          <cell r="L4502">
            <v>2.6498045240623385</v>
          </cell>
          <cell r="M4502">
            <v>4.4179256614522915</v>
          </cell>
          <cell r="O4502">
            <v>0.21455960416955713</v>
          </cell>
        </row>
        <row r="4503">
          <cell r="O4503">
            <v>0.26502388521687176</v>
          </cell>
        </row>
        <row r="4504">
          <cell r="O4504">
            <v>0.32666589247676209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472">
          <cell r="H4472">
            <v>0.58724832214765099</v>
          </cell>
          <cell r="I4472">
            <v>0.64921700223713652</v>
          </cell>
          <cell r="J4472">
            <v>0.61543624161073829</v>
          </cell>
          <cell r="K4472">
            <v>2.7164807527237693</v>
          </cell>
          <cell r="L4472">
            <v>2.6916172034846575</v>
          </cell>
          <cell r="M4472">
            <v>4.5011827303006564</v>
          </cell>
          <cell r="O4472">
            <v>0.21377114180524784</v>
          </cell>
        </row>
        <row r="4473">
          <cell r="O4473">
            <v>0.2692752760497113</v>
          </cell>
        </row>
        <row r="4474">
          <cell r="O4474">
            <v>0.33062060174238594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472">
          <cell r="H4472">
            <v>0.59463087248322144</v>
          </cell>
          <cell r="I4472">
            <v>0.64228187919463087</v>
          </cell>
          <cell r="J4472">
            <v>0.6176733780760626</v>
          </cell>
          <cell r="K4472">
            <v>2.6870191611688727</v>
          </cell>
          <cell r="L4472">
            <v>2.7201629491817996</v>
          </cell>
          <cell r="M4472">
            <v>4.5050706807552299</v>
          </cell>
          <cell r="O4472">
            <v>0.24092795755388144</v>
          </cell>
        </row>
        <row r="4473">
          <cell r="O4473">
            <v>0.2573211937964936</v>
          </cell>
        </row>
        <row r="4474">
          <cell r="O4474">
            <v>0.33281917653331355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472">
          <cell r="K4472">
            <v>2.6839115702773726</v>
          </cell>
          <cell r="L4472">
            <v>2.7660851098244632</v>
          </cell>
          <cell r="M4472">
            <v>4.5380258229739292</v>
          </cell>
          <cell r="O4472">
            <v>0.24343983481560411</v>
          </cell>
        </row>
        <row r="4473">
          <cell r="O4473">
            <v>0.21909332391483152</v>
          </cell>
        </row>
        <row r="4474">
          <cell r="O4474">
            <v>0.31701091027407508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0#4.5625#5.355-10#2.870765318"/>
    </sheetNames>
    <sheetDataSet>
      <sheetData sheetId="0">
        <row r="4002">
          <cell r="K4002">
            <v>2.7378337077550832</v>
          </cell>
          <cell r="L4002">
            <v>3.0036969297641467</v>
          </cell>
          <cell r="M4002">
            <v>4.7908840314354313</v>
          </cell>
          <cell r="O4002">
            <v>0.12887469001877505</v>
          </cell>
        </row>
        <row r="4003">
          <cell r="H4003">
            <v>0.58025000000000004</v>
          </cell>
          <cell r="I4003">
            <v>0.45624999999999999</v>
          </cell>
          <cell r="J4003">
            <v>0.53549999999999998</v>
          </cell>
          <cell r="O4003">
            <v>4.4538765608250382E-2</v>
          </cell>
        </row>
        <row r="4004">
          <cell r="O4004">
            <v>0.15083357747282988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.9275#6.6475#6.865-13#2.698163"/>
    </sheetNames>
    <sheetDataSet>
      <sheetData sheetId="0">
        <row r="5202">
          <cell r="K5202">
            <v>2.6830897938998644</v>
          </cell>
          <cell r="L5202">
            <v>2.7132368179147672</v>
          </cell>
          <cell r="M5202">
            <v>4.9689134705334785</v>
          </cell>
          <cell r="O5202">
            <v>5.7637422747294963E-2</v>
          </cell>
        </row>
        <row r="5203">
          <cell r="H5203">
            <v>0.53249999999999997</v>
          </cell>
          <cell r="I5203">
            <v>0.50403846153846155</v>
          </cell>
          <cell r="J5203">
            <v>0.56499999999999995</v>
          </cell>
          <cell r="O5203">
            <v>1.2818848476471557E-2</v>
          </cell>
        </row>
        <row r="5204">
          <cell r="O5204">
            <v>4.3598128157804519E-2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.1975#6.6475#7.5375-13#2.69383"/>
    </sheetNames>
    <sheetDataSet>
      <sheetData sheetId="0">
        <row r="5202">
          <cell r="K5202">
            <v>2.6142596743619766</v>
          </cell>
          <cell r="L5202">
            <v>2.7734066737848586</v>
          </cell>
          <cell r="M5202">
            <v>4.7419413140496882</v>
          </cell>
          <cell r="O5202">
            <v>0.17264867288724536</v>
          </cell>
        </row>
        <row r="5203">
          <cell r="H5203">
            <v>0.55365384615384616</v>
          </cell>
          <cell r="I5203">
            <v>0.50057692307692303</v>
          </cell>
          <cell r="J5203">
            <v>0.60269230769230764</v>
          </cell>
          <cell r="O5203">
            <v>9.8448744420434178E-2</v>
          </cell>
        </row>
        <row r="5204">
          <cell r="O5204">
            <v>0.16413331062702366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.34#7.2025#7.5275-13#2.6736769"/>
    </sheetNames>
    <sheetDataSet>
      <sheetData sheetId="0">
        <row r="5202">
          <cell r="K5202">
            <v>2.6478569586190046</v>
          </cell>
          <cell r="L5202">
            <v>2.6994969698266251</v>
          </cell>
          <cell r="M5202">
            <v>4.7617417997437901</v>
          </cell>
          <cell r="O5202">
            <v>0.1908758360757675</v>
          </cell>
        </row>
        <row r="5203">
          <cell r="H5203">
            <v>0.56461538461538463</v>
          </cell>
          <cell r="I5203">
            <v>0.54807692307692313</v>
          </cell>
          <cell r="J5203">
            <v>0.62307692307692308</v>
          </cell>
          <cell r="O5203">
            <v>0.17665183690259012</v>
          </cell>
        </row>
        <row r="5204">
          <cell r="O5204">
            <v>0.20506385280206604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0#7.045#8.185-13#2.6101857619"/>
    </sheetNames>
    <sheetDataSet>
      <sheetData sheetId="0">
        <row r="5202">
          <cell r="K5202">
            <v>2.5146805811286486</v>
          </cell>
          <cell r="L5202">
            <v>2.7056909427478599</v>
          </cell>
          <cell r="M5202">
            <v>4.5218243299331915</v>
          </cell>
          <cell r="O5202">
            <v>0.28202653283377377</v>
          </cell>
        </row>
        <row r="5203">
          <cell r="H5203">
            <v>0.57980769230769236</v>
          </cell>
          <cell r="I5203">
            <v>0.54192307692307695</v>
          </cell>
          <cell r="J5203">
            <v>0.62961538461538458</v>
          </cell>
          <cell r="O5203">
            <v>0.19422977497390931</v>
          </cell>
        </row>
        <row r="5204">
          <cell r="O5204">
            <v>0.30696381914822685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.23#9.1925#6.0325-14#2.4879767"/>
    </sheetNames>
    <sheetDataSet>
      <sheetData sheetId="0">
        <row r="5602">
          <cell r="K5602">
            <v>2.5260785055263786</v>
          </cell>
          <cell r="L5602">
            <v>2.4498750716639783</v>
          </cell>
          <cell r="M5602">
            <v>4.5429924442293137</v>
          </cell>
          <cell r="O5602">
            <v>0.24139985365736791</v>
          </cell>
        </row>
        <row r="5603">
          <cell r="H5603">
            <v>0.58750000000000002</v>
          </cell>
          <cell r="I5603">
            <v>0.64035714285714285</v>
          </cell>
          <cell r="J5603">
            <v>0.57464285714285712</v>
          </cell>
          <cell r="O5603">
            <v>0.22116658445297621</v>
          </cell>
        </row>
        <row r="5604">
          <cell r="O5604">
            <v>0.26087775120167922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D1F47-2E6B-7947-894F-13D402FC4C08}">
  <dimension ref="A1:S187"/>
  <sheetViews>
    <sheetView tabSelected="1" zoomScale="65" zoomScaleNormal="64" workbookViewId="0">
      <pane ySplit="2" topLeftCell="A192" activePane="bottomLeft" state="frozen"/>
      <selection pane="bottomLeft" activeCell="J219" sqref="J219"/>
    </sheetView>
  </sheetViews>
  <sheetFormatPr baseColWidth="10" defaultRowHeight="16" x14ac:dyDescent="0.2"/>
  <cols>
    <col min="1" max="1" width="7.6640625" bestFit="1" customWidth="1"/>
    <col min="2" max="2" width="6.6640625" bestFit="1" customWidth="1"/>
    <col min="3" max="3" width="7" bestFit="1" customWidth="1"/>
    <col min="4" max="4" width="6.6640625" bestFit="1" customWidth="1"/>
    <col min="5" max="5" width="7.33203125" bestFit="1" customWidth="1"/>
    <col min="6" max="6" width="7" bestFit="1" customWidth="1"/>
    <col min="7" max="9" width="7.5" bestFit="1" customWidth="1"/>
    <col min="10" max="10" width="13.6640625" bestFit="1" customWidth="1"/>
    <col min="11" max="11" width="6.6640625" bestFit="1" customWidth="1"/>
    <col min="12" max="12" width="7" bestFit="1" customWidth="1"/>
  </cols>
  <sheetData>
    <row r="1" spans="1:19" x14ac:dyDescent="0.2">
      <c r="A1" t="s">
        <v>1</v>
      </c>
      <c r="B1" t="s">
        <v>1</v>
      </c>
      <c r="C1" t="s">
        <v>1</v>
      </c>
      <c r="D1" t="s">
        <v>2</v>
      </c>
      <c r="E1" t="s">
        <v>2</v>
      </c>
      <c r="F1" t="s">
        <v>2</v>
      </c>
      <c r="G1" t="s">
        <v>0</v>
      </c>
      <c r="H1" t="s">
        <v>0</v>
      </c>
      <c r="I1" t="s">
        <v>0</v>
      </c>
      <c r="J1" t="s">
        <v>3</v>
      </c>
      <c r="K1" t="s">
        <v>3</v>
      </c>
      <c r="L1" t="s">
        <v>3</v>
      </c>
      <c r="P1" t="s">
        <v>1</v>
      </c>
      <c r="Q1" t="s">
        <v>2</v>
      </c>
      <c r="R1" t="s">
        <v>0</v>
      </c>
      <c r="S1" t="s">
        <v>3</v>
      </c>
    </row>
    <row r="2" spans="1:19" x14ac:dyDescent="0.2">
      <c r="A2" t="s">
        <v>4</v>
      </c>
      <c r="B2" t="s">
        <v>6</v>
      </c>
      <c r="C2" t="s">
        <v>5</v>
      </c>
      <c r="D2" t="s">
        <v>4</v>
      </c>
      <c r="E2" t="s">
        <v>6</v>
      </c>
      <c r="F2" t="s">
        <v>5</v>
      </c>
      <c r="G2" t="s">
        <v>4</v>
      </c>
      <c r="H2" t="s">
        <v>6</v>
      </c>
      <c r="I2" t="s">
        <v>5</v>
      </c>
      <c r="J2" t="s">
        <v>4</v>
      </c>
      <c r="K2" t="s">
        <v>6</v>
      </c>
      <c r="L2" t="s">
        <v>5</v>
      </c>
    </row>
    <row r="3" spans="1:19" x14ac:dyDescent="0.2">
      <c r="A3" s="5" t="s">
        <v>11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P3" s="5">
        <v>1617</v>
      </c>
      <c r="Q3" s="5"/>
      <c r="R3" s="5"/>
      <c r="S3" s="5"/>
    </row>
    <row r="4" spans="1:19" x14ac:dyDescent="0.2">
      <c r="A4" s="1">
        <f>'[1]5.4775#5.02#3.9625-10#2.8783688'!$H$4003</f>
        <v>0.50724999999999998</v>
      </c>
      <c r="B4" s="1">
        <f>'[1]5.4775#5.02#3.9625-10#2.8783688'!$I$4003</f>
        <v>0.46300000000000002</v>
      </c>
      <c r="C4" s="1">
        <f>'[1]5.4775#5.02#3.9625-10#2.8783688'!$J$4003</f>
        <v>0.51724999999999999</v>
      </c>
      <c r="D4" s="1">
        <f>'[2]5.8075#5.45#4.1525-10#2.9115297'!$H$4003</f>
        <v>0.54949999999999999</v>
      </c>
      <c r="E4" s="1">
        <f>'[2]5.8075#5.45#4.1525-10#2.9115297'!$I$4003</f>
        <v>0.52175000000000005</v>
      </c>
      <c r="F4" s="1">
        <f>'[2]5.8075#5.45#4.1525-10#2.9115297'!$J$4003</f>
        <v>0.53674999999999995</v>
      </c>
      <c r="G4" s="1">
        <f>'[3]5.785#5.1425#3.815-10#2.9502789'!$H$4003</f>
        <v>0.55449999999999999</v>
      </c>
      <c r="H4" s="1">
        <f>'[3]5.785#5.1425#3.815-10#2.9502789'!$I$4003</f>
        <v>0.48049999999999998</v>
      </c>
      <c r="I4" s="1">
        <f>'[3]5.785#5.1425#3.815-10#2.9502789'!$J$4003</f>
        <v>0.53249999999999997</v>
      </c>
      <c r="J4" s="1">
        <f>'[4]0.0#4.5625#5.355-10#2.870765318'!$H$4003</f>
        <v>0.58025000000000004</v>
      </c>
      <c r="K4" s="1">
        <f>'[4]0.0#4.5625#5.355-10#2.870765318'!$I$4003</f>
        <v>0.45624999999999999</v>
      </c>
      <c r="L4" s="1">
        <f>'[4]0.0#4.5625#5.355-10#2.870765318'!$J$4003</f>
        <v>0.53549999999999998</v>
      </c>
      <c r="P4" s="1">
        <f>A4</f>
        <v>0.50724999999999998</v>
      </c>
      <c r="Q4" s="1">
        <f>D4</f>
        <v>0.54949999999999999</v>
      </c>
      <c r="R4">
        <f>G4</f>
        <v>0.55449999999999999</v>
      </c>
      <c r="S4">
        <f>J4</f>
        <v>0.58025000000000004</v>
      </c>
    </row>
    <row r="5" spans="1:19" x14ac:dyDescent="0.2">
      <c r="A5" s="4" t="s">
        <v>12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P5" s="5">
        <v>1718</v>
      </c>
      <c r="Q5" s="5"/>
      <c r="R5" s="5"/>
      <c r="S5" s="5"/>
    </row>
    <row r="6" spans="1:19" x14ac:dyDescent="0.2">
      <c r="A6" s="1">
        <f>'[5]6.9275#6.6475#6.865-13#2.698163'!$H$5203</f>
        <v>0.53249999999999997</v>
      </c>
      <c r="B6" s="1">
        <f>'[5]6.9275#6.6475#6.865-13#2.698163'!$I$5203</f>
        <v>0.50403846153846155</v>
      </c>
      <c r="C6" s="1">
        <f>'[5]6.9275#6.6475#6.865-13#2.698163'!$J$5203</f>
        <v>0.56499999999999995</v>
      </c>
      <c r="D6" s="1">
        <f>'[6]7.1975#6.6475#7.5375-13#2.69383'!$H$5203</f>
        <v>0.55365384615384616</v>
      </c>
      <c r="E6" s="1">
        <f>'[6]7.1975#6.6475#7.5375-13#2.69383'!$I$5203</f>
        <v>0.50057692307692303</v>
      </c>
      <c r="F6" s="1">
        <f>'[6]7.1975#6.6475#7.5375-13#2.69383'!$J$5203</f>
        <v>0.60269230769230764</v>
      </c>
      <c r="G6" s="1">
        <f>'[7]7.34#7.2025#7.5275-13#2.6736769'!$H$5203</f>
        <v>0.56461538461538463</v>
      </c>
      <c r="H6" s="1">
        <f>'[7]7.34#7.2025#7.5275-13#2.6736769'!$I$5203</f>
        <v>0.54807692307692313</v>
      </c>
      <c r="I6" s="1">
        <f>'[7]7.34#7.2025#7.5275-13#2.6736769'!$J$5203</f>
        <v>0.62307692307692308</v>
      </c>
      <c r="J6" s="1">
        <f>'[8]0.0#7.045#8.185-13#2.6101857619'!$H$5203</f>
        <v>0.57980769230769236</v>
      </c>
      <c r="K6" s="1">
        <f>'[8]0.0#7.045#8.185-13#2.6101857619'!$I$5203</f>
        <v>0.54192307692307695</v>
      </c>
      <c r="L6" s="1">
        <f>'[8]0.0#7.045#8.185-13#2.6101857619'!$J$5203</f>
        <v>0.62961538461538458</v>
      </c>
      <c r="P6">
        <f>A6</f>
        <v>0.53249999999999997</v>
      </c>
      <c r="Q6">
        <f>D6</f>
        <v>0.55365384615384616</v>
      </c>
      <c r="R6">
        <f>G6</f>
        <v>0.56461538461538463</v>
      </c>
      <c r="S6">
        <f>J6</f>
        <v>0.57980769230769236</v>
      </c>
    </row>
    <row r="7" spans="1:19" x14ac:dyDescent="0.2">
      <c r="A7" s="4" t="s">
        <v>13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P7" s="5">
        <v>1819</v>
      </c>
      <c r="Q7" s="5"/>
      <c r="R7" s="5"/>
      <c r="S7" s="5"/>
    </row>
    <row r="8" spans="1:19" x14ac:dyDescent="0.2">
      <c r="A8" s="1">
        <f>'[9]8.23#9.1925#6.0325-14#2.4879767'!$H$5603</f>
        <v>0.58750000000000002</v>
      </c>
      <c r="B8" s="1">
        <f>'[9]8.23#9.1925#6.0325-14#2.4879767'!$I$5603</f>
        <v>0.64035714285714285</v>
      </c>
      <c r="C8" s="1">
        <f>'[9]8.23#9.1925#6.0325-14#2.4879767'!$J$5603</f>
        <v>0.57464285714285712</v>
      </c>
      <c r="D8" s="1">
        <f>'[10]6.9075#6.9#6.665-14#2.920987049'!$H$5603</f>
        <v>0.49339285714285713</v>
      </c>
      <c r="E8" s="1">
        <f>'[10]6.9075#6.9#6.665-14#2.920987049'!$I$5603</f>
        <v>0.48660714285714285</v>
      </c>
      <c r="F8" s="1">
        <f>'[10]6.9075#6.9#6.665-14#2.920987049'!$J$5603</f>
        <v>0.5675</v>
      </c>
      <c r="G8" s="1">
        <f>'[11]7.5#7.5#6.0875-14#2.57434922824'!$H$5603</f>
        <v>0.5357142857142857</v>
      </c>
      <c r="H8" s="1">
        <f>'[11]7.5#7.5#6.0875-14#2.57434922824'!$I$5603</f>
        <v>0.52</v>
      </c>
      <c r="I8" s="1">
        <f>'[11]7.5#7.5#6.0875-14#2.57434922824'!$J$5603</f>
        <v>0.59446428571428567</v>
      </c>
      <c r="J8" s="1">
        <f>'[12]0.0#8.15#8.2025-14#2.5841184954'!$H$5603</f>
        <v>0.58910714285714283</v>
      </c>
      <c r="K8" s="1">
        <f>'[12]0.0#8.15#8.2025-14#2.5841184954'!$I$5603</f>
        <v>0.58214285714285718</v>
      </c>
      <c r="L8" s="1">
        <f>'[12]0.0#8.15#8.2025-14#2.5841184954'!$J$5603</f>
        <v>0.5858928571428571</v>
      </c>
      <c r="P8">
        <f>A8</f>
        <v>0.58750000000000002</v>
      </c>
      <c r="Q8">
        <f>D8</f>
        <v>0.49339285714285713</v>
      </c>
      <c r="R8">
        <f>G8</f>
        <v>0.5357142857142857</v>
      </c>
      <c r="S8">
        <f>J8</f>
        <v>0.58910714285714283</v>
      </c>
    </row>
    <row r="9" spans="1:19" x14ac:dyDescent="0.2">
      <c r="A9" s="4" t="s">
        <v>14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P9" s="5">
        <v>1920</v>
      </c>
      <c r="Q9" s="5"/>
      <c r="R9" s="5"/>
      <c r="S9" s="5"/>
    </row>
    <row r="10" spans="1:19" x14ac:dyDescent="0.2">
      <c r="A10" s="1">
        <f>'[13]10.065#9.4625#8.29-15#2.4855753'!$H$6003</f>
        <v>0.67066666666666663</v>
      </c>
      <c r="B10" s="1">
        <f>'[13]10.065#9.4625#8.29-15#2.4855753'!$I$6003</f>
        <v>0.63083333333333336</v>
      </c>
      <c r="C10" s="1">
        <f>'[13]10.065#9.4625#8.29-15#2.4855753'!$J$6003</f>
        <v>0.66349999999999998</v>
      </c>
      <c r="D10" s="1">
        <f>'[14]9.945#8.6625#9.025-15#2.5425633'!$H$6003</f>
        <v>0.66300000000000003</v>
      </c>
      <c r="E10" s="1">
        <f>'[14]9.945#8.6625#9.025-15#2.5425633'!$I$6003</f>
        <v>0.57750000000000001</v>
      </c>
      <c r="F10" s="1">
        <f>'[14]9.945#8.6625#9.025-15#2.5425633'!$J$6003</f>
        <v>0.68033333333333335</v>
      </c>
      <c r="G10" s="1">
        <f>'[15]10.705#10.0025#8.335-15#2.37069'!$H$6003</f>
        <v>0.71366666666666667</v>
      </c>
      <c r="H10" s="1">
        <f>'[15]10.705#10.0025#8.335-15#2.37069'!$I$6003</f>
        <v>0.66683333333333328</v>
      </c>
      <c r="I10" s="1">
        <f>'[15]10.705#10.0025#8.335-15#2.37069'!$J$6003</f>
        <v>0.66149999999999998</v>
      </c>
      <c r="J10" s="1">
        <f>'[16]0.0#9.9325#9.93-15#2.4736595576'!$H$6002</f>
        <v>0.69433333333333336</v>
      </c>
      <c r="K10" s="1">
        <f>'[16]0.0#9.9325#9.93-15#2.4736595576'!$I$6002</f>
        <v>0.66216666666666668</v>
      </c>
      <c r="L10" s="1">
        <f>'[16]0.0#9.9325#9.93-15#2.4736595576'!$J$6002</f>
        <v>0.66200000000000003</v>
      </c>
      <c r="P10">
        <f>A10</f>
        <v>0.67066666666666663</v>
      </c>
      <c r="Q10">
        <f>D10</f>
        <v>0.66300000000000003</v>
      </c>
      <c r="R10">
        <f>G10</f>
        <v>0.71366666666666667</v>
      </c>
      <c r="S10">
        <f>J10</f>
        <v>0.69433333333333336</v>
      </c>
    </row>
    <row r="11" spans="1:19" x14ac:dyDescent="0.2">
      <c r="P11" s="5" t="s">
        <v>7</v>
      </c>
      <c r="Q11" s="5"/>
      <c r="R11" s="5"/>
      <c r="S11" s="5"/>
    </row>
    <row r="12" spans="1:19" x14ac:dyDescent="0.2">
      <c r="P12">
        <f>(P10+P8+P6+P4)/4</f>
        <v>0.57447916666666665</v>
      </c>
      <c r="Q12">
        <f>(Q10+Q8+Q6+Q4)/4</f>
        <v>0.56488667582417584</v>
      </c>
      <c r="R12">
        <f>(R10+R8+R6+R4)/4</f>
        <v>0.59212408424908425</v>
      </c>
      <c r="S12">
        <f>(S10+S8+S6+S4)/4</f>
        <v>0.61087454212454206</v>
      </c>
    </row>
    <row r="29" spans="1:12" x14ac:dyDescent="0.2">
      <c r="A29" t="s">
        <v>8</v>
      </c>
    </row>
    <row r="30" spans="1:12" x14ac:dyDescent="0.2">
      <c r="A30" t="s">
        <v>1</v>
      </c>
      <c r="B30" t="s">
        <v>1</v>
      </c>
      <c r="C30" t="s">
        <v>1</v>
      </c>
      <c r="D30" t="s">
        <v>2</v>
      </c>
      <c r="E30" t="s">
        <v>2</v>
      </c>
      <c r="F30" t="s">
        <v>2</v>
      </c>
      <c r="G30" t="s">
        <v>0</v>
      </c>
      <c r="H30" t="s">
        <v>0</v>
      </c>
      <c r="I30" t="s">
        <v>0</v>
      </c>
      <c r="J30" t="s">
        <v>3</v>
      </c>
      <c r="K30" t="s">
        <v>3</v>
      </c>
      <c r="L30" t="s">
        <v>3</v>
      </c>
    </row>
    <row r="31" spans="1:12" x14ac:dyDescent="0.2">
      <c r="A31" t="s">
        <v>4</v>
      </c>
      <c r="B31" t="s">
        <v>6</v>
      </c>
      <c r="C31" t="s">
        <v>5</v>
      </c>
      <c r="D31" t="s">
        <v>4</v>
      </c>
      <c r="E31" t="s">
        <v>6</v>
      </c>
      <c r="F31" t="s">
        <v>5</v>
      </c>
      <c r="G31" t="s">
        <v>4</v>
      </c>
      <c r="H31" t="s">
        <v>6</v>
      </c>
      <c r="I31" t="s">
        <v>5</v>
      </c>
      <c r="J31" t="s">
        <v>4</v>
      </c>
      <c r="K31" t="s">
        <v>6</v>
      </c>
      <c r="L31" t="s">
        <v>5</v>
      </c>
    </row>
    <row r="32" spans="1:12" x14ac:dyDescent="0.2">
      <c r="A32" s="5" t="s">
        <v>11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2" x14ac:dyDescent="0.2">
      <c r="A33">
        <f>'[1]5.4775#5.02#3.9625-10#2.8783688'!$O$4004</f>
        <v>0.13232064030607169</v>
      </c>
      <c r="B33">
        <f>'[1]5.4775#5.02#3.9625-10#2.8783688'!$O$4002</f>
        <v>8.0520607345824363E-2</v>
      </c>
      <c r="C33">
        <f>'[1]5.4775#5.02#3.9625-10#2.8783688'!$O$4003</f>
        <v>0.15049836764078695</v>
      </c>
      <c r="D33">
        <f>'[2]5.8075#5.45#4.1525-10#2.9115297'!$N$4004</f>
        <v>0.19216086624163217</v>
      </c>
      <c r="E33">
        <f>'[2]5.8075#5.45#4.1525-10#2.9115297'!$N$4002</f>
        <v>0.18942119549510023</v>
      </c>
      <c r="F33">
        <f>'[2]5.8075#5.45#4.1525-10#2.9115297'!$N$4003</f>
        <v>0.11620140763858268</v>
      </c>
      <c r="G33" s="1">
        <f>'[3]5.785#5.1425#3.815-10#2.9502789'!$O$4004</f>
        <v>8.4469092699237511E-2</v>
      </c>
      <c r="H33" s="1">
        <f>'[3]5.785#5.1425#3.815-10#2.9502789'!$O$4002</f>
        <v>6.1190221377470981E-2</v>
      </c>
      <c r="I33" s="1">
        <f>'[3]5.785#5.1425#3.815-10#2.9502789'!$O$4003</f>
        <v>5.0938341991724485E-2</v>
      </c>
      <c r="J33" s="1">
        <f>'[4]0.0#4.5625#5.355-10#2.870765318'!$O$4004</f>
        <v>0.15083357747282988</v>
      </c>
      <c r="K33" s="1">
        <f>'[4]0.0#4.5625#5.355-10#2.870765318'!$O$4002</f>
        <v>0.12887469001877505</v>
      </c>
      <c r="L33" s="1">
        <f>'[4]0.0#4.5625#5.355-10#2.870765318'!$O$4003</f>
        <v>4.4538765608250382E-2</v>
      </c>
    </row>
    <row r="34" spans="1:12" x14ac:dyDescent="0.2">
      <c r="A34" s="4" t="s">
        <v>12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2">
      <c r="A35" s="1">
        <f>'[5]6.9275#6.6475#6.865-13#2.698163'!$O$5204</f>
        <v>4.3598128157804519E-2</v>
      </c>
      <c r="B35" s="1">
        <f>'[5]6.9275#6.6475#6.865-13#2.698163'!$O$5202</f>
        <v>5.7637422747294963E-2</v>
      </c>
      <c r="C35" s="1">
        <f>'[5]6.9275#6.6475#6.865-13#2.698163'!$O$5203</f>
        <v>1.2818848476471557E-2</v>
      </c>
      <c r="D35" s="1">
        <f>'[6]7.1975#6.6475#7.5375-13#2.69383'!$O$5204</f>
        <v>0.16413331062702366</v>
      </c>
      <c r="E35" s="1">
        <f>'[6]7.1975#6.6475#7.5375-13#2.69383'!$O$5202</f>
        <v>0.17264867288724536</v>
      </c>
      <c r="F35" s="1">
        <f>'[6]7.1975#6.6475#7.5375-13#2.69383'!$O$5203</f>
        <v>9.8448744420434178E-2</v>
      </c>
      <c r="G35" s="1">
        <f>'[7]7.34#7.2025#7.5275-13#2.6736769'!$O$5204</f>
        <v>0.20506385280206604</v>
      </c>
      <c r="H35" s="1">
        <f>'[7]7.34#7.2025#7.5275-13#2.6736769'!$O$5202</f>
        <v>0.1908758360757675</v>
      </c>
      <c r="I35" s="1">
        <f>'[7]7.34#7.2025#7.5275-13#2.6736769'!$O$5203</f>
        <v>0.17665183690259012</v>
      </c>
      <c r="J35" s="1">
        <f>'[8]0.0#7.045#8.185-13#2.6101857619'!$O$5204</f>
        <v>0.30696381914822685</v>
      </c>
      <c r="K35" s="1">
        <f>'[8]0.0#7.045#8.185-13#2.6101857619'!$O$5202</f>
        <v>0.28202653283377377</v>
      </c>
      <c r="L35" s="1">
        <f>'[8]0.0#7.045#8.185-13#2.6101857619'!$O$5203</f>
        <v>0.19422977497390931</v>
      </c>
    </row>
    <row r="36" spans="1:12" x14ac:dyDescent="0.2">
      <c r="A36" s="4" t="s">
        <v>13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2">
      <c r="A37" s="1">
        <f>'[9]8.23#9.1925#6.0325-14#2.4879767'!$O$5604</f>
        <v>0.26087775120167922</v>
      </c>
      <c r="B37" s="1">
        <f>'[9]8.23#9.1925#6.0325-14#2.4879767'!$O$5602</f>
        <v>0.24139985365736791</v>
      </c>
      <c r="C37" s="1">
        <f>'[9]8.23#9.1925#6.0325-14#2.4879767'!$O$5603</f>
        <v>0.22116658445297621</v>
      </c>
      <c r="D37" s="1">
        <f>'[10]6.9075#6.9#6.665-14#2.920987049'!$O$5604</f>
        <v>9.9824088324111923E-2</v>
      </c>
      <c r="E37" s="1">
        <f>'[10]6.9075#6.9#6.665-14#2.920987049'!$O$5602</f>
        <v>-3.4716291989227558E-3</v>
      </c>
      <c r="F37" s="1">
        <f>'[10]6.9075#6.9#6.665-14#2.920987049'!$O$5603</f>
        <v>0.16208393484360176</v>
      </c>
      <c r="G37" s="1">
        <f>'[11]7.5#7.5#6.0875-14#2.57434922824'!$O$5604</f>
        <v>0.27084290383993842</v>
      </c>
      <c r="H37" s="1">
        <f>'[11]7.5#7.5#6.0875-14#2.57434922824'!$O$5602</f>
        <v>0.11794993413371284</v>
      </c>
      <c r="I37" s="1">
        <f>'[11]7.5#7.5#6.0875-14#2.57434922824'!$O$5603</f>
        <v>0.31296087641686682</v>
      </c>
      <c r="J37" s="1">
        <f>'[12]0.0#8.15#8.2025-14#2.5841184954'!$O$5605</f>
        <v>0.29311316918092817</v>
      </c>
      <c r="K37" s="1">
        <f>'[12]0.0#8.15#8.2025-14#2.5841184954'!$O$5603</f>
        <v>8.2451230433673889E-2</v>
      </c>
      <c r="L37" s="1">
        <f>'[12]0.0#8.15#8.2025-14#2.5841184954'!$O$5604</f>
        <v>0.33084688308890448</v>
      </c>
    </row>
    <row r="38" spans="1:12" x14ac:dyDescent="0.2">
      <c r="A38" s="4" t="s">
        <v>14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2">
      <c r="A39" s="1">
        <f>'[13]10.065#9.4625#8.29-15#2.4855753'!$O$6004</f>
        <v>0.41555589296038092</v>
      </c>
      <c r="B39" s="1">
        <f>'[13]10.065#9.4625#8.29-15#2.4855753'!$O$6002</f>
        <v>0.34908146601938272</v>
      </c>
      <c r="C39" s="1">
        <f>'[13]10.065#9.4625#8.29-15#2.4855753'!$O$6003</f>
        <v>0.3854788221846302</v>
      </c>
      <c r="D39" s="1">
        <f>'[14]9.945#8.6625#9.025-15#2.5425633'!$N$6004</f>
        <v>0.40609077146585404</v>
      </c>
      <c r="E39" s="1">
        <f>'[14]9.945#8.6625#9.025-15#2.5425633'!$N$6002</f>
        <v>0.2464874253104988</v>
      </c>
      <c r="F39" s="1">
        <f>'[14]9.945#8.6625#9.025-15#2.5425633'!$N$6003</f>
        <v>0.4112050264239922</v>
      </c>
      <c r="G39" s="1">
        <f>'[15]10.705#10.0025#8.335-15#2.37069'!$O$6004</f>
        <v>0.5441620809122325</v>
      </c>
      <c r="H39" s="1">
        <f>'[15]10.705#10.0025#8.335-15#2.37069'!$O$6002</f>
        <v>0.44898302395647166</v>
      </c>
      <c r="I39" s="1">
        <f>'[15]10.705#10.0025#8.335-15#2.37069'!$O$6003</f>
        <v>0.42758849262582682</v>
      </c>
      <c r="J39" s="1">
        <f>'[16]0.0#9.9325#9.93-15#2.4736595576'!$O$6004</f>
        <v>0.49178769944098866</v>
      </c>
      <c r="K39" s="1">
        <f>'[16]0.0#9.9325#9.93-15#2.4736595576'!$O$6002</f>
        <v>0.35599505356856254</v>
      </c>
      <c r="L39" s="1">
        <f>'[16]0.0#9.9325#9.93-15#2.4736595576'!$O$6003</f>
        <v>0.43496062774684929</v>
      </c>
    </row>
    <row r="65" spans="1:12" x14ac:dyDescent="0.2">
      <c r="A65" t="s">
        <v>9</v>
      </c>
    </row>
    <row r="66" spans="1:12" x14ac:dyDescent="0.2">
      <c r="A66" t="s">
        <v>1</v>
      </c>
      <c r="B66" t="s">
        <v>1</v>
      </c>
      <c r="C66" t="s">
        <v>1</v>
      </c>
      <c r="D66" t="s">
        <v>2</v>
      </c>
      <c r="E66" t="s">
        <v>2</v>
      </c>
      <c r="F66" t="s">
        <v>2</v>
      </c>
      <c r="G66" t="s">
        <v>0</v>
      </c>
      <c r="H66" t="s">
        <v>0</v>
      </c>
      <c r="I66" t="s">
        <v>0</v>
      </c>
      <c r="J66" t="s">
        <v>3</v>
      </c>
      <c r="K66" t="s">
        <v>3</v>
      </c>
      <c r="L66" t="s">
        <v>3</v>
      </c>
    </row>
    <row r="67" spans="1:12" x14ac:dyDescent="0.2">
      <c r="A67" t="s">
        <v>4</v>
      </c>
      <c r="B67" t="s">
        <v>6</v>
      </c>
      <c r="C67" t="s">
        <v>5</v>
      </c>
      <c r="D67" t="s">
        <v>4</v>
      </c>
      <c r="E67" t="s">
        <v>6</v>
      </c>
      <c r="F67" t="s">
        <v>5</v>
      </c>
      <c r="G67" t="s">
        <v>4</v>
      </c>
      <c r="H67" t="s">
        <v>6</v>
      </c>
      <c r="I67" t="s">
        <v>5</v>
      </c>
      <c r="J67" t="s">
        <v>4</v>
      </c>
      <c r="K67" t="s">
        <v>6</v>
      </c>
      <c r="L67" t="s">
        <v>5</v>
      </c>
    </row>
    <row r="68" spans="1:12" x14ac:dyDescent="0.2">
      <c r="A68" s="5" t="s">
        <v>11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</row>
    <row r="69" spans="1:12" x14ac:dyDescent="0.2">
      <c r="A69">
        <f>'[1]5.4775#5.02#3.9625-10#2.8783688'!$M$4002/20</f>
        <v>0.26511278477851591</v>
      </c>
      <c r="B69">
        <f>'[1]5.4775#5.02#3.9625-10#2.8783688'!$K$4002/10</f>
        <v>0.28418926279227025</v>
      </c>
      <c r="C69">
        <f>'[1]5.4775#5.02#3.9625-10#2.8783688'!$L$4002/10</f>
        <v>0.29148451257614549</v>
      </c>
      <c r="D69">
        <f>'[2]5.8075#5.45#4.1525-10#2.9115297'!$M$4002/20</f>
        <v>0.26504468396637282</v>
      </c>
      <c r="E69">
        <f>'[2]5.8075#5.45#4.1525-10#2.9115297'!$K$4002/10</f>
        <v>0.2791978930423813</v>
      </c>
      <c r="F69">
        <f>'[2]5.8075#5.45#4.1525-10#2.9115297'!$L$4002/10</f>
        <v>0.30310806575756732</v>
      </c>
      <c r="G69" s="1">
        <f>'[3]5.785#5.1425#3.815-10#2.9502789'!$M$4002/20</f>
        <v>0.26341827907416115</v>
      </c>
      <c r="H69" s="1">
        <f>'[3]5.785#5.1425#3.815-10#2.9502789'!$K$4002/10</f>
        <v>0.28940034868241804</v>
      </c>
      <c r="I69" s="1">
        <f>'[3]5.785#5.1425#3.815-10#2.9502789'!$L$4002/10</f>
        <v>0.30065544207406247</v>
      </c>
      <c r="J69" s="1">
        <f>'[4]0.0#4.5625#5.355-10#2.870765318'!$M$4002/20</f>
        <v>0.23954420157177156</v>
      </c>
      <c r="K69" s="1">
        <f>'[4]0.0#4.5625#5.355-10#2.870765318'!$K$4002/10</f>
        <v>0.27378337077550829</v>
      </c>
      <c r="L69" s="1">
        <f>'[4]0.0#4.5625#5.355-10#2.870765318'!$L$4002/10</f>
        <v>0.30036969297641469</v>
      </c>
    </row>
    <row r="70" spans="1:12" x14ac:dyDescent="0.2">
      <c r="A70" s="4" t="s">
        <v>12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 x14ac:dyDescent="0.2">
      <c r="A71" s="1">
        <f>'[5]6.9275#6.6475#6.865-13#2.698163'!$M$5202/20</f>
        <v>0.24844567352667393</v>
      </c>
      <c r="B71" s="1">
        <f>'[5]6.9275#6.6475#6.865-13#2.698163'!$K$5202/10</f>
        <v>0.26830897938998644</v>
      </c>
      <c r="C71" s="1">
        <f>'[5]6.9275#6.6475#6.865-13#2.698163'!$L$5202/10</f>
        <v>0.2713236817914767</v>
      </c>
      <c r="D71" s="1">
        <f>'[6]7.1975#6.6475#7.5375-13#2.69383'!$M$5202/20</f>
        <v>0.2370970657024844</v>
      </c>
      <c r="E71" s="1">
        <f>'[6]7.1975#6.6475#7.5375-13#2.69383'!$K$5202/10</f>
        <v>0.26142596743619767</v>
      </c>
      <c r="F71" s="1">
        <f>'[6]7.1975#6.6475#7.5375-13#2.69383'!$L$5202/10</f>
        <v>0.27734066737848584</v>
      </c>
      <c r="G71" s="1">
        <f>'[7]7.34#7.2025#7.5275-13#2.6736769'!$M$5202/20</f>
        <v>0.2380870899871895</v>
      </c>
      <c r="H71" s="1">
        <f>'[7]7.34#7.2025#7.5275-13#2.6736769'!$K$5202/10</f>
        <v>0.26478569586190048</v>
      </c>
      <c r="I71" s="1">
        <f>'[7]7.34#7.2025#7.5275-13#2.6736769'!$L$5202/10</f>
        <v>0.26994969698266252</v>
      </c>
      <c r="J71" s="1">
        <f>'[8]0.0#7.045#8.185-13#2.6101857619'!$M$5202/20</f>
        <v>0.22609121649665959</v>
      </c>
      <c r="K71" s="1">
        <f>'[8]0.0#7.045#8.185-13#2.6101857619'!$K$5202/10</f>
        <v>0.25146805811286488</v>
      </c>
      <c r="L71" s="1">
        <f>'[8]0.0#7.045#8.185-13#2.6101857619'!$L$5202/10</f>
        <v>0.27056909427478598</v>
      </c>
    </row>
    <row r="72" spans="1:12" x14ac:dyDescent="0.2">
      <c r="A72" s="4" t="s">
        <v>13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 x14ac:dyDescent="0.2">
      <c r="A73" s="1">
        <f>'[9]8.23#9.1925#6.0325-14#2.4879767'!$M$5602/20</f>
        <v>0.22714962221146567</v>
      </c>
      <c r="B73" s="1">
        <f>'[9]8.23#9.1925#6.0325-14#2.4879767'!$K$5602/10</f>
        <v>0.25260785055263785</v>
      </c>
      <c r="C73" s="1">
        <f>'[9]8.23#9.1925#6.0325-14#2.4879767'!$L$5602/10</f>
        <v>0.24498750716639783</v>
      </c>
      <c r="D73" s="1">
        <f>'[10]6.9075#6.9#6.665-14#2.920987049'!$M$5602/20</f>
        <v>0.26312638601220217</v>
      </c>
      <c r="E73" s="1">
        <f>'[10]6.9075#6.9#6.665-14#2.920987049'!$K$5602/10</f>
        <v>0.31252726115747975</v>
      </c>
      <c r="F73" s="1">
        <f>'[10]6.9075#6.9#6.665-14#2.920987049'!$L$5602/10</f>
        <v>0.27167014865475103</v>
      </c>
      <c r="G73" s="1">
        <f>'[11]7.5#7.5#6.0875-14#2.57434922824'!$M$5602/20</f>
        <v>0.22933341137950713</v>
      </c>
      <c r="H73" s="1">
        <f>'[11]7.5#7.5#6.0875-14#2.57434922824'!$K$5602/10</f>
        <v>0.28165642069408192</v>
      </c>
      <c r="I73" s="1">
        <f>'[11]7.5#7.5#6.0875-14#2.57434922824'!$L$5602/10</f>
        <v>0.23321342495489333</v>
      </c>
      <c r="J73" s="1">
        <f>'[12]0.0#8.15#8.2025-14#2.5841184954'!$M$5602/20</f>
        <v>0.21528478850190091</v>
      </c>
      <c r="K73" s="1">
        <f>'[12]0.0#8.15#8.2025-14#2.5841184954'!$K$5602/10</f>
        <v>0.28285085194135318</v>
      </c>
      <c r="L73" s="1">
        <f>'[12]0.0#8.15#8.2025-14#2.5841184954'!$L$5602/10</f>
        <v>0.23397284714164127</v>
      </c>
    </row>
    <row r="74" spans="1:12" x14ac:dyDescent="0.2">
      <c r="A74" s="4" t="s">
        <v>14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 x14ac:dyDescent="0.2">
      <c r="A75" s="1">
        <f>'[13]10.065#9.4625#8.29-15#2.4855753'!$M$6002/20</f>
        <v>0.2194534357023184</v>
      </c>
      <c r="B75" s="1">
        <f>'[13]10.065#9.4625#8.29-15#2.4855753'!$K$6002/10</f>
        <v>0.24862899473154149</v>
      </c>
      <c r="C75" s="1">
        <f>'[13]10.065#9.4625#8.29-15#2.4855753'!$L$6002/10</f>
        <v>0.24848607954456683</v>
      </c>
      <c r="D75" s="1">
        <f>'[14]9.945#8.6625#9.025-15#2.5425633'!$M$6002/20</f>
        <v>0.21754781966551637</v>
      </c>
      <c r="E75" s="1">
        <f>'[14]9.945#8.6625#9.025-15#2.5425633'!$K$6002/10</f>
        <v>0.2650035120573927</v>
      </c>
      <c r="F75" s="1">
        <f>'[14]9.945#8.6625#9.025-15#2.5425633'!$L$6002/10</f>
        <v>0.24350915050782032</v>
      </c>
      <c r="G75" s="1">
        <f>'[15]10.705#10.0025#8.335-15#2.37069'!$M$6002/20</f>
        <v>0.19263438022048757</v>
      </c>
      <c r="H75" s="1">
        <f>'[15]10.705#10.0025#8.335-15#2.37069'!$K$6002/10</f>
        <v>0.22518044273205931</v>
      </c>
      <c r="I75" s="1">
        <f>'[15]10.705#10.0025#8.335-15#2.37069'!$L$6002/10</f>
        <v>0.24895888698433577</v>
      </c>
      <c r="J75" s="1">
        <f>'[16]0.0#9.9325#9.93-15#2.4736595576'!$M$6002/20</f>
        <v>0.20447336625952461</v>
      </c>
      <c r="K75" s="1">
        <f>'[16]0.0#9.9325#9.93-15#2.4736595576'!$K$6002/10</f>
        <v>0.24811965977457362</v>
      </c>
      <c r="L75" s="1">
        <f>'[16]0.0#9.9325#9.93-15#2.4736595576'!$L$6002/10</f>
        <v>0.24661225175308465</v>
      </c>
    </row>
    <row r="105" spans="1:12" x14ac:dyDescent="0.2">
      <c r="A105" t="s">
        <v>10</v>
      </c>
    </row>
    <row r="106" spans="1:12" x14ac:dyDescent="0.2">
      <c r="A106" t="s">
        <v>16</v>
      </c>
      <c r="B106" t="s">
        <v>16</v>
      </c>
      <c r="C106" t="s">
        <v>16</v>
      </c>
      <c r="D106" t="s">
        <v>15</v>
      </c>
      <c r="E106" t="s">
        <v>15</v>
      </c>
      <c r="F106" t="s">
        <v>15</v>
      </c>
      <c r="G106" t="s">
        <v>17</v>
      </c>
      <c r="H106" t="s">
        <v>17</v>
      </c>
      <c r="I106" t="s">
        <v>17</v>
      </c>
      <c r="J106" t="s">
        <v>18</v>
      </c>
      <c r="K106" t="s">
        <v>18</v>
      </c>
      <c r="L106" t="s">
        <v>18</v>
      </c>
    </row>
    <row r="107" spans="1:12" x14ac:dyDescent="0.2">
      <c r="A107" t="s">
        <v>4</v>
      </c>
      <c r="B107" t="s">
        <v>6</v>
      </c>
      <c r="C107" t="s">
        <v>5</v>
      </c>
      <c r="D107" t="s">
        <v>4</v>
      </c>
      <c r="E107" t="s">
        <v>6</v>
      </c>
      <c r="F107" t="s">
        <v>5</v>
      </c>
      <c r="G107" t="s">
        <v>4</v>
      </c>
      <c r="H107" t="s">
        <v>6</v>
      </c>
      <c r="I107" t="s">
        <v>5</v>
      </c>
      <c r="J107" t="s">
        <v>4</v>
      </c>
      <c r="K107" t="s">
        <v>6</v>
      </c>
      <c r="L107" t="s">
        <v>5</v>
      </c>
    </row>
    <row r="108" spans="1:12" x14ac:dyDescent="0.2">
      <c r="A108" s="5" t="s">
        <v>11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1:12" x14ac:dyDescent="0.2">
      <c r="A109">
        <f>[17]Sheet1!$J$3002</f>
        <v>0.48933333333333334</v>
      </c>
      <c r="B109">
        <f>[17]Sheet1!$H$3002</f>
        <v>0.39766666666666667</v>
      </c>
      <c r="C109">
        <f>[17]Sheet1!$I$3002</f>
        <v>0.5073333333333333</v>
      </c>
      <c r="D109">
        <f>[18]Sheet1!$J$3002</f>
        <v>0.46966666666666668</v>
      </c>
      <c r="E109">
        <f>[18]Sheet1!$H$3002</f>
        <v>0.39066666666666666</v>
      </c>
      <c r="F109">
        <f>[18]Sheet1!$I$3002</f>
        <v>0.48799999999999999</v>
      </c>
      <c r="G109">
        <f>[19]Sheet1!$J$3002</f>
        <v>0.5</v>
      </c>
      <c r="H109">
        <f>[19]Sheet1!$H$3002</f>
        <v>0.40733333333333333</v>
      </c>
      <c r="I109">
        <f>[19]Sheet1!$I$3002</f>
        <v>0.49066666666666664</v>
      </c>
      <c r="J109">
        <f>[20]Sheet1!$J$3002</f>
        <v>0.48566666666666669</v>
      </c>
      <c r="K109">
        <f>[20]Sheet1!$H$3002</f>
        <v>0.40633333333333332</v>
      </c>
      <c r="L109">
        <f>[20]Sheet1!$I$3002</f>
        <v>0.5</v>
      </c>
    </row>
    <row r="110" spans="1:12" x14ac:dyDescent="0.2">
      <c r="A110" s="4" t="s">
        <v>12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 x14ac:dyDescent="0.2">
      <c r="A111">
        <f>[21]Sheet1!$J$3902</f>
        <v>0.53102564102564098</v>
      </c>
      <c r="B111">
        <f>[21]Sheet1!$H$3902</f>
        <v>0.45974358974358975</v>
      </c>
      <c r="C111">
        <f>[21]Sheet1!$I$3902</f>
        <v>0.7120512820512821</v>
      </c>
      <c r="D111">
        <f>[22]Sheet1!$J$3902</f>
        <v>0.52820512820512822</v>
      </c>
      <c r="E111">
        <f>[22]Sheet1!$H$3902</f>
        <v>0.45948717948717949</v>
      </c>
      <c r="F111">
        <f>[22]Sheet1!$I$3902</f>
        <v>0.69948717948717953</v>
      </c>
      <c r="G111">
        <f>[23]Sheet1!$J$3902</f>
        <v>0.53410256410256407</v>
      </c>
      <c r="H111">
        <f>[23]Sheet1!$H$3902</f>
        <v>0.45923076923076922</v>
      </c>
      <c r="I111">
        <f>[23]Sheet1!$I$3902</f>
        <v>0.70358974358974358</v>
      </c>
      <c r="J111">
        <f>[24]Sheet1!$J$3902</f>
        <v>0.5346153846153846</v>
      </c>
      <c r="K111">
        <f>[24]Sheet1!$H$3902</f>
        <v>0.45897435897435895</v>
      </c>
      <c r="L111">
        <f>[24]Sheet1!$I$3902</f>
        <v>0.69948717948717953</v>
      </c>
    </row>
    <row r="112" spans="1:12" x14ac:dyDescent="0.2">
      <c r="A112" s="4" t="s">
        <v>13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1:12" x14ac:dyDescent="0.2">
      <c r="A113">
        <f>[25]Sheet1!$J$4202</f>
        <v>0.52833333333333332</v>
      </c>
      <c r="B113">
        <f>[25]Sheet1!$H$4202</f>
        <v>0.53404761904761899</v>
      </c>
      <c r="C113">
        <f>[25]Sheet1!$I$4202</f>
        <v>0.54619047619047623</v>
      </c>
      <c r="D113">
        <f>[26]Sheet1!$J$4202</f>
        <v>0.52619047619047621</v>
      </c>
      <c r="E113">
        <f>[26]Sheet1!$H$4202</f>
        <v>0.52523809523809528</v>
      </c>
      <c r="F113">
        <f>[26]Sheet1!$I$4202</f>
        <v>0.55595238095238098</v>
      </c>
      <c r="G113">
        <f>[27]Sheet1!$J$4142</f>
        <v>0.53019323671497587</v>
      </c>
      <c r="H113">
        <f>[27]Sheet1!$H$4142</f>
        <v>0.52584541062801937</v>
      </c>
      <c r="I113">
        <f>[27]Sheet1!$I$4142</f>
        <v>0.56086956521739129</v>
      </c>
      <c r="J113">
        <f>[28]Sheet1!$J$4142</f>
        <v>0.53140096618357491</v>
      </c>
      <c r="K113">
        <f>[28]Sheet1!$H$4142</f>
        <v>0.53985507246376807</v>
      </c>
      <c r="L113">
        <f>[28]Sheet1!$I$4142</f>
        <v>0.55628019323671496</v>
      </c>
    </row>
    <row r="114" spans="1:12" x14ac:dyDescent="0.2">
      <c r="A114" s="4" t="s">
        <v>14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 x14ac:dyDescent="0.2">
      <c r="A115" s="1">
        <f>[29]Sheet1!$J$4502</f>
        <v>0.6226666666666667</v>
      </c>
      <c r="B115" s="1">
        <f>[29]Sheet1!$H$4502</f>
        <v>0.60244444444444445</v>
      </c>
      <c r="C115" s="1">
        <f>[29]Sheet1!$I$4502</f>
        <v>0.66</v>
      </c>
      <c r="D115" s="1">
        <f>[30]Sheet1!$J$4502</f>
        <v>0.61911111111111106</v>
      </c>
      <c r="E115" s="1">
        <f>[30]Sheet1!$H$4502</f>
        <v>0.59599999999999997</v>
      </c>
      <c r="F115" s="1">
        <f>[30]Sheet1!$I$4502</f>
        <v>0.65333333333333332</v>
      </c>
      <c r="G115" s="1">
        <f>[30]Sheet1!$J$4502</f>
        <v>0.61911111111111106</v>
      </c>
      <c r="H115" s="1">
        <f>[30]Sheet1!$H$4502</f>
        <v>0.59599999999999997</v>
      </c>
      <c r="I115" s="1">
        <f>[30]Sheet1!$I$4502</f>
        <v>0.65333333333333332</v>
      </c>
      <c r="J115" s="1">
        <f>[31]Sheet1!$J$4472</f>
        <v>0.60626398210290833</v>
      </c>
      <c r="K115" s="1">
        <f>[31]Sheet1!$H$4472</f>
        <v>0.59865771812080537</v>
      </c>
      <c r="L115" s="1">
        <f>[31]Sheet1!$I$4472</f>
        <v>0.63847874720357944</v>
      </c>
    </row>
    <row r="116" spans="1:12" x14ac:dyDescent="0.2">
      <c r="A116" s="5" t="s">
        <v>19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 x14ac:dyDescent="0.2">
      <c r="A117">
        <f>[32]Sheet1!$J$4502</f>
        <v>0.60244444444444445</v>
      </c>
      <c r="B117">
        <f>[32]Sheet1!$H$4502</f>
        <v>0.58466666666666667</v>
      </c>
      <c r="C117">
        <f>[32]Sheet1!$I$4502</f>
        <v>0.65266666666666662</v>
      </c>
      <c r="D117">
        <f>[33]Sheet1!$J$4502</f>
        <v>0.62377777777777776</v>
      </c>
      <c r="E117">
        <f>[33]Sheet1!$H$4502</f>
        <v>0.5862222222222222</v>
      </c>
      <c r="F117">
        <f>[33]Sheet1!$I$4502</f>
        <v>0.65333333333333332</v>
      </c>
      <c r="G117">
        <f>[34]Sheet1!$J$4472</f>
        <v>0.61543624161073829</v>
      </c>
      <c r="H117">
        <f>[34]Sheet1!$H$4472</f>
        <v>0.58724832214765099</v>
      </c>
      <c r="I117">
        <f>[34]Sheet1!$I$4472</f>
        <v>0.64921700223713652</v>
      </c>
      <c r="J117">
        <f>[35]Sheet1!$J$4472</f>
        <v>0.6176733780760626</v>
      </c>
      <c r="K117">
        <f>[35]Sheet1!$H$4472</f>
        <v>0.59463087248322144</v>
      </c>
      <c r="L117">
        <f>[35]Sheet1!$I$4472</f>
        <v>0.64228187919463087</v>
      </c>
    </row>
    <row r="142" spans="1:12" x14ac:dyDescent="0.2">
      <c r="A142" t="s">
        <v>8</v>
      </c>
    </row>
    <row r="143" spans="1:12" x14ac:dyDescent="0.2">
      <c r="A143" t="s">
        <v>16</v>
      </c>
      <c r="B143" t="s">
        <v>16</v>
      </c>
      <c r="C143" t="s">
        <v>16</v>
      </c>
      <c r="D143" t="s">
        <v>15</v>
      </c>
      <c r="E143" t="s">
        <v>15</v>
      </c>
      <c r="F143" t="s">
        <v>15</v>
      </c>
      <c r="G143" t="s">
        <v>17</v>
      </c>
      <c r="H143" t="s">
        <v>17</v>
      </c>
      <c r="I143" t="s">
        <v>17</v>
      </c>
      <c r="J143" t="s">
        <v>18</v>
      </c>
      <c r="K143" t="s">
        <v>18</v>
      </c>
      <c r="L143" t="s">
        <v>18</v>
      </c>
    </row>
    <row r="144" spans="1:12" x14ac:dyDescent="0.2">
      <c r="A144" t="s">
        <v>4</v>
      </c>
      <c r="B144" t="s">
        <v>6</v>
      </c>
      <c r="C144" t="s">
        <v>5</v>
      </c>
      <c r="D144" t="s">
        <v>4</v>
      </c>
      <c r="E144" t="s">
        <v>6</v>
      </c>
      <c r="F144" t="s">
        <v>5</v>
      </c>
      <c r="G144" t="s">
        <v>4</v>
      </c>
      <c r="H144" t="s">
        <v>6</v>
      </c>
      <c r="I144" t="s">
        <v>5</v>
      </c>
      <c r="J144" t="s">
        <v>4</v>
      </c>
      <c r="K144" t="s">
        <v>6</v>
      </c>
      <c r="L144" t="s">
        <v>5</v>
      </c>
    </row>
    <row r="145" spans="1:12" x14ac:dyDescent="0.2">
      <c r="A145" s="5" t="s">
        <v>11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</row>
    <row r="146" spans="1:12" x14ac:dyDescent="0.2">
      <c r="A146">
        <f>[17]Sheet1!$O$3004</f>
        <v>2.7710184587845701E-2</v>
      </c>
      <c r="B146">
        <f>[17]Sheet1!$O$3002</f>
        <v>-7.0164794855465687E-2</v>
      </c>
      <c r="C146">
        <f>[17]Sheet1!$O$3003</f>
        <v>5.8617499699302744E-2</v>
      </c>
      <c r="D146">
        <f>[18]Sheet1!$O$3004</f>
        <v>-1.1583034872818756E-2</v>
      </c>
      <c r="E146">
        <f>[18]Sheet1!$O$3002</f>
        <v>-9.7948286750493191E-2</v>
      </c>
      <c r="F146">
        <f>[18]Sheet1!$O$3003</f>
        <v>3.8996240279605694E-2</v>
      </c>
      <c r="G146">
        <f>[19]Sheet1!$O$3004</f>
        <v>2.7563517611821346E-2</v>
      </c>
      <c r="H146">
        <f>[19]Sheet1!$O$3002</f>
        <v>-7.5198835181722948E-2</v>
      </c>
      <c r="I146">
        <f>[19]Sheet1!$O$3003</f>
        <v>5.7545285263477283E-2</v>
      </c>
      <c r="J146">
        <f>[20]Sheet1!$O$3004</f>
        <v>1.2693491329669628E-2</v>
      </c>
      <c r="K146">
        <f>[20]Sheet1!$O$3002</f>
        <v>-6.8442527782708054E-2</v>
      </c>
      <c r="L146">
        <f>[20]Sheet1!$O$3003</f>
        <v>4.1177720613735432E-2</v>
      </c>
    </row>
    <row r="147" spans="1:12" x14ac:dyDescent="0.2">
      <c r="A147" s="4" t="s">
        <v>12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 x14ac:dyDescent="0.2">
      <c r="A148">
        <f>[21]Sheet1!$O$3904</f>
        <v>0.11033417180188067</v>
      </c>
      <c r="B148">
        <f>[21]Sheet1!$O$3902</f>
        <v>-1.6432568220090735E-2</v>
      </c>
      <c r="C148">
        <f>[21]Sheet1!$O$3903</f>
        <v>0.16846895389610164</v>
      </c>
      <c r="D148">
        <f>[22]Sheet1!$O$3904</f>
        <v>0.14332259423312832</v>
      </c>
      <c r="E148">
        <f>[22]Sheet1!$O$3902</f>
        <v>-2.4148677550574062E-2</v>
      </c>
      <c r="F148">
        <f>[22]Sheet1!$O$3903</f>
        <v>0.194449672214313</v>
      </c>
      <c r="G148">
        <f>[23]Sheet1!$O$3904</f>
        <v>0.13712741716203322</v>
      </c>
      <c r="H148">
        <f>[23]Sheet1!$O$3902</f>
        <v>-4.1656066348631379E-2</v>
      </c>
      <c r="I148">
        <f>[23]Sheet1!$O$3903</f>
        <v>0.20205045282147205</v>
      </c>
      <c r="J148">
        <f>[24]Sheet1!$O$3904</f>
        <v>0.13485265332487403</v>
      </c>
      <c r="K148">
        <f>[24]Sheet1!$O$3902</f>
        <v>-3.7877480784574584E-2</v>
      </c>
      <c r="L148">
        <f>[24]Sheet1!$O$3903</f>
        <v>0.19156882027272096</v>
      </c>
    </row>
    <row r="149" spans="1:12" x14ac:dyDescent="0.2">
      <c r="A149" s="4" t="s">
        <v>13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spans="1:12" x14ac:dyDescent="0.2">
      <c r="A150">
        <f>[25]Sheet1!$O$4204</f>
        <v>0.1710941728897534</v>
      </c>
      <c r="B150">
        <f>[25]Sheet1!$O$4202</f>
        <v>4.080019663315812E-2</v>
      </c>
      <c r="C150">
        <f>[25]Sheet1!$O$4203</f>
        <v>0.16947840761554597</v>
      </c>
      <c r="D150">
        <f>[26]Sheet1!$O$4204</f>
        <v>0.17872756385336155</v>
      </c>
      <c r="E150">
        <f>[26]Sheet1!$O$4202</f>
        <v>3.8341528497401474E-2</v>
      </c>
      <c r="F150">
        <f>[26]Sheet1!$O$4203</f>
        <v>0.20010765391522448</v>
      </c>
      <c r="G150">
        <f>[27]Sheet1!$O$4144</f>
        <v>0.17639838190593832</v>
      </c>
      <c r="H150">
        <f>[27]Sheet1!$O$4142</f>
        <v>3.7495675920982782E-2</v>
      </c>
      <c r="I150">
        <f>[27]Sheet1!$O$4143</f>
        <v>0.202607850510022</v>
      </c>
      <c r="J150">
        <f>[28]Sheet1!$O$4144</f>
        <v>0.18173572768136809</v>
      </c>
      <c r="K150">
        <f>[28]Sheet1!$O$4142</f>
        <v>4.4270452644804406E-2</v>
      </c>
      <c r="L150">
        <f>[28]Sheet1!$O$4143</f>
        <v>0.21066119106022518</v>
      </c>
    </row>
    <row r="151" spans="1:12" x14ac:dyDescent="0.2">
      <c r="A151" s="4" t="s">
        <v>14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x14ac:dyDescent="0.2">
      <c r="A152" s="1">
        <f>[29]Sheet1!$O$4504</f>
        <v>0.35494595013839919</v>
      </c>
      <c r="B152" s="1">
        <f>[29]Sheet1!$O$4502</f>
        <v>0.24702375482385502</v>
      </c>
      <c r="C152" s="1">
        <f>[29]Sheet1!$O$4503</f>
        <v>0.26394340058088772</v>
      </c>
      <c r="D152" s="1">
        <f>[30]Sheet1!$O$4504</f>
        <v>0.31532815409611947</v>
      </c>
      <c r="E152" s="1">
        <f>[30]Sheet1!$O$4502</f>
        <v>0.23668308459304715</v>
      </c>
      <c r="F152" s="1">
        <f>[30]Sheet1!$O$4503</f>
        <v>0.23539415389466986</v>
      </c>
      <c r="G152" s="1">
        <f>[36]Sheet1!$O$4474</f>
        <v>0.31701091027407508</v>
      </c>
      <c r="H152" s="1">
        <f>[36]Sheet1!$O$4472</f>
        <v>0.24343983481560411</v>
      </c>
      <c r="I152" s="1">
        <f>[36]Sheet1!$O$4473</f>
        <v>0.21909332391483152</v>
      </c>
      <c r="J152" s="1">
        <f>[31]Sheet1!$O$4474</f>
        <v>0.30715165773237907</v>
      </c>
      <c r="K152" s="1">
        <f>[31]Sheet1!$O$4472</f>
        <v>0.25307798352917499</v>
      </c>
      <c r="L152" s="1">
        <f>[31]Sheet1!$O$4473</f>
        <v>0.19970801676259126</v>
      </c>
    </row>
    <row r="153" spans="1:12" x14ac:dyDescent="0.2">
      <c r="A153" s="5" t="s">
        <v>19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</row>
    <row r="154" spans="1:12" x14ac:dyDescent="0.2">
      <c r="A154" s="1">
        <f>[32]Sheet1!$O$4504</f>
        <v>0.3356088988264006</v>
      </c>
      <c r="B154" s="1">
        <f>[32]Sheet1!$O$4502</f>
        <v>0.19653762910240732</v>
      </c>
      <c r="C154" s="1">
        <f>[32]Sheet1!$O$4503</f>
        <v>0.28080217213170511</v>
      </c>
      <c r="D154" s="1">
        <f>[33]Sheet1!$O$4504</f>
        <v>0.32666589247676209</v>
      </c>
      <c r="E154" s="1">
        <f>[33]Sheet1!$O$4502</f>
        <v>0.21455960416955713</v>
      </c>
      <c r="F154" s="1">
        <f>[33]Sheet1!$O$4503</f>
        <v>0.26502388521687176</v>
      </c>
      <c r="G154" s="1">
        <f>[34]Sheet1!$O$4474</f>
        <v>0.33062060174238594</v>
      </c>
      <c r="H154" s="1">
        <f>[34]Sheet1!$O$4472</f>
        <v>0.21377114180524784</v>
      </c>
      <c r="I154" s="1">
        <f>[34]Sheet1!$O$4473</f>
        <v>0.2692752760497113</v>
      </c>
      <c r="J154" s="1">
        <f>[35]Sheet1!$O$4474</f>
        <v>0.33281917653331355</v>
      </c>
      <c r="K154" s="1">
        <f>[35]Sheet1!$O$4472</f>
        <v>0.24092795755388144</v>
      </c>
      <c r="L154" s="1">
        <f>[35]Sheet1!$O$4473</f>
        <v>0.2573211937964936</v>
      </c>
    </row>
    <row r="175" spans="1:12" x14ac:dyDescent="0.2">
      <c r="A175" t="s">
        <v>9</v>
      </c>
    </row>
    <row r="176" spans="1:12" x14ac:dyDescent="0.2">
      <c r="A176" t="s">
        <v>16</v>
      </c>
      <c r="B176" t="s">
        <v>16</v>
      </c>
      <c r="C176" t="s">
        <v>16</v>
      </c>
      <c r="D176" t="s">
        <v>15</v>
      </c>
      <c r="E176" t="s">
        <v>15</v>
      </c>
      <c r="F176" t="s">
        <v>15</v>
      </c>
      <c r="G176" t="s">
        <v>17</v>
      </c>
      <c r="H176" t="s">
        <v>17</v>
      </c>
      <c r="I176" t="s">
        <v>17</v>
      </c>
      <c r="J176" t="s">
        <v>18</v>
      </c>
      <c r="K176" t="s">
        <v>18</v>
      </c>
      <c r="L176" t="s">
        <v>18</v>
      </c>
    </row>
    <row r="177" spans="1:12" x14ac:dyDescent="0.2">
      <c r="A177" t="s">
        <v>4</v>
      </c>
      <c r="B177" t="s">
        <v>6</v>
      </c>
      <c r="C177" t="s">
        <v>5</v>
      </c>
      <c r="D177" t="s">
        <v>4</v>
      </c>
      <c r="E177" t="s">
        <v>6</v>
      </c>
      <c r="F177" t="s">
        <v>5</v>
      </c>
      <c r="G177" t="s">
        <v>4</v>
      </c>
      <c r="H177" t="s">
        <v>6</v>
      </c>
      <c r="I177" t="s">
        <v>5</v>
      </c>
      <c r="J177" t="s">
        <v>4</v>
      </c>
      <c r="K177" t="s">
        <v>6</v>
      </c>
      <c r="L177" t="s">
        <v>5</v>
      </c>
    </row>
    <row r="178" spans="1:12" x14ac:dyDescent="0.2">
      <c r="A178" s="5" t="s">
        <v>11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</row>
    <row r="179" spans="1:12" x14ac:dyDescent="0.2">
      <c r="A179">
        <f>[17]Sheet1!$M$3002/20</f>
        <v>0.27592549559163448</v>
      </c>
      <c r="B179">
        <f>[17]Sheet1!$K$3002/10</f>
        <v>0.31063223544065466</v>
      </c>
      <c r="C179">
        <f>[17]Sheet1!$L$3002/10</f>
        <v>0.32796034400625912</v>
      </c>
      <c r="D179">
        <f>[18]Sheet1!$M$3002/20</f>
        <v>0.27844068984572801</v>
      </c>
      <c r="E179">
        <f>[18]Sheet1!$K$3002/10</f>
        <v>0.31351098331130339</v>
      </c>
      <c r="F179">
        <f>[18]Sheet1!$L$3002/10</f>
        <v>0.32653143846416066</v>
      </c>
      <c r="G179">
        <f>[19]Sheet1!$M$3002/20</f>
        <v>0.26696035305568505</v>
      </c>
      <c r="H179">
        <f>[19]Sheet1!$K$3002/10</f>
        <v>0.30616907315810465</v>
      </c>
      <c r="I179">
        <f>[19]Sheet1!$L$3002/10</f>
        <v>0.32233016630593586</v>
      </c>
      <c r="J179">
        <f>[20]Sheet1!$M$3002/20</f>
        <v>0.26816940585442917</v>
      </c>
      <c r="K179">
        <f>[20]Sheet1!$K$3002/10</f>
        <v>0.30415684330254406</v>
      </c>
      <c r="L179">
        <f>[20]Sheet1!$L$3002/10</f>
        <v>0.32587809223692865</v>
      </c>
    </row>
    <row r="180" spans="1:12" x14ac:dyDescent="0.2">
      <c r="A180" s="4" t="s">
        <v>12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 x14ac:dyDescent="0.2">
      <c r="A181" s="2">
        <f>[21]Sheet1!$M$3902/20</f>
        <v>0.23939279083350198</v>
      </c>
      <c r="B181">
        <f>[21]Sheet1!$K$3902/10</f>
        <v>0.28479221864830834</v>
      </c>
      <c r="C181">
        <f>[21]Sheet1!$L$3902/10</f>
        <v>0.25834494439918432</v>
      </c>
      <c r="D181">
        <f>[22]Sheet1!$M$3902/20</f>
        <v>0.23853171445090232</v>
      </c>
      <c r="E181">
        <f>[22]Sheet1!$K$3902/10</f>
        <v>0.29037842482650872</v>
      </c>
      <c r="F181">
        <f>[22]Sheet1!$L$3902/10</f>
        <v>0.25854840875158752</v>
      </c>
      <c r="G181">
        <f>[23]Sheet1!$M$3902/20</f>
        <v>0.23900611561563462</v>
      </c>
      <c r="H181">
        <f>[23]Sheet1!$K$3902/10</f>
        <v>0.28996707637573305</v>
      </c>
      <c r="I181">
        <f>[23]Sheet1!$L$3902/10</f>
        <v>0.25851741205986822</v>
      </c>
      <c r="J181" s="3">
        <f>[24]Sheet1!$M$3902/20</f>
        <v>0.23897500130022578</v>
      </c>
      <c r="K181">
        <f>[24]Sheet1!$K$3902/10</f>
        <v>0.28966297446985123</v>
      </c>
      <c r="L181">
        <f>[24]Sheet1!$L$3902/10</f>
        <v>0.25946353695381946</v>
      </c>
    </row>
    <row r="182" spans="1:12" x14ac:dyDescent="0.2">
      <c r="A182" s="4" t="s">
        <v>13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1:12" x14ac:dyDescent="0.2">
      <c r="A183" s="2">
        <f>[25]Sheet1!$M$4202/20</f>
        <v>0.23256602081198668</v>
      </c>
      <c r="B183">
        <f>[25]Sheet1!$K$4202/10</f>
        <v>0.28799969279385607</v>
      </c>
      <c r="C183">
        <f>[25]Sheet1!$L$4202/10</f>
        <v>0.25074337087105236</v>
      </c>
      <c r="D183">
        <f>[26]Sheet1!$M$4202/20</f>
        <v>0.23405213230205776</v>
      </c>
      <c r="E183">
        <f>[26]Sheet1!$K$4202/10</f>
        <v>0.29164379322611156</v>
      </c>
      <c r="F183">
        <f>[26]Sheet1!$L$4202/10</f>
        <v>0.24669711191899105</v>
      </c>
      <c r="G183">
        <f>[27]Sheet1!$M$4142/20</f>
        <v>0.23200525202924852</v>
      </c>
      <c r="H183">
        <f>[27]Sheet1!$K$4142/10</f>
        <v>0.28977361965696746</v>
      </c>
      <c r="I183">
        <f>[27]Sheet1!$L$4142/10</f>
        <v>0.24594377249075708</v>
      </c>
      <c r="J183" s="3">
        <f>[28]Sheet1!$M$4142/20</f>
        <v>0.23169802994732244</v>
      </c>
      <c r="K183">
        <f>[28]Sheet1!$K$4142/10</f>
        <v>0.28817583829861609</v>
      </c>
      <c r="L183">
        <f>[28]Sheet1!$L$4142/10</f>
        <v>0.2457557122019654</v>
      </c>
    </row>
    <row r="184" spans="1:12" x14ac:dyDescent="0.2">
      <c r="A184" s="4" t="s">
        <v>14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spans="1:12" x14ac:dyDescent="0.2">
      <c r="A185" s="1">
        <f>[29]Sheet1!$M$4502/20</f>
        <v>0.22187082205256656</v>
      </c>
      <c r="B185" s="1">
        <f>[29]Sheet1!$K$4502/10</f>
        <v>0.26707324706676044</v>
      </c>
      <c r="C185" s="1">
        <f>[29]Sheet1!$L$4502/10</f>
        <v>0.26394534546865911</v>
      </c>
      <c r="D185" s="1">
        <f>[30]Sheet1!$M$4502/20</f>
        <v>0.22517152401349269</v>
      </c>
      <c r="E185" s="1">
        <f>[30]Sheet1!$K$4502/10</f>
        <v>0.26818045809600222</v>
      </c>
      <c r="F185" s="1">
        <f>[30]Sheet1!$L$4502/10</f>
        <v>0.27093997900576999</v>
      </c>
      <c r="G185" s="1">
        <f>[36]Sheet1!$M$4472/20</f>
        <v>0.22690129114869645</v>
      </c>
      <c r="H185" s="1">
        <f>[36]Sheet1!$K$4472/10</f>
        <v>0.26839115702773725</v>
      </c>
      <c r="I185" s="1">
        <f>[36]Sheet1!$L$4472/10</f>
        <v>0.27660851098244632</v>
      </c>
      <c r="J185" s="1">
        <f>[31]Sheet1!$M$4472/20</f>
        <v>0.22947395698372658</v>
      </c>
      <c r="K185" s="1">
        <f>[31]Sheet1!$K$4472/10</f>
        <v>0.2662579696437587</v>
      </c>
      <c r="L185" s="1">
        <f>[31]Sheet1!$L$4472/10</f>
        <v>0.27904845049817939</v>
      </c>
    </row>
    <row r="186" spans="1:12" x14ac:dyDescent="0.2">
      <c r="A186" s="5" t="s">
        <v>19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</row>
    <row r="187" spans="1:12" x14ac:dyDescent="0.2">
      <c r="A187" s="1">
        <f>[32]Sheet1!$M$4502/20</f>
        <v>0.22232723225528872</v>
      </c>
      <c r="B187" s="1">
        <f>[32]Sheet1!$K$4502/10</f>
        <v>0.27261398810076126</v>
      </c>
      <c r="C187" s="1">
        <f>[32]Sheet1!$L$4502/10</f>
        <v>0.26452114800794058</v>
      </c>
      <c r="D187" s="1">
        <f>[33]Sheet1!$M$4502/20</f>
        <v>0.22089628307261458</v>
      </c>
      <c r="E187" s="1">
        <f>[33]Sheet1!$K$4502/10</f>
        <v>0.26957717454389213</v>
      </c>
      <c r="F187" s="1">
        <f>[33]Sheet1!$L$4502/10</f>
        <v>0.26498045240623386</v>
      </c>
      <c r="G187" s="1">
        <f>[34]Sheet1!$M$4472/20</f>
        <v>0.22505913651503281</v>
      </c>
      <c r="H187" s="1">
        <f>[34]Sheet1!$K$4472/10</f>
        <v>0.27164807527237694</v>
      </c>
      <c r="I187" s="1">
        <f>[34]Sheet1!$L$4472/10</f>
        <v>0.26916172034846575</v>
      </c>
      <c r="J187" s="1">
        <f>[35]Sheet1!$M$4472/20</f>
        <v>0.22525353403776149</v>
      </c>
      <c r="K187" s="1">
        <f>[35]Sheet1!$K$4472/10</f>
        <v>0.26870191611688726</v>
      </c>
      <c r="L187" s="1">
        <f>[35]Sheet1!$L$4472/10</f>
        <v>0.27201629491817997</v>
      </c>
    </row>
  </sheetData>
  <mergeCells count="32">
    <mergeCell ref="P11:S11"/>
    <mergeCell ref="A3:L3"/>
    <mergeCell ref="A5:L5"/>
    <mergeCell ref="A7:L7"/>
    <mergeCell ref="A9:L9"/>
    <mergeCell ref="P3:S3"/>
    <mergeCell ref="P5:S5"/>
    <mergeCell ref="P7:S7"/>
    <mergeCell ref="P9:S9"/>
    <mergeCell ref="A70:L70"/>
    <mergeCell ref="A72:L72"/>
    <mergeCell ref="A74:L74"/>
    <mergeCell ref="A32:L32"/>
    <mergeCell ref="A34:L34"/>
    <mergeCell ref="A36:L36"/>
    <mergeCell ref="A38:L38"/>
    <mergeCell ref="A68:L68"/>
    <mergeCell ref="A108:L108"/>
    <mergeCell ref="A110:L110"/>
    <mergeCell ref="A112:L112"/>
    <mergeCell ref="A114:L114"/>
    <mergeCell ref="A145:L145"/>
    <mergeCell ref="A182:L182"/>
    <mergeCell ref="A184:L184"/>
    <mergeCell ref="A153:L153"/>
    <mergeCell ref="A116:L116"/>
    <mergeCell ref="A186:L186"/>
    <mergeCell ref="A147:L147"/>
    <mergeCell ref="A149:L149"/>
    <mergeCell ref="A151:L151"/>
    <mergeCell ref="A178:L178"/>
    <mergeCell ref="A180:L180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Wübbenhorst</dc:creator>
  <cp:lastModifiedBy>Max Wübbenhorst</cp:lastModifiedBy>
  <dcterms:created xsi:type="dcterms:W3CDTF">2021-03-03T14:07:07Z</dcterms:created>
  <dcterms:modified xsi:type="dcterms:W3CDTF">2021-04-25T10:17:38Z</dcterms:modified>
</cp:coreProperties>
</file>