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6C931151-301E-4413-A9E0-6C8D5A923732}" xr6:coauthVersionLast="45" xr6:coauthVersionMax="45" xr10:uidLastSave="{00000000-0000-0000-0000-000000000000}"/>
  <bookViews>
    <workbookView xWindow="-120" yWindow="-120" windowWidth="29040" windowHeight="15840" xr2:uid="{AB6819B8-1561-4F5F-A765-A77F89BF8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3" i="1" l="1"/>
  <c r="X9" i="1"/>
  <c r="X7" i="1"/>
  <c r="O17" i="1"/>
  <c r="X5" i="1"/>
  <c r="Q7" i="1"/>
  <c r="Q10" i="1"/>
  <c r="Q5" i="1"/>
  <c r="P7" i="1"/>
  <c r="P10" i="1"/>
  <c r="P5" i="1"/>
  <c r="O7" i="1"/>
  <c r="O10" i="1"/>
  <c r="O5" i="1"/>
  <c r="L7" i="1"/>
  <c r="L5" i="1"/>
  <c r="G10" i="1"/>
  <c r="H10" i="1" s="1"/>
  <c r="K10" i="1" s="1"/>
  <c r="G7" i="1"/>
  <c r="H7" i="1" s="1"/>
  <c r="K7" i="1" s="1"/>
  <c r="M7" i="1" s="1"/>
  <c r="G5" i="1"/>
  <c r="G14" i="1" s="1"/>
  <c r="L10" i="1" s="1"/>
  <c r="J10" i="1"/>
  <c r="J5" i="1"/>
  <c r="J7" i="1"/>
  <c r="M10" i="1" l="1"/>
  <c r="L12" i="1"/>
  <c r="H5" i="1"/>
  <c r="K5" i="1" s="1"/>
  <c r="M5" i="1" s="1"/>
</calcChain>
</file>

<file path=xl/sharedStrings.xml><?xml version="1.0" encoding="utf-8"?>
<sst xmlns="http://schemas.openxmlformats.org/spreadsheetml/2006/main" count="15" uniqueCount="15">
  <si>
    <t>შარვალი</t>
  </si>
  <si>
    <t>კოსტუმი</t>
  </si>
  <si>
    <t>კაბა</t>
  </si>
  <si>
    <t>ნაჭერი</t>
  </si>
  <si>
    <t>მასალა</t>
  </si>
  <si>
    <t>შრომითი ხარჯი</t>
  </si>
  <si>
    <t>ძირითადი ხარჯები სულ</t>
  </si>
  <si>
    <t>საპოხი მასალები  500 ლარი</t>
  </si>
  <si>
    <t>სრული თვითღირებულება</t>
  </si>
  <si>
    <t>რეალიზაციიდან შემოსავალი</t>
  </si>
  <si>
    <t xml:space="preserve">რპთ </t>
  </si>
  <si>
    <t>საწარმოო თვითრირებულება</t>
  </si>
  <si>
    <t>საწარმოო მოგება</t>
  </si>
  <si>
    <t>პერიოდის დანახარჯი</t>
  </si>
  <si>
    <t>სრული მოგება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</si>
</sst>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2" fontId="0" fillId="3" borderId="0" xfId="0" applyNumberFormat="1" applyFill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2" fontId="0" fillId="0" borderId="1" xfId="0" applyNumberFormat="1" applyBorder="1"/>
    <xf numFmtId="2" fontId="0" fillId="3" borderId="1" xfId="0" applyNumberFormat="1" applyFill="1" applyBorder="1"/>
    <xf numFmtId="2" fontId="0" fillId="3" borderId="1" xfId="0" applyNumberFormat="1" applyFill="1" applyBorder="1" applyAlignment="1">
      <alignment wrapText="1"/>
    </xf>
    <xf numFmtId="168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4731-00C3-44FB-9B4D-4C5670C5D5BC}">
  <dimension ref="D4:X18"/>
  <sheetViews>
    <sheetView tabSelected="1" workbookViewId="0">
      <selection activeCell="K32" sqref="K32"/>
    </sheetView>
  </sheetViews>
  <sheetFormatPr defaultRowHeight="15" x14ac:dyDescent="0.25"/>
  <cols>
    <col min="9" max="9" width="9.140625" style="1"/>
    <col min="10" max="10" width="17" customWidth="1"/>
    <col min="11" max="11" width="12.85546875" style="3" customWidth="1"/>
    <col min="12" max="12" width="23.7109375" customWidth="1"/>
    <col min="15" max="15" width="11.5703125" style="3" bestFit="1" customWidth="1"/>
    <col min="20" max="20" width="17.28515625" customWidth="1"/>
  </cols>
  <sheetData>
    <row r="4" spans="4:24" s="3" customFormat="1" ht="75" x14ac:dyDescent="0.25">
      <c r="D4" s="7"/>
      <c r="E4" s="7"/>
      <c r="F4" s="7"/>
      <c r="G4" s="7"/>
      <c r="H4" s="7" t="s">
        <v>4</v>
      </c>
      <c r="I4" s="8"/>
      <c r="J4" s="7" t="s">
        <v>5</v>
      </c>
      <c r="K4" s="7" t="s">
        <v>6</v>
      </c>
      <c r="L4" s="7" t="s">
        <v>7</v>
      </c>
      <c r="M4" s="9" t="s">
        <v>11</v>
      </c>
      <c r="N4" s="7"/>
      <c r="O4" s="9" t="s">
        <v>8</v>
      </c>
      <c r="P4" s="7"/>
      <c r="Q4" s="7">
        <v>20</v>
      </c>
    </row>
    <row r="5" spans="4:24" x14ac:dyDescent="0.25">
      <c r="D5" s="10" t="s">
        <v>0</v>
      </c>
      <c r="E5" s="10">
        <v>20</v>
      </c>
      <c r="F5" s="10">
        <v>2</v>
      </c>
      <c r="G5" s="10">
        <f>2*20</f>
        <v>40</v>
      </c>
      <c r="H5" s="11">
        <f>E5*G5</f>
        <v>800</v>
      </c>
      <c r="I5" s="12">
        <v>20</v>
      </c>
      <c r="J5" s="11">
        <f>E5*I5</f>
        <v>400</v>
      </c>
      <c r="K5" s="9">
        <f>H5+J5</f>
        <v>1200</v>
      </c>
      <c r="L5" s="13">
        <f>500/130*40</f>
        <v>153.84615384615384</v>
      </c>
      <c r="M5" s="14">
        <f>K5+L5</f>
        <v>1353.8461538461538</v>
      </c>
      <c r="N5" s="13">
        <v>600</v>
      </c>
      <c r="O5" s="15">
        <f>M5+N5</f>
        <v>1953.8461538461538</v>
      </c>
      <c r="P5" s="13">
        <f>O5/E5</f>
        <v>97.692307692307693</v>
      </c>
      <c r="Q5" s="16">
        <f>P5*1.2</f>
        <v>117.23076923076923</v>
      </c>
      <c r="T5" t="s">
        <v>9</v>
      </c>
      <c r="X5">
        <f>16*117.2</f>
        <v>1875.2</v>
      </c>
    </row>
    <row r="6" spans="4:24" x14ac:dyDescent="0.25">
      <c r="D6" s="10"/>
      <c r="E6" s="10"/>
      <c r="F6" s="10"/>
      <c r="G6" s="10"/>
      <c r="H6" s="11"/>
      <c r="I6" s="12"/>
      <c r="J6" s="11"/>
      <c r="K6" s="9"/>
      <c r="L6" s="10"/>
      <c r="M6" s="14"/>
      <c r="N6" s="13"/>
      <c r="O6" s="15"/>
      <c r="P6" s="13"/>
      <c r="Q6" s="10"/>
    </row>
    <row r="7" spans="4:24" x14ac:dyDescent="0.25">
      <c r="D7" s="10" t="s">
        <v>1</v>
      </c>
      <c r="E7" s="10">
        <v>40</v>
      </c>
      <c r="F7" s="10">
        <v>1.5</v>
      </c>
      <c r="G7" s="10">
        <f>1.5*20</f>
        <v>30</v>
      </c>
      <c r="H7" s="11">
        <f t="shared" ref="H7:H10" si="0">E7*G7</f>
        <v>1200</v>
      </c>
      <c r="I7" s="12">
        <v>30</v>
      </c>
      <c r="J7" s="11">
        <f>E7*I7</f>
        <v>1200</v>
      </c>
      <c r="K7" s="9">
        <f t="shared" ref="K7:K10" si="1">H7+J7</f>
        <v>2400</v>
      </c>
      <c r="L7" s="13">
        <f>500/130*30</f>
        <v>115.38461538461539</v>
      </c>
      <c r="M7" s="14">
        <f t="shared" ref="M7:M10" si="2">K7+L7</f>
        <v>2515.3846153846152</v>
      </c>
      <c r="N7" s="13">
        <v>800</v>
      </c>
      <c r="O7" s="15">
        <f t="shared" ref="O6:O10" si="3">M7+N7</f>
        <v>3315.3846153846152</v>
      </c>
      <c r="P7" s="13">
        <f t="shared" ref="P6:P10" si="4">O7/E7</f>
        <v>82.884615384615387</v>
      </c>
      <c r="Q7" s="13">
        <f t="shared" ref="Q6:Q10" si="5">P7*1.2</f>
        <v>99.461538461538467</v>
      </c>
      <c r="T7" t="s">
        <v>10</v>
      </c>
      <c r="X7" s="4">
        <f>16*O17</f>
        <v>1083.0769230769231</v>
      </c>
    </row>
    <row r="8" spans="4:24" x14ac:dyDescent="0.25">
      <c r="D8" s="10"/>
      <c r="E8" s="10"/>
      <c r="F8" s="10"/>
      <c r="G8" s="10"/>
      <c r="H8" s="11"/>
      <c r="I8" s="12"/>
      <c r="J8" s="11"/>
      <c r="K8" s="9"/>
      <c r="L8" s="10"/>
      <c r="M8" s="14"/>
      <c r="N8" s="13"/>
      <c r="O8" s="15"/>
      <c r="P8" s="13"/>
      <c r="Q8" s="10"/>
    </row>
    <row r="9" spans="4:24" x14ac:dyDescent="0.25">
      <c r="D9" s="10"/>
      <c r="E9" s="10"/>
      <c r="F9" s="10"/>
      <c r="G9" s="10"/>
      <c r="H9" s="11"/>
      <c r="I9" s="12"/>
      <c r="J9" s="11"/>
      <c r="K9" s="9"/>
      <c r="L9" s="10"/>
      <c r="M9" s="14"/>
      <c r="N9" s="13"/>
      <c r="O9" s="15"/>
      <c r="P9" s="13"/>
      <c r="Q9" s="10"/>
      <c r="T9" s="2" t="s">
        <v>12</v>
      </c>
      <c r="U9" s="2"/>
      <c r="V9" s="2"/>
      <c r="W9" s="2"/>
      <c r="X9" s="6">
        <f>X5-X7</f>
        <v>792.12307692307695</v>
      </c>
    </row>
    <row r="10" spans="4:24" x14ac:dyDescent="0.25">
      <c r="D10" s="10" t="s">
        <v>2</v>
      </c>
      <c r="E10" s="10">
        <v>60</v>
      </c>
      <c r="F10" s="10">
        <v>3</v>
      </c>
      <c r="G10" s="10">
        <f>3*20</f>
        <v>60</v>
      </c>
      <c r="H10" s="11">
        <f t="shared" si="0"/>
        <v>3600</v>
      </c>
      <c r="I10" s="12">
        <v>15</v>
      </c>
      <c r="J10" s="11">
        <f>E10*I10</f>
        <v>900</v>
      </c>
      <c r="K10" s="9">
        <f t="shared" si="1"/>
        <v>4500</v>
      </c>
      <c r="L10" s="13">
        <f>500/G14*G10</f>
        <v>230.76923076923077</v>
      </c>
      <c r="M10" s="14">
        <f t="shared" si="2"/>
        <v>4730.7692307692305</v>
      </c>
      <c r="N10" s="13">
        <v>750</v>
      </c>
      <c r="O10" s="15">
        <f t="shared" si="3"/>
        <v>5480.7692307692305</v>
      </c>
      <c r="P10" s="13">
        <f t="shared" si="4"/>
        <v>91.34615384615384</v>
      </c>
      <c r="Q10" s="16">
        <f t="shared" si="5"/>
        <v>109.6153846153846</v>
      </c>
    </row>
    <row r="11" spans="4:24" x14ac:dyDescent="0.25">
      <c r="D11" s="10"/>
      <c r="E11" s="10"/>
      <c r="F11" s="10"/>
      <c r="G11" s="10"/>
      <c r="H11" s="10"/>
      <c r="I11" s="12"/>
      <c r="J11" s="10"/>
      <c r="K11" s="7"/>
      <c r="L11" s="10"/>
      <c r="M11" s="17"/>
      <c r="N11" s="10"/>
      <c r="O11" s="9"/>
      <c r="P11" s="10"/>
      <c r="Q11" s="10"/>
      <c r="T11" t="s">
        <v>13</v>
      </c>
      <c r="X11">
        <v>600</v>
      </c>
    </row>
    <row r="12" spans="4:24" x14ac:dyDescent="0.25">
      <c r="D12" s="10"/>
      <c r="E12" s="10"/>
      <c r="F12" s="10"/>
      <c r="G12" s="10"/>
      <c r="H12" s="10"/>
      <c r="I12" s="12"/>
      <c r="J12" s="10"/>
      <c r="K12" s="7"/>
      <c r="L12" s="13">
        <f>SUM(L5:L11)</f>
        <v>500</v>
      </c>
      <c r="M12" s="17"/>
      <c r="N12" s="10"/>
      <c r="O12" s="7"/>
      <c r="P12" s="10"/>
      <c r="Q12" s="10"/>
    </row>
    <row r="13" spans="4:24" x14ac:dyDescent="0.25">
      <c r="T13" s="2" t="s">
        <v>14</v>
      </c>
      <c r="U13" s="2"/>
      <c r="V13" s="2"/>
      <c r="W13" s="2"/>
      <c r="X13" s="6">
        <f>X9-X11</f>
        <v>192.12307692307695</v>
      </c>
    </row>
    <row r="14" spans="4:24" x14ac:dyDescent="0.25">
      <c r="G14">
        <f>SUM(G5:G13)</f>
        <v>130</v>
      </c>
    </row>
    <row r="17" spans="4:15" x14ac:dyDescent="0.25">
      <c r="O17" s="5">
        <f>M5/E5</f>
        <v>67.692307692307693</v>
      </c>
    </row>
    <row r="18" spans="4:15" x14ac:dyDescent="0.25">
      <c r="D18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 Student</dc:creator>
  <cp:lastModifiedBy>European Student</cp:lastModifiedBy>
  <dcterms:created xsi:type="dcterms:W3CDTF">2024-10-17T09:17:27Z</dcterms:created>
  <dcterms:modified xsi:type="dcterms:W3CDTF">2024-10-17T10:00:43Z</dcterms:modified>
</cp:coreProperties>
</file>