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edScorp\Desktop\Sprawozdania\Fizyka\Fizyka\Lab 9 E6\"/>
    </mc:Choice>
  </mc:AlternateContent>
  <xr:revisionPtr revIDLastSave="0" documentId="13_ncr:1_{FE4EDD8F-5D4F-4881-90AB-415FA0014B07}" xr6:coauthVersionLast="47" xr6:coauthVersionMax="47" xr10:uidLastSave="{00000000-0000-0000-0000-000000000000}"/>
  <bookViews>
    <workbookView xWindow="0" yWindow="0" windowWidth="19200" windowHeight="21600" xr2:uid="{CD92F570-3A2E-41A6-89C2-008A02B3785C}"/>
  </bookViews>
  <sheets>
    <sheet name="Arkusz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19" i="1" l="1"/>
  <c r="J19" i="1"/>
  <c r="I18" i="1"/>
  <c r="M18" i="1"/>
  <c r="L18" i="1"/>
  <c r="K18" i="1"/>
  <c r="J18" i="1"/>
  <c r="I12" i="1"/>
  <c r="I16" i="1"/>
  <c r="I15" i="1"/>
  <c r="C18" i="1"/>
  <c r="C19" i="1"/>
  <c r="I4" i="1"/>
  <c r="I3" i="1"/>
  <c r="I2" i="1"/>
  <c r="F4" i="1"/>
  <c r="F5" i="1"/>
  <c r="F6" i="1"/>
  <c r="F7" i="1"/>
  <c r="F8" i="1"/>
  <c r="F9" i="1"/>
  <c r="F10" i="1"/>
  <c r="F11" i="1"/>
  <c r="F12" i="1"/>
  <c r="F3" i="1"/>
  <c r="E4" i="1"/>
  <c r="E5" i="1"/>
  <c r="E6" i="1"/>
  <c r="E7" i="1"/>
  <c r="E8" i="1"/>
  <c r="E9" i="1"/>
  <c r="E10" i="1"/>
  <c r="E11" i="1"/>
  <c r="E12" i="1"/>
  <c r="E3" i="1"/>
  <c r="D13" i="1"/>
</calcChain>
</file>

<file path=xl/sharedStrings.xml><?xml version="1.0" encoding="utf-8"?>
<sst xmlns="http://schemas.openxmlformats.org/spreadsheetml/2006/main" count="26" uniqueCount="26">
  <si>
    <t>Lp.</t>
  </si>
  <si>
    <t>t [min]</t>
  </si>
  <si>
    <t>I [A]</t>
  </si>
  <si>
    <t>Avg</t>
  </si>
  <si>
    <t>m1 [g]</t>
  </si>
  <si>
    <t>m2 [g]</t>
  </si>
  <si>
    <t>avg(I)-I</t>
  </si>
  <si>
    <t>(avg(I)-I)^2</t>
  </si>
  <si>
    <t>Ua(I)</t>
  </si>
  <si>
    <t>Ub(I)</t>
  </si>
  <si>
    <t>Uc(I)</t>
  </si>
  <si>
    <t>k [g/As]</t>
  </si>
  <si>
    <t>F [C/mol]</t>
  </si>
  <si>
    <t>Ub(m1)</t>
  </si>
  <si>
    <t>Ub(m2)</t>
  </si>
  <si>
    <t>Ub(t)</t>
  </si>
  <si>
    <t>U(k)</t>
  </si>
  <si>
    <t>U(F)</t>
  </si>
  <si>
    <t>Wartościowość</t>
  </si>
  <si>
    <t>wg. M1 * U</t>
  </si>
  <si>
    <t>wg. M2 * U</t>
  </si>
  <si>
    <t>wg. I * U</t>
  </si>
  <si>
    <t>wg. T * U</t>
  </si>
  <si>
    <t>wg. K * U</t>
  </si>
  <si>
    <t>Masa miedzi [g/m]</t>
  </si>
  <si>
    <t>k = (3,4 ± 0,0043) * 10^-4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</si>
</sst>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6" formatCode="0.0E+00"/>
  </numFmts>
  <fonts count="1" x14ac:knownFonts="1">
    <font>
      <sz val="11"/>
      <color theme="1"/>
      <name val="Calibri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FFC0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1" xfId="0" applyFill="1" applyBorder="1"/>
    <xf numFmtId="0" fontId="0" fillId="0" borderId="1" xfId="0" applyBorder="1"/>
    <xf numFmtId="164" fontId="0" fillId="0" borderId="1" xfId="0" applyNumberFormat="1" applyBorder="1"/>
    <xf numFmtId="11" fontId="0" fillId="0" borderId="1" xfId="0" applyNumberFormat="1" applyBorder="1"/>
    <xf numFmtId="166" fontId="0" fillId="0" borderId="1" xfId="0" applyNumberFormat="1" applyBorder="1"/>
    <xf numFmtId="2" fontId="0" fillId="0" borderId="1" xfId="0" applyNumberFormat="1" applyBorder="1"/>
    <xf numFmtId="1" fontId="0" fillId="0" borderId="1" xfId="0" applyNumberFormat="1" applyBorder="1"/>
    <xf numFmtId="11" fontId="0" fillId="0" borderId="2" xfId="0" applyNumberFormat="1" applyBorder="1"/>
    <xf numFmtId="1" fontId="0" fillId="0" borderId="2" xfId="0" applyNumberFormat="1" applyBorder="1"/>
    <xf numFmtId="0" fontId="0" fillId="3" borderId="0" xfId="0" applyFill="1" applyAlignment="1">
      <alignment horizontal="center"/>
    </xf>
    <xf numFmtId="0" fontId="0" fillId="3" borderId="0" xfId="0" quotePrefix="1" applyFill="1" applyAlignment="1">
      <alignment horizontal="center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E2491C-1431-4D53-A414-D15657023975}">
  <dimension ref="B2:M29"/>
  <sheetViews>
    <sheetView tabSelected="1" workbookViewId="0">
      <selection activeCell="M43" sqref="M43"/>
    </sheetView>
  </sheetViews>
  <sheetFormatPr defaultRowHeight="15" x14ac:dyDescent="0.25"/>
  <cols>
    <col min="6" max="6" width="10.7109375" customWidth="1"/>
    <col min="8" max="8" width="16.85546875" customWidth="1"/>
    <col min="9" max="9" width="23.140625" customWidth="1"/>
    <col min="10" max="10" width="18.85546875" bestFit="1" customWidth="1"/>
    <col min="11" max="11" width="11" bestFit="1" customWidth="1"/>
    <col min="13" max="13" width="12" bestFit="1" customWidth="1"/>
  </cols>
  <sheetData>
    <row r="2" spans="2:9" x14ac:dyDescent="0.25">
      <c r="B2" s="1" t="s">
        <v>0</v>
      </c>
      <c r="C2" s="1" t="s">
        <v>1</v>
      </c>
      <c r="D2" s="1" t="s">
        <v>2</v>
      </c>
      <c r="E2" s="1" t="s">
        <v>6</v>
      </c>
      <c r="F2" s="1" t="s">
        <v>7</v>
      </c>
      <c r="H2" s="1" t="s">
        <v>8</v>
      </c>
      <c r="I2" s="5">
        <f>SUM(F3:F12)/90</f>
        <v>1.1222222222222964E-7</v>
      </c>
    </row>
    <row r="3" spans="2:9" x14ac:dyDescent="0.25">
      <c r="B3" s="2">
        <v>1</v>
      </c>
      <c r="C3" s="2">
        <v>2</v>
      </c>
      <c r="D3" s="2">
        <v>1.794</v>
      </c>
      <c r="E3" s="3">
        <f>$D$13-D3</f>
        <v>-2.2999999999999687E-3</v>
      </c>
      <c r="F3" s="4">
        <f>E3^2</f>
        <v>5.2899999999998562E-6</v>
      </c>
      <c r="H3" s="1" t="s">
        <v>9</v>
      </c>
      <c r="I3" s="5">
        <f>0.001/SQRT(3)</f>
        <v>5.773502691896258E-4</v>
      </c>
    </row>
    <row r="4" spans="2:9" x14ac:dyDescent="0.25">
      <c r="B4" s="2">
        <v>2</v>
      </c>
      <c r="C4" s="2">
        <v>4</v>
      </c>
      <c r="D4" s="2">
        <v>1.7929999999999999</v>
      </c>
      <c r="E4" s="3">
        <f t="shared" ref="E4:E12" si="0">$D$13-D4</f>
        <v>-1.2999999999998568E-3</v>
      </c>
      <c r="F4" s="4">
        <f t="shared" ref="F4:F12" si="1">E4^2</f>
        <v>1.6899999999996276E-6</v>
      </c>
      <c r="H4" s="1" t="s">
        <v>10</v>
      </c>
      <c r="I4" s="5">
        <f>SQRT((I2^2)+(I3^2))</f>
        <v>5.7735028009619994E-4</v>
      </c>
    </row>
    <row r="5" spans="2:9" x14ac:dyDescent="0.25">
      <c r="B5" s="2">
        <v>3</v>
      </c>
      <c r="C5" s="2">
        <v>6</v>
      </c>
      <c r="D5" s="2">
        <v>1.792</v>
      </c>
      <c r="E5" s="3">
        <f t="shared" si="0"/>
        <v>-2.9999999999996696E-4</v>
      </c>
      <c r="F5" s="4">
        <f t="shared" si="1"/>
        <v>8.9999999999980173E-8</v>
      </c>
    </row>
    <row r="6" spans="2:9" x14ac:dyDescent="0.25">
      <c r="B6" s="2">
        <v>4</v>
      </c>
      <c r="C6" s="2">
        <v>8</v>
      </c>
      <c r="D6" s="2">
        <v>1.792</v>
      </c>
      <c r="E6" s="3">
        <f t="shared" si="0"/>
        <v>-2.9999999999996696E-4</v>
      </c>
      <c r="F6" s="4">
        <f t="shared" si="1"/>
        <v>8.9999999999980173E-8</v>
      </c>
    </row>
    <row r="7" spans="2:9" x14ac:dyDescent="0.25">
      <c r="B7" s="2">
        <v>5</v>
      </c>
      <c r="C7" s="2">
        <v>10</v>
      </c>
      <c r="D7" s="2">
        <v>1.7909999999999999</v>
      </c>
      <c r="E7" s="3">
        <f t="shared" si="0"/>
        <v>7.0000000000014495E-4</v>
      </c>
      <c r="F7" s="4">
        <f t="shared" si="1"/>
        <v>4.9000000000020294E-7</v>
      </c>
    </row>
    <row r="8" spans="2:9" x14ac:dyDescent="0.25">
      <c r="B8" s="2">
        <v>6</v>
      </c>
      <c r="C8" s="2">
        <v>12</v>
      </c>
      <c r="D8" s="2">
        <v>1.7909999999999999</v>
      </c>
      <c r="E8" s="3">
        <f t="shared" si="0"/>
        <v>7.0000000000014495E-4</v>
      </c>
      <c r="F8" s="4">
        <f t="shared" si="1"/>
        <v>4.9000000000020294E-7</v>
      </c>
    </row>
    <row r="9" spans="2:9" x14ac:dyDescent="0.25">
      <c r="B9" s="2">
        <v>7</v>
      </c>
      <c r="C9" s="2">
        <v>14</v>
      </c>
      <c r="D9" s="2">
        <v>1.7909999999999999</v>
      </c>
      <c r="E9" s="3">
        <f t="shared" si="0"/>
        <v>7.0000000000014495E-4</v>
      </c>
      <c r="F9" s="4">
        <f t="shared" si="1"/>
        <v>4.9000000000020294E-7</v>
      </c>
    </row>
    <row r="10" spans="2:9" x14ac:dyDescent="0.25">
      <c r="B10" s="2">
        <v>8</v>
      </c>
      <c r="C10" s="2">
        <v>16</v>
      </c>
      <c r="D10" s="2">
        <v>1.7909999999999999</v>
      </c>
      <c r="E10" s="3">
        <f t="shared" si="0"/>
        <v>7.0000000000014495E-4</v>
      </c>
      <c r="F10" s="4">
        <f t="shared" si="1"/>
        <v>4.9000000000020294E-7</v>
      </c>
    </row>
    <row r="11" spans="2:9" x14ac:dyDescent="0.25">
      <c r="B11" s="2">
        <v>9</v>
      </c>
      <c r="C11" s="2">
        <v>18</v>
      </c>
      <c r="D11" s="2">
        <v>1.7909999999999999</v>
      </c>
      <c r="E11" s="3">
        <f t="shared" si="0"/>
        <v>7.0000000000014495E-4</v>
      </c>
      <c r="F11" s="4">
        <f t="shared" si="1"/>
        <v>4.9000000000020294E-7</v>
      </c>
    </row>
    <row r="12" spans="2:9" x14ac:dyDescent="0.25">
      <c r="B12" s="2">
        <v>10</v>
      </c>
      <c r="C12" s="2">
        <v>20</v>
      </c>
      <c r="D12" s="2">
        <v>1.7909999999999999</v>
      </c>
      <c r="E12" s="3">
        <f t="shared" si="0"/>
        <v>7.0000000000014495E-4</v>
      </c>
      <c r="F12" s="4">
        <f t="shared" si="1"/>
        <v>4.9000000000020294E-7</v>
      </c>
      <c r="H12" s="1" t="s">
        <v>15</v>
      </c>
      <c r="I12" s="6">
        <f>1/SQRT(3)</f>
        <v>0.57735026918962584</v>
      </c>
    </row>
    <row r="13" spans="2:9" x14ac:dyDescent="0.25">
      <c r="C13" s="1" t="s">
        <v>3</v>
      </c>
      <c r="D13" s="3">
        <f>AVERAGE(D3:D12)</f>
        <v>1.7917000000000001</v>
      </c>
    </row>
    <row r="15" spans="2:9" x14ac:dyDescent="0.25">
      <c r="B15" s="1" t="s">
        <v>4</v>
      </c>
      <c r="C15" s="2">
        <v>96.694000000000003</v>
      </c>
      <c r="H15" s="1" t="s">
        <v>13</v>
      </c>
      <c r="I15" s="5">
        <f>0.001/SQRT(3)</f>
        <v>5.773502691896258E-4</v>
      </c>
    </row>
    <row r="16" spans="2:9" x14ac:dyDescent="0.25">
      <c r="B16" s="1" t="s">
        <v>5</v>
      </c>
      <c r="C16" s="2">
        <v>97.418000000000006</v>
      </c>
      <c r="H16" s="1" t="s">
        <v>14</v>
      </c>
      <c r="I16" s="5">
        <f>0.001/SQRT(3)</f>
        <v>5.773502691896258E-4</v>
      </c>
    </row>
    <row r="17" spans="2:13" x14ac:dyDescent="0.25">
      <c r="J17" s="1" t="s">
        <v>19</v>
      </c>
      <c r="K17" s="1" t="s">
        <v>20</v>
      </c>
      <c r="L17" s="1" t="s">
        <v>21</v>
      </c>
      <c r="M17" s="1" t="s">
        <v>22</v>
      </c>
    </row>
    <row r="18" spans="2:13" x14ac:dyDescent="0.25">
      <c r="B18" s="1" t="s">
        <v>11</v>
      </c>
      <c r="C18" s="5">
        <f>(C16-C15)/(D13*C12*60)</f>
        <v>3.3673792115495698E-4</v>
      </c>
      <c r="H18" s="1" t="s">
        <v>16</v>
      </c>
      <c r="I18" s="8">
        <f>SQRT(J18^2+K18^2+L18^2+M18^2)</f>
        <v>4.2689484079083407E-7</v>
      </c>
      <c r="J18" s="5">
        <f>(1/(D13*1200))*I15</f>
        <v>2.6853001301818842E-7</v>
      </c>
      <c r="K18" s="5">
        <f>(-1/(D13*1200))*I16</f>
        <v>-2.6853001301818842E-7</v>
      </c>
      <c r="L18" s="5">
        <f>(-(C16-C15)/(1200*(D13^2)))*I4</f>
        <v>-1.0850908807156694E-7</v>
      </c>
      <c r="M18" s="5">
        <f>((C16-C15)/((1200^2)*D13))*I12</f>
        <v>1.6201310785430785E-7</v>
      </c>
    </row>
    <row r="19" spans="2:13" x14ac:dyDescent="0.25">
      <c r="B19" s="1" t="s">
        <v>12</v>
      </c>
      <c r="C19" s="7">
        <f>63.546/(C18*2)</f>
        <v>94355.27751381167</v>
      </c>
      <c r="H19" s="1" t="s">
        <v>17</v>
      </c>
      <c r="I19" s="9">
        <f>SQRT(J19^2)</f>
        <v>119.61759766729098</v>
      </c>
      <c r="J19" s="7">
        <f>(-(I23)/(I24*(C18^2)))*I18</f>
        <v>-119.61759766729098</v>
      </c>
    </row>
    <row r="20" spans="2:13" x14ac:dyDescent="0.25">
      <c r="J20" s="1" t="s">
        <v>23</v>
      </c>
    </row>
    <row r="23" spans="2:13" x14ac:dyDescent="0.25">
      <c r="H23" s="1" t="s">
        <v>24</v>
      </c>
      <c r="I23" s="2">
        <v>63.545999999999999</v>
      </c>
    </row>
    <row r="24" spans="2:13" x14ac:dyDescent="0.25">
      <c r="H24" s="1" t="s">
        <v>18</v>
      </c>
      <c r="I24" s="2">
        <v>2</v>
      </c>
    </row>
    <row r="28" spans="2:13" x14ac:dyDescent="0.25">
      <c r="B28" s="11" t="s">
        <v>25</v>
      </c>
      <c r="C28" s="10"/>
      <c r="D28" s="10"/>
      <c r="E28" s="10"/>
    </row>
    <row r="29" spans="2:13" x14ac:dyDescent="0.25">
      <c r="B29" s="10"/>
      <c r="C29" s="10"/>
      <c r="D29" s="10"/>
      <c r="E29" s="10"/>
    </row>
  </sheetData>
  <mergeCells count="2">
    <mergeCell ref="B28:E28"/>
    <mergeCell ref="B29:E29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RedScorp</dc:creator>
  <cp:lastModifiedBy>RedScorp</cp:lastModifiedBy>
  <dcterms:created xsi:type="dcterms:W3CDTF">2023-06-04T15:17:47Z</dcterms:created>
  <dcterms:modified xsi:type="dcterms:W3CDTF">2023-06-04T18:52:31Z</dcterms:modified>
</cp:coreProperties>
</file>