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Scorp\Desktop\Sprawozdania\Fizyka\Fizyka\Lab 10 M8\"/>
    </mc:Choice>
  </mc:AlternateContent>
  <xr:revisionPtr revIDLastSave="0" documentId="8_{6E0B111F-EACD-4EC4-97BE-22501DBE9AF2}" xr6:coauthVersionLast="47" xr6:coauthVersionMax="47" xr10:uidLastSave="{00000000-0000-0000-0000-000000000000}"/>
  <bookViews>
    <workbookView xWindow="5565" yWindow="1140" windowWidth="19200" windowHeight="21030" activeTab="1" xr2:uid="{2064F2A2-7C3E-4B45-982B-8C13402B1171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2" l="1"/>
  <c r="J21" i="2"/>
  <c r="I21" i="2"/>
  <c r="H2" i="2"/>
  <c r="H9" i="2"/>
  <c r="H8" i="2"/>
  <c r="H7" i="2"/>
  <c r="E9" i="2"/>
  <c r="E10" i="2"/>
  <c r="E11" i="2"/>
  <c r="E12" i="2"/>
  <c r="E13" i="2"/>
  <c r="E14" i="2"/>
  <c r="E15" i="2"/>
  <c r="E16" i="2"/>
  <c r="E17" i="2"/>
  <c r="E8" i="2"/>
  <c r="D9" i="2"/>
  <c r="D10" i="2"/>
  <c r="D11" i="2"/>
  <c r="D12" i="2"/>
  <c r="D13" i="2"/>
  <c r="D14" i="2"/>
  <c r="D15" i="2"/>
  <c r="D16" i="2"/>
  <c r="D17" i="2"/>
  <c r="D8" i="2"/>
  <c r="C21" i="2"/>
  <c r="C19" i="2"/>
  <c r="C18" i="2"/>
  <c r="F8" i="1"/>
  <c r="F9" i="1"/>
  <c r="F10" i="1"/>
  <c r="F11" i="1"/>
  <c r="F12" i="1"/>
  <c r="F13" i="1"/>
  <c r="F14" i="1"/>
  <c r="F15" i="1"/>
  <c r="F16" i="1"/>
  <c r="F7" i="1"/>
  <c r="C4" i="1"/>
  <c r="D8" i="1" s="1"/>
  <c r="D10" i="1" l="1"/>
  <c r="D7" i="1"/>
  <c r="D16" i="1"/>
  <c r="D14" i="1"/>
  <c r="D12" i="1"/>
  <c r="D15" i="1"/>
  <c r="D13" i="1"/>
  <c r="D11" i="1"/>
  <c r="D9" i="1"/>
</calcChain>
</file>

<file path=xl/sharedStrings.xml><?xml version="1.0" encoding="utf-8"?>
<sst xmlns="http://schemas.openxmlformats.org/spreadsheetml/2006/main" count="26" uniqueCount="21">
  <si>
    <t>Lp.</t>
  </si>
  <si>
    <t>t</t>
  </si>
  <si>
    <t>N [zwoje]</t>
  </si>
  <si>
    <t>h [m]</t>
  </si>
  <si>
    <t>t [s]</t>
  </si>
  <si>
    <t>r [m]</t>
  </si>
  <si>
    <t>g [m/s^2]</t>
  </si>
  <si>
    <t>t^2</t>
  </si>
  <si>
    <t>AVG</t>
  </si>
  <si>
    <t>m [g]</t>
  </si>
  <si>
    <t>I</t>
  </si>
  <si>
    <t>AVG^2</t>
  </si>
  <si>
    <t>AVG-t</t>
  </si>
  <si>
    <t>(AVG-t)^2</t>
  </si>
  <si>
    <t>Ua(t)</t>
  </si>
  <si>
    <t>Ub(t)</t>
  </si>
  <si>
    <t>Uc(t)</t>
  </si>
  <si>
    <t>U(I)</t>
  </si>
  <si>
    <t>Ub(r)</t>
  </si>
  <si>
    <t>wg. r</t>
  </si>
  <si>
    <t>wg.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</si>
</sst>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"/>
    <numFmt numFmtId="171" formatCode="0.0E+00"/>
  </numFmts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2" fontId="0" fillId="0" borderId="1" xfId="0" applyNumberFormat="1" applyBorder="1"/>
    <xf numFmtId="168" fontId="0" fillId="0" borderId="1" xfId="0" applyNumberFormat="1" applyBorder="1"/>
    <xf numFmtId="1" fontId="0" fillId="0" borderId="1" xfId="0" applyNumberFormat="1" applyBorder="1"/>
    <xf numFmtId="171" fontId="0" fillId="0" borderId="1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h(t^2)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Arkusz1!$L$6</c:f>
              <c:strCache>
                <c:ptCount val="1"/>
                <c:pt idx="0">
                  <c:v>t^2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Arkusz1!$K$7:$K$16</c:f>
              <c:numCache>
                <c:formatCode>0.0</c:formatCode>
                <c:ptCount val="10"/>
                <c:pt idx="0">
                  <c:v>1.1869200000000002</c:v>
                </c:pt>
                <c:pt idx="1">
                  <c:v>1.0990000000000002</c:v>
                </c:pt>
                <c:pt idx="2">
                  <c:v>1.0110800000000002</c:v>
                </c:pt>
                <c:pt idx="3" formatCode="0.00">
                  <c:v>0.92316000000000009</c:v>
                </c:pt>
                <c:pt idx="4" formatCode="0.00">
                  <c:v>0.83524000000000009</c:v>
                </c:pt>
                <c:pt idx="5" formatCode="0.00">
                  <c:v>0.7473200000000001</c:v>
                </c:pt>
                <c:pt idx="6" formatCode="0.00">
                  <c:v>0.6594000000000001</c:v>
                </c:pt>
                <c:pt idx="7" formatCode="0.00">
                  <c:v>0.5714800000000001</c:v>
                </c:pt>
                <c:pt idx="8" formatCode="0.00">
                  <c:v>0.48356000000000005</c:v>
                </c:pt>
                <c:pt idx="9" formatCode="0.00">
                  <c:v>0.39564000000000005</c:v>
                </c:pt>
              </c:numCache>
            </c:numRef>
          </c:cat>
          <c:val>
            <c:numRef>
              <c:f>Arkusz1!$L$7:$L$16</c:f>
              <c:numCache>
                <c:formatCode>0</c:formatCode>
                <c:ptCount val="10"/>
                <c:pt idx="0">
                  <c:v>833.47690000000011</c:v>
                </c:pt>
                <c:pt idx="1">
                  <c:v>744.7441</c:v>
                </c:pt>
                <c:pt idx="2">
                  <c:v>693.26889999999992</c:v>
                </c:pt>
                <c:pt idx="3">
                  <c:v>662.54759999999987</c:v>
                </c:pt>
                <c:pt idx="4">
                  <c:v>565.48840000000007</c:v>
                </c:pt>
                <c:pt idx="5">
                  <c:v>526.24360000000001</c:v>
                </c:pt>
                <c:pt idx="6">
                  <c:v>370.17759999999993</c:v>
                </c:pt>
                <c:pt idx="7">
                  <c:v>345.96000000000004</c:v>
                </c:pt>
                <c:pt idx="8">
                  <c:v>296.87290000000002</c:v>
                </c:pt>
                <c:pt idx="9">
                  <c:v>241.18089999999998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36-4C8A-85C8-6F985FDF8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522216"/>
        <c:axId val="469083048"/>
      </c:lineChart>
      <c:catAx>
        <c:axId val="40952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h</a:t>
                </a:r>
              </a:p>
            </c:rich>
          </c:tx>
          <c:layout>
            <c:manualLayout>
              <c:xMode val="edge"/>
              <c:yMode val="edge"/>
              <c:x val="0.53918284995067411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9083048"/>
        <c:crosses val="autoZero"/>
        <c:auto val="1"/>
        <c:lblAlgn val="ctr"/>
        <c:lblOffset val="100"/>
        <c:noMultiLvlLbl val="0"/>
      </c:catAx>
      <c:valAx>
        <c:axId val="46908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52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17</xdr:row>
      <xdr:rowOff>2722</xdr:rowOff>
    </xdr:from>
    <xdr:to>
      <xdr:col>8</xdr:col>
      <xdr:colOff>456371</xdr:colOff>
      <xdr:row>31</xdr:row>
      <xdr:rowOff>78922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7B4FF7E-CDA0-CB0E-EEE2-AAB6619C7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56CCA-AF5E-492A-95AD-3A00AE814E75}">
  <dimension ref="B4:L16"/>
  <sheetViews>
    <sheetView zoomScale="115" zoomScaleNormal="115" workbookViewId="0">
      <selection activeCell="O2" sqref="O2"/>
    </sheetView>
  </sheetViews>
  <sheetFormatPr defaultRowHeight="15" x14ac:dyDescent="0.25"/>
  <cols>
    <col min="2" max="2" width="9.28515625" customWidth="1"/>
    <col min="11" max="11" width="9.42578125" bestFit="1" customWidth="1"/>
    <col min="12" max="12" width="11.7109375" bestFit="1" customWidth="1"/>
  </cols>
  <sheetData>
    <row r="4" spans="2:12" x14ac:dyDescent="0.25">
      <c r="B4" s="1" t="s">
        <v>5</v>
      </c>
      <c r="C4" s="3">
        <f>0.007</f>
        <v>7.0000000000000001E-3</v>
      </c>
    </row>
    <row r="6" spans="2:12" x14ac:dyDescent="0.25">
      <c r="B6" s="1" t="s">
        <v>0</v>
      </c>
      <c r="C6" s="1" t="s">
        <v>2</v>
      </c>
      <c r="D6" s="1" t="s">
        <v>3</v>
      </c>
      <c r="E6" s="1" t="s">
        <v>4</v>
      </c>
      <c r="F6" s="1" t="s">
        <v>7</v>
      </c>
      <c r="K6" s="1" t="s">
        <v>3</v>
      </c>
      <c r="L6" s="1" t="s">
        <v>7</v>
      </c>
    </row>
    <row r="7" spans="2:12" x14ac:dyDescent="0.25">
      <c r="B7" s="2">
        <v>1</v>
      </c>
      <c r="C7" s="3">
        <v>27</v>
      </c>
      <c r="D7" s="3">
        <f>2*3.14*$C$4*C7</f>
        <v>1.1869200000000002</v>
      </c>
      <c r="E7" s="3">
        <v>28.87</v>
      </c>
      <c r="F7" s="3">
        <f>E7^2</f>
        <v>833.47690000000011</v>
      </c>
      <c r="K7" s="5">
        <v>1.1869200000000002</v>
      </c>
      <c r="L7" s="6">
        <v>833.47690000000011</v>
      </c>
    </row>
    <row r="8" spans="2:12" x14ac:dyDescent="0.25">
      <c r="B8" s="2">
        <v>2</v>
      </c>
      <c r="C8" s="3">
        <v>25</v>
      </c>
      <c r="D8" s="3">
        <f>2*3.14*$C$4*C8</f>
        <v>1.0990000000000002</v>
      </c>
      <c r="E8" s="3">
        <v>27.29</v>
      </c>
      <c r="F8" s="3">
        <f t="shared" ref="F8:F16" si="0">E8^2</f>
        <v>744.7441</v>
      </c>
      <c r="K8" s="5">
        <v>1.0990000000000002</v>
      </c>
      <c r="L8" s="6">
        <v>744.7441</v>
      </c>
    </row>
    <row r="9" spans="2:12" x14ac:dyDescent="0.25">
      <c r="B9" s="2">
        <v>3</v>
      </c>
      <c r="C9" s="3">
        <v>23</v>
      </c>
      <c r="D9" s="3">
        <f>2*3.14*$C$4*C9</f>
        <v>1.0110800000000002</v>
      </c>
      <c r="E9" s="3">
        <v>26.33</v>
      </c>
      <c r="F9" s="3">
        <f t="shared" si="0"/>
        <v>693.26889999999992</v>
      </c>
      <c r="K9" s="5">
        <v>1.0110800000000002</v>
      </c>
      <c r="L9" s="6">
        <v>693.26889999999992</v>
      </c>
    </row>
    <row r="10" spans="2:12" x14ac:dyDescent="0.25">
      <c r="B10" s="2">
        <v>4</v>
      </c>
      <c r="C10" s="3">
        <v>21</v>
      </c>
      <c r="D10" s="3">
        <f>2*3.14*$C$4*C10</f>
        <v>0.92316000000000009</v>
      </c>
      <c r="E10" s="3">
        <v>25.74</v>
      </c>
      <c r="F10" s="3">
        <f t="shared" si="0"/>
        <v>662.54759999999987</v>
      </c>
      <c r="K10" s="4">
        <v>0.92316000000000009</v>
      </c>
      <c r="L10" s="6">
        <v>662.54759999999987</v>
      </c>
    </row>
    <row r="11" spans="2:12" x14ac:dyDescent="0.25">
      <c r="B11" s="2">
        <v>5</v>
      </c>
      <c r="C11" s="3">
        <v>19</v>
      </c>
      <c r="D11" s="3">
        <f>2*3.14*$C$4*C11</f>
        <v>0.83524000000000009</v>
      </c>
      <c r="E11" s="3">
        <v>23.78</v>
      </c>
      <c r="F11" s="3">
        <f t="shared" si="0"/>
        <v>565.48840000000007</v>
      </c>
      <c r="K11" s="4">
        <v>0.83524000000000009</v>
      </c>
      <c r="L11" s="6">
        <v>565.48840000000007</v>
      </c>
    </row>
    <row r="12" spans="2:12" x14ac:dyDescent="0.25">
      <c r="B12" s="2">
        <v>6</v>
      </c>
      <c r="C12" s="3">
        <v>17</v>
      </c>
      <c r="D12" s="3">
        <f>2*3.14*$C$4*C12</f>
        <v>0.7473200000000001</v>
      </c>
      <c r="E12" s="3">
        <v>22.94</v>
      </c>
      <c r="F12" s="3">
        <f t="shared" si="0"/>
        <v>526.24360000000001</v>
      </c>
      <c r="K12" s="4">
        <v>0.7473200000000001</v>
      </c>
      <c r="L12" s="6">
        <v>526.24360000000001</v>
      </c>
    </row>
    <row r="13" spans="2:12" x14ac:dyDescent="0.25">
      <c r="B13" s="2">
        <v>7</v>
      </c>
      <c r="C13" s="3">
        <v>15</v>
      </c>
      <c r="D13" s="3">
        <f>2*3.14*$C$4*C13</f>
        <v>0.6594000000000001</v>
      </c>
      <c r="E13" s="3">
        <v>19.239999999999998</v>
      </c>
      <c r="F13" s="3">
        <f t="shared" si="0"/>
        <v>370.17759999999993</v>
      </c>
      <c r="K13" s="4">
        <v>0.6594000000000001</v>
      </c>
      <c r="L13" s="6">
        <v>370.17759999999993</v>
      </c>
    </row>
    <row r="14" spans="2:12" x14ac:dyDescent="0.25">
      <c r="B14" s="2">
        <v>8</v>
      </c>
      <c r="C14" s="3">
        <v>13</v>
      </c>
      <c r="D14" s="3">
        <f>2*3.14*$C$4*C14</f>
        <v>0.5714800000000001</v>
      </c>
      <c r="E14" s="3">
        <v>18.600000000000001</v>
      </c>
      <c r="F14" s="3">
        <f t="shared" si="0"/>
        <v>345.96000000000004</v>
      </c>
      <c r="K14" s="4">
        <v>0.5714800000000001</v>
      </c>
      <c r="L14" s="6">
        <v>345.96000000000004</v>
      </c>
    </row>
    <row r="15" spans="2:12" x14ac:dyDescent="0.25">
      <c r="B15" s="2">
        <v>9</v>
      </c>
      <c r="C15" s="3">
        <v>11</v>
      </c>
      <c r="D15" s="3">
        <f>2*3.14*$C$4*C15</f>
        <v>0.48356000000000005</v>
      </c>
      <c r="E15" s="3">
        <v>17.23</v>
      </c>
      <c r="F15" s="3">
        <f t="shared" si="0"/>
        <v>296.87290000000002</v>
      </c>
      <c r="K15" s="4">
        <v>0.48356000000000005</v>
      </c>
      <c r="L15" s="6">
        <v>296.87290000000002</v>
      </c>
    </row>
    <row r="16" spans="2:12" x14ac:dyDescent="0.25">
      <c r="B16" s="2">
        <v>10</v>
      </c>
      <c r="C16" s="3">
        <v>9</v>
      </c>
      <c r="D16" s="3">
        <f>2*3.14*$C$4*C16</f>
        <v>0.39564000000000005</v>
      </c>
      <c r="E16" s="3">
        <v>15.53</v>
      </c>
      <c r="F16" s="3">
        <f t="shared" si="0"/>
        <v>241.18089999999998</v>
      </c>
      <c r="K16" s="4">
        <v>0.39564000000000005</v>
      </c>
      <c r="L16" s="6">
        <v>241.18089999999998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4D165-A267-4758-9778-916F52D35CAC}">
  <dimension ref="B2:J21"/>
  <sheetViews>
    <sheetView tabSelected="1" zoomScale="175" zoomScaleNormal="175" workbookViewId="0">
      <selection activeCell="H29" sqref="H29"/>
    </sheetView>
  </sheetViews>
  <sheetFormatPr defaultRowHeight="15" x14ac:dyDescent="0.25"/>
  <cols>
    <col min="8" max="8" width="11.5703125" bestFit="1" customWidth="1"/>
  </cols>
  <sheetData>
    <row r="2" spans="2:8" x14ac:dyDescent="0.25">
      <c r="B2" s="1" t="s">
        <v>5</v>
      </c>
      <c r="C2" s="3">
        <v>7.0000000000000001E-3</v>
      </c>
      <c r="G2" s="1" t="s">
        <v>18</v>
      </c>
      <c r="H2" s="7">
        <f>0.00001/SQRT(3)</f>
        <v>5.7735026918962587E-6</v>
      </c>
    </row>
    <row r="3" spans="2:8" x14ac:dyDescent="0.25">
      <c r="B3" s="1" t="s">
        <v>9</v>
      </c>
      <c r="C3" s="3">
        <v>100</v>
      </c>
    </row>
    <row r="4" spans="2:8" x14ac:dyDescent="0.25">
      <c r="B4" s="1" t="s">
        <v>2</v>
      </c>
      <c r="C4" s="3">
        <v>10</v>
      </c>
    </row>
    <row r="5" spans="2:8" x14ac:dyDescent="0.25">
      <c r="B5" s="1" t="s">
        <v>6</v>
      </c>
      <c r="C5" s="3">
        <v>9.81</v>
      </c>
    </row>
    <row r="7" spans="2:8" x14ac:dyDescent="0.25">
      <c r="B7" s="1" t="s">
        <v>0</v>
      </c>
      <c r="C7" s="1" t="s">
        <v>1</v>
      </c>
      <c r="D7" s="1" t="s">
        <v>12</v>
      </c>
      <c r="E7" s="1" t="s">
        <v>13</v>
      </c>
      <c r="G7" s="1" t="s">
        <v>14</v>
      </c>
      <c r="H7" s="7">
        <f>SQRT(SUM(E8:E17)/90)</f>
        <v>0.12094489103168693</v>
      </c>
    </row>
    <row r="8" spans="2:8" x14ac:dyDescent="0.25">
      <c r="B8" s="2">
        <v>1</v>
      </c>
      <c r="C8" s="3">
        <v>17.670000000000002</v>
      </c>
      <c r="D8" s="3">
        <f>$C$18-C8</f>
        <v>0.39099999999999824</v>
      </c>
      <c r="E8" s="3">
        <f>D8^2</f>
        <v>0.15288099999999863</v>
      </c>
      <c r="G8" s="1" t="s">
        <v>15</v>
      </c>
      <c r="H8" s="7">
        <f>0.01/SQRT(3)</f>
        <v>5.773502691896258E-3</v>
      </c>
    </row>
    <row r="9" spans="2:8" x14ac:dyDescent="0.25">
      <c r="B9" s="2">
        <v>2</v>
      </c>
      <c r="C9" s="3">
        <v>18.04</v>
      </c>
      <c r="D9" s="3">
        <f t="shared" ref="D9:D17" si="0">$C$18-C9</f>
        <v>2.1000000000000796E-2</v>
      </c>
      <c r="E9" s="3">
        <f t="shared" ref="E9:E17" si="1">D9^2</f>
        <v>4.4100000000003343E-4</v>
      </c>
      <c r="G9" s="1" t="s">
        <v>16</v>
      </c>
      <c r="H9" s="7">
        <f>SQRT(H7^2+H8^2)</f>
        <v>0.12108261642366322</v>
      </c>
    </row>
    <row r="10" spans="2:8" x14ac:dyDescent="0.25">
      <c r="B10" s="2">
        <v>3</v>
      </c>
      <c r="C10" s="3">
        <v>17.690000000000001</v>
      </c>
      <c r="D10" s="3">
        <f t="shared" si="0"/>
        <v>0.37099999999999866</v>
      </c>
      <c r="E10" s="3">
        <f t="shared" si="1"/>
        <v>0.13764099999999901</v>
      </c>
    </row>
    <row r="11" spans="2:8" x14ac:dyDescent="0.25">
      <c r="B11" s="2">
        <v>4</v>
      </c>
      <c r="C11" s="3">
        <v>18.02</v>
      </c>
      <c r="D11" s="3">
        <f t="shared" si="0"/>
        <v>4.1000000000000369E-2</v>
      </c>
      <c r="E11" s="3">
        <f t="shared" si="1"/>
        <v>1.6810000000000303E-3</v>
      </c>
    </row>
    <row r="12" spans="2:8" x14ac:dyDescent="0.25">
      <c r="B12" s="2">
        <v>5</v>
      </c>
      <c r="C12" s="3">
        <v>18.04</v>
      </c>
      <c r="D12" s="3">
        <f t="shared" si="0"/>
        <v>2.1000000000000796E-2</v>
      </c>
      <c r="E12" s="3">
        <f t="shared" si="1"/>
        <v>4.4100000000003343E-4</v>
      </c>
    </row>
    <row r="13" spans="2:8" x14ac:dyDescent="0.25">
      <c r="B13" s="2">
        <v>6</v>
      </c>
      <c r="C13" s="3">
        <v>18.809999999999999</v>
      </c>
      <c r="D13" s="3">
        <f t="shared" si="0"/>
        <v>-0.74899999999999878</v>
      </c>
      <c r="E13" s="3">
        <f t="shared" si="1"/>
        <v>0.5610009999999982</v>
      </c>
    </row>
    <row r="14" spans="2:8" x14ac:dyDescent="0.25">
      <c r="B14" s="2">
        <v>7</v>
      </c>
      <c r="C14" s="3">
        <v>18.04</v>
      </c>
      <c r="D14" s="3">
        <f t="shared" si="0"/>
        <v>2.1000000000000796E-2</v>
      </c>
      <c r="E14" s="3">
        <f t="shared" si="1"/>
        <v>4.4100000000003343E-4</v>
      </c>
    </row>
    <row r="15" spans="2:8" x14ac:dyDescent="0.25">
      <c r="B15" s="2">
        <v>8</v>
      </c>
      <c r="C15" s="3">
        <v>18.64</v>
      </c>
      <c r="D15" s="3">
        <f t="shared" si="0"/>
        <v>-0.57900000000000063</v>
      </c>
      <c r="E15" s="3">
        <f t="shared" si="1"/>
        <v>0.33524100000000073</v>
      </c>
    </row>
    <row r="16" spans="2:8" x14ac:dyDescent="0.25">
      <c r="B16" s="2">
        <v>9</v>
      </c>
      <c r="C16" s="3">
        <v>17.73</v>
      </c>
      <c r="D16" s="3">
        <f t="shared" si="0"/>
        <v>0.33099999999999952</v>
      </c>
      <c r="E16" s="3">
        <f t="shared" si="1"/>
        <v>0.10956099999999969</v>
      </c>
    </row>
    <row r="17" spans="2:10" x14ac:dyDescent="0.25">
      <c r="B17" s="2">
        <v>10</v>
      </c>
      <c r="C17" s="3">
        <v>17.93</v>
      </c>
      <c r="D17" s="3">
        <f t="shared" si="0"/>
        <v>0.13100000000000023</v>
      </c>
      <c r="E17" s="3">
        <f t="shared" si="1"/>
        <v>1.7161000000000058E-2</v>
      </c>
    </row>
    <row r="18" spans="2:10" x14ac:dyDescent="0.25">
      <c r="B18" s="1" t="s">
        <v>8</v>
      </c>
      <c r="C18" s="3">
        <f>AVERAGE(C8:C17)</f>
        <v>18.061</v>
      </c>
    </row>
    <row r="19" spans="2:10" x14ac:dyDescent="0.25">
      <c r="B19" s="1" t="s">
        <v>11</v>
      </c>
      <c r="C19" s="3">
        <f>C18^2</f>
        <v>326.19972100000001</v>
      </c>
    </row>
    <row r="20" spans="2:10" x14ac:dyDescent="0.25">
      <c r="I20" s="1" t="s">
        <v>19</v>
      </c>
      <c r="J20" s="1" t="s">
        <v>20</v>
      </c>
    </row>
    <row r="21" spans="2:10" x14ac:dyDescent="0.25">
      <c r="B21" s="1" t="s">
        <v>10</v>
      </c>
      <c r="C21" s="6">
        <f>C3*(C2^2)*(((C5*C19)/(4*3.14*C2*C4))-1)</f>
        <v>17.82960226199841</v>
      </c>
      <c r="G21" s="1" t="s">
        <v>17</v>
      </c>
      <c r="H21" s="4">
        <f>SQRT(I21^2+J21^2)</f>
        <v>0.23957980786504868</v>
      </c>
      <c r="I21" s="7">
        <f>(((C3*C5*C19)/(4*3.14*C4))-(2*C3*C2))*H2</f>
        <v>1.4701566641699589E-2</v>
      </c>
      <c r="J21" s="7">
        <f>((C3*C2*C5*C18)/(2*3.14*C4))*H9</f>
        <v>0.23912830922944547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RedScorp</dc:creator>
  <cp:lastModifiedBy>RedScorp</cp:lastModifiedBy>
  <dcterms:created xsi:type="dcterms:W3CDTF">2023-06-05T01:13:51Z</dcterms:created>
  <dcterms:modified xsi:type="dcterms:W3CDTF">2023-06-05T03:22:23Z</dcterms:modified>
</cp:coreProperties>
</file>