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Nikola\Desktop\"/>
    </mc:Choice>
  </mc:AlternateContent>
  <xr:revisionPtr revIDLastSave="0" documentId="13_ncr:1_{43998E35-592E-4DFF-9FA8-E8C2FCF02DD2}" xr6:coauthVersionLast="47" xr6:coauthVersionMax="47" xr10:uidLastSave="{00000000-0000-0000-0000-000000000000}"/>
  <bookViews>
    <workbookView xWindow="-103" yWindow="-103" windowWidth="24892" windowHeight="15943" xr2:uid="{7B8A81FC-D3C7-4C3B-889B-12AC8214C537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M56" i="1" l="1"/>
  <c r="N56" i="1"/>
  <c r="O56" i="1"/>
  <c r="P56" i="1"/>
  <c r="P43" i="1"/>
  <c r="P45" i="1"/>
  <c r="P46" i="1"/>
  <c r="P37" i="1"/>
  <c r="P39" i="1"/>
  <c r="P40" i="1"/>
  <c r="P31" i="1"/>
  <c r="P33" i="1"/>
  <c r="P34" i="1"/>
  <c r="Q34" i="1" s="1"/>
  <c r="P25" i="1"/>
  <c r="Q25" i="1" s="1"/>
  <c r="P27" i="1"/>
  <c r="P28" i="1"/>
  <c r="P19" i="1"/>
  <c r="P21" i="1"/>
  <c r="P22" i="1"/>
  <c r="B52" i="1"/>
  <c r="B53" i="1"/>
  <c r="B54" i="1"/>
  <c r="D54" i="1"/>
  <c r="E54" i="1"/>
  <c r="F54" i="1"/>
  <c r="G54" i="1"/>
  <c r="H54" i="1"/>
  <c r="I54" i="1"/>
  <c r="J54" i="1"/>
  <c r="K54" i="1"/>
  <c r="L54" i="1"/>
  <c r="D53" i="1"/>
  <c r="E53" i="1"/>
  <c r="F53" i="1"/>
  <c r="G53" i="1"/>
  <c r="H53" i="1"/>
  <c r="I53" i="1"/>
  <c r="J53" i="1"/>
  <c r="K53" i="1"/>
  <c r="L53" i="1"/>
  <c r="C54" i="1"/>
  <c r="C53" i="1"/>
  <c r="D52" i="1"/>
  <c r="E52" i="1"/>
  <c r="F52" i="1"/>
  <c r="G52" i="1"/>
  <c r="H52" i="1"/>
  <c r="I52" i="1"/>
  <c r="J52" i="1"/>
  <c r="K52" i="1"/>
  <c r="L52" i="1"/>
  <c r="C52" i="1"/>
  <c r="N21" i="1"/>
  <c r="Q21" i="1" s="1"/>
  <c r="N22" i="1"/>
  <c r="M21" i="1"/>
  <c r="M22" i="1"/>
  <c r="O21" i="1"/>
  <c r="O22" i="1"/>
  <c r="O19" i="1"/>
  <c r="N19" i="1"/>
  <c r="M19" i="1"/>
  <c r="O27" i="1"/>
  <c r="O28" i="1"/>
  <c r="O25" i="1"/>
  <c r="N27" i="1"/>
  <c r="N28" i="1"/>
  <c r="N25" i="1"/>
  <c r="M27" i="1"/>
  <c r="M28" i="1"/>
  <c r="M25" i="1"/>
  <c r="O33" i="1"/>
  <c r="O34" i="1"/>
  <c r="O31" i="1"/>
  <c r="N33" i="1"/>
  <c r="Q33" i="1" s="1"/>
  <c r="N34" i="1"/>
  <c r="N31" i="1"/>
  <c r="M33" i="1"/>
  <c r="M34" i="1"/>
  <c r="M31" i="1"/>
  <c r="O39" i="1"/>
  <c r="O40" i="1"/>
  <c r="O37" i="1"/>
  <c r="N39" i="1"/>
  <c r="Q39" i="1" s="1"/>
  <c r="N40" i="1"/>
  <c r="N37" i="1"/>
  <c r="M39" i="1"/>
  <c r="M40" i="1"/>
  <c r="M37" i="1"/>
  <c r="N46" i="1"/>
  <c r="O46" i="1"/>
  <c r="N45" i="1"/>
  <c r="O45" i="1"/>
  <c r="O43" i="1"/>
  <c r="N43" i="1"/>
  <c r="M43" i="1"/>
  <c r="C8" i="1"/>
  <c r="D8" i="1"/>
  <c r="E8" i="1"/>
  <c r="F8" i="1"/>
  <c r="G8" i="1"/>
  <c r="H8" i="1"/>
  <c r="I8" i="1"/>
  <c r="J8" i="1"/>
  <c r="K8" i="1"/>
  <c r="L8" i="1"/>
  <c r="B8" i="1"/>
  <c r="M45" i="1"/>
  <c r="M46" i="1"/>
  <c r="C51" i="1"/>
  <c r="D51" i="1"/>
  <c r="E51" i="1"/>
  <c r="F51" i="1"/>
  <c r="G51" i="1"/>
  <c r="H51" i="1"/>
  <c r="I51" i="1"/>
  <c r="J51" i="1"/>
  <c r="K51" i="1"/>
  <c r="L51" i="1"/>
  <c r="B51" i="1"/>
  <c r="C50" i="1"/>
  <c r="D50" i="1"/>
  <c r="E50" i="1"/>
  <c r="F50" i="1"/>
  <c r="G50" i="1"/>
  <c r="H50" i="1"/>
  <c r="I50" i="1"/>
  <c r="J50" i="1"/>
  <c r="K50" i="1"/>
  <c r="L50" i="1"/>
  <c r="B50" i="1"/>
  <c r="C49" i="1"/>
  <c r="D49" i="1"/>
  <c r="E49" i="1"/>
  <c r="F49" i="1"/>
  <c r="G49" i="1"/>
  <c r="H49" i="1"/>
  <c r="I49" i="1"/>
  <c r="J49" i="1"/>
  <c r="K49" i="1"/>
  <c r="L49" i="1"/>
  <c r="B49" i="1"/>
  <c r="Q56" i="1" l="1"/>
  <c r="Q31" i="1"/>
  <c r="Q40" i="1"/>
  <c r="Q37" i="1"/>
  <c r="Q46" i="1"/>
  <c r="Q45" i="1"/>
  <c r="Q19" i="1"/>
  <c r="Q43" i="1"/>
  <c r="Q28" i="1"/>
  <c r="Q27" i="1"/>
  <c r="Q22" i="1"/>
  <c r="P52" i="1"/>
  <c r="P50" i="1"/>
  <c r="P53" i="1"/>
  <c r="P54" i="1"/>
  <c r="Q54" i="1" s="1"/>
  <c r="P51" i="1"/>
  <c r="Q51" i="1" s="1"/>
  <c r="P49" i="1"/>
  <c r="I55" i="1"/>
  <c r="J55" i="1"/>
  <c r="H55" i="1"/>
  <c r="L55" i="1"/>
  <c r="B55" i="1"/>
  <c r="D55" i="1"/>
  <c r="C55" i="1"/>
  <c r="K55" i="1"/>
  <c r="N54" i="1"/>
  <c r="G55" i="1"/>
  <c r="F55" i="1"/>
  <c r="E55" i="1"/>
  <c r="O54" i="1"/>
  <c r="M54" i="1"/>
  <c r="O53" i="1"/>
  <c r="N53" i="1"/>
  <c r="M53" i="1"/>
  <c r="M52" i="1"/>
  <c r="O52" i="1"/>
  <c r="N52" i="1"/>
  <c r="O50" i="1"/>
  <c r="N50" i="1"/>
  <c r="M51" i="1"/>
  <c r="M50" i="1"/>
  <c r="N51" i="1"/>
  <c r="N49" i="1"/>
  <c r="O49" i="1"/>
  <c r="O51" i="1"/>
  <c r="M49" i="1"/>
  <c r="Q49" i="1" l="1"/>
  <c r="Q53" i="1"/>
  <c r="Q50" i="1"/>
  <c r="Q52" i="1"/>
  <c r="P55" i="1"/>
  <c r="M55" i="1"/>
  <c r="O55" i="1"/>
  <c r="N55" i="1"/>
  <c r="Q55" i="1" l="1"/>
</calcChain>
</file>

<file path=xl/sharedStrings.xml><?xml version="1.0" encoding="utf-8"?>
<sst xmlns="http://schemas.openxmlformats.org/spreadsheetml/2006/main" count="286" uniqueCount="88">
  <si>
    <t>A CIF-Standard Usability Evaluation of Wix® for First-Time Users -  Quantitative Data</t>
  </si>
  <si>
    <t>Participant 0</t>
  </si>
  <si>
    <t>Participant 1</t>
  </si>
  <si>
    <t>Participant 2</t>
  </si>
  <si>
    <t>Participant 3</t>
  </si>
  <si>
    <t>Participant 4</t>
  </si>
  <si>
    <t>Participant 5</t>
  </si>
  <si>
    <t>Participant 6</t>
  </si>
  <si>
    <t>Participant 7</t>
  </si>
  <si>
    <t>Participant 8</t>
  </si>
  <si>
    <t>Participant 9</t>
  </si>
  <si>
    <t>Participant 10</t>
  </si>
  <si>
    <t>Conducted</t>
  </si>
  <si>
    <t>Face-to-Face</t>
  </si>
  <si>
    <t>Session Environment</t>
  </si>
  <si>
    <t>Remotely</t>
  </si>
  <si>
    <t>The participant seems…</t>
  </si>
  <si>
    <t>Calm</t>
  </si>
  <si>
    <t>Tired</t>
  </si>
  <si>
    <t>The participant's verbal behaviour seems...</t>
  </si>
  <si>
    <t>Talkative</t>
  </si>
  <si>
    <t>Balanced</t>
  </si>
  <si>
    <t>Quiet</t>
  </si>
  <si>
    <t>Session Date</t>
  </si>
  <si>
    <t>Session Start Time</t>
  </si>
  <si>
    <t>Session End Time</t>
  </si>
  <si>
    <t>Location / Remote Access Software</t>
  </si>
  <si>
    <t>N/A</t>
  </si>
  <si>
    <t>TeamViewer</t>
  </si>
  <si>
    <t>Uni Library</t>
  </si>
  <si>
    <t>Canteen</t>
  </si>
  <si>
    <t>Pre-test impression of participant</t>
  </si>
  <si>
    <t>E.5.1 Task 1 Observation</t>
  </si>
  <si>
    <t>E.5.1.3.1 Completion (F - Fully, P - Partially, N - Not completed)</t>
  </si>
  <si>
    <t>E.5.1.1.3 Time spent on task (in minutes)</t>
  </si>
  <si>
    <t>F</t>
  </si>
  <si>
    <t>N</t>
  </si>
  <si>
    <t>P</t>
  </si>
  <si>
    <t>E.5.1.3.2 Number of Assists (AS)</t>
  </si>
  <si>
    <t>E.5.1.3.3 Number of Errors (ER)</t>
  </si>
  <si>
    <t>E.5.2.1.3 Time spent on task (in minutes)</t>
  </si>
  <si>
    <t>E.5.2 Task 2 Observation</t>
  </si>
  <si>
    <t>E.5.2.3.1 Completion (F - Fully, P - Partially, N - Not completed)</t>
  </si>
  <si>
    <t>E.5.2.3.2 Number of Assists (AS)</t>
  </si>
  <si>
    <t>E.5.2.3.3 Number of Errors (ER)</t>
  </si>
  <si>
    <t>E.5.3 Task 3 Observation</t>
  </si>
  <si>
    <t>E.5.3.1.3 Time spent on task (in minutes)</t>
  </si>
  <si>
    <t>E.5.3.3.1 Completion (F - Fully, P - Partially, N - Not completed)</t>
  </si>
  <si>
    <t>E.5.3.3.2 Number of Assists (AS)</t>
  </si>
  <si>
    <t>E.5.3.3.3 Number of Errors (ER)</t>
  </si>
  <si>
    <t>Average</t>
  </si>
  <si>
    <t>Median</t>
  </si>
  <si>
    <t>Sum</t>
  </si>
  <si>
    <t>Session Timing</t>
  </si>
  <si>
    <t>E.5.4 Task 4 Observation</t>
  </si>
  <si>
    <t>E.5.4.1.3 Time spent on task (in minutes)</t>
  </si>
  <si>
    <t>E.5.4.3.1 Completion (F - Fully, P - Partially, N - Not completed)</t>
  </si>
  <si>
    <t>E.5.4.3.2 Number of Assists (AS)</t>
  </si>
  <si>
    <t>E.5.4.3.3 Number of Errors (ER)</t>
  </si>
  <si>
    <t>E.5.5 Task 5 Observation</t>
  </si>
  <si>
    <t>E.5.5.1.3 Time spent on task (in minutes)</t>
  </si>
  <si>
    <t>E.5.5.3.1 Completion (F - Fully, P - Partially, N - Not completed)</t>
  </si>
  <si>
    <t>E.5.5.3.2 Number of Assists (AS)</t>
  </si>
  <si>
    <t>E.5.5.3.3 Number of Errors (ER)</t>
  </si>
  <si>
    <t>Totals per participant</t>
  </si>
  <si>
    <t>Total time spent on all tasks (in minutes)</t>
  </si>
  <si>
    <t>Total number of Assists (AS) on all tasks</t>
  </si>
  <si>
    <t>Total number of Errors (ER) on all tasks</t>
  </si>
  <si>
    <t>Total Session Time (includes booklet completion, in HH:MM)</t>
  </si>
  <si>
    <t>*Participant 0 (self) is excluded from the results in order to maintain accuracy.</t>
  </si>
  <si>
    <t>Total Number of Fully Completed Tasks (F)</t>
  </si>
  <si>
    <t>Total Number of Partially Completed Tasks (P)</t>
  </si>
  <si>
    <t>Total Number of Not Completed Tasks (N)</t>
  </si>
  <si>
    <t>Total Task Success Rate</t>
  </si>
  <si>
    <t>Standard Deviation (Sample)</t>
  </si>
  <si>
    <t>Coefficient of Variation</t>
  </si>
  <si>
    <t>Interpreting the Coefficient of Variantion</t>
  </si>
  <si>
    <t>Coefficient</t>
  </si>
  <si>
    <t>Interpretation</t>
  </si>
  <si>
    <t>&lt;25%</t>
  </si>
  <si>
    <t>25%-50%</t>
  </si>
  <si>
    <t>50%-100%</t>
  </si>
  <si>
    <t>&gt;100%</t>
  </si>
  <si>
    <t>Low variability (performance very consistent)</t>
  </si>
  <si>
    <t>Moderate variability</t>
  </si>
  <si>
    <t>High variability (some participants perform worse than others)</t>
  </si>
  <si>
    <t xml:space="preserve">	Extremely patchy - metric is “all-or-nothing” for participants</t>
  </si>
  <si>
    <t>System Usability Scale 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</si>
</sst>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.0%"/>
  </numFmts>
  <fonts count="6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8"/>
      <name val="Aptos Narrow"/>
      <family val="2"/>
      <scheme val="minor"/>
    </font>
    <font>
      <sz val="20"/>
      <color theme="0"/>
      <name val="Aptos Narrow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6" tint="-0.499984740745262"/>
        <bgColor indexed="64"/>
      </patternFill>
    </fill>
    <fill>
      <patternFill patternType="solid">
        <fgColor theme="3" tint="0.249977111117893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theme="5" tint="-0.499984740745262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1" tint="0.49998474074526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40">
    <xf numFmtId="0" fontId="0" fillId="0" borderId="0" xfId="0"/>
    <xf numFmtId="15" fontId="0" fillId="0" borderId="0" xfId="0" applyNumberFormat="1"/>
    <xf numFmtId="20" fontId="0" fillId="0" borderId="0" xfId="0" applyNumberFormat="1"/>
    <xf numFmtId="164" fontId="0" fillId="0" borderId="0" xfId="0" applyNumberFormat="1"/>
    <xf numFmtId="0" fontId="0" fillId="2" borderId="0" xfId="0" applyFill="1"/>
    <xf numFmtId="15" fontId="0" fillId="2" borderId="0" xfId="0" applyNumberFormat="1" applyFill="1"/>
    <xf numFmtId="20" fontId="0" fillId="2" borderId="0" xfId="0" applyNumberFormat="1" applyFill="1"/>
    <xf numFmtId="0" fontId="3" fillId="3" borderId="0" xfId="0" applyFont="1" applyFill="1"/>
    <xf numFmtId="164" fontId="3" fillId="3" borderId="0" xfId="0" applyNumberFormat="1" applyFont="1" applyFill="1"/>
    <xf numFmtId="0" fontId="3" fillId="4" borderId="0" xfId="0" applyFont="1" applyFill="1"/>
    <xf numFmtId="164" fontId="3" fillId="4" borderId="0" xfId="0" applyNumberFormat="1" applyFont="1" applyFill="1"/>
    <xf numFmtId="0" fontId="3" fillId="5" borderId="0" xfId="0" applyFont="1" applyFill="1"/>
    <xf numFmtId="164" fontId="3" fillId="5" borderId="0" xfId="0" applyNumberFormat="1" applyFont="1" applyFill="1"/>
    <xf numFmtId="0" fontId="2" fillId="0" borderId="0" xfId="0" applyFont="1" applyAlignment="1">
      <alignment horizontal="center"/>
    </xf>
    <xf numFmtId="0" fontId="3" fillId="6" borderId="0" xfId="0" applyFont="1" applyFill="1"/>
    <xf numFmtId="164" fontId="3" fillId="6" borderId="0" xfId="0" applyNumberFormat="1" applyFont="1" applyFill="1"/>
    <xf numFmtId="9" fontId="0" fillId="0" borderId="0" xfId="1" applyFont="1"/>
    <xf numFmtId="9" fontId="0" fillId="2" borderId="0" xfId="1" applyFont="1" applyFill="1"/>
    <xf numFmtId="9" fontId="3" fillId="4" borderId="0" xfId="1" applyFont="1" applyFill="1"/>
    <xf numFmtId="0" fontId="0" fillId="0" borderId="0" xfId="0" applyAlignment="1">
      <alignment horizontal="left"/>
    </xf>
    <xf numFmtId="0" fontId="3" fillId="3" borderId="0" xfId="0" applyFont="1" applyFill="1" applyAlignment="1">
      <alignment horizontal="left"/>
    </xf>
    <xf numFmtId="0" fontId="3" fillId="5" borderId="0" xfId="0" applyFont="1" applyFill="1" applyAlignment="1">
      <alignment horizontal="left"/>
    </xf>
    <xf numFmtId="0" fontId="3" fillId="4" borderId="0" xfId="0" applyFont="1" applyFill="1" applyAlignment="1">
      <alignment horizontal="left"/>
    </xf>
    <xf numFmtId="0" fontId="3" fillId="6" borderId="0" xfId="0" applyFont="1" applyFill="1" applyAlignment="1">
      <alignment horizontal="left"/>
    </xf>
    <xf numFmtId="0" fontId="3" fillId="4" borderId="0" xfId="1" applyNumberFormat="1" applyFont="1" applyFill="1" applyAlignment="1">
      <alignment horizontal="left"/>
    </xf>
    <xf numFmtId="9" fontId="3" fillId="3" borderId="0" xfId="1" applyFont="1" applyFill="1" applyAlignment="1">
      <alignment horizontal="left"/>
    </xf>
    <xf numFmtId="9" fontId="3" fillId="5" borderId="0" xfId="1" applyFont="1" applyFill="1" applyAlignment="1">
      <alignment horizontal="left"/>
    </xf>
    <xf numFmtId="9" fontId="0" fillId="0" borderId="0" xfId="1" applyFont="1" applyAlignment="1">
      <alignment horizontal="left"/>
    </xf>
    <xf numFmtId="9" fontId="3" fillId="4" borderId="0" xfId="1" applyFont="1" applyFill="1" applyAlignment="1">
      <alignment horizontal="left"/>
    </xf>
    <xf numFmtId="9" fontId="3" fillId="6" borderId="0" xfId="1" applyFont="1" applyFill="1" applyAlignment="1">
      <alignment horizontal="left"/>
    </xf>
    <xf numFmtId="164" fontId="0" fillId="10" borderId="0" xfId="0" applyNumberFormat="1" applyFill="1" applyAlignment="1">
      <alignment horizontal="center"/>
    </xf>
    <xf numFmtId="164" fontId="0" fillId="9" borderId="0" xfId="0" applyNumberFormat="1" applyFill="1" applyAlignment="1">
      <alignment horizontal="center"/>
    </xf>
    <xf numFmtId="0" fontId="3" fillId="8" borderId="0" xfId="0" applyFont="1" applyFill="1" applyAlignment="1">
      <alignment horizontal="center"/>
    </xf>
    <xf numFmtId="0" fontId="0" fillId="9" borderId="0" xfId="0" applyFill="1" applyAlignment="1">
      <alignment horizontal="center"/>
    </xf>
    <xf numFmtId="0" fontId="0" fillId="10" borderId="0" xfId="0" applyFill="1" applyAlignment="1">
      <alignment horizontal="center"/>
    </xf>
    <xf numFmtId="0" fontId="5" fillId="3" borderId="0" xfId="0" applyFont="1" applyFill="1" applyAlignment="1">
      <alignment horizontal="center" vertical="center"/>
    </xf>
    <xf numFmtId="164" fontId="2" fillId="7" borderId="0" xfId="0" applyNumberFormat="1" applyFont="1" applyFill="1" applyAlignment="1">
      <alignment horizontal="center"/>
    </xf>
    <xf numFmtId="165" fontId="0" fillId="2" borderId="0" xfId="1" applyNumberFormat="1" applyFont="1" applyFill="1"/>
    <xf numFmtId="165" fontId="0" fillId="0" borderId="0" xfId="1" applyNumberFormat="1" applyFont="1"/>
    <xf numFmtId="0" fontId="3" fillId="11" borderId="0" xfId="0" applyFont="1" applyFill="1" applyAlignment="1">
      <alignment horizontal="center"/>
    </xf>
  </cellXfs>
  <cellStyles count="2">
    <cellStyle name="Normal" xfId="0" builtinId="0"/>
    <cellStyle name="Percent" xfId="1" builtinId="5"/>
  </cellStyles>
  <dxfs count="46">
    <dxf>
      <fill>
        <patternFill>
          <bgColor rgb="FFC00000"/>
        </patternFill>
      </fill>
    </dxf>
    <dxf>
      <fill>
        <patternFill>
          <bgColor theme="9" tint="-0.499984740745262"/>
        </patternFill>
      </fill>
    </dxf>
    <dxf>
      <fill>
        <patternFill>
          <bgColor rgb="FF74580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ptos Narrow"/>
        <family val="2"/>
        <scheme val="minor"/>
      </font>
      <numFmt numFmtId="0" formatCode="General"/>
      <fill>
        <patternFill patternType="solid">
          <fgColor indexed="64"/>
          <bgColor theme="6" tint="-0.499984740745262"/>
        </patternFill>
      </fill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0"/>
        <name val="Aptos Narrow"/>
        <family val="2"/>
        <scheme val="minor"/>
      </font>
      <numFmt numFmtId="0" formatCode="General"/>
      <fill>
        <patternFill patternType="solid">
          <fgColor indexed="64"/>
          <bgColor theme="6" tint="-0.499984740745262"/>
        </patternFill>
      </fill>
    </dxf>
    <dxf>
      <font>
        <strike val="0"/>
        <outline val="0"/>
        <shadow val="0"/>
        <u val="none"/>
        <vertAlign val="baseline"/>
        <sz val="11"/>
        <color theme="0"/>
        <name val="Aptos Narrow"/>
        <family val="2"/>
        <scheme val="minor"/>
      </font>
      <numFmt numFmtId="164" formatCode="0.0"/>
      <fill>
        <patternFill patternType="solid">
          <fgColor indexed="64"/>
          <bgColor theme="6" tint="-0.499984740745262"/>
        </patternFill>
      </fill>
    </dxf>
    <dxf>
      <font>
        <strike val="0"/>
        <outline val="0"/>
        <shadow val="0"/>
        <u val="none"/>
        <vertAlign val="baseline"/>
        <sz val="11"/>
        <color theme="0"/>
        <name val="Aptos Narrow"/>
        <family val="2"/>
        <scheme val="minor"/>
      </font>
      <numFmt numFmtId="0" formatCode="General"/>
      <fill>
        <patternFill patternType="solid">
          <fgColor indexed="64"/>
          <bgColor theme="6" tint="-0.499984740745262"/>
        </patternFill>
      </fill>
    </dxf>
    <dxf>
      <fill>
        <patternFill patternType="solid">
          <fgColor indexed="64"/>
          <bgColor theme="0" tint="-0.249977111117893"/>
        </patternFill>
      </fill>
    </dxf>
    <dxf>
      <numFmt numFmtId="0" formatCode="General"/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0"/>
        <name val="Aptos Narrow"/>
        <family val="2"/>
        <scheme val="minor"/>
      </font>
      <fill>
        <patternFill patternType="solid">
          <fgColor indexed="64"/>
          <bgColor theme="3"/>
        </patternFill>
      </fill>
    </dxf>
    <dxf>
      <font>
        <strike val="0"/>
        <outline val="0"/>
        <shadow val="0"/>
        <u val="none"/>
        <vertAlign val="baseline"/>
        <sz val="11"/>
        <color theme="0"/>
        <name val="Aptos Narrow"/>
        <family val="2"/>
        <scheme val="minor"/>
      </font>
      <numFmt numFmtId="164" formatCode="0.0"/>
      <fill>
        <patternFill patternType="solid">
          <fgColor indexed="64"/>
          <bgColor theme="3"/>
        </patternFill>
      </fill>
    </dxf>
    <dxf>
      <font>
        <strike val="0"/>
        <outline val="0"/>
        <shadow val="0"/>
        <u val="none"/>
        <vertAlign val="baseline"/>
        <sz val="11"/>
        <color theme="0"/>
        <name val="Aptos Narrow"/>
        <family val="2"/>
        <scheme val="minor"/>
      </font>
      <fill>
        <patternFill patternType="solid">
          <fgColor indexed="64"/>
          <bgColor theme="3"/>
        </patternFill>
      </fill>
    </dxf>
    <dxf>
      <fill>
        <patternFill patternType="solid">
          <fgColor indexed="64"/>
          <bgColor theme="0" tint="-0.249977111117893"/>
        </patternFill>
      </fill>
    </dxf>
    <dxf>
      <numFmt numFmtId="0" formatCode="General"/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0"/>
        <name val="Aptos Narrow"/>
        <family val="2"/>
        <scheme val="minor"/>
      </font>
      <fill>
        <patternFill patternType="solid">
          <fgColor indexed="64"/>
          <bgColor theme="3"/>
        </patternFill>
      </fill>
    </dxf>
    <dxf>
      <font>
        <strike val="0"/>
        <outline val="0"/>
        <shadow val="0"/>
        <u val="none"/>
        <vertAlign val="baseline"/>
        <sz val="11"/>
        <color theme="0"/>
        <name val="Aptos Narrow"/>
        <family val="2"/>
        <scheme val="minor"/>
      </font>
      <numFmt numFmtId="164" formatCode="0.0"/>
      <fill>
        <patternFill patternType="solid">
          <fgColor indexed="64"/>
          <bgColor theme="3"/>
        </patternFill>
      </fill>
    </dxf>
    <dxf>
      <font>
        <strike val="0"/>
        <outline val="0"/>
        <shadow val="0"/>
        <u val="none"/>
        <vertAlign val="baseline"/>
        <sz val="11"/>
        <color theme="0"/>
        <name val="Aptos Narrow"/>
        <family val="2"/>
        <scheme val="minor"/>
      </font>
      <fill>
        <patternFill patternType="solid">
          <fgColor indexed="64"/>
          <bgColor theme="3"/>
        </patternFill>
      </fill>
    </dxf>
    <dxf>
      <fill>
        <patternFill patternType="solid">
          <fgColor indexed="64"/>
          <bgColor theme="0" tint="-0.249977111117893"/>
        </patternFill>
      </fill>
    </dxf>
    <dxf>
      <numFmt numFmtId="0" formatCode="General"/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0"/>
        <name val="Aptos Narrow"/>
        <family val="2"/>
        <scheme val="minor"/>
      </font>
      <fill>
        <patternFill patternType="solid">
          <fgColor indexed="64"/>
          <bgColor theme="3"/>
        </patternFill>
      </fill>
    </dxf>
    <dxf>
      <font>
        <strike val="0"/>
        <outline val="0"/>
        <shadow val="0"/>
        <u val="none"/>
        <vertAlign val="baseline"/>
        <sz val="11"/>
        <color theme="0"/>
        <name val="Aptos Narrow"/>
        <family val="2"/>
        <scheme val="minor"/>
      </font>
      <numFmt numFmtId="164" formatCode="0.0"/>
      <fill>
        <patternFill patternType="solid">
          <fgColor indexed="64"/>
          <bgColor theme="3"/>
        </patternFill>
      </fill>
    </dxf>
    <dxf>
      <font>
        <strike val="0"/>
        <outline val="0"/>
        <shadow val="0"/>
        <u val="none"/>
        <vertAlign val="baseline"/>
        <sz val="11"/>
        <color theme="0"/>
        <name val="Aptos Narrow"/>
        <family val="2"/>
        <scheme val="minor"/>
      </font>
      <fill>
        <patternFill patternType="solid">
          <fgColor indexed="64"/>
          <bgColor theme="3"/>
        </patternFill>
      </fill>
    </dxf>
    <dxf>
      <fill>
        <patternFill patternType="solid">
          <fgColor indexed="64"/>
          <bgColor theme="0" tint="-0.249977111117893"/>
        </patternFill>
      </fill>
    </dxf>
    <dxf>
      <numFmt numFmtId="0" formatCode="General"/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0"/>
        <name val="Aptos Narrow"/>
        <family val="2"/>
        <scheme val="minor"/>
      </font>
      <fill>
        <patternFill patternType="solid">
          <fgColor indexed="64"/>
          <bgColor theme="3"/>
        </patternFill>
      </fill>
    </dxf>
    <dxf>
      <font>
        <strike val="0"/>
        <outline val="0"/>
        <shadow val="0"/>
        <u val="none"/>
        <vertAlign val="baseline"/>
        <sz val="11"/>
        <color theme="0"/>
        <name val="Aptos Narrow"/>
        <family val="2"/>
        <scheme val="minor"/>
      </font>
      <numFmt numFmtId="164" formatCode="0.0"/>
      <fill>
        <patternFill patternType="solid">
          <fgColor indexed="64"/>
          <bgColor theme="3"/>
        </patternFill>
      </fill>
    </dxf>
    <dxf>
      <font>
        <strike val="0"/>
        <outline val="0"/>
        <shadow val="0"/>
        <u val="none"/>
        <vertAlign val="baseline"/>
        <sz val="11"/>
        <color theme="0"/>
        <name val="Aptos Narrow"/>
        <family val="2"/>
        <scheme val="minor"/>
      </font>
      <fill>
        <patternFill patternType="solid">
          <fgColor indexed="64"/>
          <bgColor theme="3"/>
        </patternFill>
      </fill>
    </dxf>
    <dxf>
      <fill>
        <patternFill patternType="solid">
          <fgColor indexed="64"/>
          <bgColor theme="0" tint="-0.249977111117893"/>
        </patternFill>
      </fill>
    </dxf>
    <dxf>
      <numFmt numFmtId="0" formatCode="General"/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0"/>
        <name val="Aptos Narrow"/>
        <family val="2"/>
        <scheme val="minor"/>
      </font>
      <fill>
        <patternFill patternType="solid">
          <fgColor indexed="64"/>
          <bgColor theme="3"/>
        </patternFill>
      </fill>
    </dxf>
    <dxf>
      <font>
        <strike val="0"/>
        <outline val="0"/>
        <shadow val="0"/>
        <u val="none"/>
        <vertAlign val="baseline"/>
        <sz val="11"/>
        <color theme="0"/>
        <name val="Aptos Narrow"/>
        <family val="2"/>
        <scheme val="minor"/>
      </font>
      <numFmt numFmtId="164" formatCode="0.0"/>
      <fill>
        <patternFill patternType="solid">
          <fgColor indexed="64"/>
          <bgColor theme="3"/>
        </patternFill>
      </fill>
    </dxf>
    <dxf>
      <font>
        <strike val="0"/>
        <outline val="0"/>
        <shadow val="0"/>
        <u val="none"/>
        <vertAlign val="baseline"/>
        <sz val="11"/>
        <color theme="0"/>
        <name val="Aptos Narrow"/>
        <family val="2"/>
        <scheme val="minor"/>
      </font>
      <fill>
        <patternFill patternType="solid">
          <fgColor indexed="64"/>
          <bgColor theme="3"/>
        </patternFill>
      </fill>
    </dxf>
    <dxf>
      <fill>
        <patternFill patternType="solid">
          <fgColor indexed="64"/>
          <bgColor theme="0" tint="-0.249977111117893"/>
        </patternFill>
      </fill>
    </dxf>
    <dxf>
      <fill>
        <patternFill patternType="solid">
          <fgColor indexed="64"/>
          <bgColor theme="0" tint="-0.249977111117893"/>
        </patternFill>
      </fill>
    </dxf>
    <dxf>
      <fill>
        <patternFill patternType="solid">
          <fgColor indexed="64"/>
          <bgColor theme="0" tint="-0.249977111117893"/>
        </patternFill>
      </fill>
    </dxf>
    <dxf>
      <numFmt numFmtId="25" formatCode="hh:mm"/>
    </dxf>
    <dxf>
      <numFmt numFmtId="25" formatCode="hh:mm"/>
    </dxf>
    <dxf>
      <numFmt numFmtId="25" formatCode="hh:mm"/>
    </dxf>
    <dxf>
      <numFmt numFmtId="25" formatCode="hh:mm"/>
    </dxf>
    <dxf>
      <numFmt numFmtId="25" formatCode="hh:mm"/>
    </dxf>
    <dxf>
      <numFmt numFmtId="25" formatCode="hh:mm"/>
    </dxf>
    <dxf>
      <numFmt numFmtId="25" formatCode="hh:mm"/>
    </dxf>
    <dxf>
      <numFmt numFmtId="25" formatCode="hh:mm"/>
    </dxf>
    <dxf>
      <numFmt numFmtId="25" formatCode="hh:mm"/>
    </dxf>
    <dxf>
      <numFmt numFmtId="25" formatCode="hh:mm"/>
    </dxf>
    <dxf>
      <numFmt numFmtId="25" formatCode="hh:mm"/>
      <fill>
        <patternFill patternType="solid">
          <fgColor indexed="64"/>
          <bgColor theme="0" tint="-0.249977111117893"/>
        </patternFill>
      </fill>
    </dxf>
  </dxfs>
  <tableStyles count="0" defaultTableStyle="TableStyleMedium2" defaultPivotStyle="PivotStyleLight16"/>
  <colors>
    <mruColors>
      <color rgb="FF7458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9A5F02E3-AD21-4CBA-89DD-51E5426C7FF7}" name="Table10" displayName="Table10" ref="A4:L8" totalsRowShown="0">
  <autoFilter ref="A4:L8" xr:uid="{9A5F02E3-AD21-4CBA-89DD-51E5426C7FF7}"/>
  <tableColumns count="12">
    <tableColumn id="1" xr3:uid="{579C5E75-E07D-479B-BDFA-F8BC7AFD1F2A}" name="Session Timing"/>
    <tableColumn id="2" xr3:uid="{4975D104-46E7-4678-AFE0-89764BD80A20}" name="Participant 0" dataDxfId="45"/>
    <tableColumn id="3" xr3:uid="{78212FC6-F15A-49CD-8707-16845B44B091}" name="Participant 1" dataDxfId="44"/>
    <tableColumn id="4" xr3:uid="{A3065124-9B0C-44A9-990B-B155FDD08872}" name="Participant 2" dataDxfId="43"/>
    <tableColumn id="5" xr3:uid="{6C48AB46-4F04-482F-974D-D48015CF6EAF}" name="Participant 3" dataDxfId="42"/>
    <tableColumn id="6" xr3:uid="{81E18A27-6E13-4F77-A387-14C2D02516E7}" name="Participant 4" dataDxfId="41"/>
    <tableColumn id="7" xr3:uid="{35B317E3-6CCF-4564-98CD-DB463BA1EA30}" name="Participant 5" dataDxfId="40"/>
    <tableColumn id="8" xr3:uid="{571BE98B-729D-4536-9023-EFBCE57DE505}" name="Participant 6" dataDxfId="39"/>
    <tableColumn id="9" xr3:uid="{93116082-AE02-4C6B-B472-AE4F55AEDBCA}" name="Participant 7" dataDxfId="38"/>
    <tableColumn id="10" xr3:uid="{D143C9D7-9E9A-4AF6-BEAE-EC976E2F7299}" name="Participant 8" dataDxfId="37"/>
    <tableColumn id="11" xr3:uid="{2E82AA1D-5DDE-4829-971A-4FFBD7192A64}" name="Participant 9" dataDxfId="36"/>
    <tableColumn id="12" xr3:uid="{D8074F1D-FE8E-4EB8-8F79-BD8708F1DEB9}" name="Participant 10" dataDxfId="35"/>
  </tableColumns>
  <tableStyleInfo name="TableStyleMedium8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6972711D-918C-4132-AD37-33D7BB419C13}" name="Table12" displayName="Table12" ref="A10:L12" totalsRowShown="0">
  <autoFilter ref="A10:L12" xr:uid="{6972711D-918C-4132-AD37-33D7BB419C13}"/>
  <tableColumns count="12">
    <tableColumn id="1" xr3:uid="{BE60B046-58C9-4123-A8ED-E45973E0E429}" name="Session Environment"/>
    <tableColumn id="2" xr3:uid="{C8DEBF1D-E610-4723-8CE2-C2908663A581}" name="Participant 0" dataDxfId="34"/>
    <tableColumn id="3" xr3:uid="{EBDAF8D7-4DE8-4826-B560-9B612C750861}" name="Participant 1"/>
    <tableColumn id="4" xr3:uid="{7B57A005-E6AB-460B-90E9-67FCD3C1A1B2}" name="Participant 2"/>
    <tableColumn id="5" xr3:uid="{2A3E3817-8D76-4C5F-BCB3-F3B68CB2EEA9}" name="Participant 3"/>
    <tableColumn id="6" xr3:uid="{55021CA7-5EAD-407F-9EA0-201BB56111D5}" name="Participant 4"/>
    <tableColumn id="7" xr3:uid="{C6C8BE42-F0D0-462D-A6BB-0FCA1D4C6997}" name="Participant 5"/>
    <tableColumn id="8" xr3:uid="{7EAA6237-8F17-426A-B902-B44FCB793768}" name="Participant 6"/>
    <tableColumn id="9" xr3:uid="{64DD9A33-C1B9-4315-B93D-30BC0297A397}" name="Participant 7"/>
    <tableColumn id="10" xr3:uid="{99664A4C-D83D-4777-B6F8-93A59259C654}" name="Participant 8"/>
    <tableColumn id="11" xr3:uid="{9D821AD3-0F22-4864-9C52-3525769713F5}" name="Participant 9"/>
    <tableColumn id="12" xr3:uid="{0319D103-695A-4D52-814E-59DA5A8C2D36}" name="Participant 10"/>
  </tableColumns>
  <tableStyleInfo name="TableStyleMedium8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D1C8DB52-1251-43BC-89BE-7908E93C80C0}" name="Table13" displayName="Table13" ref="A14:L16" totalsRowShown="0">
  <autoFilter ref="A14:L16" xr:uid="{D1C8DB52-1251-43BC-89BE-7908E93C80C0}"/>
  <tableColumns count="12">
    <tableColumn id="1" xr3:uid="{915BE2CD-B1F4-4BAA-9287-AE0A2724AAC4}" name="Pre-test impression of participant"/>
    <tableColumn id="2" xr3:uid="{3A269066-B3DA-4482-B967-8E289F228A70}" name="Participant 0" dataDxfId="33"/>
    <tableColumn id="3" xr3:uid="{F8B88480-5AA9-4879-B3A7-F5EED3A1BC78}" name="Participant 1"/>
    <tableColumn id="4" xr3:uid="{664A8B31-A43F-4770-B4BB-F15153369F11}" name="Participant 2"/>
    <tableColumn id="5" xr3:uid="{C63FE607-D5C7-4A0C-B275-E3E0A592836F}" name="Participant 3"/>
    <tableColumn id="6" xr3:uid="{D82F0359-7446-4E35-8CCB-2DB97040D89C}" name="Participant 4"/>
    <tableColumn id="7" xr3:uid="{836BE655-E50F-441C-B0EB-16D4997B146A}" name="Participant 5"/>
    <tableColumn id="8" xr3:uid="{9BD7B854-2AAA-4869-8265-CF1820F81779}" name="Participant 6"/>
    <tableColumn id="9" xr3:uid="{E36C99DC-5F5A-473F-B154-57AADE22E834}" name="Participant 7"/>
    <tableColumn id="10" xr3:uid="{AE0BAEFE-C500-4C39-9B7B-04BE35B8BB04}" name="Participant 8"/>
    <tableColumn id="11" xr3:uid="{9227C593-EC86-41DC-A0C0-7085121AD1B6}" name="Participant 9"/>
    <tableColumn id="12" xr3:uid="{8719C491-A8CB-4450-AA90-962A23B032BC}" name="Participant 10"/>
  </tableColumns>
  <tableStyleInfo name="TableStyleMedium8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6BD6B40D-6452-43F2-A715-0A1395C303C2}" name="Table14" displayName="Table14" ref="A18:Q22" totalsRowShown="0">
  <autoFilter ref="A18:Q22" xr:uid="{6BD6B40D-6452-43F2-A715-0A1395C303C2}"/>
  <tableColumns count="17">
    <tableColumn id="1" xr3:uid="{2FA7861D-0908-4E60-AD18-D415BDDC3AC3}" name="E.5.1 Task 1 Observation"/>
    <tableColumn id="2" xr3:uid="{0B347A64-7EAE-40F1-A953-CC3F34AD0DE8}" name="Participant 0" dataDxfId="32"/>
    <tableColumn id="3" xr3:uid="{2341C79E-4C22-4CD3-8796-0F9E732D56D3}" name="Participant 1"/>
    <tableColumn id="4" xr3:uid="{B7AA7E8A-6B71-45C5-818B-D81CF5D909D4}" name="Participant 2"/>
    <tableColumn id="5" xr3:uid="{BA6E1B40-BA26-409F-874D-62DE6C2D1F52}" name="Participant 3"/>
    <tableColumn id="6" xr3:uid="{39C71077-319E-46AF-9024-3E224D640962}" name="Participant 4"/>
    <tableColumn id="7" xr3:uid="{1081D4A3-5B97-4DE0-8B5D-B5B310C1F878}" name="Participant 5"/>
    <tableColumn id="8" xr3:uid="{A58139C4-C84C-4CD9-A519-F750B4167DCE}" name="Participant 6"/>
    <tableColumn id="9" xr3:uid="{845BE307-977A-4116-BFBA-4AD1F5189D8A}" name="Participant 7"/>
    <tableColumn id="10" xr3:uid="{316D122A-5D0B-4DDE-84A3-88DE7791B288}" name="Participant 8"/>
    <tableColumn id="11" xr3:uid="{F97F8EB0-E5AD-46EC-A2C0-CEE15F04671A}" name="Participant 9"/>
    <tableColumn id="12" xr3:uid="{21CFA52C-B136-4A82-8413-A14C80BE7468}" name="Participant 10"/>
    <tableColumn id="13" xr3:uid="{BE17F030-8BF5-4140-8B9E-5485E52CF121}" name="Sum" dataDxfId="31">
      <calculatedColumnFormula>SUM(C19:L19)</calculatedColumnFormula>
    </tableColumn>
    <tableColumn id="14" xr3:uid="{3CF5D15E-BEF6-4260-89B2-80869D3ECC34}" name="Average" dataDxfId="30">
      <calculatedColumnFormula>AVERAGE(C19:L19)</calculatedColumnFormula>
    </tableColumn>
    <tableColumn id="15" xr3:uid="{4EA34471-9164-4B02-AC6D-46B5852017A1}" name="Median" dataDxfId="29">
      <calculatedColumnFormula>MEDIAN(C19:L19)</calculatedColumnFormula>
    </tableColumn>
    <tableColumn id="16" xr3:uid="{0E26AC8F-63EA-4E19-B37C-2F7C066B3581}" name="Standard Deviation (Sample)" dataDxfId="28">
      <calculatedColumnFormula>_xlfn.STDEV.S($C19:$L19)</calculatedColumnFormula>
    </tableColumn>
    <tableColumn id="17" xr3:uid="{80CF3D3E-B3A5-439B-A843-23A035728CB8}" name="Coefficient of Variation" dataCellStyle="Percent">
      <calculatedColumnFormula>P19/N19</calculatedColumnFormula>
    </tableColumn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59B1F08C-5E0C-4C90-B9AB-125B993F826C}" name="Table15" displayName="Table15" ref="A24:Q28" totalsRowShown="0">
  <autoFilter ref="A24:Q28" xr:uid="{59B1F08C-5E0C-4C90-B9AB-125B993F826C}"/>
  <tableColumns count="17">
    <tableColumn id="1" xr3:uid="{73398F08-F772-4A8D-907A-B03B567BB65E}" name="E.5.2 Task 2 Observation"/>
    <tableColumn id="2" xr3:uid="{576B5D60-CFE4-4854-BA63-344869DE8231}" name="Participant 0" dataDxfId="27"/>
    <tableColumn id="3" xr3:uid="{FEDE2175-2F59-4F81-ADFA-620097BE2868}" name="Participant 1"/>
    <tableColumn id="4" xr3:uid="{3AEEAA0E-00B2-434D-AD94-0A4210C12961}" name="Participant 2"/>
    <tableColumn id="5" xr3:uid="{F41BF321-3610-4C12-B338-5B2EB3CB0E53}" name="Participant 3"/>
    <tableColumn id="6" xr3:uid="{1A526708-12B6-4FF3-9F97-AB2D620C1693}" name="Participant 4"/>
    <tableColumn id="7" xr3:uid="{ADB6B45D-8FF9-47EA-BC64-306DC9C527F4}" name="Participant 5"/>
    <tableColumn id="8" xr3:uid="{FAA7F615-D45C-4A77-AA09-053A5F309114}" name="Participant 6"/>
    <tableColumn id="9" xr3:uid="{2F37F307-2FB5-40E0-A2BE-F3F3E2A050B4}" name="Participant 7"/>
    <tableColumn id="10" xr3:uid="{B5B23FFE-C7A0-4CEC-B6EF-06C3A4A67227}" name="Participant 8"/>
    <tableColumn id="11" xr3:uid="{28E3B117-FD19-40BD-9A6D-1F882B872139}" name="Participant 9"/>
    <tableColumn id="12" xr3:uid="{9267E86B-9B34-46D6-832D-6F5AAA61B480}" name="Participant 10"/>
    <tableColumn id="13" xr3:uid="{4B19DDFB-D90B-4DE8-B166-877707C5BD26}" name="Sum" dataDxfId="26">
      <calculatedColumnFormula>SUM(C25:L25)</calculatedColumnFormula>
    </tableColumn>
    <tableColumn id="14" xr3:uid="{036E61AC-46D7-4DC6-8887-55A388C7C8DE}" name="Average" dataDxfId="25">
      <calculatedColumnFormula>AVERAGE(C25:L25)</calculatedColumnFormula>
    </tableColumn>
    <tableColumn id="15" xr3:uid="{A1F6DA73-CAE3-480A-AB0E-80293905147F}" name="Median" dataDxfId="24">
      <calculatedColumnFormula>MEDIAN(C25:L25)</calculatedColumnFormula>
    </tableColumn>
    <tableColumn id="16" xr3:uid="{B7D7FD3E-8DBE-4371-808C-51BF62EA135C}" name="Standard Deviation (Sample)" dataDxfId="23">
      <calculatedColumnFormula>_xlfn.STDEV.S($C25:$L25)</calculatedColumnFormula>
    </tableColumn>
    <tableColumn id="17" xr3:uid="{5D108DC4-F9F4-4CFA-AE5B-5A06DCDB552A}" name="Coefficient of Variation" dataCellStyle="Percent">
      <calculatedColumnFormula>P25/N25</calculatedColumnFormula>
    </tableColumn>
  </tableColumns>
  <tableStyleInfo name="TableStyleMedium9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6" xr:uid="{F79BFFA8-7819-4C45-84CA-F5B297BC0041}" name="Table16" displayName="Table16" ref="A30:Q34" totalsRowShown="0">
  <autoFilter ref="A30:Q34" xr:uid="{F79BFFA8-7819-4C45-84CA-F5B297BC0041}"/>
  <tableColumns count="17">
    <tableColumn id="1" xr3:uid="{FBCC4676-70FD-4FBB-84D5-6A9395C93E59}" name="E.5.3 Task 3 Observation"/>
    <tableColumn id="2" xr3:uid="{AB9E0D62-B2F3-41A5-A286-77AB70D8FC4B}" name="Participant 0" dataDxfId="22"/>
    <tableColumn id="3" xr3:uid="{8ED00866-FDA6-41ED-931D-47B0EA815B05}" name="Participant 1"/>
    <tableColumn id="4" xr3:uid="{A2C5AA90-0302-4A9C-87AC-D283B32E43D9}" name="Participant 2"/>
    <tableColumn id="5" xr3:uid="{95105403-E0F7-4AA6-8D97-70C07101B5B8}" name="Participant 3"/>
    <tableColumn id="6" xr3:uid="{120D576E-ACE5-4BAD-8839-A2340E6242D0}" name="Participant 4"/>
    <tableColumn id="7" xr3:uid="{B878308F-3E30-447A-A818-6FBA4B3D785E}" name="Participant 5"/>
    <tableColumn id="8" xr3:uid="{1D84D467-332B-4840-80E9-E4BC6E783A02}" name="Participant 6"/>
    <tableColumn id="9" xr3:uid="{B4177840-EC4D-4064-A376-68DADD7AEEA5}" name="Participant 7"/>
    <tableColumn id="10" xr3:uid="{DF43731D-0107-4139-8223-80F4D975D18C}" name="Participant 8"/>
    <tableColumn id="11" xr3:uid="{D5C47F90-5330-4E02-98E1-667655234DAC}" name="Participant 9"/>
    <tableColumn id="12" xr3:uid="{7EA19C6A-EA29-496F-AD20-EAD236D1D163}" name="Participant 10"/>
    <tableColumn id="13" xr3:uid="{23D991BD-4C15-4CF9-9B32-DA4279419F64}" name="Sum" dataDxfId="21">
      <calculatedColumnFormula>SUM(C31:L31)</calculatedColumnFormula>
    </tableColumn>
    <tableColumn id="14" xr3:uid="{8FBCC104-9BAC-4707-A172-D3A8F0E0DE5B}" name="Average" dataDxfId="20">
      <calculatedColumnFormula>AVERAGE(C31:L31)</calculatedColumnFormula>
    </tableColumn>
    <tableColumn id="15" xr3:uid="{313D2FA7-5F85-408C-85F8-DFEF6FE72F38}" name="Median" dataDxfId="19">
      <calculatedColumnFormula>MEDIAN(C31:L31)</calculatedColumnFormula>
    </tableColumn>
    <tableColumn id="16" xr3:uid="{03891C5F-FFD3-475A-911A-30B410EDC6C4}" name="Standard Deviation (Sample)" dataDxfId="18">
      <calculatedColumnFormula>_xlfn.STDEV.S($C31:$L31)</calculatedColumnFormula>
    </tableColumn>
    <tableColumn id="17" xr3:uid="{4681009C-1C50-418F-806E-2C478B89AD7D}" name="Coefficient of Variation" dataCellStyle="Percent">
      <calculatedColumnFormula>P31/N31</calculatedColumnFormula>
    </tableColumn>
  </tableColumns>
  <tableStyleInfo name="TableStyleMedium9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7" xr:uid="{64E0FE80-A8CC-4900-A1D9-9BC2106A35A4}" name="Table17" displayName="Table17" ref="A36:Q40" totalsRowShown="0">
  <autoFilter ref="A36:Q40" xr:uid="{64E0FE80-A8CC-4900-A1D9-9BC2106A35A4}"/>
  <tableColumns count="17">
    <tableColumn id="1" xr3:uid="{FFDCC0DE-9F68-4EAA-8FB5-854D645BBA3D}" name="E.5.4 Task 4 Observation"/>
    <tableColumn id="2" xr3:uid="{22F6CC13-91A3-42E1-BFB7-6139E6684AC6}" name="Participant 0" dataDxfId="17"/>
    <tableColumn id="3" xr3:uid="{D82F5347-DCCA-4BD7-A964-5DBA497ECAFC}" name="Participant 1"/>
    <tableColumn id="4" xr3:uid="{34B029D4-4DFF-4870-9DFC-361C5AF5947C}" name="Participant 2"/>
    <tableColumn id="5" xr3:uid="{32BC5403-D0BC-4E71-B9A0-7EF724B0E17C}" name="Participant 3"/>
    <tableColumn id="6" xr3:uid="{F209EC1C-62D1-4247-840C-0C6AC6A0EEC5}" name="Participant 4"/>
    <tableColumn id="7" xr3:uid="{45EA150A-3453-4020-BA24-E0B2B1AA4BED}" name="Participant 5"/>
    <tableColumn id="8" xr3:uid="{A700DA1E-046E-4C58-B99B-E5D3F7D8E975}" name="Participant 6"/>
    <tableColumn id="9" xr3:uid="{4B5CC115-0E73-417F-B468-3CE3C19EC572}" name="Participant 7"/>
    <tableColumn id="10" xr3:uid="{AA0AC5A9-1273-4AC4-8FF1-FFEF2891ADA6}" name="Participant 8"/>
    <tableColumn id="11" xr3:uid="{51033ECD-0C09-4F8A-8964-9B898FC058A3}" name="Participant 9"/>
    <tableColumn id="12" xr3:uid="{2EA28F84-F9EE-47B9-8636-4C48386B88F9}" name="Participant 10"/>
    <tableColumn id="13" xr3:uid="{81DAE8CD-5089-4F99-839A-D5C89F3A8196}" name="Sum" dataDxfId="16">
      <calculatedColumnFormula>SUM(C37:L37)</calculatedColumnFormula>
    </tableColumn>
    <tableColumn id="14" xr3:uid="{44436E8B-AAB3-46D2-B3B6-D2270C26AA95}" name="Average" dataDxfId="15">
      <calculatedColumnFormula>AVERAGE(C37:L37)</calculatedColumnFormula>
    </tableColumn>
    <tableColumn id="15" xr3:uid="{A09B730C-5956-4C8A-A03B-0934196AAFE0}" name="Median" dataDxfId="14">
      <calculatedColumnFormula>MEDIAN(C37:L37)</calculatedColumnFormula>
    </tableColumn>
    <tableColumn id="16" xr3:uid="{6F339391-5875-4BB4-B37B-A2486AB16351}" name="Standard Deviation (Sample)" dataDxfId="13">
      <calculatedColumnFormula>_xlfn.STDEV.S($C37:$L37)</calculatedColumnFormula>
    </tableColumn>
    <tableColumn id="17" xr3:uid="{FF96DB82-8D39-4B42-8F9A-BCC7D7F692B2}" name="Coefficient of Variation" dataCellStyle="Percent">
      <calculatedColumnFormula>P37/N37</calculatedColumnFormula>
    </tableColumn>
  </tableColumns>
  <tableStyleInfo name="TableStyleMedium9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8" xr:uid="{5759087D-0AD5-4EA8-89C2-A33EC5197E8F}" name="Table18" displayName="Table18" ref="A42:Q46" totalsRowShown="0">
  <autoFilter ref="A42:Q46" xr:uid="{5759087D-0AD5-4EA8-89C2-A33EC5197E8F}"/>
  <tableColumns count="17">
    <tableColumn id="1" xr3:uid="{929254CF-AF3D-419A-A7E5-552A1BC61DB8}" name="E.5.5 Task 5 Observation"/>
    <tableColumn id="2" xr3:uid="{1019BF15-D73B-4972-A25A-8D1E7C610403}" name="Participant 0" dataDxfId="12"/>
    <tableColumn id="3" xr3:uid="{7A89D326-00CA-424F-A29C-1009D3BA9938}" name="Participant 1"/>
    <tableColumn id="4" xr3:uid="{4F74069D-FCE1-4635-B344-FF3DC4DC961F}" name="Participant 2"/>
    <tableColumn id="5" xr3:uid="{27DE9ACB-9D24-4F2C-A7AB-C2CE85A2C4FB}" name="Participant 3"/>
    <tableColumn id="6" xr3:uid="{5A719FEF-BBC8-42E2-9CA5-AD94226B59B5}" name="Participant 4"/>
    <tableColumn id="7" xr3:uid="{21BD0F56-2CC2-41ED-B387-153F22757E24}" name="Participant 5"/>
    <tableColumn id="8" xr3:uid="{81A34852-9791-4732-83DE-B3A4709ACB0A}" name="Participant 6"/>
    <tableColumn id="9" xr3:uid="{51F7618E-840B-44CC-982B-4D472916B5E6}" name="Participant 7"/>
    <tableColumn id="10" xr3:uid="{10A7970B-173C-403E-A8E8-3B2C8240684B}" name="Participant 8"/>
    <tableColumn id="11" xr3:uid="{0AAB73AF-1AC9-4506-A58F-5CDB5A90FC84}" name="Participant 9"/>
    <tableColumn id="12" xr3:uid="{5C4D3FBC-A39B-4BE0-8674-E6B168F498F9}" name="Participant 10"/>
    <tableColumn id="13" xr3:uid="{E21B6CD6-CD8C-4430-8C22-69DCAB79C035}" name="Sum" dataDxfId="11">
      <calculatedColumnFormula>SUM(B43:L43)</calculatedColumnFormula>
    </tableColumn>
    <tableColumn id="14" xr3:uid="{BD536F20-FBB7-4791-BB38-7AE30D7B16D4}" name="Average" dataDxfId="10">
      <calculatedColumnFormula>AVERAGE(C43:L43)</calculatedColumnFormula>
    </tableColumn>
    <tableColumn id="15" xr3:uid="{EFBCB029-0AC9-4F23-81BC-6790511C4323}" name="Median" dataDxfId="9">
      <calculatedColumnFormula>MEDIAN(C43:L43)</calculatedColumnFormula>
    </tableColumn>
    <tableColumn id="16" xr3:uid="{92DA8C8B-CF8E-4A66-8EE3-1759A4484671}" name="Standard Deviation (Sample)" dataDxfId="8">
      <calculatedColumnFormula>_xlfn.STDEV.S($C43:$L43)</calculatedColumnFormula>
    </tableColumn>
    <tableColumn id="17" xr3:uid="{D9087C67-1A05-450C-B5AF-77F2DAB1B284}" name="Coefficient of Variation" dataCellStyle="Percent">
      <calculatedColumnFormula>P43/N43</calculatedColumnFormula>
    </tableColumn>
  </tableColumns>
  <tableStyleInfo name="TableStyleMedium9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2" xr:uid="{DDBCE893-C8F2-4ADA-AF64-152A3BA8A94D}" name="Table22" displayName="Table22" ref="A48:Q56" totalsRowShown="0">
  <autoFilter ref="A48:Q56" xr:uid="{DDBCE893-C8F2-4ADA-AF64-152A3BA8A94D}"/>
  <tableColumns count="17">
    <tableColumn id="1" xr3:uid="{6C3B6682-A6FE-4FA3-9E69-D7538D4A15E4}" name="Totals per participant"/>
    <tableColumn id="2" xr3:uid="{A60D6990-50BF-44CF-AE05-17BB3428C530}" name="Participant 0" dataDxfId="7"/>
    <tableColumn id="3" xr3:uid="{154515F0-B398-4FE3-BE2D-668C137AF911}" name="Participant 1"/>
    <tableColumn id="4" xr3:uid="{5F530022-B0A1-4D90-B0CC-843D6916F462}" name="Participant 2"/>
    <tableColumn id="5" xr3:uid="{2BDD0E6C-6772-40FF-A41F-9E75D558DF0E}" name="Participant 3"/>
    <tableColumn id="6" xr3:uid="{E5861F94-8198-4024-A636-DB4E6D41A1C6}" name="Participant 4"/>
    <tableColumn id="7" xr3:uid="{07C43BD5-0336-4D99-9F34-DAB578300752}" name="Participant 5"/>
    <tableColumn id="8" xr3:uid="{E7461160-5092-47E9-8765-1E8A0F51D18A}" name="Participant 6"/>
    <tableColumn id="9" xr3:uid="{A939DA6E-4A3C-4F7D-B600-41F9187D0468}" name="Participant 7"/>
    <tableColumn id="10" xr3:uid="{192FDAB5-306B-41CA-BBD5-8B591BF1F869}" name="Participant 8"/>
    <tableColumn id="11" xr3:uid="{85E2714E-54DE-40B3-807D-2DA201CE5831}" name="Participant 9"/>
    <tableColumn id="12" xr3:uid="{E459E0CE-CA68-494A-89B6-A870360042A1}" name="Participant 10"/>
    <tableColumn id="13" xr3:uid="{83BEC0AC-1900-40CD-8127-A6251F6ACD44}" name="Sum" dataDxfId="6">
      <calculatedColumnFormula>SUM(C49:L49)</calculatedColumnFormula>
    </tableColumn>
    <tableColumn id="14" xr3:uid="{B4FE7223-2AB4-468E-8DCC-49313C726816}" name="Average" dataDxfId="5">
      <calculatedColumnFormula>AVERAGE(C49:L49)</calculatedColumnFormula>
    </tableColumn>
    <tableColumn id="15" xr3:uid="{6F0EED9C-F609-4F36-8BC2-0F1E59B17BE2}" name="Median" dataDxfId="4">
      <calculatedColumnFormula>MEDIAN(C49:L49)</calculatedColumnFormula>
    </tableColumn>
    <tableColumn id="16" xr3:uid="{DCC0FFE0-4158-48E1-AD1F-54E1942EAEB4}" name="Standard Deviation (Sample)" dataDxfId="3">
      <calculatedColumnFormula>_xlfn.STDEV.S($C49:$L49)</calculatedColumnFormula>
    </tableColumn>
    <tableColumn id="17" xr3:uid="{CA37963E-0BD5-4BAB-AECF-D441AE2804A1}" name="Coefficient of Variation" dataCellStyle="Percent">
      <calculatedColumnFormula>P49/N49</calculatedColumnFormula>
    </tableColumn>
  </tableColumns>
  <tableStyleInfo name="TableStyleMedium1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table" Target="../tables/table8.xml"/><Relationship Id="rId3" Type="http://schemas.openxmlformats.org/officeDocument/2006/relationships/table" Target="../tables/table3.xml"/><Relationship Id="rId7" Type="http://schemas.openxmlformats.org/officeDocument/2006/relationships/table" Target="../tables/table7.xml"/><Relationship Id="rId2" Type="http://schemas.openxmlformats.org/officeDocument/2006/relationships/table" Target="../tables/table2.xml"/><Relationship Id="rId1" Type="http://schemas.openxmlformats.org/officeDocument/2006/relationships/table" Target="../tables/table1.xml"/><Relationship Id="rId6" Type="http://schemas.openxmlformats.org/officeDocument/2006/relationships/table" Target="../tables/table6.xml"/><Relationship Id="rId5" Type="http://schemas.openxmlformats.org/officeDocument/2006/relationships/table" Target="../tables/table5.xml"/><Relationship Id="rId4" Type="http://schemas.openxmlformats.org/officeDocument/2006/relationships/table" Target="../tables/table4.xml"/><Relationship Id="rId9" Type="http://schemas.openxmlformats.org/officeDocument/2006/relationships/table" Target="../tables/table9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0B53E0-671E-4EF4-A09E-EC61A34E2CE5}">
  <dimension ref="A1:Q58"/>
  <sheetViews>
    <sheetView tabSelected="1" zoomScale="63" zoomScaleNormal="63" workbookViewId="0">
      <selection activeCell="F7" sqref="F7"/>
    </sheetView>
  </sheetViews>
  <sheetFormatPr defaultRowHeight="14.6" x14ac:dyDescent="0.4"/>
  <cols>
    <col min="1" max="1" width="51.4609375" bestFit="1" customWidth="1"/>
    <col min="2" max="11" width="13.69140625" bestFit="1" customWidth="1"/>
    <col min="12" max="12" width="14.69140625" bestFit="1" customWidth="1"/>
    <col min="13" max="13" width="7.3046875" customWidth="1"/>
    <col min="14" max="14" width="10.23046875" bestFit="1" customWidth="1"/>
    <col min="15" max="15" width="9.53515625" bestFit="1" customWidth="1"/>
    <col min="16" max="16" width="26.921875" customWidth="1"/>
    <col min="17" max="17" width="22.69140625" customWidth="1"/>
  </cols>
  <sheetData>
    <row r="1" spans="1:17" ht="48.45" customHeight="1" x14ac:dyDescent="0.4">
      <c r="A1" s="35" t="s">
        <v>0</v>
      </c>
      <c r="B1" s="35"/>
      <c r="C1" s="35"/>
      <c r="D1" s="35"/>
      <c r="E1" s="35"/>
      <c r="F1" s="35"/>
      <c r="G1" s="35"/>
      <c r="H1" s="35"/>
      <c r="I1" s="35"/>
      <c r="J1" s="35"/>
      <c r="K1" s="35"/>
      <c r="L1" s="35"/>
      <c r="M1" s="35"/>
      <c r="N1" s="35"/>
      <c r="O1" s="35"/>
      <c r="P1" s="35"/>
      <c r="Q1" s="35"/>
    </row>
    <row r="4" spans="1:17" x14ac:dyDescent="0.4">
      <c r="A4" t="s">
        <v>53</v>
      </c>
      <c r="B4" t="s">
        <v>1</v>
      </c>
      <c r="C4" t="s">
        <v>2</v>
      </c>
      <c r="D4" t="s">
        <v>3</v>
      </c>
      <c r="E4" t="s">
        <v>4</v>
      </c>
      <c r="F4" t="s">
        <v>5</v>
      </c>
      <c r="G4" t="s">
        <v>6</v>
      </c>
      <c r="H4" t="s">
        <v>7</v>
      </c>
      <c r="I4" t="s">
        <v>8</v>
      </c>
      <c r="J4" t="s">
        <v>9</v>
      </c>
      <c r="K4" t="s">
        <v>10</v>
      </c>
      <c r="L4" t="s">
        <v>11</v>
      </c>
      <c r="N4" s="36" t="s">
        <v>76</v>
      </c>
      <c r="O4" s="36"/>
      <c r="P4" s="36"/>
      <c r="Q4" s="36"/>
    </row>
    <row r="5" spans="1:17" x14ac:dyDescent="0.4">
      <c r="A5" t="s">
        <v>23</v>
      </c>
      <c r="B5" s="5">
        <v>45753</v>
      </c>
      <c r="C5" s="1">
        <v>45755</v>
      </c>
      <c r="D5" s="1">
        <v>45755</v>
      </c>
      <c r="E5" s="1">
        <v>45756</v>
      </c>
      <c r="F5" s="1">
        <v>45757</v>
      </c>
      <c r="G5" s="1">
        <v>45757</v>
      </c>
      <c r="H5" s="1">
        <v>45758</v>
      </c>
      <c r="I5" s="1">
        <v>45758</v>
      </c>
      <c r="J5" s="1">
        <v>45759</v>
      </c>
      <c r="K5" s="1">
        <v>45760</v>
      </c>
      <c r="L5" s="1">
        <v>45760</v>
      </c>
      <c r="N5" s="32" t="s">
        <v>77</v>
      </c>
      <c r="O5" s="32"/>
      <c r="P5" s="32" t="s">
        <v>78</v>
      </c>
      <c r="Q5" s="32"/>
    </row>
    <row r="6" spans="1:17" x14ac:dyDescent="0.4">
      <c r="A6" t="s">
        <v>24</v>
      </c>
      <c r="B6" s="6">
        <v>0.6479166666666667</v>
      </c>
      <c r="C6" s="2">
        <v>0.6743055555555556</v>
      </c>
      <c r="D6" s="2">
        <v>0.78333333333333333</v>
      </c>
      <c r="E6" s="2">
        <v>0.92361111111111116</v>
      </c>
      <c r="F6" s="2">
        <v>0.74305555555555558</v>
      </c>
      <c r="G6" s="2">
        <v>0.82430555555555551</v>
      </c>
      <c r="H6" s="2">
        <v>0.67777777777777781</v>
      </c>
      <c r="I6" s="2">
        <v>0.77916666666666667</v>
      </c>
      <c r="J6" s="2">
        <v>0.4375</v>
      </c>
      <c r="K6" s="2">
        <v>0.45624999999999999</v>
      </c>
      <c r="L6" s="2">
        <v>0.88888888888888884</v>
      </c>
      <c r="N6" s="33" t="s">
        <v>79</v>
      </c>
      <c r="O6" s="33"/>
      <c r="P6" s="33" t="s">
        <v>83</v>
      </c>
      <c r="Q6" s="33"/>
    </row>
    <row r="7" spans="1:17" x14ac:dyDescent="0.4">
      <c r="A7" t="s">
        <v>25</v>
      </c>
      <c r="B7" s="6">
        <v>0.65972222222222221</v>
      </c>
      <c r="C7" s="2">
        <v>0.7319444444444444</v>
      </c>
      <c r="D7" s="2">
        <v>0.81041666666666667</v>
      </c>
      <c r="E7" s="2">
        <v>0.96180555555555558</v>
      </c>
      <c r="F7" s="2">
        <v>0.79513888888888884</v>
      </c>
      <c r="G7" s="2">
        <v>0.87777777777777777</v>
      </c>
      <c r="H7" s="2">
        <v>0.70486111111111116</v>
      </c>
      <c r="I7" s="2">
        <v>0.82847222222222228</v>
      </c>
      <c r="J7" s="2">
        <v>0.47222222222222221</v>
      </c>
      <c r="K7" s="2">
        <v>0.49305555555555558</v>
      </c>
      <c r="L7" s="2">
        <v>0.94513888888888886</v>
      </c>
      <c r="N7" s="30" t="s">
        <v>80</v>
      </c>
      <c r="O7" s="30"/>
      <c r="P7" s="34" t="s">
        <v>84</v>
      </c>
      <c r="Q7" s="34"/>
    </row>
    <row r="8" spans="1:17" x14ac:dyDescent="0.4">
      <c r="A8" t="s">
        <v>68</v>
      </c>
      <c r="B8" s="6">
        <f>B7-B6</f>
        <v>1.1805555555555514E-2</v>
      </c>
      <c r="C8" s="2">
        <f t="shared" ref="C8:L8" si="0">C7-C6</f>
        <v>5.7638888888888795E-2</v>
      </c>
      <c r="D8" s="2">
        <f t="shared" si="0"/>
        <v>2.7083333333333348E-2</v>
      </c>
      <c r="E8" s="2">
        <f t="shared" si="0"/>
        <v>3.819444444444442E-2</v>
      </c>
      <c r="F8" s="2">
        <f t="shared" si="0"/>
        <v>5.2083333333333259E-2</v>
      </c>
      <c r="G8" s="2">
        <f t="shared" si="0"/>
        <v>5.3472222222222254E-2</v>
      </c>
      <c r="H8" s="2">
        <f t="shared" si="0"/>
        <v>2.7083333333333348E-2</v>
      </c>
      <c r="I8" s="2">
        <f t="shared" si="0"/>
        <v>4.9305555555555602E-2</v>
      </c>
      <c r="J8" s="2">
        <f t="shared" si="0"/>
        <v>3.472222222222221E-2</v>
      </c>
      <c r="K8" s="2">
        <f t="shared" si="0"/>
        <v>3.6805555555555591E-2</v>
      </c>
      <c r="L8" s="2">
        <f t="shared" si="0"/>
        <v>5.6250000000000022E-2</v>
      </c>
      <c r="N8" s="31" t="s">
        <v>81</v>
      </c>
      <c r="O8" s="31"/>
      <c r="P8" s="33" t="s">
        <v>85</v>
      </c>
      <c r="Q8" s="33"/>
    </row>
    <row r="9" spans="1:17" x14ac:dyDescent="0.4">
      <c r="N9" s="30" t="s">
        <v>82</v>
      </c>
      <c r="O9" s="30"/>
      <c r="P9" s="34" t="s">
        <v>86</v>
      </c>
      <c r="Q9" s="34"/>
    </row>
    <row r="10" spans="1:17" x14ac:dyDescent="0.4">
      <c r="A10" t="s">
        <v>14</v>
      </c>
      <c r="B10" t="s">
        <v>1</v>
      </c>
      <c r="C10" t="s">
        <v>2</v>
      </c>
      <c r="D10" t="s">
        <v>3</v>
      </c>
      <c r="E10" t="s">
        <v>4</v>
      </c>
      <c r="F10" t="s">
        <v>5</v>
      </c>
      <c r="G10" t="s">
        <v>6</v>
      </c>
      <c r="H10" t="s">
        <v>7</v>
      </c>
      <c r="I10" t="s">
        <v>8</v>
      </c>
      <c r="J10" t="s">
        <v>9</v>
      </c>
      <c r="K10" t="s">
        <v>10</v>
      </c>
      <c r="L10" t="s">
        <v>11</v>
      </c>
      <c r="N10" s="3"/>
    </row>
    <row r="11" spans="1:17" x14ac:dyDescent="0.4">
      <c r="A11" t="s">
        <v>12</v>
      </c>
      <c r="B11" s="4" t="s">
        <v>13</v>
      </c>
      <c r="C11" t="s">
        <v>15</v>
      </c>
      <c r="D11" t="s">
        <v>13</v>
      </c>
      <c r="E11" t="s">
        <v>13</v>
      </c>
      <c r="F11" t="s">
        <v>15</v>
      </c>
      <c r="G11" t="s">
        <v>15</v>
      </c>
      <c r="H11" t="s">
        <v>13</v>
      </c>
      <c r="I11" t="s">
        <v>15</v>
      </c>
      <c r="J11" t="s">
        <v>15</v>
      </c>
      <c r="K11" t="s">
        <v>15</v>
      </c>
      <c r="L11" t="s">
        <v>15</v>
      </c>
      <c r="N11" s="3"/>
    </row>
    <row r="12" spans="1:17" x14ac:dyDescent="0.4">
      <c r="A12" t="s">
        <v>26</v>
      </c>
      <c r="B12" s="4" t="s">
        <v>27</v>
      </c>
      <c r="C12" t="s">
        <v>28</v>
      </c>
      <c r="D12" t="s">
        <v>29</v>
      </c>
      <c r="E12" t="s">
        <v>30</v>
      </c>
      <c r="F12" t="s">
        <v>28</v>
      </c>
      <c r="G12" t="s">
        <v>28</v>
      </c>
      <c r="H12" t="s">
        <v>29</v>
      </c>
      <c r="I12" t="s">
        <v>28</v>
      </c>
      <c r="J12" t="s">
        <v>28</v>
      </c>
      <c r="K12" t="s">
        <v>28</v>
      </c>
      <c r="L12" t="s">
        <v>28</v>
      </c>
      <c r="N12" s="3"/>
    </row>
    <row r="13" spans="1:17" x14ac:dyDescent="0.4">
      <c r="N13" s="3"/>
    </row>
    <row r="14" spans="1:17" x14ac:dyDescent="0.4">
      <c r="A14" t="s">
        <v>31</v>
      </c>
      <c r="B14" t="s">
        <v>1</v>
      </c>
      <c r="C14" t="s">
        <v>2</v>
      </c>
      <c r="D14" t="s">
        <v>3</v>
      </c>
      <c r="E14" t="s">
        <v>4</v>
      </c>
      <c r="F14" t="s">
        <v>5</v>
      </c>
      <c r="G14" t="s">
        <v>6</v>
      </c>
      <c r="H14" t="s">
        <v>7</v>
      </c>
      <c r="I14" t="s">
        <v>8</v>
      </c>
      <c r="J14" t="s">
        <v>9</v>
      </c>
      <c r="K14" t="s">
        <v>10</v>
      </c>
      <c r="L14" t="s">
        <v>11</v>
      </c>
      <c r="N14" s="3"/>
    </row>
    <row r="15" spans="1:17" x14ac:dyDescent="0.4">
      <c r="A15" t="s">
        <v>16</v>
      </c>
      <c r="B15" s="4" t="s">
        <v>17</v>
      </c>
      <c r="C15" t="s">
        <v>17</v>
      </c>
      <c r="D15" t="s">
        <v>17</v>
      </c>
      <c r="E15" t="s">
        <v>17</v>
      </c>
      <c r="F15" t="s">
        <v>17</v>
      </c>
      <c r="G15" t="s">
        <v>17</v>
      </c>
      <c r="H15" t="s">
        <v>17</v>
      </c>
      <c r="I15" t="s">
        <v>17</v>
      </c>
      <c r="J15" t="s">
        <v>17</v>
      </c>
      <c r="K15" t="s">
        <v>17</v>
      </c>
      <c r="L15" t="s">
        <v>18</v>
      </c>
      <c r="N15" s="3"/>
    </row>
    <row r="16" spans="1:17" x14ac:dyDescent="0.4">
      <c r="A16" t="s">
        <v>19</v>
      </c>
      <c r="B16" s="4" t="s">
        <v>20</v>
      </c>
      <c r="C16" t="s">
        <v>21</v>
      </c>
      <c r="D16" t="s">
        <v>20</v>
      </c>
      <c r="E16" t="s">
        <v>20</v>
      </c>
      <c r="F16" t="s">
        <v>21</v>
      </c>
      <c r="G16" t="s">
        <v>21</v>
      </c>
      <c r="H16" t="s">
        <v>22</v>
      </c>
      <c r="I16" t="s">
        <v>21</v>
      </c>
      <c r="J16" t="s">
        <v>22</v>
      </c>
      <c r="K16" t="s">
        <v>21</v>
      </c>
      <c r="L16" t="s">
        <v>22</v>
      </c>
      <c r="N16" s="3"/>
    </row>
    <row r="17" spans="1:17" x14ac:dyDescent="0.4">
      <c r="N17" s="3"/>
    </row>
    <row r="18" spans="1:17" x14ac:dyDescent="0.4">
      <c r="A18" t="s">
        <v>32</v>
      </c>
      <c r="B18" t="s">
        <v>1</v>
      </c>
      <c r="C18" t="s">
        <v>2</v>
      </c>
      <c r="D18" t="s">
        <v>3</v>
      </c>
      <c r="E18" t="s">
        <v>4</v>
      </c>
      <c r="F18" t="s">
        <v>5</v>
      </c>
      <c r="G18" t="s">
        <v>6</v>
      </c>
      <c r="H18" t="s">
        <v>7</v>
      </c>
      <c r="I18" t="s">
        <v>8</v>
      </c>
      <c r="J18" t="s">
        <v>9</v>
      </c>
      <c r="K18" t="s">
        <v>10</v>
      </c>
      <c r="L18" t="s">
        <v>11</v>
      </c>
      <c r="M18" t="s">
        <v>52</v>
      </c>
      <c r="N18" t="s">
        <v>50</v>
      </c>
      <c r="O18" t="s">
        <v>51</v>
      </c>
      <c r="P18" s="19" t="s">
        <v>74</v>
      </c>
      <c r="Q18" s="19" t="s">
        <v>75</v>
      </c>
    </row>
    <row r="19" spans="1:17" x14ac:dyDescent="0.4">
      <c r="A19" t="s">
        <v>34</v>
      </c>
      <c r="B19" s="4">
        <v>3</v>
      </c>
      <c r="C19">
        <v>30</v>
      </c>
      <c r="D19">
        <v>11</v>
      </c>
      <c r="E19">
        <v>12</v>
      </c>
      <c r="F19">
        <v>18</v>
      </c>
      <c r="G19">
        <v>16</v>
      </c>
      <c r="H19">
        <v>4</v>
      </c>
      <c r="I19">
        <v>15</v>
      </c>
      <c r="J19">
        <v>8</v>
      </c>
      <c r="K19">
        <v>10</v>
      </c>
      <c r="L19">
        <v>20</v>
      </c>
      <c r="M19" s="7">
        <f>SUM(C19:L19)</f>
        <v>144</v>
      </c>
      <c r="N19" s="8">
        <f>AVERAGE(C19:L19)</f>
        <v>14.4</v>
      </c>
      <c r="O19" s="7">
        <f>MEDIAN(C19:L19)</f>
        <v>13.5</v>
      </c>
      <c r="P19" s="20">
        <f t="shared" ref="P19:P22" si="1">_xlfn.STDEV.S($C19:$L19)</f>
        <v>7.2755297630710949</v>
      </c>
      <c r="Q19" s="25">
        <f>P19/N19</f>
        <v>0.50524512243549269</v>
      </c>
    </row>
    <row r="20" spans="1:17" x14ac:dyDescent="0.4">
      <c r="A20" t="s">
        <v>33</v>
      </c>
      <c r="B20" s="39" t="s">
        <v>35</v>
      </c>
      <c r="C20" s="13" t="s">
        <v>36</v>
      </c>
      <c r="D20" s="13" t="s">
        <v>35</v>
      </c>
      <c r="E20" s="13" t="s">
        <v>35</v>
      </c>
      <c r="F20" s="13" t="s">
        <v>35</v>
      </c>
      <c r="G20" s="13" t="s">
        <v>37</v>
      </c>
      <c r="H20" s="13" t="s">
        <v>35</v>
      </c>
      <c r="I20" s="13" t="s">
        <v>37</v>
      </c>
      <c r="J20" s="13" t="s">
        <v>35</v>
      </c>
      <c r="K20" s="13" t="s">
        <v>37</v>
      </c>
      <c r="L20" s="13" t="s">
        <v>37</v>
      </c>
      <c r="M20" s="11"/>
      <c r="N20" s="12"/>
      <c r="O20" s="11"/>
      <c r="P20" s="21"/>
      <c r="Q20" s="26"/>
    </row>
    <row r="21" spans="1:17" x14ac:dyDescent="0.4">
      <c r="A21" t="s">
        <v>38</v>
      </c>
      <c r="B21" s="4">
        <v>0</v>
      </c>
      <c r="C21">
        <v>2</v>
      </c>
      <c r="D21">
        <v>0</v>
      </c>
      <c r="E21">
        <v>0</v>
      </c>
      <c r="F21">
        <v>1</v>
      </c>
      <c r="G21">
        <v>1</v>
      </c>
      <c r="H21">
        <v>0</v>
      </c>
      <c r="I21">
        <v>0</v>
      </c>
      <c r="J21">
        <v>0</v>
      </c>
      <c r="K21">
        <v>1</v>
      </c>
      <c r="L21">
        <v>1</v>
      </c>
      <c r="M21" s="7">
        <f t="shared" ref="M21:M22" si="2">SUM(C21:L21)</f>
        <v>6</v>
      </c>
      <c r="N21" s="8">
        <f t="shared" ref="N21:N22" si="3">AVERAGE(C21:L21)</f>
        <v>0.6</v>
      </c>
      <c r="O21" s="7">
        <f t="shared" ref="O21:O22" si="4">MEDIAN(C21:L21)</f>
        <v>0.5</v>
      </c>
      <c r="P21" s="20">
        <f t="shared" si="1"/>
        <v>0.69920589878010109</v>
      </c>
      <c r="Q21" s="25">
        <f t="shared" ref="Q21:Q22" si="5">P21/N21</f>
        <v>1.165343164633502</v>
      </c>
    </row>
    <row r="22" spans="1:17" x14ac:dyDescent="0.4">
      <c r="A22" t="s">
        <v>39</v>
      </c>
      <c r="B22" s="4">
        <v>0</v>
      </c>
      <c r="C22">
        <v>2</v>
      </c>
      <c r="D22">
        <v>1</v>
      </c>
      <c r="E22">
        <v>3</v>
      </c>
      <c r="F22">
        <v>3</v>
      </c>
      <c r="G22">
        <v>3</v>
      </c>
      <c r="H22">
        <v>0</v>
      </c>
      <c r="I22">
        <v>2</v>
      </c>
      <c r="J22">
        <v>0</v>
      </c>
      <c r="K22">
        <v>3</v>
      </c>
      <c r="L22">
        <v>2</v>
      </c>
      <c r="M22" s="11">
        <f t="shared" si="2"/>
        <v>19</v>
      </c>
      <c r="N22" s="12">
        <f t="shared" si="3"/>
        <v>1.9</v>
      </c>
      <c r="O22" s="11">
        <f t="shared" si="4"/>
        <v>2</v>
      </c>
      <c r="P22" s="21">
        <f t="shared" si="1"/>
        <v>1.1972189997378646</v>
      </c>
      <c r="Q22" s="26">
        <f t="shared" si="5"/>
        <v>0.63011526301992882</v>
      </c>
    </row>
    <row r="23" spans="1:17" x14ac:dyDescent="0.4">
      <c r="N23" s="3"/>
      <c r="P23" s="19"/>
      <c r="Q23" s="27"/>
    </row>
    <row r="24" spans="1:17" x14ac:dyDescent="0.4">
      <c r="A24" t="s">
        <v>41</v>
      </c>
      <c r="B24" t="s">
        <v>1</v>
      </c>
      <c r="C24" t="s">
        <v>2</v>
      </c>
      <c r="D24" t="s">
        <v>3</v>
      </c>
      <c r="E24" t="s">
        <v>4</v>
      </c>
      <c r="F24" t="s">
        <v>5</v>
      </c>
      <c r="G24" t="s">
        <v>6</v>
      </c>
      <c r="H24" t="s">
        <v>7</v>
      </c>
      <c r="I24" t="s">
        <v>8</v>
      </c>
      <c r="J24" t="s">
        <v>9</v>
      </c>
      <c r="K24" t="s">
        <v>10</v>
      </c>
      <c r="L24" t="s">
        <v>11</v>
      </c>
      <c r="M24" t="s">
        <v>52</v>
      </c>
      <c r="N24" t="s">
        <v>50</v>
      </c>
      <c r="O24" t="s">
        <v>51</v>
      </c>
      <c r="P24" s="19" t="s">
        <v>74</v>
      </c>
      <c r="Q24" s="27" t="s">
        <v>75</v>
      </c>
    </row>
    <row r="25" spans="1:17" x14ac:dyDescent="0.4">
      <c r="A25" t="s">
        <v>40</v>
      </c>
      <c r="B25" s="4">
        <v>3</v>
      </c>
      <c r="C25">
        <v>8</v>
      </c>
      <c r="D25">
        <v>6</v>
      </c>
      <c r="E25">
        <v>10</v>
      </c>
      <c r="F25">
        <v>9</v>
      </c>
      <c r="G25">
        <v>6</v>
      </c>
      <c r="H25">
        <v>6</v>
      </c>
      <c r="I25">
        <v>7</v>
      </c>
      <c r="J25">
        <v>6</v>
      </c>
      <c r="K25">
        <v>4</v>
      </c>
      <c r="L25">
        <v>8</v>
      </c>
      <c r="M25" s="7">
        <f>SUM(C25:L25)</f>
        <v>70</v>
      </c>
      <c r="N25" s="8">
        <f>AVERAGE(C25:L25)</f>
        <v>7</v>
      </c>
      <c r="O25" s="7">
        <f>MEDIAN(C25:L25)</f>
        <v>6.5</v>
      </c>
      <c r="P25" s="20">
        <f t="shared" ref="P25:P28" si="6">_xlfn.STDEV.S($C25:$L25)</f>
        <v>1.7638342073763937</v>
      </c>
      <c r="Q25" s="25">
        <f t="shared" ref="Q25:Q28" si="7">P25/N25</f>
        <v>0.25197631533948484</v>
      </c>
    </row>
    <row r="26" spans="1:17" x14ac:dyDescent="0.4">
      <c r="A26" t="s">
        <v>42</v>
      </c>
      <c r="B26" s="39" t="s">
        <v>35</v>
      </c>
      <c r="C26" s="13" t="s">
        <v>37</v>
      </c>
      <c r="D26" s="13" t="s">
        <v>35</v>
      </c>
      <c r="E26" s="13" t="s">
        <v>35</v>
      </c>
      <c r="F26" s="13" t="s">
        <v>35</v>
      </c>
      <c r="G26" s="13" t="s">
        <v>35</v>
      </c>
      <c r="H26" s="13" t="s">
        <v>35</v>
      </c>
      <c r="I26" s="13" t="s">
        <v>35</v>
      </c>
      <c r="J26" s="13" t="s">
        <v>35</v>
      </c>
      <c r="K26" s="13" t="s">
        <v>35</v>
      </c>
      <c r="L26" s="13" t="s">
        <v>35</v>
      </c>
      <c r="M26" s="11"/>
      <c r="N26" s="12"/>
      <c r="O26" s="11"/>
      <c r="P26" s="21"/>
      <c r="Q26" s="26"/>
    </row>
    <row r="27" spans="1:17" x14ac:dyDescent="0.4">
      <c r="A27" t="s">
        <v>43</v>
      </c>
      <c r="B27" s="4">
        <v>0</v>
      </c>
      <c r="C27">
        <v>2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 s="7">
        <f t="shared" ref="M27:M28" si="8">SUM(C27:L27)</f>
        <v>2</v>
      </c>
      <c r="N27" s="8">
        <f t="shared" ref="N27:N28" si="9">AVERAGE(C27:L27)</f>
        <v>0.2</v>
      </c>
      <c r="O27" s="7">
        <f t="shared" ref="O27:O28" si="10">MEDIAN(C27:L27)</f>
        <v>0</v>
      </c>
      <c r="P27" s="20">
        <f t="shared" si="6"/>
        <v>0.63245553203367588</v>
      </c>
      <c r="Q27" s="25">
        <f t="shared" si="7"/>
        <v>3.1622776601683791</v>
      </c>
    </row>
    <row r="28" spans="1:17" x14ac:dyDescent="0.4">
      <c r="A28" t="s">
        <v>44</v>
      </c>
      <c r="B28" s="4">
        <v>0</v>
      </c>
      <c r="C28">
        <v>5</v>
      </c>
      <c r="D28">
        <v>0</v>
      </c>
      <c r="E28">
        <v>4</v>
      </c>
      <c r="F28">
        <v>2</v>
      </c>
      <c r="G28">
        <v>0</v>
      </c>
      <c r="H28">
        <v>1</v>
      </c>
      <c r="I28">
        <v>0</v>
      </c>
      <c r="J28">
        <v>2</v>
      </c>
      <c r="K28">
        <v>0</v>
      </c>
      <c r="L28">
        <v>2</v>
      </c>
      <c r="M28" s="11">
        <f t="shared" si="8"/>
        <v>16</v>
      </c>
      <c r="N28" s="12">
        <f t="shared" si="9"/>
        <v>1.6</v>
      </c>
      <c r="O28" s="11">
        <f t="shared" si="10"/>
        <v>1.5</v>
      </c>
      <c r="P28" s="21">
        <f t="shared" si="6"/>
        <v>1.776388345929897</v>
      </c>
      <c r="Q28" s="26">
        <f t="shared" si="7"/>
        <v>1.1102427162061856</v>
      </c>
    </row>
    <row r="29" spans="1:17" x14ac:dyDescent="0.4">
      <c r="N29" s="3"/>
      <c r="P29" s="19"/>
      <c r="Q29" s="27"/>
    </row>
    <row r="30" spans="1:17" x14ac:dyDescent="0.4">
      <c r="A30" t="s">
        <v>45</v>
      </c>
      <c r="B30" t="s">
        <v>1</v>
      </c>
      <c r="C30" t="s">
        <v>2</v>
      </c>
      <c r="D30" t="s">
        <v>3</v>
      </c>
      <c r="E30" t="s">
        <v>4</v>
      </c>
      <c r="F30" t="s">
        <v>5</v>
      </c>
      <c r="G30" t="s">
        <v>6</v>
      </c>
      <c r="H30" t="s">
        <v>7</v>
      </c>
      <c r="I30" t="s">
        <v>8</v>
      </c>
      <c r="J30" t="s">
        <v>9</v>
      </c>
      <c r="K30" t="s">
        <v>10</v>
      </c>
      <c r="L30" t="s">
        <v>11</v>
      </c>
      <c r="M30" t="s">
        <v>52</v>
      </c>
      <c r="N30" t="s">
        <v>50</v>
      </c>
      <c r="O30" t="s">
        <v>51</v>
      </c>
      <c r="P30" s="19" t="s">
        <v>74</v>
      </c>
      <c r="Q30" s="27" t="s">
        <v>75</v>
      </c>
    </row>
    <row r="31" spans="1:17" x14ac:dyDescent="0.4">
      <c r="A31" t="s">
        <v>46</v>
      </c>
      <c r="B31" s="4">
        <v>2</v>
      </c>
      <c r="C31">
        <v>8</v>
      </c>
      <c r="D31">
        <v>8</v>
      </c>
      <c r="E31">
        <v>9</v>
      </c>
      <c r="F31">
        <v>13</v>
      </c>
      <c r="G31">
        <v>17</v>
      </c>
      <c r="H31">
        <v>8</v>
      </c>
      <c r="I31">
        <v>18</v>
      </c>
      <c r="J31">
        <v>7</v>
      </c>
      <c r="K31">
        <v>10</v>
      </c>
      <c r="L31">
        <v>20</v>
      </c>
      <c r="M31" s="7">
        <f>SUM(C31:L31)</f>
        <v>118</v>
      </c>
      <c r="N31" s="8">
        <f>AVERAGE(C31:L31)</f>
        <v>11.8</v>
      </c>
      <c r="O31" s="7">
        <f>MEDIAN(C31:L31)</f>
        <v>9.5</v>
      </c>
      <c r="P31" s="20">
        <f t="shared" ref="P31:P34" si="11">_xlfn.STDEV.S($C31:$L31)</f>
        <v>4.8488257455915145</v>
      </c>
      <c r="Q31" s="25">
        <f t="shared" ref="Q31:Q34" si="12">P31/N31</f>
        <v>0.41091743606707748</v>
      </c>
    </row>
    <row r="32" spans="1:17" x14ac:dyDescent="0.4">
      <c r="A32" t="s">
        <v>47</v>
      </c>
      <c r="B32" s="39" t="s">
        <v>35</v>
      </c>
      <c r="C32" s="13" t="s">
        <v>36</v>
      </c>
      <c r="D32" s="13" t="s">
        <v>35</v>
      </c>
      <c r="E32" s="13" t="s">
        <v>37</v>
      </c>
      <c r="F32" s="13" t="s">
        <v>37</v>
      </c>
      <c r="G32" s="13" t="s">
        <v>37</v>
      </c>
      <c r="H32" s="13" t="s">
        <v>35</v>
      </c>
      <c r="I32" s="13" t="s">
        <v>37</v>
      </c>
      <c r="J32" s="13" t="s">
        <v>35</v>
      </c>
      <c r="K32" s="13" t="s">
        <v>37</v>
      </c>
      <c r="L32" s="13" t="s">
        <v>35</v>
      </c>
      <c r="M32" s="11"/>
      <c r="N32" s="12"/>
      <c r="O32" s="11"/>
      <c r="P32" s="21"/>
      <c r="Q32" s="26"/>
    </row>
    <row r="33" spans="1:17" x14ac:dyDescent="0.4">
      <c r="A33" t="s">
        <v>48</v>
      </c>
      <c r="B33" s="4">
        <v>0</v>
      </c>
      <c r="C33">
        <v>1</v>
      </c>
      <c r="D33">
        <v>0</v>
      </c>
      <c r="E33">
        <v>1</v>
      </c>
      <c r="F33">
        <v>1</v>
      </c>
      <c r="G33">
        <v>2</v>
      </c>
      <c r="H33">
        <v>0</v>
      </c>
      <c r="I33">
        <v>1</v>
      </c>
      <c r="J33">
        <v>0</v>
      </c>
      <c r="K33">
        <v>1</v>
      </c>
      <c r="L33">
        <v>1</v>
      </c>
      <c r="M33" s="7">
        <f t="shared" ref="M33:M34" si="13">SUM(C33:L33)</f>
        <v>8</v>
      </c>
      <c r="N33" s="8">
        <f t="shared" ref="N33:N34" si="14">AVERAGE(C33:L33)</f>
        <v>0.8</v>
      </c>
      <c r="O33" s="7">
        <f t="shared" ref="O33:O34" si="15">MEDIAN(C33:L33)</f>
        <v>1</v>
      </c>
      <c r="P33" s="20">
        <f t="shared" si="11"/>
        <v>0.63245553203367588</v>
      </c>
      <c r="Q33" s="25">
        <f t="shared" si="12"/>
        <v>0.79056941504209477</v>
      </c>
    </row>
    <row r="34" spans="1:17" x14ac:dyDescent="0.4">
      <c r="A34" t="s">
        <v>49</v>
      </c>
      <c r="B34" s="4">
        <v>0</v>
      </c>
      <c r="C34">
        <v>5</v>
      </c>
      <c r="D34">
        <v>0</v>
      </c>
      <c r="E34">
        <v>5</v>
      </c>
      <c r="F34">
        <v>7</v>
      </c>
      <c r="G34">
        <v>7</v>
      </c>
      <c r="H34">
        <v>3</v>
      </c>
      <c r="I34">
        <v>4</v>
      </c>
      <c r="J34">
        <v>2</v>
      </c>
      <c r="K34">
        <v>7</v>
      </c>
      <c r="L34">
        <v>12</v>
      </c>
      <c r="M34" s="11">
        <f t="shared" si="13"/>
        <v>52</v>
      </c>
      <c r="N34" s="12">
        <f t="shared" si="14"/>
        <v>5.2</v>
      </c>
      <c r="O34" s="11">
        <f t="shared" si="15"/>
        <v>5</v>
      </c>
      <c r="P34" s="21">
        <f t="shared" si="11"/>
        <v>3.3266599866332403</v>
      </c>
      <c r="Q34" s="26">
        <f t="shared" si="12"/>
        <v>0.63974230512177699</v>
      </c>
    </row>
    <row r="35" spans="1:17" x14ac:dyDescent="0.4">
      <c r="N35" s="3"/>
      <c r="P35" s="19"/>
      <c r="Q35" s="27"/>
    </row>
    <row r="36" spans="1:17" x14ac:dyDescent="0.4">
      <c r="A36" t="s">
        <v>54</v>
      </c>
      <c r="B36" t="s">
        <v>1</v>
      </c>
      <c r="C36" t="s">
        <v>2</v>
      </c>
      <c r="D36" t="s">
        <v>3</v>
      </c>
      <c r="E36" t="s">
        <v>4</v>
      </c>
      <c r="F36" t="s">
        <v>5</v>
      </c>
      <c r="G36" t="s">
        <v>6</v>
      </c>
      <c r="H36" t="s">
        <v>7</v>
      </c>
      <c r="I36" t="s">
        <v>8</v>
      </c>
      <c r="J36" t="s">
        <v>9</v>
      </c>
      <c r="K36" t="s">
        <v>10</v>
      </c>
      <c r="L36" t="s">
        <v>11</v>
      </c>
      <c r="M36" t="s">
        <v>52</v>
      </c>
      <c r="N36" t="s">
        <v>50</v>
      </c>
      <c r="O36" t="s">
        <v>51</v>
      </c>
      <c r="P36" s="19" t="s">
        <v>74</v>
      </c>
      <c r="Q36" s="27" t="s">
        <v>75</v>
      </c>
    </row>
    <row r="37" spans="1:17" x14ac:dyDescent="0.4">
      <c r="A37" t="s">
        <v>55</v>
      </c>
      <c r="B37" s="4">
        <v>4</v>
      </c>
      <c r="C37">
        <v>7</v>
      </c>
      <c r="D37">
        <v>9</v>
      </c>
      <c r="E37">
        <v>6</v>
      </c>
      <c r="F37">
        <v>20</v>
      </c>
      <c r="G37">
        <v>9</v>
      </c>
      <c r="H37">
        <v>5</v>
      </c>
      <c r="I37">
        <v>5</v>
      </c>
      <c r="J37">
        <v>6</v>
      </c>
      <c r="K37">
        <v>9</v>
      </c>
      <c r="L37">
        <v>8</v>
      </c>
      <c r="M37" s="7">
        <f>SUM(C37:L37)</f>
        <v>84</v>
      </c>
      <c r="N37" s="8">
        <f>AVERAGE(C37:L37)</f>
        <v>8.4</v>
      </c>
      <c r="O37" s="7">
        <f>MEDIAN(C37:L37)</f>
        <v>7.5</v>
      </c>
      <c r="P37" s="20">
        <f t="shared" ref="P37:P40" si="16">_xlfn.STDEV.S($C37:$L37)</f>
        <v>4.3767060165786269</v>
      </c>
      <c r="Q37" s="25">
        <f t="shared" ref="Q37:Q40" si="17">P37/N37</f>
        <v>0.52103643054507465</v>
      </c>
    </row>
    <row r="38" spans="1:17" x14ac:dyDescent="0.4">
      <c r="A38" t="s">
        <v>56</v>
      </c>
      <c r="B38" s="39" t="s">
        <v>35</v>
      </c>
      <c r="C38" s="13" t="s">
        <v>35</v>
      </c>
      <c r="D38" s="13" t="s">
        <v>35</v>
      </c>
      <c r="E38" s="13" t="s">
        <v>35</v>
      </c>
      <c r="F38" s="13" t="s">
        <v>36</v>
      </c>
      <c r="G38" s="13" t="s">
        <v>35</v>
      </c>
      <c r="H38" s="13" t="s">
        <v>35</v>
      </c>
      <c r="I38" s="13" t="s">
        <v>35</v>
      </c>
      <c r="J38" s="13" t="s">
        <v>35</v>
      </c>
      <c r="K38" s="13" t="s">
        <v>37</v>
      </c>
      <c r="L38" s="13" t="s">
        <v>35</v>
      </c>
      <c r="M38" s="11"/>
      <c r="N38" s="12"/>
      <c r="O38" s="11"/>
      <c r="P38" s="21"/>
      <c r="Q38" s="26"/>
    </row>
    <row r="39" spans="1:17" x14ac:dyDescent="0.4">
      <c r="A39" t="s">
        <v>57</v>
      </c>
      <c r="B39" s="4">
        <v>0</v>
      </c>
      <c r="C39">
        <v>1</v>
      </c>
      <c r="D39">
        <v>0</v>
      </c>
      <c r="E39">
        <v>0</v>
      </c>
      <c r="F39">
        <v>2</v>
      </c>
      <c r="G39">
        <v>0</v>
      </c>
      <c r="H39">
        <v>0</v>
      </c>
      <c r="I39">
        <v>0</v>
      </c>
      <c r="J39">
        <v>0</v>
      </c>
      <c r="K39">
        <v>1</v>
      </c>
      <c r="L39">
        <v>0</v>
      </c>
      <c r="M39" s="7">
        <f t="shared" ref="M39:M40" si="18">SUM(C39:L39)</f>
        <v>4</v>
      </c>
      <c r="N39" s="8">
        <f t="shared" ref="N39:N40" si="19">AVERAGE(C39:L39)</f>
        <v>0.4</v>
      </c>
      <c r="O39" s="7">
        <f t="shared" ref="O39:O40" si="20">MEDIAN(C39:L39)</f>
        <v>0</v>
      </c>
      <c r="P39" s="20">
        <f t="shared" si="16"/>
        <v>0.69920589878010109</v>
      </c>
      <c r="Q39" s="25">
        <f t="shared" si="17"/>
        <v>1.7480147469502527</v>
      </c>
    </row>
    <row r="40" spans="1:17" x14ac:dyDescent="0.4">
      <c r="A40" t="s">
        <v>58</v>
      </c>
      <c r="B40" s="4">
        <v>0</v>
      </c>
      <c r="C40">
        <v>2</v>
      </c>
      <c r="D40">
        <v>0</v>
      </c>
      <c r="E40">
        <v>1</v>
      </c>
      <c r="F40">
        <v>4</v>
      </c>
      <c r="G40">
        <v>0</v>
      </c>
      <c r="H40">
        <v>1</v>
      </c>
      <c r="I40">
        <v>1</v>
      </c>
      <c r="J40">
        <v>0</v>
      </c>
      <c r="K40">
        <v>3</v>
      </c>
      <c r="L40">
        <v>1</v>
      </c>
      <c r="M40" s="11">
        <f t="shared" si="18"/>
        <v>13</v>
      </c>
      <c r="N40" s="12">
        <f t="shared" si="19"/>
        <v>1.3</v>
      </c>
      <c r="O40" s="11">
        <f t="shared" si="20"/>
        <v>1</v>
      </c>
      <c r="P40" s="21">
        <f t="shared" si="16"/>
        <v>1.3374935098492586</v>
      </c>
      <c r="Q40" s="26">
        <f t="shared" si="17"/>
        <v>1.0288411614225066</v>
      </c>
    </row>
    <row r="41" spans="1:17" x14ac:dyDescent="0.4">
      <c r="N41" s="3"/>
      <c r="P41" s="19"/>
      <c r="Q41" s="27"/>
    </row>
    <row r="42" spans="1:17" x14ac:dyDescent="0.4">
      <c r="A42" t="s">
        <v>59</v>
      </c>
      <c r="B42" t="s">
        <v>1</v>
      </c>
      <c r="C42" t="s">
        <v>2</v>
      </c>
      <c r="D42" t="s">
        <v>3</v>
      </c>
      <c r="E42" t="s">
        <v>4</v>
      </c>
      <c r="F42" t="s">
        <v>5</v>
      </c>
      <c r="G42" t="s">
        <v>6</v>
      </c>
      <c r="H42" t="s">
        <v>7</v>
      </c>
      <c r="I42" t="s">
        <v>8</v>
      </c>
      <c r="J42" t="s">
        <v>9</v>
      </c>
      <c r="K42" t="s">
        <v>10</v>
      </c>
      <c r="L42" t="s">
        <v>11</v>
      </c>
      <c r="M42" t="s">
        <v>52</v>
      </c>
      <c r="N42" t="s">
        <v>50</v>
      </c>
      <c r="O42" t="s">
        <v>51</v>
      </c>
      <c r="P42" s="19" t="s">
        <v>74</v>
      </c>
      <c r="Q42" s="27" t="s">
        <v>75</v>
      </c>
    </row>
    <row r="43" spans="1:17" x14ac:dyDescent="0.4">
      <c r="A43" t="s">
        <v>60</v>
      </c>
      <c r="B43" s="4">
        <v>2</v>
      </c>
      <c r="C43">
        <v>10</v>
      </c>
      <c r="D43">
        <v>7</v>
      </c>
      <c r="E43">
        <v>14</v>
      </c>
      <c r="F43">
        <v>3</v>
      </c>
      <c r="G43">
        <v>4</v>
      </c>
      <c r="H43">
        <v>4</v>
      </c>
      <c r="I43">
        <v>8</v>
      </c>
      <c r="J43">
        <v>5</v>
      </c>
      <c r="K43">
        <v>4</v>
      </c>
      <c r="L43">
        <v>6</v>
      </c>
      <c r="M43" s="7">
        <f>SUM(C43:L43)</f>
        <v>65</v>
      </c>
      <c r="N43" s="8">
        <f>AVERAGE(C43:L43)</f>
        <v>6.5</v>
      </c>
      <c r="O43" s="7">
        <f>MEDIAN(C43:L43)</f>
        <v>5.5</v>
      </c>
      <c r="P43" s="20">
        <f t="shared" ref="P43:P46" si="21">_xlfn.STDEV.S($C43:$L43)</f>
        <v>3.4075080500434787</v>
      </c>
      <c r="Q43" s="25">
        <f t="shared" ref="Q43:Q46" si="22">P43/N43</f>
        <v>0.52423200769899669</v>
      </c>
    </row>
    <row r="44" spans="1:17" x14ac:dyDescent="0.4">
      <c r="A44" t="s">
        <v>61</v>
      </c>
      <c r="B44" s="39" t="s">
        <v>35</v>
      </c>
      <c r="C44" s="13" t="s">
        <v>37</v>
      </c>
      <c r="D44" s="13" t="s">
        <v>35</v>
      </c>
      <c r="E44" s="13" t="s">
        <v>35</v>
      </c>
      <c r="F44" s="13" t="s">
        <v>35</v>
      </c>
      <c r="G44" s="13" t="s">
        <v>35</v>
      </c>
      <c r="H44" s="13" t="s">
        <v>35</v>
      </c>
      <c r="I44" s="13" t="s">
        <v>35</v>
      </c>
      <c r="J44" s="13" t="s">
        <v>35</v>
      </c>
      <c r="K44" s="13" t="s">
        <v>35</v>
      </c>
      <c r="L44" s="13" t="s">
        <v>35</v>
      </c>
      <c r="M44" s="11"/>
      <c r="N44" s="11"/>
      <c r="O44" s="11"/>
      <c r="P44" s="21"/>
      <c r="Q44" s="26"/>
    </row>
    <row r="45" spans="1:17" x14ac:dyDescent="0.4">
      <c r="A45" t="s">
        <v>62</v>
      </c>
      <c r="B45" s="4">
        <v>0</v>
      </c>
      <c r="C45">
        <v>2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 s="7">
        <f>SUM(B45:L45)</f>
        <v>2</v>
      </c>
      <c r="N45" s="8">
        <f t="shared" ref="N45" si="23">AVERAGE(C45:L45)</f>
        <v>0.2</v>
      </c>
      <c r="O45" s="7">
        <f t="shared" ref="O45:O46" si="24">MEDIAN(C45:L45)</f>
        <v>0</v>
      </c>
      <c r="P45" s="20">
        <f t="shared" si="21"/>
        <v>0.63245553203367588</v>
      </c>
      <c r="Q45" s="25">
        <f t="shared" si="22"/>
        <v>3.1622776601683791</v>
      </c>
    </row>
    <row r="46" spans="1:17" x14ac:dyDescent="0.4">
      <c r="A46" t="s">
        <v>63</v>
      </c>
      <c r="B46" s="4">
        <v>0</v>
      </c>
      <c r="C46">
        <v>1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3</v>
      </c>
      <c r="M46" s="11">
        <f>SUM(B46:L46)</f>
        <v>4</v>
      </c>
      <c r="N46" s="12">
        <f>AVERAGE(C46:L46)</f>
        <v>0.4</v>
      </c>
      <c r="O46" s="11">
        <f t="shared" si="24"/>
        <v>0</v>
      </c>
      <c r="P46" s="21">
        <f t="shared" si="21"/>
        <v>0.96609178307929588</v>
      </c>
      <c r="Q46" s="26">
        <f t="shared" si="22"/>
        <v>2.4152294576982394</v>
      </c>
    </row>
    <row r="47" spans="1:17" x14ac:dyDescent="0.4">
      <c r="N47" s="3"/>
      <c r="P47" s="19"/>
      <c r="Q47" s="27"/>
    </row>
    <row r="48" spans="1:17" x14ac:dyDescent="0.4">
      <c r="A48" t="s">
        <v>64</v>
      </c>
      <c r="B48" t="s">
        <v>1</v>
      </c>
      <c r="C48" t="s">
        <v>2</v>
      </c>
      <c r="D48" t="s">
        <v>3</v>
      </c>
      <c r="E48" t="s">
        <v>4</v>
      </c>
      <c r="F48" t="s">
        <v>5</v>
      </c>
      <c r="G48" t="s">
        <v>6</v>
      </c>
      <c r="H48" t="s">
        <v>7</v>
      </c>
      <c r="I48" t="s">
        <v>8</v>
      </c>
      <c r="J48" t="s">
        <v>9</v>
      </c>
      <c r="K48" t="s">
        <v>10</v>
      </c>
      <c r="L48" t="s">
        <v>11</v>
      </c>
      <c r="M48" t="s">
        <v>52</v>
      </c>
      <c r="N48" t="s">
        <v>50</v>
      </c>
      <c r="O48" t="s">
        <v>51</v>
      </c>
      <c r="P48" s="19" t="s">
        <v>74</v>
      </c>
      <c r="Q48" s="27" t="s">
        <v>75</v>
      </c>
    </row>
    <row r="49" spans="1:17" x14ac:dyDescent="0.4">
      <c r="A49" t="s">
        <v>65</v>
      </c>
      <c r="B49" s="4">
        <f>SUM(B37,B43,B31,B25,B19)</f>
        <v>14</v>
      </c>
      <c r="C49">
        <f t="shared" ref="C49:L49" si="25">SUM(C37,C43,C31,C25,C19)</f>
        <v>63</v>
      </c>
      <c r="D49">
        <f t="shared" si="25"/>
        <v>41</v>
      </c>
      <c r="E49">
        <f t="shared" si="25"/>
        <v>51</v>
      </c>
      <c r="F49">
        <f t="shared" si="25"/>
        <v>63</v>
      </c>
      <c r="G49">
        <f t="shared" si="25"/>
        <v>52</v>
      </c>
      <c r="H49">
        <f t="shared" si="25"/>
        <v>27</v>
      </c>
      <c r="I49">
        <f t="shared" si="25"/>
        <v>53</v>
      </c>
      <c r="J49">
        <f t="shared" si="25"/>
        <v>32</v>
      </c>
      <c r="K49">
        <f t="shared" si="25"/>
        <v>37</v>
      </c>
      <c r="L49">
        <f t="shared" si="25"/>
        <v>62</v>
      </c>
      <c r="M49" s="9">
        <f t="shared" ref="M49:M50" si="26">SUM(C49:L49)</f>
        <v>481</v>
      </c>
      <c r="N49" s="10">
        <f t="shared" ref="N49:N50" si="27">AVERAGE(C49:L49)</f>
        <v>48.1</v>
      </c>
      <c r="O49" s="9">
        <f t="shared" ref="O49:O50" si="28">MEDIAN(C49:L49)</f>
        <v>51.5</v>
      </c>
      <c r="P49" s="22">
        <f t="shared" ref="P49:P55" si="29">_xlfn.STDEV.S($C49:$L49)</f>
        <v>13.177843357528413</v>
      </c>
      <c r="Q49" s="28">
        <f t="shared" ref="Q49:Q55" si="30">P49/N49</f>
        <v>0.27396763737065305</v>
      </c>
    </row>
    <row r="50" spans="1:17" x14ac:dyDescent="0.4">
      <c r="A50" t="s">
        <v>66</v>
      </c>
      <c r="B50" s="4">
        <f>SUM(B45,B39,B33,B27,B21)</f>
        <v>0</v>
      </c>
      <c r="C50">
        <f t="shared" ref="C50:L50" si="31">SUM(C45,C39,C33,C27,C21)</f>
        <v>8</v>
      </c>
      <c r="D50">
        <f t="shared" si="31"/>
        <v>0</v>
      </c>
      <c r="E50">
        <f t="shared" si="31"/>
        <v>1</v>
      </c>
      <c r="F50">
        <f t="shared" si="31"/>
        <v>4</v>
      </c>
      <c r="G50">
        <f t="shared" si="31"/>
        <v>3</v>
      </c>
      <c r="H50">
        <f t="shared" si="31"/>
        <v>0</v>
      </c>
      <c r="I50">
        <f t="shared" si="31"/>
        <v>1</v>
      </c>
      <c r="J50">
        <f t="shared" si="31"/>
        <v>0</v>
      </c>
      <c r="K50">
        <f t="shared" si="31"/>
        <v>3</v>
      </c>
      <c r="L50">
        <f t="shared" si="31"/>
        <v>2</v>
      </c>
      <c r="M50" s="14">
        <f t="shared" si="26"/>
        <v>22</v>
      </c>
      <c r="N50" s="15">
        <f t="shared" si="27"/>
        <v>2.2000000000000002</v>
      </c>
      <c r="O50" s="14">
        <f t="shared" si="28"/>
        <v>1.5</v>
      </c>
      <c r="P50" s="23">
        <f t="shared" si="29"/>
        <v>2.485513584307633</v>
      </c>
      <c r="Q50" s="29">
        <f t="shared" si="30"/>
        <v>1.1297789019580149</v>
      </c>
    </row>
    <row r="51" spans="1:17" x14ac:dyDescent="0.4">
      <c r="A51" t="s">
        <v>67</v>
      </c>
      <c r="B51" s="4">
        <f t="shared" ref="B51:L51" si="32">SUM(B22,B28, B34,B40,B46)</f>
        <v>0</v>
      </c>
      <c r="C51">
        <f t="shared" si="32"/>
        <v>15</v>
      </c>
      <c r="D51">
        <f t="shared" si="32"/>
        <v>1</v>
      </c>
      <c r="E51">
        <f t="shared" si="32"/>
        <v>13</v>
      </c>
      <c r="F51">
        <f t="shared" si="32"/>
        <v>16</v>
      </c>
      <c r="G51">
        <f t="shared" si="32"/>
        <v>10</v>
      </c>
      <c r="H51">
        <f t="shared" si="32"/>
        <v>5</v>
      </c>
      <c r="I51">
        <f t="shared" si="32"/>
        <v>7</v>
      </c>
      <c r="J51">
        <f t="shared" si="32"/>
        <v>4</v>
      </c>
      <c r="K51">
        <f t="shared" si="32"/>
        <v>13</v>
      </c>
      <c r="L51">
        <f t="shared" si="32"/>
        <v>20</v>
      </c>
      <c r="M51" s="9">
        <f>SUM(C51:L51)</f>
        <v>104</v>
      </c>
      <c r="N51" s="10">
        <f>AVERAGE(C51:L51)</f>
        <v>10.4</v>
      </c>
      <c r="O51" s="9">
        <f>MEDIAN(C51:L51)</f>
        <v>11.5</v>
      </c>
      <c r="P51" s="22">
        <f t="shared" si="29"/>
        <v>6.040603354706291</v>
      </c>
      <c r="Q51" s="28">
        <f t="shared" si="30"/>
        <v>0.58082724564483568</v>
      </c>
    </row>
    <row r="52" spans="1:17" x14ac:dyDescent="0.4">
      <c r="A52" t="s">
        <v>70</v>
      </c>
      <c r="B52" s="4">
        <f>COUNTIF(B18:B46, "F")</f>
        <v>5</v>
      </c>
      <c r="C52">
        <f>COUNTIF(C18:C46, "F")</f>
        <v>1</v>
      </c>
      <c r="D52">
        <f t="shared" ref="D52:L52" si="33">COUNTIF(D18:D46, "F")</f>
        <v>5</v>
      </c>
      <c r="E52">
        <f t="shared" si="33"/>
        <v>4</v>
      </c>
      <c r="F52">
        <f t="shared" si="33"/>
        <v>3</v>
      </c>
      <c r="G52">
        <f t="shared" si="33"/>
        <v>3</v>
      </c>
      <c r="H52">
        <f t="shared" si="33"/>
        <v>5</v>
      </c>
      <c r="I52">
        <f t="shared" si="33"/>
        <v>3</v>
      </c>
      <c r="J52">
        <f t="shared" si="33"/>
        <v>5</v>
      </c>
      <c r="K52">
        <f t="shared" si="33"/>
        <v>2</v>
      </c>
      <c r="L52">
        <f t="shared" si="33"/>
        <v>4</v>
      </c>
      <c r="M52" s="14">
        <f>SUM(C52:L52)</f>
        <v>35</v>
      </c>
      <c r="N52" s="15">
        <f>AVERAGE(C52:L52)</f>
        <v>3.5</v>
      </c>
      <c r="O52" s="14">
        <f>MEDIAN(C52:L52)</f>
        <v>3.5</v>
      </c>
      <c r="P52" s="23">
        <f t="shared" si="29"/>
        <v>1.35400640077266</v>
      </c>
      <c r="Q52" s="29">
        <f t="shared" si="30"/>
        <v>0.38685897164933142</v>
      </c>
    </row>
    <row r="53" spans="1:17" x14ac:dyDescent="0.4">
      <c r="A53" t="s">
        <v>71</v>
      </c>
      <c r="B53" s="4">
        <f>COUNTIF(B18:B46, "P")</f>
        <v>0</v>
      </c>
      <c r="C53">
        <f>COUNTIF(C18:C46, "P")</f>
        <v>2</v>
      </c>
      <c r="D53">
        <f t="shared" ref="D53:L53" si="34">COUNTIF(D18:D46, "P")</f>
        <v>0</v>
      </c>
      <c r="E53">
        <f t="shared" si="34"/>
        <v>1</v>
      </c>
      <c r="F53">
        <f t="shared" si="34"/>
        <v>1</v>
      </c>
      <c r="G53">
        <f t="shared" si="34"/>
        <v>2</v>
      </c>
      <c r="H53">
        <f t="shared" si="34"/>
        <v>0</v>
      </c>
      <c r="I53">
        <f t="shared" si="34"/>
        <v>2</v>
      </c>
      <c r="J53">
        <f t="shared" si="34"/>
        <v>0</v>
      </c>
      <c r="K53">
        <f t="shared" si="34"/>
        <v>3</v>
      </c>
      <c r="L53">
        <f t="shared" si="34"/>
        <v>1</v>
      </c>
      <c r="M53" s="9">
        <f>SUM(C53:L53)</f>
        <v>12</v>
      </c>
      <c r="N53" s="10">
        <f>AVERAGE(C53:L53)</f>
        <v>1.2</v>
      </c>
      <c r="O53" s="9">
        <f>MEDIAN(C53:L53)</f>
        <v>1</v>
      </c>
      <c r="P53" s="22">
        <f t="shared" si="29"/>
        <v>1.0327955589886444</v>
      </c>
      <c r="Q53" s="28">
        <f t="shared" si="30"/>
        <v>0.86066296582387036</v>
      </c>
    </row>
    <row r="54" spans="1:17" x14ac:dyDescent="0.4">
      <c r="A54" t="s">
        <v>72</v>
      </c>
      <c r="B54" s="4">
        <f>COUNTIF(B18:B46, "N")</f>
        <v>0</v>
      </c>
      <c r="C54">
        <f>COUNTIF(C18:C46, "N")</f>
        <v>2</v>
      </c>
      <c r="D54">
        <f t="shared" ref="D54:L54" si="35">COUNTIF(D18:D46, "N")</f>
        <v>0</v>
      </c>
      <c r="E54">
        <f t="shared" si="35"/>
        <v>0</v>
      </c>
      <c r="F54">
        <f t="shared" si="35"/>
        <v>1</v>
      </c>
      <c r="G54">
        <f t="shared" si="35"/>
        <v>0</v>
      </c>
      <c r="H54">
        <f t="shared" si="35"/>
        <v>0</v>
      </c>
      <c r="I54">
        <f t="shared" si="35"/>
        <v>0</v>
      </c>
      <c r="J54">
        <f t="shared" si="35"/>
        <v>0</v>
      </c>
      <c r="K54">
        <f t="shared" si="35"/>
        <v>0</v>
      </c>
      <c r="L54">
        <f t="shared" si="35"/>
        <v>0</v>
      </c>
      <c r="M54" s="14">
        <f>SUM(C54:L54)</f>
        <v>3</v>
      </c>
      <c r="N54" s="15">
        <f>AVERAGE(C54:L54)</f>
        <v>0.3</v>
      </c>
      <c r="O54" s="14">
        <f>MEDIAN(C54:L54)</f>
        <v>0</v>
      </c>
      <c r="P54" s="23">
        <f t="shared" si="29"/>
        <v>0.67494855771055284</v>
      </c>
      <c r="Q54" s="29">
        <f t="shared" si="30"/>
        <v>2.2498285257018429</v>
      </c>
    </row>
    <row r="55" spans="1:17" x14ac:dyDescent="0.4">
      <c r="A55" t="s">
        <v>73</v>
      </c>
      <c r="B55" s="17">
        <f t="shared" ref="B55:K55" si="36">((B52 + (0.5*B53))/5)</f>
        <v>1</v>
      </c>
      <c r="C55" s="16">
        <f t="shared" si="36"/>
        <v>0.4</v>
      </c>
      <c r="D55" s="16">
        <f t="shared" si="36"/>
        <v>1</v>
      </c>
      <c r="E55" s="16">
        <f t="shared" si="36"/>
        <v>0.9</v>
      </c>
      <c r="F55" s="16">
        <f t="shared" si="36"/>
        <v>0.7</v>
      </c>
      <c r="G55" s="16">
        <f t="shared" si="36"/>
        <v>0.8</v>
      </c>
      <c r="H55" s="16">
        <f t="shared" si="36"/>
        <v>1</v>
      </c>
      <c r="I55" s="16">
        <f t="shared" si="36"/>
        <v>0.8</v>
      </c>
      <c r="J55" s="16">
        <f t="shared" si="36"/>
        <v>1</v>
      </c>
      <c r="K55" s="16">
        <f t="shared" si="36"/>
        <v>0.7</v>
      </c>
      <c r="L55" s="16">
        <f>((L52 + (0.5*L53))/5)</f>
        <v>0.9</v>
      </c>
      <c r="M55" s="18">
        <f>SUM(C55:L55)</f>
        <v>8.1999999999999993</v>
      </c>
      <c r="N55" s="18">
        <f>AVERAGE(C55:L55)</f>
        <v>0.82</v>
      </c>
      <c r="O55" s="18">
        <f>MEDIAN(C55:L55)</f>
        <v>0.85000000000000009</v>
      </c>
      <c r="P55" s="24">
        <f t="shared" si="29"/>
        <v>0.18737959096740309</v>
      </c>
      <c r="Q55" s="28">
        <f t="shared" si="30"/>
        <v>0.22851169630171109</v>
      </c>
    </row>
    <row r="56" spans="1:17" x14ac:dyDescent="0.4">
      <c r="A56" t="s">
        <v>87</v>
      </c>
      <c r="B56" s="37">
        <v>0.92500000000000004</v>
      </c>
      <c r="C56" s="38">
        <v>0.82499999999999996</v>
      </c>
      <c r="D56" s="38">
        <v>0.7</v>
      </c>
      <c r="E56" s="38">
        <v>0.5</v>
      </c>
      <c r="F56" s="38">
        <v>0.72499999999999998</v>
      </c>
      <c r="G56" s="38">
        <v>0.8</v>
      </c>
      <c r="H56" s="38">
        <v>0.75</v>
      </c>
      <c r="I56" s="38">
        <v>0.625</v>
      </c>
      <c r="J56" s="38">
        <v>0.72499999999999998</v>
      </c>
      <c r="K56" s="38">
        <v>0.82499999999999996</v>
      </c>
      <c r="L56" s="38">
        <v>0.32500000000000001</v>
      </c>
      <c r="M56" s="18">
        <f>SUM(C56:L56)</f>
        <v>6.8</v>
      </c>
      <c r="N56" s="18">
        <f>AVERAGE(C56:L56)</f>
        <v>0.67999999999999994</v>
      </c>
      <c r="O56" s="18">
        <f>MEDIAN(C56:L56)</f>
        <v>0.72499999999999998</v>
      </c>
      <c r="P56" s="24">
        <f>_xlfn.STDEV.S($C56:$L56)</f>
        <v>0.15890248582070693</v>
      </c>
      <c r="Q56" s="28">
        <f>P56/N56</f>
        <v>0.23368012620692197</v>
      </c>
    </row>
    <row r="58" spans="1:17" x14ac:dyDescent="0.4">
      <c r="B58" t="s">
        <v>69</v>
      </c>
    </row>
  </sheetData>
  <mergeCells count="12">
    <mergeCell ref="A1:Q1"/>
    <mergeCell ref="N4:Q4"/>
    <mergeCell ref="N5:O5"/>
    <mergeCell ref="N6:O6"/>
    <mergeCell ref="N7:O7"/>
    <mergeCell ref="N8:O8"/>
    <mergeCell ref="N9:O9"/>
    <mergeCell ref="P5:Q5"/>
    <mergeCell ref="P6:Q6"/>
    <mergeCell ref="P7:Q7"/>
    <mergeCell ref="P9:Q9"/>
    <mergeCell ref="P8:Q8"/>
  </mergeCells>
  <phoneticPr fontId="4" type="noConversion"/>
  <conditionalFormatting sqref="C19:L19">
    <cfRule type="colorScale" priority="28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C20:L20 C26:L26 C32:L32 C38:L38 C44:L44">
    <cfRule type="cellIs" dxfId="2" priority="10" operator="equal">
      <formula>"P"</formula>
    </cfRule>
    <cfRule type="cellIs" dxfId="1" priority="11" operator="equal">
      <formula>"F"</formula>
    </cfRule>
    <cfRule type="cellIs" dxfId="0" priority="12" operator="equal">
      <formula>"N"</formula>
    </cfRule>
  </conditionalFormatting>
  <conditionalFormatting sqref="C21:L21">
    <cfRule type="colorScale" priority="30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C22:L22">
    <cfRule type="colorScale" priority="29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C25:L25">
    <cfRule type="colorScale" priority="2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C27:L27">
    <cfRule type="colorScale" priority="2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C28:L28">
    <cfRule type="colorScale" priority="2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C31:L31">
    <cfRule type="colorScale" priority="2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C33:L33">
    <cfRule type="colorScale" priority="2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C34:L34">
    <cfRule type="colorScale" priority="2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C37:L37">
    <cfRule type="colorScale" priority="2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C39:L39">
    <cfRule type="colorScale" priority="20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C40:L40">
    <cfRule type="colorScale" priority="19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C43:L43">
    <cfRule type="colorScale" priority="18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C45:L45">
    <cfRule type="colorScale" priority="1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C46:L46">
    <cfRule type="colorScale" priority="1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C49:L49">
    <cfRule type="colorScale" priority="1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C50:L50">
    <cfRule type="colorScale" priority="1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C51:L51">
    <cfRule type="colorScale" priority="1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C55:L56">
    <cfRule type="iconSet" priority="8">
      <iconSet iconSet="3Flags">
        <cfvo type="percent" val="0"/>
        <cfvo type="percent" val="33"/>
        <cfvo type="percent" val="67"/>
      </iconSet>
    </cfRule>
  </conditionalFormatting>
  <conditionalFormatting sqref="Q19:Q22">
    <cfRule type="dataBar" priority="2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{8A96C023-0C93-44C8-9D0D-414A41E5163F}</x14:id>
        </ext>
      </extLst>
    </cfRule>
  </conditionalFormatting>
  <conditionalFormatting sqref="Q25:Q28">
    <cfRule type="dataBar" priority="3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{FB66AF58-4773-4000-BAD3-886E0B598C76}</x14:id>
        </ext>
      </extLst>
    </cfRule>
  </conditionalFormatting>
  <conditionalFormatting sqref="Q31:Q34">
    <cfRule type="dataBar" priority="4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{9005D5A3-2DA6-472D-A309-18824744990A}</x14:id>
        </ext>
      </extLst>
    </cfRule>
  </conditionalFormatting>
  <conditionalFormatting sqref="Q37:Q40">
    <cfRule type="dataBar" priority="5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{94C5E86F-AF73-4236-AD89-6B4224A5B57E}</x14:id>
        </ext>
      </extLst>
    </cfRule>
  </conditionalFormatting>
  <conditionalFormatting sqref="Q43:Q46">
    <cfRule type="dataBar" priority="6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{9EB08453-DC1F-4A68-AEB5-0B8050CA9984}</x14:id>
        </ext>
      </extLst>
    </cfRule>
  </conditionalFormatting>
  <conditionalFormatting sqref="Q49:Q56">
    <cfRule type="dataBar" priority="7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{6E79231D-E8EB-4E27-B3C6-3AAEC1773AB6}</x14:id>
        </ext>
      </extLst>
    </cfRule>
  </conditionalFormatting>
  <conditionalFormatting sqref="C55:L55">
    <cfRule type="iconSet" priority="1">
      <iconSet>
        <cfvo type="percent" val="0"/>
        <cfvo type="percent" val="33"/>
        <cfvo type="percent" val="67"/>
      </iconSet>
    </cfRule>
  </conditionalFormatting>
  <pageMargins left="0.7" right="0.7" top="0.75" bottom="0.75" header="0.3" footer="0.3"/>
  <tableParts count="9">
    <tablePart r:id="rId1"/>
    <tablePart r:id="rId2"/>
    <tablePart r:id="rId3"/>
    <tablePart r:id="rId4"/>
    <tablePart r:id="rId5"/>
    <tablePart r:id="rId6"/>
    <tablePart r:id="rId7"/>
    <tablePart r:id="rId8"/>
    <tablePart r:id="rId9"/>
  </tableParts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8A96C023-0C93-44C8-9D0D-414A41E5163F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Q19:Q22</xm:sqref>
        </x14:conditionalFormatting>
        <x14:conditionalFormatting xmlns:xm="http://schemas.microsoft.com/office/excel/2006/main">
          <x14:cfRule type="dataBar" id="{FB66AF58-4773-4000-BAD3-886E0B598C76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Q25:Q28</xm:sqref>
        </x14:conditionalFormatting>
        <x14:conditionalFormatting xmlns:xm="http://schemas.microsoft.com/office/excel/2006/main">
          <x14:cfRule type="dataBar" id="{9005D5A3-2DA6-472D-A309-18824744990A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Q31:Q34</xm:sqref>
        </x14:conditionalFormatting>
        <x14:conditionalFormatting xmlns:xm="http://schemas.microsoft.com/office/excel/2006/main">
          <x14:cfRule type="dataBar" id="{94C5E86F-AF73-4236-AD89-6B4224A5B57E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Q37:Q40</xm:sqref>
        </x14:conditionalFormatting>
        <x14:conditionalFormatting xmlns:xm="http://schemas.microsoft.com/office/excel/2006/main">
          <x14:cfRule type="dataBar" id="{9EB08453-DC1F-4A68-AEB5-0B8050CA9984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Q43:Q46</xm:sqref>
        </x14:conditionalFormatting>
        <x14:conditionalFormatting xmlns:xm="http://schemas.microsoft.com/office/excel/2006/main">
          <x14:cfRule type="dataBar" id="{6E79231D-E8EB-4E27-B3C6-3AAEC1773AB6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Q49:Q56</xm:sqref>
        </x14:conditionalFormatting>
      </x14:conditionalFormatting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C8F07A-0851-4923-A0B7-19A9FB106871}">
  <dimension ref="A1"/>
  <sheetViews>
    <sheetView workbookViewId="0">
      <selection activeCell="A2" sqref="A2"/>
    </sheetView>
  </sheetViews>
  <sheetFormatPr defaultRowHeight="14.6" x14ac:dyDescent="0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Nikola Delchev</dc:creator>
  <cp:lastModifiedBy>Nikola Delchev</cp:lastModifiedBy>
  <dcterms:created xsi:type="dcterms:W3CDTF">2025-05-15T21:16:46Z</dcterms:created>
  <dcterms:modified xsi:type="dcterms:W3CDTF">2025-05-16T00:02:05Z</dcterms:modified>
</cp:coreProperties>
</file>