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niversity of Wisconsin - Madison\2. PROJECTS\State of Wisconsin Projects\2020\Master Thesis\Waterhemp Adaptation - Master Thesis\"/>
    </mc:Choice>
  </mc:AlternateContent>
  <xr:revisionPtr revIDLastSave="0" documentId="13_ncr:9_{D079876E-B050-4682-9B50-71B207B313CC}" xr6:coauthVersionLast="46" xr6:coauthVersionMax="46" xr10:uidLastSave="{00000000-0000-0000-0000-000000000000}"/>
  <bookViews>
    <workbookView xWindow="28680" yWindow="-4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5" i="1" l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54" i="1"/>
  <c r="M131" i="1"/>
  <c r="M132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30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06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83" i="1"/>
  <c r="M84" i="1"/>
  <c r="M82" i="1"/>
  <c r="M81" i="1"/>
  <c r="M80" i="1"/>
  <c r="M79" i="1"/>
  <c r="M78" i="1"/>
  <c r="M65" i="1"/>
  <c r="M64" i="1"/>
  <c r="M63" i="1"/>
  <c r="M62" i="1"/>
  <c r="M49" i="1"/>
  <c r="M48" i="1"/>
  <c r="M47" i="1"/>
  <c r="M46" i="1"/>
  <c r="M33" i="1"/>
  <c r="M32" i="1"/>
  <c r="M31" i="1"/>
  <c r="M30" i="1"/>
  <c r="M17" i="1"/>
  <c r="M16" i="1"/>
  <c r="M15" i="1"/>
  <c r="M77" i="1"/>
  <c r="M76" i="1"/>
  <c r="M75" i="1"/>
  <c r="M74" i="1"/>
  <c r="M61" i="1"/>
  <c r="M60" i="1"/>
  <c r="M59" i="1"/>
  <c r="M58" i="1"/>
  <c r="M45" i="1"/>
  <c r="M44" i="1"/>
  <c r="M43" i="1"/>
  <c r="M42" i="1"/>
  <c r="M29" i="1"/>
  <c r="M28" i="1"/>
  <c r="M27" i="1"/>
  <c r="M26" i="1"/>
  <c r="M11" i="1"/>
  <c r="M13" i="1"/>
  <c r="M10" i="1"/>
  <c r="M73" i="1"/>
  <c r="M72" i="1"/>
  <c r="M71" i="1"/>
  <c r="M70" i="1"/>
  <c r="M57" i="1"/>
  <c r="M56" i="1"/>
  <c r="M55" i="1"/>
  <c r="M54" i="1"/>
  <c r="M41" i="1"/>
  <c r="M40" i="1"/>
  <c r="M39" i="1"/>
  <c r="M38" i="1"/>
  <c r="M25" i="1"/>
  <c r="M24" i="1"/>
  <c r="M23" i="1"/>
  <c r="M22" i="1"/>
  <c r="M8" i="1"/>
  <c r="M9" i="1"/>
  <c r="M6" i="1"/>
  <c r="M69" i="1"/>
  <c r="M68" i="1"/>
  <c r="M67" i="1"/>
  <c r="M66" i="1"/>
  <c r="M53" i="1"/>
  <c r="M52" i="1"/>
  <c r="M51" i="1"/>
  <c r="M50" i="1"/>
  <c r="M37" i="1"/>
  <c r="M36" i="1"/>
  <c r="M35" i="1"/>
  <c r="M34" i="1"/>
  <c r="M21" i="1"/>
  <c r="M20" i="1"/>
  <c r="M19" i="1"/>
  <c r="M18" i="1"/>
  <c r="M5" i="1"/>
  <c r="M4" i="1"/>
  <c r="M3" i="1"/>
  <c r="M2" i="1"/>
  <c r="L86" i="1"/>
  <c r="L87" i="1"/>
  <c r="L88" i="1"/>
  <c r="L89" i="1"/>
  <c r="L134" i="1"/>
  <c r="L135" i="1"/>
  <c r="L136" i="1"/>
  <c r="L137" i="1"/>
  <c r="L158" i="1"/>
  <c r="L159" i="1"/>
  <c r="L160" i="1"/>
  <c r="L161" i="1"/>
  <c r="L110" i="1"/>
  <c r="L111" i="1"/>
  <c r="L112" i="1"/>
  <c r="L113" i="1"/>
  <c r="L90" i="1"/>
  <c r="L91" i="1"/>
  <c r="L92" i="1"/>
  <c r="L93" i="1"/>
  <c r="L138" i="1"/>
  <c r="L139" i="1"/>
  <c r="L140" i="1"/>
  <c r="L141" i="1"/>
  <c r="L162" i="1"/>
  <c r="L163" i="1"/>
  <c r="L164" i="1"/>
  <c r="L165" i="1"/>
  <c r="L114" i="1"/>
  <c r="L115" i="1"/>
  <c r="L116" i="1"/>
  <c r="L117" i="1"/>
  <c r="L94" i="1"/>
  <c r="L95" i="1"/>
  <c r="L96" i="1"/>
  <c r="L97" i="1"/>
  <c r="L142" i="1"/>
  <c r="L143" i="1"/>
  <c r="L144" i="1"/>
  <c r="L145" i="1"/>
  <c r="L166" i="1"/>
  <c r="L167" i="1"/>
  <c r="L168" i="1"/>
  <c r="L169" i="1"/>
  <c r="L118" i="1"/>
  <c r="L119" i="1"/>
  <c r="L120" i="1"/>
  <c r="L121" i="1"/>
  <c r="L98" i="1"/>
  <c r="L99" i="1"/>
  <c r="L100" i="1"/>
  <c r="L101" i="1"/>
  <c r="L146" i="1"/>
  <c r="L147" i="1"/>
  <c r="L148" i="1"/>
  <c r="L149" i="1"/>
  <c r="L170" i="1"/>
  <c r="L171" i="1"/>
  <c r="L172" i="1"/>
  <c r="L173" i="1"/>
  <c r="L122" i="1"/>
  <c r="L123" i="1"/>
  <c r="L124" i="1"/>
  <c r="L125" i="1"/>
  <c r="L102" i="1"/>
  <c r="L103" i="1"/>
  <c r="L104" i="1"/>
  <c r="L105" i="1"/>
  <c r="L150" i="1"/>
  <c r="L151" i="1"/>
  <c r="L152" i="1"/>
  <c r="L153" i="1"/>
  <c r="L174" i="1"/>
  <c r="L175" i="1"/>
  <c r="L176" i="1"/>
  <c r="L177" i="1"/>
  <c r="L126" i="1"/>
  <c r="L127" i="1"/>
  <c r="L128" i="1"/>
  <c r="L129" i="1"/>
  <c r="L83" i="1"/>
  <c r="L84" i="1"/>
  <c r="L85" i="1"/>
  <c r="L130" i="1"/>
  <c r="L131" i="1"/>
  <c r="L132" i="1"/>
  <c r="L133" i="1"/>
  <c r="L154" i="1"/>
  <c r="L155" i="1"/>
  <c r="L156" i="1"/>
  <c r="L157" i="1"/>
  <c r="L8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8" i="1"/>
  <c r="L3" i="1"/>
  <c r="L4" i="1"/>
  <c r="L5" i="1"/>
  <c r="L6" i="1"/>
  <c r="L7" i="1"/>
  <c r="L8" i="1"/>
  <c r="L9" i="1"/>
  <c r="L10" i="1"/>
  <c r="L11" i="1"/>
  <c r="L12" i="1"/>
  <c r="L13" i="1"/>
  <c r="L2" i="1"/>
  <c r="K103" i="1"/>
  <c r="K104" i="1"/>
  <c r="K105" i="1"/>
  <c r="K150" i="1"/>
  <c r="K151" i="1"/>
  <c r="K152" i="1"/>
  <c r="K153" i="1"/>
  <c r="K174" i="1"/>
  <c r="K175" i="1"/>
  <c r="K176" i="1"/>
  <c r="K177" i="1"/>
  <c r="K126" i="1"/>
  <c r="K127" i="1"/>
  <c r="K128" i="1"/>
  <c r="K129" i="1"/>
  <c r="K102" i="1"/>
  <c r="K146" i="1"/>
  <c r="K147" i="1"/>
  <c r="K148" i="1"/>
  <c r="K149" i="1"/>
  <c r="K170" i="1"/>
  <c r="K171" i="1"/>
  <c r="K172" i="1"/>
  <c r="K173" i="1"/>
  <c r="K122" i="1"/>
  <c r="K123" i="1"/>
  <c r="K124" i="1"/>
  <c r="K99" i="1"/>
  <c r="K100" i="1"/>
  <c r="K101" i="1"/>
  <c r="K98" i="1"/>
  <c r="K95" i="1"/>
  <c r="K96" i="1"/>
  <c r="K97" i="1"/>
  <c r="K142" i="1"/>
  <c r="K143" i="1"/>
  <c r="K144" i="1"/>
  <c r="K145" i="1"/>
  <c r="K166" i="1"/>
  <c r="K167" i="1"/>
  <c r="K168" i="1"/>
  <c r="K169" i="1"/>
  <c r="K118" i="1"/>
  <c r="K119" i="1"/>
  <c r="K120" i="1"/>
  <c r="K94" i="1"/>
  <c r="K91" i="1"/>
  <c r="K92" i="1"/>
  <c r="K93" i="1"/>
  <c r="K138" i="1"/>
  <c r="K139" i="1"/>
  <c r="K140" i="1"/>
  <c r="K141" i="1"/>
  <c r="K162" i="1"/>
  <c r="K163" i="1"/>
  <c r="K164" i="1"/>
  <c r="K165" i="1"/>
  <c r="K114" i="1"/>
  <c r="K115" i="1"/>
  <c r="K116" i="1"/>
  <c r="K90" i="1"/>
  <c r="K87" i="1"/>
  <c r="K88" i="1"/>
  <c r="K89" i="1"/>
  <c r="K134" i="1"/>
  <c r="K135" i="1"/>
  <c r="K136" i="1"/>
  <c r="K137" i="1"/>
  <c r="K158" i="1"/>
  <c r="K159" i="1"/>
  <c r="K160" i="1"/>
  <c r="K161" i="1"/>
  <c r="K110" i="1"/>
  <c r="K111" i="1"/>
  <c r="K112" i="1"/>
  <c r="K113" i="1"/>
  <c r="K86" i="1"/>
  <c r="K106" i="1"/>
  <c r="K107" i="1"/>
  <c r="K108" i="1"/>
  <c r="K83" i="1"/>
  <c r="K84" i="1"/>
  <c r="K85" i="1"/>
  <c r="K130" i="1"/>
  <c r="K131" i="1"/>
  <c r="K132" i="1"/>
  <c r="K133" i="1"/>
  <c r="K154" i="1"/>
  <c r="K155" i="1"/>
  <c r="K156" i="1"/>
  <c r="K157" i="1"/>
  <c r="K82" i="1"/>
  <c r="K78" i="1"/>
  <c r="K80" i="1"/>
  <c r="K81" i="1"/>
  <c r="K67" i="1"/>
  <c r="K68" i="1"/>
  <c r="K69" i="1"/>
  <c r="K70" i="1"/>
  <c r="K71" i="1"/>
  <c r="K72" i="1"/>
  <c r="K73" i="1"/>
  <c r="K74" i="1"/>
  <c r="K75" i="1"/>
  <c r="K76" i="1"/>
  <c r="K77" i="1"/>
  <c r="K66" i="1"/>
  <c r="K62" i="1"/>
  <c r="K63" i="1"/>
  <c r="K64" i="1"/>
  <c r="K54" i="1"/>
  <c r="K55" i="1"/>
  <c r="K56" i="1"/>
  <c r="K57" i="1"/>
  <c r="K58" i="1"/>
  <c r="K59" i="1"/>
  <c r="K60" i="1"/>
  <c r="K61" i="1"/>
  <c r="K51" i="1"/>
  <c r="K52" i="1"/>
  <c r="K53" i="1"/>
  <c r="K50" i="1"/>
  <c r="K46" i="1"/>
  <c r="K48" i="1"/>
  <c r="K49" i="1"/>
  <c r="K35" i="1"/>
  <c r="K36" i="1"/>
  <c r="K37" i="1"/>
  <c r="K38" i="1"/>
  <c r="K39" i="1"/>
  <c r="K40" i="1"/>
  <c r="K41" i="1"/>
  <c r="K42" i="1"/>
  <c r="K43" i="1"/>
  <c r="K44" i="1"/>
  <c r="K45" i="1"/>
  <c r="K34" i="1"/>
  <c r="K14" i="1"/>
  <c r="K15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18" i="1"/>
  <c r="K3" i="1"/>
  <c r="K4" i="1"/>
  <c r="K5" i="1"/>
  <c r="K6" i="1"/>
  <c r="K7" i="1"/>
  <c r="K8" i="1"/>
  <c r="K9" i="1"/>
  <c r="K10" i="1"/>
  <c r="K11" i="1"/>
  <c r="K12" i="1"/>
  <c r="K13" i="1"/>
  <c r="K16" i="1"/>
  <c r="K17" i="1"/>
  <c r="K2" i="1"/>
</calcChain>
</file>

<file path=xl/sharedStrings.xml><?xml version="1.0" encoding="utf-8"?>
<sst xmlns="http://schemas.openxmlformats.org/spreadsheetml/2006/main" count="189" uniqueCount="17">
  <si>
    <t>year</t>
  </si>
  <si>
    <t>transplant_timing</t>
  </si>
  <si>
    <t>transplant_doy</t>
  </si>
  <si>
    <t>crop</t>
  </si>
  <si>
    <t>height_cm</t>
  </si>
  <si>
    <t>weight_g</t>
  </si>
  <si>
    <t>corn</t>
  </si>
  <si>
    <t>tpl_0</t>
  </si>
  <si>
    <t>narrow</t>
  </si>
  <si>
    <t>wide</t>
  </si>
  <si>
    <t>fallow</t>
  </si>
  <si>
    <t>rep</t>
  </si>
  <si>
    <t>gdd</t>
  </si>
  <si>
    <t>tpl_1</t>
  </si>
  <si>
    <t>weight_reduction_tt</t>
  </si>
  <si>
    <t>weight_reduction_fal_0</t>
  </si>
  <si>
    <t>weight_reduction_crop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</si>
</sst>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77"/>
  <sheetViews>
    <sheetView tabSelected="1" workbookViewId="0">
      <selection activeCell="E184" sqref="E184"/>
    </sheetView>
  </sheetViews>
  <sheetFormatPr defaultRowHeight="15" x14ac:dyDescent="0.25"/>
  <cols>
    <col min="1" max="4" width="9.140625" style="1"/>
    <col min="5" max="5" width="18.7109375" style="1" customWidth="1"/>
    <col min="6" max="6" width="15.28515625" style="1" customWidth="1"/>
    <col min="7" max="8" width="11" style="1" customWidth="1"/>
    <col min="9" max="9" width="11.5703125" style="1" customWidth="1"/>
    <col min="10" max="10" width="11" style="1" customWidth="1"/>
    <col min="11" max="11" width="21.28515625" style="2" customWidth="1"/>
    <col min="12" max="12" width="22.42578125" style="2" bestFit="1" customWidth="1"/>
    <col min="13" max="13" width="22" bestFit="1" customWidth="1"/>
  </cols>
  <sheetData>
    <row r="1" spans="1:13" x14ac:dyDescent="0.25">
      <c r="A1" s="1" t="s">
        <v>0</v>
      </c>
      <c r="B1" s="1" t="s">
        <v>12</v>
      </c>
      <c r="C1" s="1" t="s">
        <v>7</v>
      </c>
      <c r="D1" s="1" t="s">
        <v>13</v>
      </c>
      <c r="E1" s="1" t="s">
        <v>1</v>
      </c>
      <c r="F1" s="1" t="s">
        <v>2</v>
      </c>
      <c r="G1" s="1" t="s">
        <v>3</v>
      </c>
      <c r="H1" s="1" t="s">
        <v>11</v>
      </c>
      <c r="I1" s="1" t="s">
        <v>4</v>
      </c>
      <c r="J1" s="1" t="s">
        <v>5</v>
      </c>
      <c r="K1" s="1" t="s">
        <v>14</v>
      </c>
      <c r="L1" s="1" t="s">
        <v>15</v>
      </c>
      <c r="M1" s="1" t="s">
        <v>16</v>
      </c>
    </row>
    <row r="2" spans="1:13" hidden="1" x14ac:dyDescent="0.25">
      <c r="A2" s="1">
        <v>2019</v>
      </c>
      <c r="B2" s="1">
        <v>0</v>
      </c>
      <c r="C2" s="1">
        <v>0</v>
      </c>
      <c r="D2" s="1">
        <v>0</v>
      </c>
      <c r="E2" s="1">
        <v>1</v>
      </c>
      <c r="F2" s="1">
        <v>165</v>
      </c>
      <c r="G2" s="1" t="s">
        <v>6</v>
      </c>
      <c r="H2" s="1">
        <v>1</v>
      </c>
      <c r="I2" s="1">
        <v>105.75</v>
      </c>
      <c r="J2" s="1">
        <v>14.62</v>
      </c>
      <c r="K2" s="2">
        <f>(1-(J2/137.95))*100</f>
        <v>89.401957230880754</v>
      </c>
      <c r="L2" s="2">
        <f>(1-(J2/137.95))*100</f>
        <v>89.401957230880754</v>
      </c>
      <c r="M2">
        <f>(1-(J2/14.37))*100</f>
        <v>-1.7397355601948439</v>
      </c>
    </row>
    <row r="3" spans="1:13" hidden="1" x14ac:dyDescent="0.25">
      <c r="A3" s="1">
        <v>2019</v>
      </c>
      <c r="B3" s="1">
        <v>0</v>
      </c>
      <c r="C3" s="1">
        <v>0</v>
      </c>
      <c r="D3" s="1">
        <v>0</v>
      </c>
      <c r="E3" s="1">
        <v>1</v>
      </c>
      <c r="F3" s="1">
        <v>165</v>
      </c>
      <c r="G3" s="1" t="s">
        <v>6</v>
      </c>
      <c r="H3" s="1">
        <v>2</v>
      </c>
      <c r="I3" s="1">
        <v>150.25</v>
      </c>
      <c r="J3" s="1">
        <v>17.489999999999998</v>
      </c>
      <c r="K3" s="2">
        <f t="shared" ref="K3:K17" si="0">(1-(J3/137.95))*100</f>
        <v>87.321493294671981</v>
      </c>
      <c r="L3" s="2">
        <f t="shared" ref="L3:L13" si="1">(1-(J3/137.95))*100</f>
        <v>87.321493294671981</v>
      </c>
      <c r="M3">
        <f t="shared" ref="M3:M5" si="2">(1-(J3/14.37))*100</f>
        <v>-21.711899791231737</v>
      </c>
    </row>
    <row r="4" spans="1:13" hidden="1" x14ac:dyDescent="0.25">
      <c r="A4" s="1">
        <v>2019</v>
      </c>
      <c r="B4" s="1">
        <v>0</v>
      </c>
      <c r="C4" s="1">
        <v>0</v>
      </c>
      <c r="D4" s="1">
        <v>0</v>
      </c>
      <c r="E4" s="1">
        <v>1</v>
      </c>
      <c r="F4" s="1">
        <v>165</v>
      </c>
      <c r="G4" s="1" t="s">
        <v>6</v>
      </c>
      <c r="H4" s="1">
        <v>3</v>
      </c>
      <c r="I4" s="1">
        <v>116.25</v>
      </c>
      <c r="J4" s="1">
        <v>13.46</v>
      </c>
      <c r="K4" s="2">
        <f t="shared" si="0"/>
        <v>90.242841609278727</v>
      </c>
      <c r="L4" s="2">
        <f t="shared" si="1"/>
        <v>90.242841609278727</v>
      </c>
      <c r="M4">
        <f t="shared" si="2"/>
        <v>6.332637439109245</v>
      </c>
    </row>
    <row r="5" spans="1:13" hidden="1" x14ac:dyDescent="0.25">
      <c r="A5" s="1">
        <v>2019</v>
      </c>
      <c r="B5" s="1">
        <v>0</v>
      </c>
      <c r="C5" s="1">
        <v>0</v>
      </c>
      <c r="D5" s="1">
        <v>0</v>
      </c>
      <c r="E5" s="1">
        <v>1</v>
      </c>
      <c r="F5" s="1">
        <v>165</v>
      </c>
      <c r="G5" s="1" t="s">
        <v>6</v>
      </c>
      <c r="H5" s="1">
        <v>4</v>
      </c>
      <c r="I5" s="1">
        <v>129.25</v>
      </c>
      <c r="J5" s="1">
        <v>11.91</v>
      </c>
      <c r="K5" s="2">
        <f t="shared" si="0"/>
        <v>91.366437114896698</v>
      </c>
      <c r="L5" s="2">
        <f t="shared" si="1"/>
        <v>91.366437114896698</v>
      </c>
      <c r="M5">
        <f t="shared" si="2"/>
        <v>17.118997912317326</v>
      </c>
    </row>
    <row r="6" spans="1:13" hidden="1" x14ac:dyDescent="0.25">
      <c r="A6" s="1">
        <v>2019</v>
      </c>
      <c r="B6" s="1">
        <v>0</v>
      </c>
      <c r="C6" s="1">
        <v>0</v>
      </c>
      <c r="D6" s="1">
        <v>0</v>
      </c>
      <c r="E6" s="1">
        <v>1</v>
      </c>
      <c r="F6" s="1">
        <v>165</v>
      </c>
      <c r="G6" s="1" t="s">
        <v>8</v>
      </c>
      <c r="H6" s="1">
        <v>1</v>
      </c>
      <c r="I6" s="1">
        <v>70.25</v>
      </c>
      <c r="J6" s="1">
        <v>7.7</v>
      </c>
      <c r="K6" s="2">
        <f t="shared" si="0"/>
        <v>94.418267488220366</v>
      </c>
      <c r="L6" s="2">
        <f t="shared" si="1"/>
        <v>94.418267488220366</v>
      </c>
      <c r="M6">
        <f>(1-(J6/9.15))*100</f>
        <v>15.846994535519132</v>
      </c>
    </row>
    <row r="7" spans="1:13" hidden="1" x14ac:dyDescent="0.25">
      <c r="A7" s="1">
        <v>2019</v>
      </c>
      <c r="B7" s="1">
        <v>0</v>
      </c>
      <c r="C7" s="1">
        <v>0</v>
      </c>
      <c r="D7" s="1">
        <v>0</v>
      </c>
      <c r="E7" s="1">
        <v>1</v>
      </c>
      <c r="F7" s="1">
        <v>165</v>
      </c>
      <c r="G7" s="1" t="s">
        <v>8</v>
      </c>
      <c r="H7" s="1">
        <v>2</v>
      </c>
      <c r="I7" s="1">
        <v>107.75</v>
      </c>
      <c r="J7" s="1">
        <v>11.47</v>
      </c>
      <c r="K7" s="2">
        <f t="shared" si="0"/>
        <v>91.685393258426956</v>
      </c>
      <c r="L7" s="2">
        <f t="shared" si="1"/>
        <v>91.685393258426956</v>
      </c>
      <c r="M7">
        <v>0</v>
      </c>
    </row>
    <row r="8" spans="1:13" hidden="1" x14ac:dyDescent="0.25">
      <c r="A8" s="1">
        <v>2019</v>
      </c>
      <c r="B8" s="1">
        <v>0</v>
      </c>
      <c r="C8" s="1">
        <v>0</v>
      </c>
      <c r="D8" s="1">
        <v>0</v>
      </c>
      <c r="E8" s="1">
        <v>1</v>
      </c>
      <c r="F8" s="1">
        <v>165</v>
      </c>
      <c r="G8" s="1" t="s">
        <v>8</v>
      </c>
      <c r="H8" s="1">
        <v>3</v>
      </c>
      <c r="I8" s="1">
        <v>77.25</v>
      </c>
      <c r="J8" s="1">
        <v>9.8699999999999992</v>
      </c>
      <c r="K8" s="2">
        <f t="shared" si="0"/>
        <v>92.845233780355201</v>
      </c>
      <c r="L8" s="2">
        <f t="shared" si="1"/>
        <v>92.845233780355201</v>
      </c>
      <c r="M8">
        <f t="shared" ref="M7:M9" si="3">(1-(J8/9.15))*100</f>
        <v>-7.8688524590163844</v>
      </c>
    </row>
    <row r="9" spans="1:13" hidden="1" x14ac:dyDescent="0.25">
      <c r="A9" s="1">
        <v>2019</v>
      </c>
      <c r="B9" s="1">
        <v>0</v>
      </c>
      <c r="C9" s="1">
        <v>0</v>
      </c>
      <c r="D9" s="1">
        <v>0</v>
      </c>
      <c r="E9" s="1">
        <v>1</v>
      </c>
      <c r="F9" s="1">
        <v>165</v>
      </c>
      <c r="G9" s="1" t="s">
        <v>8</v>
      </c>
      <c r="H9" s="1">
        <v>4</v>
      </c>
      <c r="I9" s="1">
        <v>77.5</v>
      </c>
      <c r="J9" s="1">
        <v>7.59</v>
      </c>
      <c r="K9" s="2">
        <f t="shared" si="0"/>
        <v>94.498006524102934</v>
      </c>
      <c r="L9" s="2">
        <f t="shared" si="1"/>
        <v>94.498006524102934</v>
      </c>
      <c r="M9">
        <f t="shared" si="3"/>
        <v>17.049180327868861</v>
      </c>
    </row>
    <row r="10" spans="1:13" hidden="1" x14ac:dyDescent="0.25">
      <c r="A10" s="1">
        <v>2019</v>
      </c>
      <c r="B10" s="1">
        <v>0</v>
      </c>
      <c r="C10" s="1">
        <v>0</v>
      </c>
      <c r="D10" s="1">
        <v>0</v>
      </c>
      <c r="E10" s="1">
        <v>1</v>
      </c>
      <c r="F10" s="1">
        <v>165</v>
      </c>
      <c r="G10" s="1" t="s">
        <v>9</v>
      </c>
      <c r="H10" s="1">
        <v>1</v>
      </c>
      <c r="I10" s="1">
        <v>92.25</v>
      </c>
      <c r="J10" s="1">
        <v>11.52</v>
      </c>
      <c r="K10" s="2">
        <f t="shared" si="0"/>
        <v>91.649148242116709</v>
      </c>
      <c r="L10" s="2">
        <f t="shared" si="1"/>
        <v>91.649148242116709</v>
      </c>
      <c r="M10">
        <f>(1-(J10/20.41))*100</f>
        <v>43.557079862812351</v>
      </c>
    </row>
    <row r="11" spans="1:13" hidden="1" x14ac:dyDescent="0.25">
      <c r="A11" s="1">
        <v>2019</v>
      </c>
      <c r="B11" s="1">
        <v>0</v>
      </c>
      <c r="C11" s="1">
        <v>0</v>
      </c>
      <c r="D11" s="1">
        <v>0</v>
      </c>
      <c r="E11" s="1">
        <v>1</v>
      </c>
      <c r="F11" s="1">
        <v>165</v>
      </c>
      <c r="G11" s="1" t="s">
        <v>9</v>
      </c>
      <c r="H11" s="1">
        <v>2</v>
      </c>
      <c r="I11" s="1">
        <v>111.75</v>
      </c>
      <c r="J11" s="1">
        <v>18.2</v>
      </c>
      <c r="K11" s="2">
        <f t="shared" si="0"/>
        <v>86.806814063066327</v>
      </c>
      <c r="L11" s="2">
        <f t="shared" si="1"/>
        <v>86.806814063066327</v>
      </c>
      <c r="M11">
        <f t="shared" ref="M11:M13" si="4">(1-(J11/20.41))*100</f>
        <v>10.828025477707016</v>
      </c>
    </row>
    <row r="12" spans="1:13" hidden="1" x14ac:dyDescent="0.25">
      <c r="A12" s="1">
        <v>2019</v>
      </c>
      <c r="B12" s="1">
        <v>0</v>
      </c>
      <c r="C12" s="1">
        <v>0</v>
      </c>
      <c r="D12" s="1">
        <v>0</v>
      </c>
      <c r="E12" s="1">
        <v>1</v>
      </c>
      <c r="F12" s="1">
        <v>165</v>
      </c>
      <c r="G12" s="1" t="s">
        <v>9</v>
      </c>
      <c r="H12" s="1">
        <v>3</v>
      </c>
      <c r="I12" s="1">
        <v>150.25</v>
      </c>
      <c r="J12" s="1">
        <v>37.130000000000003</v>
      </c>
      <c r="K12" s="2">
        <f t="shared" si="0"/>
        <v>73.084450888002891</v>
      </c>
      <c r="L12" s="2">
        <f t="shared" si="1"/>
        <v>73.084450888002891</v>
      </c>
      <c r="M12">
        <v>0</v>
      </c>
    </row>
    <row r="13" spans="1:13" hidden="1" x14ac:dyDescent="0.25">
      <c r="A13" s="1">
        <v>2019</v>
      </c>
      <c r="B13" s="1">
        <v>0</v>
      </c>
      <c r="C13" s="1">
        <v>0</v>
      </c>
      <c r="D13" s="1">
        <v>0</v>
      </c>
      <c r="E13" s="1">
        <v>1</v>
      </c>
      <c r="F13" s="1">
        <v>165</v>
      </c>
      <c r="G13" s="1" t="s">
        <v>9</v>
      </c>
      <c r="H13" s="1">
        <v>4</v>
      </c>
      <c r="I13" s="1">
        <v>132.75</v>
      </c>
      <c r="J13" s="1">
        <v>14.81</v>
      </c>
      <c r="K13" s="2">
        <f t="shared" si="0"/>
        <v>89.264226168901772</v>
      </c>
      <c r="L13" s="2">
        <f t="shared" si="1"/>
        <v>89.264226168901772</v>
      </c>
      <c r="M13">
        <f t="shared" si="4"/>
        <v>27.437530622244001</v>
      </c>
    </row>
    <row r="14" spans="1:13" hidden="1" x14ac:dyDescent="0.25">
      <c r="A14" s="1">
        <v>2019</v>
      </c>
      <c r="B14" s="1">
        <v>0</v>
      </c>
      <c r="C14" s="1">
        <v>0</v>
      </c>
      <c r="D14" s="1">
        <v>0</v>
      </c>
      <c r="E14" s="1">
        <v>1</v>
      </c>
      <c r="F14" s="1">
        <v>165</v>
      </c>
      <c r="G14" s="1" t="s">
        <v>10</v>
      </c>
      <c r="H14" s="1">
        <v>1</v>
      </c>
      <c r="I14" s="1">
        <v>163.25</v>
      </c>
      <c r="J14" s="1">
        <v>238.59</v>
      </c>
      <c r="K14" s="2">
        <f t="shared" si="0"/>
        <v>-72.953968829285998</v>
      </c>
      <c r="L14" s="2">
        <v>0</v>
      </c>
      <c r="M14">
        <v>0</v>
      </c>
    </row>
    <row r="15" spans="1:13" hidden="1" x14ac:dyDescent="0.25">
      <c r="A15" s="1">
        <v>2019</v>
      </c>
      <c r="B15" s="1">
        <v>0</v>
      </c>
      <c r="C15" s="1">
        <v>0</v>
      </c>
      <c r="D15" s="1">
        <v>0</v>
      </c>
      <c r="E15" s="1">
        <v>1</v>
      </c>
      <c r="F15" s="1">
        <v>165</v>
      </c>
      <c r="G15" s="1" t="s">
        <v>10</v>
      </c>
      <c r="H15" s="1">
        <v>2</v>
      </c>
      <c r="I15" s="1">
        <v>145</v>
      </c>
      <c r="J15" s="1">
        <v>143.38</v>
      </c>
      <c r="K15" s="2">
        <f t="shared" si="0"/>
        <v>-3.9362087712939475</v>
      </c>
      <c r="L15" s="2">
        <v>0</v>
      </c>
      <c r="M15">
        <f t="shared" ref="M15:M17" si="5">(1-(J15/137.95))*100</f>
        <v>-3.9362087712939475</v>
      </c>
    </row>
    <row r="16" spans="1:13" hidden="1" x14ac:dyDescent="0.25">
      <c r="A16" s="1">
        <v>2019</v>
      </c>
      <c r="B16" s="1">
        <v>0</v>
      </c>
      <c r="C16" s="1">
        <v>0</v>
      </c>
      <c r="D16" s="1">
        <v>0</v>
      </c>
      <c r="E16" s="1">
        <v>1</v>
      </c>
      <c r="F16" s="1">
        <v>165</v>
      </c>
      <c r="G16" s="1" t="s">
        <v>10</v>
      </c>
      <c r="H16" s="1">
        <v>3</v>
      </c>
      <c r="I16" s="1">
        <v>93.5</v>
      </c>
      <c r="J16" s="1">
        <v>48.65</v>
      </c>
      <c r="K16" s="2">
        <f t="shared" si="0"/>
        <v>64.7335991301196</v>
      </c>
      <c r="L16" s="2">
        <v>0</v>
      </c>
      <c r="M16">
        <f t="shared" si="5"/>
        <v>64.7335991301196</v>
      </c>
    </row>
    <row r="17" spans="1:13" hidden="1" x14ac:dyDescent="0.25">
      <c r="A17" s="1">
        <v>2019</v>
      </c>
      <c r="B17" s="1">
        <v>0</v>
      </c>
      <c r="C17" s="1">
        <v>0</v>
      </c>
      <c r="D17" s="1">
        <v>0</v>
      </c>
      <c r="E17" s="1">
        <v>1</v>
      </c>
      <c r="F17" s="1">
        <v>165</v>
      </c>
      <c r="G17" s="1" t="s">
        <v>10</v>
      </c>
      <c r="H17" s="1">
        <v>4</v>
      </c>
      <c r="I17" s="1">
        <v>100.5</v>
      </c>
      <c r="J17" s="1">
        <v>121.2</v>
      </c>
      <c r="K17" s="2">
        <f t="shared" si="0"/>
        <v>12.1420804639362</v>
      </c>
      <c r="L17" s="2">
        <v>0</v>
      </c>
      <c r="M17">
        <f t="shared" si="5"/>
        <v>12.1420804639362</v>
      </c>
    </row>
    <row r="18" spans="1:13" hidden="1" x14ac:dyDescent="0.25">
      <c r="A18" s="1">
        <v>2019</v>
      </c>
      <c r="B18" s="1">
        <v>87</v>
      </c>
      <c r="C18" s="1">
        <v>10</v>
      </c>
      <c r="D18" s="1">
        <v>10</v>
      </c>
      <c r="E18" s="1">
        <v>2</v>
      </c>
      <c r="F18" s="1">
        <v>175</v>
      </c>
      <c r="G18" s="1" t="s">
        <v>6</v>
      </c>
      <c r="H18" s="1">
        <v>1</v>
      </c>
      <c r="I18" s="1">
        <v>39.75</v>
      </c>
      <c r="J18" s="1">
        <v>0.94</v>
      </c>
      <c r="K18" s="2">
        <f>(1-(J18/79.65))*100</f>
        <v>98.819836785938492</v>
      </c>
      <c r="L18" s="2">
        <f>(1-(J18/137.95))*100</f>
        <v>99.318593693367163</v>
      </c>
      <c r="M18">
        <f t="shared" ref="M18:M21" si="6">(1-(J18/14.37))*100</f>
        <v>93.45859429366736</v>
      </c>
    </row>
    <row r="19" spans="1:13" hidden="1" x14ac:dyDescent="0.25">
      <c r="A19" s="1">
        <v>2019</v>
      </c>
      <c r="B19" s="1">
        <v>87</v>
      </c>
      <c r="C19" s="1">
        <v>10</v>
      </c>
      <c r="D19" s="1">
        <v>10</v>
      </c>
      <c r="E19" s="1">
        <v>2</v>
      </c>
      <c r="F19" s="1">
        <v>175</v>
      </c>
      <c r="G19" s="1" t="s">
        <v>6</v>
      </c>
      <c r="H19" s="1">
        <v>2</v>
      </c>
      <c r="I19" s="1">
        <v>56</v>
      </c>
      <c r="J19" s="1">
        <v>0.86</v>
      </c>
      <c r="K19" s="2">
        <f t="shared" ref="K19:K33" si="7">(1-(J19/79.65))*100</f>
        <v>98.920276208411806</v>
      </c>
      <c r="L19" s="2">
        <f t="shared" ref="L19:L81" si="8">(1-(J19/137.95))*100</f>
        <v>99.376585719463577</v>
      </c>
      <c r="M19">
        <f t="shared" si="6"/>
        <v>94.015309672929718</v>
      </c>
    </row>
    <row r="20" spans="1:13" hidden="1" x14ac:dyDescent="0.25">
      <c r="A20" s="1">
        <v>2019</v>
      </c>
      <c r="B20" s="1">
        <v>87</v>
      </c>
      <c r="C20" s="1">
        <v>10</v>
      </c>
      <c r="D20" s="1">
        <v>10</v>
      </c>
      <c r="E20" s="1">
        <v>2</v>
      </c>
      <c r="F20" s="1">
        <v>175</v>
      </c>
      <c r="G20" s="1" t="s">
        <v>6</v>
      </c>
      <c r="H20" s="1">
        <v>3</v>
      </c>
      <c r="I20" s="1">
        <v>39.5</v>
      </c>
      <c r="J20" s="1">
        <v>0.3</v>
      </c>
      <c r="K20" s="2">
        <f t="shared" si="7"/>
        <v>99.623352165725038</v>
      </c>
      <c r="L20" s="2">
        <f t="shared" si="8"/>
        <v>99.78252990213845</v>
      </c>
      <c r="M20">
        <f t="shared" si="6"/>
        <v>97.912317327766175</v>
      </c>
    </row>
    <row r="21" spans="1:13" hidden="1" x14ac:dyDescent="0.25">
      <c r="A21" s="1">
        <v>2019</v>
      </c>
      <c r="B21" s="1">
        <v>87</v>
      </c>
      <c r="C21" s="1">
        <v>10</v>
      </c>
      <c r="D21" s="1">
        <v>10</v>
      </c>
      <c r="E21" s="1">
        <v>2</v>
      </c>
      <c r="F21" s="1">
        <v>175</v>
      </c>
      <c r="G21" s="1" t="s">
        <v>6</v>
      </c>
      <c r="H21" s="1">
        <v>4</v>
      </c>
      <c r="I21" s="1">
        <v>42.25</v>
      </c>
      <c r="J21" s="1">
        <v>1.01</v>
      </c>
      <c r="K21" s="2">
        <f t="shared" si="7"/>
        <v>98.731952291274325</v>
      </c>
      <c r="L21" s="2">
        <f t="shared" si="8"/>
        <v>99.267850670532795</v>
      </c>
      <c r="M21">
        <f t="shared" si="6"/>
        <v>92.971468336812805</v>
      </c>
    </row>
    <row r="22" spans="1:13" hidden="1" x14ac:dyDescent="0.25">
      <c r="A22" s="1">
        <v>2019</v>
      </c>
      <c r="B22" s="1">
        <v>87</v>
      </c>
      <c r="C22" s="1">
        <v>10</v>
      </c>
      <c r="D22" s="1">
        <v>10</v>
      </c>
      <c r="E22" s="1">
        <v>2</v>
      </c>
      <c r="F22" s="1">
        <v>175</v>
      </c>
      <c r="G22" s="1" t="s">
        <v>8</v>
      </c>
      <c r="H22" s="1">
        <v>1</v>
      </c>
      <c r="I22" s="1">
        <v>35</v>
      </c>
      <c r="J22" s="1">
        <v>0.2</v>
      </c>
      <c r="K22" s="2">
        <f t="shared" si="7"/>
        <v>99.748901443816692</v>
      </c>
      <c r="L22" s="2">
        <f t="shared" si="8"/>
        <v>99.855019934758971</v>
      </c>
      <c r="M22">
        <f t="shared" ref="M22:M25" si="9">(1-(J22/9.15))*100</f>
        <v>97.814207650273218</v>
      </c>
    </row>
    <row r="23" spans="1:13" hidden="1" x14ac:dyDescent="0.25">
      <c r="A23" s="1">
        <v>2019</v>
      </c>
      <c r="B23" s="1">
        <v>87</v>
      </c>
      <c r="C23" s="1">
        <v>10</v>
      </c>
      <c r="D23" s="1">
        <v>10</v>
      </c>
      <c r="E23" s="1">
        <v>2</v>
      </c>
      <c r="F23" s="1">
        <v>175</v>
      </c>
      <c r="G23" s="1" t="s">
        <v>8</v>
      </c>
      <c r="H23" s="1">
        <v>2</v>
      </c>
      <c r="I23" s="1">
        <v>20</v>
      </c>
      <c r="J23" s="1">
        <v>0.05</v>
      </c>
      <c r="K23" s="2">
        <f t="shared" si="7"/>
        <v>99.937225360954173</v>
      </c>
      <c r="L23" s="2">
        <f t="shared" si="8"/>
        <v>99.963754983689739</v>
      </c>
      <c r="M23">
        <f t="shared" si="9"/>
        <v>99.453551912568301</v>
      </c>
    </row>
    <row r="24" spans="1:13" hidden="1" x14ac:dyDescent="0.25">
      <c r="A24" s="1">
        <v>2019</v>
      </c>
      <c r="B24" s="1">
        <v>87</v>
      </c>
      <c r="C24" s="1">
        <v>10</v>
      </c>
      <c r="D24" s="1">
        <v>10</v>
      </c>
      <c r="E24" s="1">
        <v>2</v>
      </c>
      <c r="F24" s="1">
        <v>175</v>
      </c>
      <c r="G24" s="1" t="s">
        <v>8</v>
      </c>
      <c r="H24" s="1">
        <v>3</v>
      </c>
      <c r="I24" s="1">
        <v>42.75</v>
      </c>
      <c r="J24" s="1">
        <v>1.03</v>
      </c>
      <c r="K24" s="2">
        <f t="shared" si="7"/>
        <v>98.706842435656</v>
      </c>
      <c r="L24" s="2">
        <f t="shared" si="8"/>
        <v>99.253352664008702</v>
      </c>
      <c r="M24">
        <f t="shared" si="9"/>
        <v>88.743169398907114</v>
      </c>
    </row>
    <row r="25" spans="1:13" hidden="1" x14ac:dyDescent="0.25">
      <c r="A25" s="1">
        <v>2019</v>
      </c>
      <c r="B25" s="1">
        <v>87</v>
      </c>
      <c r="C25" s="1">
        <v>10</v>
      </c>
      <c r="D25" s="1">
        <v>10</v>
      </c>
      <c r="E25" s="1">
        <v>2</v>
      </c>
      <c r="F25" s="1">
        <v>175</v>
      </c>
      <c r="G25" s="1" t="s">
        <v>8</v>
      </c>
      <c r="H25" s="1">
        <v>4</v>
      </c>
      <c r="I25" s="1">
        <v>42</v>
      </c>
      <c r="J25" s="1">
        <v>0.32</v>
      </c>
      <c r="K25" s="2">
        <f t="shared" si="7"/>
        <v>99.598242310106727</v>
      </c>
      <c r="L25" s="2">
        <f t="shared" si="8"/>
        <v>99.768031895614357</v>
      </c>
      <c r="M25">
        <f t="shared" si="9"/>
        <v>96.502732240437155</v>
      </c>
    </row>
    <row r="26" spans="1:13" hidden="1" x14ac:dyDescent="0.25">
      <c r="A26" s="1">
        <v>2019</v>
      </c>
      <c r="B26" s="1">
        <v>87</v>
      </c>
      <c r="C26" s="1">
        <v>10</v>
      </c>
      <c r="D26" s="1">
        <v>10</v>
      </c>
      <c r="E26" s="1">
        <v>2</v>
      </c>
      <c r="F26" s="1">
        <v>175</v>
      </c>
      <c r="G26" s="1" t="s">
        <v>9</v>
      </c>
      <c r="H26" s="1">
        <v>1</v>
      </c>
      <c r="I26" s="1">
        <v>96.25</v>
      </c>
      <c r="J26" s="1">
        <v>22.99</v>
      </c>
      <c r="K26" s="2">
        <f t="shared" si="7"/>
        <v>71.136220966729439</v>
      </c>
      <c r="L26" s="2">
        <f t="shared" si="8"/>
        <v>83.334541500543665</v>
      </c>
      <c r="M26">
        <f t="shared" ref="M26:M29" si="10">(1-(J26/20.41))*100</f>
        <v>-12.640862322390966</v>
      </c>
    </row>
    <row r="27" spans="1:13" hidden="1" x14ac:dyDescent="0.25">
      <c r="A27" s="1">
        <v>2019</v>
      </c>
      <c r="B27" s="1">
        <v>87</v>
      </c>
      <c r="C27" s="1">
        <v>10</v>
      </c>
      <c r="D27" s="1">
        <v>10</v>
      </c>
      <c r="E27" s="1">
        <v>2</v>
      </c>
      <c r="F27" s="1">
        <v>175</v>
      </c>
      <c r="G27" s="1" t="s">
        <v>9</v>
      </c>
      <c r="H27" s="1">
        <v>2</v>
      </c>
      <c r="I27" s="1">
        <v>50.75</v>
      </c>
      <c r="J27" s="1">
        <v>0.55000000000000004</v>
      </c>
      <c r="K27" s="2">
        <f t="shared" si="7"/>
        <v>99.309478970495917</v>
      </c>
      <c r="L27" s="2">
        <f t="shared" si="8"/>
        <v>99.60130482058716</v>
      </c>
      <c r="M27">
        <f t="shared" si="10"/>
        <v>97.305242528172471</v>
      </c>
    </row>
    <row r="28" spans="1:13" hidden="1" x14ac:dyDescent="0.25">
      <c r="A28" s="1">
        <v>2019</v>
      </c>
      <c r="B28" s="1">
        <v>87</v>
      </c>
      <c r="C28" s="1">
        <v>10</v>
      </c>
      <c r="D28" s="1">
        <v>10</v>
      </c>
      <c r="E28" s="1">
        <v>2</v>
      </c>
      <c r="F28" s="1">
        <v>175</v>
      </c>
      <c r="G28" s="1" t="s">
        <v>9</v>
      </c>
      <c r="H28" s="1">
        <v>3</v>
      </c>
      <c r="I28" s="1">
        <v>84.5</v>
      </c>
      <c r="J28" s="1">
        <v>6.6</v>
      </c>
      <c r="K28" s="2">
        <f t="shared" si="7"/>
        <v>91.713747645951031</v>
      </c>
      <c r="L28" s="2">
        <f t="shared" si="8"/>
        <v>95.215657847046032</v>
      </c>
      <c r="M28">
        <f t="shared" si="10"/>
        <v>67.662910338069565</v>
      </c>
    </row>
    <row r="29" spans="1:13" hidden="1" x14ac:dyDescent="0.25">
      <c r="A29" s="1">
        <v>2019</v>
      </c>
      <c r="B29" s="1">
        <v>87</v>
      </c>
      <c r="C29" s="1">
        <v>10</v>
      </c>
      <c r="D29" s="1">
        <v>10</v>
      </c>
      <c r="E29" s="1">
        <v>2</v>
      </c>
      <c r="F29" s="1">
        <v>175</v>
      </c>
      <c r="G29" s="1" t="s">
        <v>9</v>
      </c>
      <c r="H29" s="1">
        <v>4</v>
      </c>
      <c r="I29" s="1">
        <v>68.75</v>
      </c>
      <c r="J29" s="1">
        <v>4.72</v>
      </c>
      <c r="K29" s="2">
        <f t="shared" si="7"/>
        <v>94.074074074074076</v>
      </c>
      <c r="L29" s="2">
        <f t="shared" si="8"/>
        <v>96.578470460311706</v>
      </c>
      <c r="M29">
        <f t="shared" si="10"/>
        <v>76.874081332680049</v>
      </c>
    </row>
    <row r="30" spans="1:13" hidden="1" x14ac:dyDescent="0.25">
      <c r="A30" s="1">
        <v>2019</v>
      </c>
      <c r="B30" s="1">
        <v>87</v>
      </c>
      <c r="C30" s="1">
        <v>10</v>
      </c>
      <c r="D30" s="1">
        <v>10</v>
      </c>
      <c r="E30" s="1">
        <v>2</v>
      </c>
      <c r="F30" s="1">
        <v>175</v>
      </c>
      <c r="G30" s="1" t="s">
        <v>10</v>
      </c>
      <c r="H30" s="1">
        <v>1</v>
      </c>
      <c r="I30" s="1">
        <v>129.5</v>
      </c>
      <c r="J30" s="1">
        <v>103.59</v>
      </c>
      <c r="K30" s="2">
        <v>0</v>
      </c>
      <c r="L30" s="2">
        <f t="shared" si="8"/>
        <v>24.90757520840884</v>
      </c>
      <c r="M30">
        <f t="shared" ref="M30:M33" si="11">(1-(J30/137.95))*100</f>
        <v>24.90757520840884</v>
      </c>
    </row>
    <row r="31" spans="1:13" hidden="1" x14ac:dyDescent="0.25">
      <c r="A31" s="1">
        <v>2019</v>
      </c>
      <c r="B31" s="1">
        <v>87</v>
      </c>
      <c r="C31" s="1">
        <v>10</v>
      </c>
      <c r="D31" s="1">
        <v>10</v>
      </c>
      <c r="E31" s="1">
        <v>2</v>
      </c>
      <c r="F31" s="1">
        <v>175</v>
      </c>
      <c r="G31" s="1" t="s">
        <v>10</v>
      </c>
      <c r="H31" s="1">
        <v>2</v>
      </c>
      <c r="I31" s="1">
        <v>142.5</v>
      </c>
      <c r="J31" s="1">
        <v>57.89</v>
      </c>
      <c r="K31" s="2">
        <f t="shared" si="7"/>
        <v>27.319522912743256</v>
      </c>
      <c r="L31" s="2">
        <f t="shared" si="8"/>
        <v>58.035520115984049</v>
      </c>
      <c r="M31">
        <f t="shared" si="11"/>
        <v>58.035520115984049</v>
      </c>
    </row>
    <row r="32" spans="1:13" hidden="1" x14ac:dyDescent="0.25">
      <c r="A32" s="1">
        <v>2019</v>
      </c>
      <c r="B32" s="1">
        <v>87</v>
      </c>
      <c r="C32" s="1">
        <v>10</v>
      </c>
      <c r="D32" s="1">
        <v>10</v>
      </c>
      <c r="E32" s="1">
        <v>2</v>
      </c>
      <c r="F32" s="1">
        <v>175</v>
      </c>
      <c r="G32" s="1" t="s">
        <v>10</v>
      </c>
      <c r="H32" s="1">
        <v>3</v>
      </c>
      <c r="I32" s="1">
        <v>135.75</v>
      </c>
      <c r="J32" s="1">
        <v>89</v>
      </c>
      <c r="K32" s="2">
        <f t="shared" si="7"/>
        <v>-11.738857501569356</v>
      </c>
      <c r="L32" s="2">
        <f t="shared" si="8"/>
        <v>35.483870967741929</v>
      </c>
      <c r="M32">
        <f t="shared" si="11"/>
        <v>35.483870967741929</v>
      </c>
    </row>
    <row r="33" spans="1:13" hidden="1" x14ac:dyDescent="0.25">
      <c r="A33" s="1">
        <v>2019</v>
      </c>
      <c r="B33" s="1">
        <v>87</v>
      </c>
      <c r="C33" s="1">
        <v>10</v>
      </c>
      <c r="D33" s="1">
        <v>10</v>
      </c>
      <c r="E33" s="1">
        <v>2</v>
      </c>
      <c r="F33" s="1">
        <v>175</v>
      </c>
      <c r="G33" s="1" t="s">
        <v>10</v>
      </c>
      <c r="H33" s="1">
        <v>4</v>
      </c>
      <c r="I33" s="1">
        <v>168.25</v>
      </c>
      <c r="J33" s="1">
        <v>68.150000000000006</v>
      </c>
      <c r="K33" s="2">
        <f t="shared" si="7"/>
        <v>14.438166980539858</v>
      </c>
      <c r="L33" s="2">
        <f t="shared" si="8"/>
        <v>50.598042769119232</v>
      </c>
      <c r="M33">
        <f t="shared" si="11"/>
        <v>50.598042769119232</v>
      </c>
    </row>
    <row r="34" spans="1:13" hidden="1" x14ac:dyDescent="0.25">
      <c r="A34" s="1">
        <v>2019</v>
      </c>
      <c r="B34" s="1">
        <v>219</v>
      </c>
      <c r="C34" s="1">
        <v>20</v>
      </c>
      <c r="D34" s="1">
        <v>20</v>
      </c>
      <c r="E34" s="1">
        <v>3</v>
      </c>
      <c r="F34" s="1">
        <v>185</v>
      </c>
      <c r="G34" s="1" t="s">
        <v>6</v>
      </c>
      <c r="H34" s="1">
        <v>1</v>
      </c>
      <c r="I34" s="1">
        <v>21.5</v>
      </c>
      <c r="J34" s="1">
        <v>0.03</v>
      </c>
      <c r="K34" s="2">
        <f>(1-(J34/72.85))*100</f>
        <v>99.958819492107068</v>
      </c>
      <c r="L34" s="2">
        <f t="shared" si="8"/>
        <v>99.978252990213846</v>
      </c>
      <c r="M34">
        <f t="shared" ref="M34:M37" si="12">(1-(J34/14.37))*100</f>
        <v>99.791231732776623</v>
      </c>
    </row>
    <row r="35" spans="1:13" hidden="1" x14ac:dyDescent="0.25">
      <c r="A35" s="1">
        <v>2019</v>
      </c>
      <c r="B35" s="1">
        <v>219</v>
      </c>
      <c r="C35" s="1">
        <v>20</v>
      </c>
      <c r="D35" s="1">
        <v>20</v>
      </c>
      <c r="E35" s="1">
        <v>3</v>
      </c>
      <c r="F35" s="1">
        <v>185</v>
      </c>
      <c r="G35" s="1" t="s">
        <v>6</v>
      </c>
      <c r="H35" s="1">
        <v>2</v>
      </c>
      <c r="I35" s="1">
        <v>20.25</v>
      </c>
      <c r="J35" s="1">
        <v>0.15</v>
      </c>
      <c r="K35" s="2">
        <f t="shared" ref="K35:K49" si="13">(1-(J35/72.85))*100</f>
        <v>99.79409746053534</v>
      </c>
      <c r="L35" s="2">
        <f t="shared" si="8"/>
        <v>99.891264951069232</v>
      </c>
      <c r="M35">
        <f t="shared" si="12"/>
        <v>98.956158663883087</v>
      </c>
    </row>
    <row r="36" spans="1:13" hidden="1" x14ac:dyDescent="0.25">
      <c r="A36" s="1">
        <v>2019</v>
      </c>
      <c r="B36" s="1">
        <v>219</v>
      </c>
      <c r="C36" s="1">
        <v>20</v>
      </c>
      <c r="D36" s="1">
        <v>20</v>
      </c>
      <c r="E36" s="1">
        <v>3</v>
      </c>
      <c r="F36" s="1">
        <v>185</v>
      </c>
      <c r="G36" s="1" t="s">
        <v>6</v>
      </c>
      <c r="H36" s="1">
        <v>3</v>
      </c>
      <c r="I36" s="1">
        <v>20</v>
      </c>
      <c r="J36" s="1">
        <v>0.04</v>
      </c>
      <c r="K36" s="2">
        <f t="shared" si="13"/>
        <v>99.945092656142762</v>
      </c>
      <c r="L36" s="2">
        <f t="shared" si="8"/>
        <v>99.971003986951786</v>
      </c>
      <c r="M36">
        <f t="shared" si="12"/>
        <v>99.721642310368821</v>
      </c>
    </row>
    <row r="37" spans="1:13" hidden="1" x14ac:dyDescent="0.25">
      <c r="A37" s="1">
        <v>2019</v>
      </c>
      <c r="B37" s="1">
        <v>219</v>
      </c>
      <c r="C37" s="1">
        <v>20</v>
      </c>
      <c r="D37" s="1">
        <v>20</v>
      </c>
      <c r="E37" s="1">
        <v>3</v>
      </c>
      <c r="F37" s="1">
        <v>185</v>
      </c>
      <c r="G37" s="1" t="s">
        <v>6</v>
      </c>
      <c r="H37" s="1">
        <v>4</v>
      </c>
      <c r="I37" s="1">
        <v>52</v>
      </c>
      <c r="J37" s="1">
        <v>1.24</v>
      </c>
      <c r="K37" s="2">
        <f t="shared" si="13"/>
        <v>98.297872340425528</v>
      </c>
      <c r="L37" s="2">
        <f t="shared" si="8"/>
        <v>99.101123595505612</v>
      </c>
      <c r="M37">
        <f t="shared" si="12"/>
        <v>91.370911621433535</v>
      </c>
    </row>
    <row r="38" spans="1:13" hidden="1" x14ac:dyDescent="0.25">
      <c r="A38" s="1">
        <v>2019</v>
      </c>
      <c r="B38" s="1">
        <v>219</v>
      </c>
      <c r="C38" s="1">
        <v>20</v>
      </c>
      <c r="D38" s="1">
        <v>20</v>
      </c>
      <c r="E38" s="1">
        <v>3</v>
      </c>
      <c r="F38" s="1">
        <v>185</v>
      </c>
      <c r="G38" s="1" t="s">
        <v>8</v>
      </c>
      <c r="H38" s="1">
        <v>1</v>
      </c>
      <c r="I38" s="1">
        <v>9</v>
      </c>
      <c r="J38" s="1">
        <v>0.01</v>
      </c>
      <c r="K38" s="2">
        <f t="shared" si="13"/>
        <v>99.986273164035694</v>
      </c>
      <c r="L38" s="2">
        <f t="shared" si="8"/>
        <v>99.992750996737939</v>
      </c>
      <c r="M38">
        <f t="shared" ref="M38:M41" si="14">(1-(J38/9.15))*100</f>
        <v>99.89071038251366</v>
      </c>
    </row>
    <row r="39" spans="1:13" hidden="1" x14ac:dyDescent="0.25">
      <c r="A39" s="1">
        <v>2019</v>
      </c>
      <c r="B39" s="1">
        <v>219</v>
      </c>
      <c r="C39" s="1">
        <v>20</v>
      </c>
      <c r="D39" s="1">
        <v>20</v>
      </c>
      <c r="E39" s="1">
        <v>3</v>
      </c>
      <c r="F39" s="1">
        <v>185</v>
      </c>
      <c r="G39" s="1" t="s">
        <v>8</v>
      </c>
      <c r="H39" s="1">
        <v>2</v>
      </c>
      <c r="I39" s="1">
        <v>10.5</v>
      </c>
      <c r="J39" s="1">
        <v>0.01</v>
      </c>
      <c r="K39" s="2">
        <f t="shared" si="13"/>
        <v>99.986273164035694</v>
      </c>
      <c r="L39" s="2">
        <f t="shared" si="8"/>
        <v>99.992750996737939</v>
      </c>
      <c r="M39">
        <f t="shared" si="14"/>
        <v>99.89071038251366</v>
      </c>
    </row>
    <row r="40" spans="1:13" hidden="1" x14ac:dyDescent="0.25">
      <c r="A40" s="1">
        <v>2019</v>
      </c>
      <c r="B40" s="1">
        <v>219</v>
      </c>
      <c r="C40" s="1">
        <v>20</v>
      </c>
      <c r="D40" s="1">
        <v>20</v>
      </c>
      <c r="E40" s="1">
        <v>3</v>
      </c>
      <c r="F40" s="1">
        <v>185</v>
      </c>
      <c r="G40" s="1" t="s">
        <v>8</v>
      </c>
      <c r="H40" s="1">
        <v>3</v>
      </c>
      <c r="I40" s="1">
        <v>8.75</v>
      </c>
      <c r="J40" s="1">
        <v>0.01</v>
      </c>
      <c r="K40" s="2">
        <f t="shared" si="13"/>
        <v>99.986273164035694</v>
      </c>
      <c r="L40" s="2">
        <f t="shared" si="8"/>
        <v>99.992750996737939</v>
      </c>
      <c r="M40">
        <f t="shared" si="14"/>
        <v>99.89071038251366</v>
      </c>
    </row>
    <row r="41" spans="1:13" hidden="1" x14ac:dyDescent="0.25">
      <c r="A41" s="1">
        <v>2019</v>
      </c>
      <c r="B41" s="1">
        <v>219</v>
      </c>
      <c r="C41" s="1">
        <v>20</v>
      </c>
      <c r="D41" s="1">
        <v>20</v>
      </c>
      <c r="E41" s="1">
        <v>3</v>
      </c>
      <c r="F41" s="1">
        <v>185</v>
      </c>
      <c r="G41" s="1" t="s">
        <v>8</v>
      </c>
      <c r="H41" s="1">
        <v>4</v>
      </c>
      <c r="I41" s="1">
        <v>10.75</v>
      </c>
      <c r="J41" s="1">
        <v>0.01</v>
      </c>
      <c r="K41" s="2">
        <f t="shared" si="13"/>
        <v>99.986273164035694</v>
      </c>
      <c r="L41" s="2">
        <f t="shared" si="8"/>
        <v>99.992750996737939</v>
      </c>
      <c r="M41">
        <f t="shared" si="14"/>
        <v>99.89071038251366</v>
      </c>
    </row>
    <row r="42" spans="1:13" hidden="1" x14ac:dyDescent="0.25">
      <c r="A42" s="1">
        <v>2019</v>
      </c>
      <c r="B42" s="1">
        <v>219</v>
      </c>
      <c r="C42" s="1">
        <v>20</v>
      </c>
      <c r="D42" s="1">
        <v>20</v>
      </c>
      <c r="E42" s="1">
        <v>3</v>
      </c>
      <c r="F42" s="1">
        <v>185</v>
      </c>
      <c r="G42" s="1" t="s">
        <v>9</v>
      </c>
      <c r="H42" s="1">
        <v>1</v>
      </c>
      <c r="I42" s="1">
        <v>14.25</v>
      </c>
      <c r="J42" s="1">
        <v>0.06</v>
      </c>
      <c r="K42" s="2">
        <f t="shared" si="13"/>
        <v>99.917638984214136</v>
      </c>
      <c r="L42" s="2">
        <f t="shared" si="8"/>
        <v>99.956505980427693</v>
      </c>
      <c r="M42">
        <f t="shared" ref="M42:M45" si="15">(1-(J42/20.41))*100</f>
        <v>99.706026457618819</v>
      </c>
    </row>
    <row r="43" spans="1:13" hidden="1" x14ac:dyDescent="0.25">
      <c r="A43" s="1">
        <v>2019</v>
      </c>
      <c r="B43" s="1">
        <v>219</v>
      </c>
      <c r="C43" s="1">
        <v>20</v>
      </c>
      <c r="D43" s="1">
        <v>20</v>
      </c>
      <c r="E43" s="1">
        <v>3</v>
      </c>
      <c r="F43" s="1">
        <v>185</v>
      </c>
      <c r="G43" s="1" t="s">
        <v>9</v>
      </c>
      <c r="H43" s="1">
        <v>2</v>
      </c>
      <c r="I43" s="1">
        <v>13.5</v>
      </c>
      <c r="J43" s="1">
        <v>0.02</v>
      </c>
      <c r="K43" s="2">
        <f t="shared" si="13"/>
        <v>99.972546328071374</v>
      </c>
      <c r="L43" s="2">
        <f t="shared" si="8"/>
        <v>99.985501993475907</v>
      </c>
      <c r="M43">
        <f t="shared" si="15"/>
        <v>99.902008819206273</v>
      </c>
    </row>
    <row r="44" spans="1:13" hidden="1" x14ac:dyDescent="0.25">
      <c r="A44" s="1">
        <v>2019</v>
      </c>
      <c r="B44" s="1">
        <v>219</v>
      </c>
      <c r="C44" s="1">
        <v>20</v>
      </c>
      <c r="D44" s="1">
        <v>20</v>
      </c>
      <c r="E44" s="1">
        <v>3</v>
      </c>
      <c r="F44" s="1">
        <v>185</v>
      </c>
      <c r="G44" s="1" t="s">
        <v>9</v>
      </c>
      <c r="H44" s="1">
        <v>3</v>
      </c>
      <c r="I44" s="1">
        <v>12.75</v>
      </c>
      <c r="J44" s="1">
        <v>0.01</v>
      </c>
      <c r="K44" s="2">
        <f t="shared" si="13"/>
        <v>99.986273164035694</v>
      </c>
      <c r="L44" s="2">
        <f t="shared" si="8"/>
        <v>99.992750996737939</v>
      </c>
      <c r="M44">
        <f t="shared" si="15"/>
        <v>99.951004409603144</v>
      </c>
    </row>
    <row r="45" spans="1:13" hidden="1" x14ac:dyDescent="0.25">
      <c r="A45" s="1">
        <v>2019</v>
      </c>
      <c r="B45" s="1">
        <v>219</v>
      </c>
      <c r="C45" s="1">
        <v>20</v>
      </c>
      <c r="D45" s="1">
        <v>20</v>
      </c>
      <c r="E45" s="1">
        <v>3</v>
      </c>
      <c r="F45" s="1">
        <v>185</v>
      </c>
      <c r="G45" s="1" t="s">
        <v>9</v>
      </c>
      <c r="H45" s="1">
        <v>4</v>
      </c>
      <c r="I45" s="1">
        <v>13</v>
      </c>
      <c r="J45" s="1">
        <v>0.01</v>
      </c>
      <c r="K45" s="2">
        <f t="shared" si="13"/>
        <v>99.986273164035694</v>
      </c>
      <c r="L45" s="2">
        <f t="shared" si="8"/>
        <v>99.992750996737939</v>
      </c>
      <c r="M45">
        <f t="shared" si="15"/>
        <v>99.951004409603144</v>
      </c>
    </row>
    <row r="46" spans="1:13" hidden="1" x14ac:dyDescent="0.25">
      <c r="A46" s="1">
        <v>2019</v>
      </c>
      <c r="B46" s="1">
        <v>219</v>
      </c>
      <c r="C46" s="1">
        <v>20</v>
      </c>
      <c r="D46" s="1">
        <v>20</v>
      </c>
      <c r="E46" s="1">
        <v>3</v>
      </c>
      <c r="F46" s="1">
        <v>185</v>
      </c>
      <c r="G46" s="1" t="s">
        <v>10</v>
      </c>
      <c r="H46" s="1">
        <v>1</v>
      </c>
      <c r="I46" s="1">
        <v>87.5</v>
      </c>
      <c r="J46" s="1">
        <v>67.95</v>
      </c>
      <c r="K46" s="2">
        <f>(1-(J46/72.85))*100</f>
        <v>6.7261496225120005</v>
      </c>
      <c r="L46" s="2">
        <f t="shared" si="8"/>
        <v>50.743022834360275</v>
      </c>
      <c r="M46">
        <f t="shared" ref="M46:M49" si="16">(1-(J46/137.95))*100</f>
        <v>50.743022834360275</v>
      </c>
    </row>
    <row r="47" spans="1:13" hidden="1" x14ac:dyDescent="0.25">
      <c r="A47" s="1">
        <v>2019</v>
      </c>
      <c r="B47" s="1">
        <v>219</v>
      </c>
      <c r="C47" s="1">
        <v>20</v>
      </c>
      <c r="D47" s="1">
        <v>20</v>
      </c>
      <c r="E47" s="1">
        <v>3</v>
      </c>
      <c r="F47" s="1">
        <v>185</v>
      </c>
      <c r="G47" s="1" t="s">
        <v>10</v>
      </c>
      <c r="H47" s="1">
        <v>2</v>
      </c>
      <c r="I47" s="1">
        <v>105.75</v>
      </c>
      <c r="J47" s="1">
        <v>79.989999999999995</v>
      </c>
      <c r="K47" s="2">
        <v>0</v>
      </c>
      <c r="L47" s="2">
        <f t="shared" si="8"/>
        <v>42.015222906850305</v>
      </c>
      <c r="M47">
        <f t="shared" si="16"/>
        <v>42.015222906850305</v>
      </c>
    </row>
    <row r="48" spans="1:13" hidden="1" x14ac:dyDescent="0.25">
      <c r="A48" s="1">
        <v>2019</v>
      </c>
      <c r="B48" s="1">
        <v>219</v>
      </c>
      <c r="C48" s="1">
        <v>20</v>
      </c>
      <c r="D48" s="1">
        <v>20</v>
      </c>
      <c r="E48" s="1">
        <v>3</v>
      </c>
      <c r="F48" s="1">
        <v>185</v>
      </c>
      <c r="G48" s="1" t="s">
        <v>10</v>
      </c>
      <c r="H48" s="1">
        <v>3</v>
      </c>
      <c r="I48" s="1">
        <v>107.25</v>
      </c>
      <c r="J48" s="1">
        <v>78.81</v>
      </c>
      <c r="K48" s="2">
        <f t="shared" si="13"/>
        <v>-8.1811942347289168</v>
      </c>
      <c r="L48" s="2">
        <f t="shared" si="8"/>
        <v>42.870605291772378</v>
      </c>
      <c r="M48">
        <f t="shared" si="16"/>
        <v>42.870605291772378</v>
      </c>
    </row>
    <row r="49" spans="1:13" hidden="1" x14ac:dyDescent="0.25">
      <c r="A49" s="1">
        <v>2019</v>
      </c>
      <c r="B49" s="1">
        <v>219</v>
      </c>
      <c r="C49" s="1">
        <v>20</v>
      </c>
      <c r="D49" s="1">
        <v>20</v>
      </c>
      <c r="E49" s="1">
        <v>3</v>
      </c>
      <c r="F49" s="1">
        <v>185</v>
      </c>
      <c r="G49" s="1" t="s">
        <v>10</v>
      </c>
      <c r="H49" s="1">
        <v>4</v>
      </c>
      <c r="I49" s="1">
        <v>90</v>
      </c>
      <c r="J49" s="1">
        <v>64.67</v>
      </c>
      <c r="K49" s="2">
        <f t="shared" si="13"/>
        <v>11.228551818805755</v>
      </c>
      <c r="L49" s="2">
        <f t="shared" si="8"/>
        <v>53.120695904313152</v>
      </c>
      <c r="M49">
        <f t="shared" si="16"/>
        <v>53.120695904313152</v>
      </c>
    </row>
    <row r="50" spans="1:13" hidden="1" x14ac:dyDescent="0.25">
      <c r="A50" s="1">
        <v>2019</v>
      </c>
      <c r="B50" s="1">
        <v>340</v>
      </c>
      <c r="C50" s="1">
        <v>30</v>
      </c>
      <c r="D50" s="1">
        <v>30</v>
      </c>
      <c r="E50" s="1">
        <v>4</v>
      </c>
      <c r="F50" s="1">
        <v>195</v>
      </c>
      <c r="G50" s="1" t="s">
        <v>6</v>
      </c>
      <c r="H50" s="1">
        <v>1</v>
      </c>
      <c r="I50" s="1">
        <v>13.25</v>
      </c>
      <c r="J50" s="1">
        <v>0.01</v>
      </c>
      <c r="K50" s="2">
        <f>(1-(J50/69.68))*100</f>
        <v>99.985648679678533</v>
      </c>
      <c r="L50" s="2">
        <f t="shared" si="8"/>
        <v>99.992750996737939</v>
      </c>
      <c r="M50">
        <f t="shared" ref="M50:M53" si="17">(1-(J50/14.37))*100</f>
        <v>99.930410577592212</v>
      </c>
    </row>
    <row r="51" spans="1:13" hidden="1" x14ac:dyDescent="0.25">
      <c r="A51" s="1">
        <v>2019</v>
      </c>
      <c r="B51" s="1">
        <v>340</v>
      </c>
      <c r="C51" s="1">
        <v>30</v>
      </c>
      <c r="D51" s="1">
        <v>30</v>
      </c>
      <c r="E51" s="1">
        <v>4</v>
      </c>
      <c r="F51" s="1">
        <v>195</v>
      </c>
      <c r="G51" s="1" t="s">
        <v>6</v>
      </c>
      <c r="H51" s="1">
        <v>2</v>
      </c>
      <c r="I51" s="1">
        <v>9.75</v>
      </c>
      <c r="J51" s="1">
        <v>0.01</v>
      </c>
      <c r="K51" s="2">
        <f t="shared" ref="K51:K64" si="18">(1-(J51/69.68))*100</f>
        <v>99.985648679678533</v>
      </c>
      <c r="L51" s="2">
        <f t="shared" si="8"/>
        <v>99.992750996737939</v>
      </c>
      <c r="M51">
        <f t="shared" si="17"/>
        <v>99.930410577592212</v>
      </c>
    </row>
    <row r="52" spans="1:13" hidden="1" x14ac:dyDescent="0.25">
      <c r="A52" s="1">
        <v>2019</v>
      </c>
      <c r="B52" s="1">
        <v>340</v>
      </c>
      <c r="C52" s="1">
        <v>30</v>
      </c>
      <c r="D52" s="1">
        <v>30</v>
      </c>
      <c r="E52" s="1">
        <v>4</v>
      </c>
      <c r="F52" s="1">
        <v>195</v>
      </c>
      <c r="G52" s="1" t="s">
        <v>6</v>
      </c>
      <c r="H52" s="1">
        <v>3</v>
      </c>
      <c r="I52" s="1">
        <v>10.75</v>
      </c>
      <c r="J52" s="1">
        <v>1.4999999999999999E-2</v>
      </c>
      <c r="K52" s="2">
        <f t="shared" si="18"/>
        <v>99.978473019517793</v>
      </c>
      <c r="L52" s="2">
        <f t="shared" si="8"/>
        <v>99.98912649510693</v>
      </c>
      <c r="M52">
        <f t="shared" si="17"/>
        <v>99.895615866388312</v>
      </c>
    </row>
    <row r="53" spans="1:13" hidden="1" x14ac:dyDescent="0.25">
      <c r="A53" s="1">
        <v>2019</v>
      </c>
      <c r="B53" s="1">
        <v>340</v>
      </c>
      <c r="C53" s="1">
        <v>30</v>
      </c>
      <c r="D53" s="1">
        <v>30</v>
      </c>
      <c r="E53" s="1">
        <v>4</v>
      </c>
      <c r="F53" s="1">
        <v>195</v>
      </c>
      <c r="G53" s="1" t="s">
        <v>6</v>
      </c>
      <c r="H53" s="1">
        <v>4</v>
      </c>
      <c r="I53" s="1">
        <v>11.5</v>
      </c>
      <c r="J53" s="1">
        <v>1.7500000000000002E-2</v>
      </c>
      <c r="K53" s="2">
        <f t="shared" si="18"/>
        <v>99.97488518943743</v>
      </c>
      <c r="L53" s="2">
        <f t="shared" si="8"/>
        <v>99.987314244291412</v>
      </c>
      <c r="M53">
        <f t="shared" si="17"/>
        <v>99.878218510786368</v>
      </c>
    </row>
    <row r="54" spans="1:13" hidden="1" x14ac:dyDescent="0.25">
      <c r="A54" s="1">
        <v>2019</v>
      </c>
      <c r="B54" s="1">
        <v>340</v>
      </c>
      <c r="C54" s="1">
        <v>30</v>
      </c>
      <c r="D54" s="1">
        <v>30</v>
      </c>
      <c r="E54" s="1">
        <v>4</v>
      </c>
      <c r="F54" s="1">
        <v>195</v>
      </c>
      <c r="G54" s="1" t="s">
        <v>8</v>
      </c>
      <c r="H54" s="1">
        <v>1</v>
      </c>
      <c r="I54" s="1">
        <v>0</v>
      </c>
      <c r="J54" s="1">
        <v>0</v>
      </c>
      <c r="K54" s="2">
        <f t="shared" si="18"/>
        <v>100</v>
      </c>
      <c r="L54" s="2">
        <f t="shared" si="8"/>
        <v>100</v>
      </c>
      <c r="M54">
        <f t="shared" ref="M54:M57" si="19">(1-(J54/9.15))*100</f>
        <v>100</v>
      </c>
    </row>
    <row r="55" spans="1:13" hidden="1" x14ac:dyDescent="0.25">
      <c r="A55" s="1">
        <v>2019</v>
      </c>
      <c r="B55" s="1">
        <v>340</v>
      </c>
      <c r="C55" s="1">
        <v>30</v>
      </c>
      <c r="D55" s="1">
        <v>30</v>
      </c>
      <c r="E55" s="1">
        <v>4</v>
      </c>
      <c r="F55" s="1">
        <v>195</v>
      </c>
      <c r="G55" s="1" t="s">
        <v>8</v>
      </c>
      <c r="H55" s="1">
        <v>2</v>
      </c>
      <c r="I55" s="1">
        <v>0</v>
      </c>
      <c r="J55" s="1">
        <v>0</v>
      </c>
      <c r="K55" s="2">
        <f t="shared" si="18"/>
        <v>100</v>
      </c>
      <c r="L55" s="2">
        <f t="shared" si="8"/>
        <v>100</v>
      </c>
      <c r="M55">
        <f t="shared" si="19"/>
        <v>100</v>
      </c>
    </row>
    <row r="56" spans="1:13" hidden="1" x14ac:dyDescent="0.25">
      <c r="A56" s="1">
        <v>2019</v>
      </c>
      <c r="B56" s="1">
        <v>340</v>
      </c>
      <c r="C56" s="1">
        <v>30</v>
      </c>
      <c r="D56" s="1">
        <v>30</v>
      </c>
      <c r="E56" s="1">
        <v>4</v>
      </c>
      <c r="F56" s="1">
        <v>195</v>
      </c>
      <c r="G56" s="1" t="s">
        <v>8</v>
      </c>
      <c r="H56" s="1">
        <v>3</v>
      </c>
      <c r="I56" s="1">
        <v>2</v>
      </c>
      <c r="J56" s="1">
        <v>2.5000000000000001E-3</v>
      </c>
      <c r="K56" s="2">
        <f t="shared" si="18"/>
        <v>99.996412169919637</v>
      </c>
      <c r="L56" s="2">
        <f t="shared" si="8"/>
        <v>99.998187749184481</v>
      </c>
      <c r="M56">
        <f t="shared" si="19"/>
        <v>99.972677595628411</v>
      </c>
    </row>
    <row r="57" spans="1:13" hidden="1" x14ac:dyDescent="0.25">
      <c r="A57" s="1">
        <v>2019</v>
      </c>
      <c r="B57" s="1">
        <v>340</v>
      </c>
      <c r="C57" s="1">
        <v>30</v>
      </c>
      <c r="D57" s="1">
        <v>30</v>
      </c>
      <c r="E57" s="1">
        <v>4</v>
      </c>
      <c r="F57" s="1">
        <v>195</v>
      </c>
      <c r="G57" s="1" t="s">
        <v>8</v>
      </c>
      <c r="H57" s="1">
        <v>4</v>
      </c>
      <c r="I57" s="1">
        <v>2.25</v>
      </c>
      <c r="J57" s="1">
        <v>5.0000000000000001E-3</v>
      </c>
      <c r="K57" s="2">
        <f t="shared" si="18"/>
        <v>99.992824339839274</v>
      </c>
      <c r="L57" s="2">
        <f t="shared" si="8"/>
        <v>99.996375498368977</v>
      </c>
      <c r="M57">
        <f t="shared" si="19"/>
        <v>99.945355191256837</v>
      </c>
    </row>
    <row r="58" spans="1:13" hidden="1" x14ac:dyDescent="0.25">
      <c r="A58" s="1">
        <v>2019</v>
      </c>
      <c r="B58" s="1">
        <v>340</v>
      </c>
      <c r="C58" s="1">
        <v>30</v>
      </c>
      <c r="D58" s="1">
        <v>30</v>
      </c>
      <c r="E58" s="1">
        <v>4</v>
      </c>
      <c r="F58" s="1">
        <v>195</v>
      </c>
      <c r="G58" s="1" t="s">
        <v>9</v>
      </c>
      <c r="H58" s="1">
        <v>1</v>
      </c>
      <c r="I58" s="1">
        <v>0</v>
      </c>
      <c r="J58" s="1">
        <v>0</v>
      </c>
      <c r="K58" s="2">
        <f t="shared" si="18"/>
        <v>100</v>
      </c>
      <c r="L58" s="2">
        <f t="shared" si="8"/>
        <v>100</v>
      </c>
      <c r="M58">
        <f t="shared" ref="M58:M61" si="20">(1-(J58/20.41))*100</f>
        <v>100</v>
      </c>
    </row>
    <row r="59" spans="1:13" hidden="1" x14ac:dyDescent="0.25">
      <c r="A59" s="1">
        <v>2019</v>
      </c>
      <c r="B59" s="1">
        <v>340</v>
      </c>
      <c r="C59" s="1">
        <v>30</v>
      </c>
      <c r="D59" s="1">
        <v>30</v>
      </c>
      <c r="E59" s="1">
        <v>4</v>
      </c>
      <c r="F59" s="1">
        <v>195</v>
      </c>
      <c r="G59" s="1" t="s">
        <v>9</v>
      </c>
      <c r="H59" s="1">
        <v>2</v>
      </c>
      <c r="I59" s="1">
        <v>3.25</v>
      </c>
      <c r="J59" s="1">
        <v>5.0000000000000001E-3</v>
      </c>
      <c r="K59" s="2">
        <f t="shared" si="18"/>
        <v>99.992824339839274</v>
      </c>
      <c r="L59" s="2">
        <f t="shared" si="8"/>
        <v>99.996375498368977</v>
      </c>
      <c r="M59">
        <f t="shared" si="20"/>
        <v>99.975502204801572</v>
      </c>
    </row>
    <row r="60" spans="1:13" hidden="1" x14ac:dyDescent="0.25">
      <c r="A60" s="1">
        <v>2019</v>
      </c>
      <c r="B60" s="1">
        <v>340</v>
      </c>
      <c r="C60" s="1">
        <v>30</v>
      </c>
      <c r="D60" s="1">
        <v>30</v>
      </c>
      <c r="E60" s="1">
        <v>4</v>
      </c>
      <c r="F60" s="1">
        <v>195</v>
      </c>
      <c r="G60" s="1" t="s">
        <v>9</v>
      </c>
      <c r="H60" s="1">
        <v>3</v>
      </c>
      <c r="I60" s="1">
        <v>7</v>
      </c>
      <c r="J60" s="1">
        <v>7.4999999999999997E-3</v>
      </c>
      <c r="K60" s="2">
        <f t="shared" si="18"/>
        <v>99.989236509758896</v>
      </c>
      <c r="L60" s="2">
        <f t="shared" si="8"/>
        <v>99.994563247553458</v>
      </c>
      <c r="M60">
        <f t="shared" si="20"/>
        <v>99.963253307202351</v>
      </c>
    </row>
    <row r="61" spans="1:13" hidden="1" x14ac:dyDescent="0.25">
      <c r="A61" s="1">
        <v>2019</v>
      </c>
      <c r="B61" s="1">
        <v>340</v>
      </c>
      <c r="C61" s="1">
        <v>30</v>
      </c>
      <c r="D61" s="1">
        <v>30</v>
      </c>
      <c r="E61" s="1">
        <v>4</v>
      </c>
      <c r="F61" s="1">
        <v>195</v>
      </c>
      <c r="G61" s="1" t="s">
        <v>9</v>
      </c>
      <c r="H61" s="1">
        <v>4</v>
      </c>
      <c r="I61" s="1">
        <v>3.25</v>
      </c>
      <c r="J61" s="1">
        <v>2.5000000000000001E-3</v>
      </c>
      <c r="K61" s="2">
        <f t="shared" si="18"/>
        <v>99.996412169919637</v>
      </c>
      <c r="L61" s="2">
        <f t="shared" si="8"/>
        <v>99.998187749184481</v>
      </c>
      <c r="M61">
        <f t="shared" si="20"/>
        <v>99.987751102400779</v>
      </c>
    </row>
    <row r="62" spans="1:13" hidden="1" x14ac:dyDescent="0.25">
      <c r="A62" s="1">
        <v>2019</v>
      </c>
      <c r="B62" s="1">
        <v>340</v>
      </c>
      <c r="C62" s="1">
        <v>30</v>
      </c>
      <c r="D62" s="1">
        <v>30</v>
      </c>
      <c r="E62" s="1">
        <v>4</v>
      </c>
      <c r="F62" s="1">
        <v>195</v>
      </c>
      <c r="G62" s="1" t="s">
        <v>10</v>
      </c>
      <c r="H62" s="1">
        <v>1</v>
      </c>
      <c r="I62" s="1">
        <v>73.5</v>
      </c>
      <c r="J62" s="1">
        <v>67.25</v>
      </c>
      <c r="K62" s="2">
        <f>(1-(J62/69.68))*100</f>
        <v>3.4873708381171209</v>
      </c>
      <c r="L62" s="2">
        <f t="shared" si="8"/>
        <v>51.250453062703883</v>
      </c>
      <c r="M62">
        <f t="shared" ref="M62:M65" si="21">(1-(J62/137.95))*100</f>
        <v>51.250453062703883</v>
      </c>
    </row>
    <row r="63" spans="1:13" hidden="1" x14ac:dyDescent="0.25">
      <c r="A63" s="1">
        <v>2019</v>
      </c>
      <c r="B63" s="1">
        <v>340</v>
      </c>
      <c r="C63" s="1">
        <v>30</v>
      </c>
      <c r="D63" s="1">
        <v>30</v>
      </c>
      <c r="E63" s="1">
        <v>4</v>
      </c>
      <c r="F63" s="1">
        <v>195</v>
      </c>
      <c r="G63" s="1" t="s">
        <v>10</v>
      </c>
      <c r="H63" s="1">
        <v>2</v>
      </c>
      <c r="I63" s="1">
        <v>71.5</v>
      </c>
      <c r="J63" s="1">
        <v>68.569999999999993</v>
      </c>
      <c r="K63" s="2">
        <f t="shared" si="18"/>
        <v>1.592996555683146</v>
      </c>
      <c r="L63" s="2">
        <f t="shared" si="8"/>
        <v>50.293584632113088</v>
      </c>
      <c r="M63">
        <f t="shared" si="21"/>
        <v>50.293584632113088</v>
      </c>
    </row>
    <row r="64" spans="1:13" hidden="1" x14ac:dyDescent="0.25">
      <c r="A64" s="1">
        <v>2019</v>
      </c>
      <c r="B64" s="1">
        <v>340</v>
      </c>
      <c r="C64" s="1">
        <v>30</v>
      </c>
      <c r="D64" s="1">
        <v>30</v>
      </c>
      <c r="E64" s="1">
        <v>4</v>
      </c>
      <c r="F64" s="1">
        <v>195</v>
      </c>
      <c r="G64" s="1" t="s">
        <v>10</v>
      </c>
      <c r="H64" s="1">
        <v>3</v>
      </c>
      <c r="I64" s="1">
        <v>67.25</v>
      </c>
      <c r="J64" s="1">
        <v>65.41</v>
      </c>
      <c r="K64" s="2">
        <f t="shared" si="18"/>
        <v>6.1280137772675269</v>
      </c>
      <c r="L64" s="2">
        <f t="shared" si="8"/>
        <v>52.584269662921344</v>
      </c>
      <c r="M64">
        <f t="shared" si="21"/>
        <v>52.584269662921344</v>
      </c>
    </row>
    <row r="65" spans="1:13" hidden="1" x14ac:dyDescent="0.25">
      <c r="A65" s="1">
        <v>2019</v>
      </c>
      <c r="B65" s="1">
        <v>340</v>
      </c>
      <c r="C65" s="1">
        <v>30</v>
      </c>
      <c r="D65" s="1">
        <v>30</v>
      </c>
      <c r="E65" s="1">
        <v>4</v>
      </c>
      <c r="F65" s="1">
        <v>195</v>
      </c>
      <c r="G65" s="1" t="s">
        <v>10</v>
      </c>
      <c r="H65" s="1">
        <v>4</v>
      </c>
      <c r="I65" s="1">
        <v>65.75</v>
      </c>
      <c r="J65" s="1">
        <v>77.510000000000005</v>
      </c>
      <c r="K65" s="2">
        <v>0</v>
      </c>
      <c r="L65" s="2">
        <f t="shared" si="8"/>
        <v>43.812975715839066</v>
      </c>
      <c r="M65">
        <f t="shared" si="21"/>
        <v>43.812975715839066</v>
      </c>
    </row>
    <row r="66" spans="1:13" hidden="1" x14ac:dyDescent="0.25">
      <c r="A66" s="1">
        <v>2019</v>
      </c>
      <c r="B66" s="1">
        <v>472</v>
      </c>
      <c r="C66" s="1">
        <v>40</v>
      </c>
      <c r="D66" s="1">
        <v>40</v>
      </c>
      <c r="E66" s="1">
        <v>5</v>
      </c>
      <c r="F66" s="1">
        <v>205</v>
      </c>
      <c r="G66" s="1" t="s">
        <v>6</v>
      </c>
      <c r="H66" s="1">
        <v>1</v>
      </c>
      <c r="I66" s="1">
        <v>7.25</v>
      </c>
      <c r="J66" s="1">
        <v>0.01</v>
      </c>
      <c r="K66" s="2">
        <f>(1-(J66/30.55))*100</f>
        <v>99.967266775777418</v>
      </c>
      <c r="L66" s="2">
        <f t="shared" si="8"/>
        <v>99.992750996737939</v>
      </c>
      <c r="M66">
        <f t="shared" ref="M66:M69" si="22">(1-(J66/14.37))*100</f>
        <v>99.930410577592212</v>
      </c>
    </row>
    <row r="67" spans="1:13" hidden="1" x14ac:dyDescent="0.25">
      <c r="A67" s="1">
        <v>2019</v>
      </c>
      <c r="B67" s="1">
        <v>472</v>
      </c>
      <c r="C67" s="1">
        <v>40</v>
      </c>
      <c r="D67" s="1">
        <v>40</v>
      </c>
      <c r="E67" s="1">
        <v>5</v>
      </c>
      <c r="F67" s="1">
        <v>205</v>
      </c>
      <c r="G67" s="1" t="s">
        <v>6</v>
      </c>
      <c r="H67" s="1">
        <v>2</v>
      </c>
      <c r="I67" s="1">
        <v>9.5</v>
      </c>
      <c r="J67" s="1">
        <v>1.2500000000000001E-2</v>
      </c>
      <c r="K67" s="2">
        <f t="shared" ref="K67:K81" si="23">(1-(J67/30.55))*100</f>
        <v>99.959083469721762</v>
      </c>
      <c r="L67" s="2">
        <f t="shared" si="8"/>
        <v>99.990938745922435</v>
      </c>
      <c r="M67">
        <f t="shared" si="22"/>
        <v>99.913013221990255</v>
      </c>
    </row>
    <row r="68" spans="1:13" hidden="1" x14ac:dyDescent="0.25">
      <c r="A68" s="1">
        <v>2019</v>
      </c>
      <c r="B68" s="1">
        <v>472</v>
      </c>
      <c r="C68" s="1">
        <v>40</v>
      </c>
      <c r="D68" s="1">
        <v>40</v>
      </c>
      <c r="E68" s="1">
        <v>5</v>
      </c>
      <c r="F68" s="1">
        <v>205</v>
      </c>
      <c r="G68" s="1" t="s">
        <v>6</v>
      </c>
      <c r="H68" s="1">
        <v>3</v>
      </c>
      <c r="I68" s="1">
        <v>9</v>
      </c>
      <c r="J68" s="1">
        <v>0.01</v>
      </c>
      <c r="K68" s="2">
        <f t="shared" si="23"/>
        <v>99.967266775777418</v>
      </c>
      <c r="L68" s="2">
        <f t="shared" si="8"/>
        <v>99.992750996737939</v>
      </c>
      <c r="M68">
        <f t="shared" si="22"/>
        <v>99.930410577592212</v>
      </c>
    </row>
    <row r="69" spans="1:13" hidden="1" x14ac:dyDescent="0.25">
      <c r="A69" s="1">
        <v>2019</v>
      </c>
      <c r="B69" s="1">
        <v>472</v>
      </c>
      <c r="C69" s="1">
        <v>40</v>
      </c>
      <c r="D69" s="1">
        <v>40</v>
      </c>
      <c r="E69" s="1">
        <v>5</v>
      </c>
      <c r="F69" s="1">
        <v>205</v>
      </c>
      <c r="G69" s="1" t="s">
        <v>6</v>
      </c>
      <c r="H69" s="1">
        <v>4</v>
      </c>
      <c r="I69" s="1">
        <v>6.25</v>
      </c>
      <c r="J69" s="1">
        <v>0.01</v>
      </c>
      <c r="K69" s="2">
        <f t="shared" si="23"/>
        <v>99.967266775777418</v>
      </c>
      <c r="L69" s="2">
        <f t="shared" si="8"/>
        <v>99.992750996737939</v>
      </c>
      <c r="M69">
        <f t="shared" si="22"/>
        <v>99.930410577592212</v>
      </c>
    </row>
    <row r="70" spans="1:13" hidden="1" x14ac:dyDescent="0.25">
      <c r="A70" s="1">
        <v>2019</v>
      </c>
      <c r="B70" s="1">
        <v>472</v>
      </c>
      <c r="C70" s="1">
        <v>40</v>
      </c>
      <c r="D70" s="1">
        <v>40</v>
      </c>
      <c r="E70" s="1">
        <v>5</v>
      </c>
      <c r="F70" s="1">
        <v>205</v>
      </c>
      <c r="G70" s="1" t="s">
        <v>8</v>
      </c>
      <c r="H70" s="1">
        <v>1</v>
      </c>
      <c r="I70" s="1">
        <v>0</v>
      </c>
      <c r="J70" s="1">
        <v>0</v>
      </c>
      <c r="K70" s="2">
        <f t="shared" si="23"/>
        <v>100</v>
      </c>
      <c r="L70" s="2">
        <f t="shared" si="8"/>
        <v>100</v>
      </c>
      <c r="M70">
        <f t="shared" ref="M70:M73" si="24">(1-(J70/9.15))*100</f>
        <v>100</v>
      </c>
    </row>
    <row r="71" spans="1:13" hidden="1" x14ac:dyDescent="0.25">
      <c r="A71" s="1">
        <v>2019</v>
      </c>
      <c r="B71" s="1">
        <v>472</v>
      </c>
      <c r="C71" s="1">
        <v>40</v>
      </c>
      <c r="D71" s="1">
        <v>40</v>
      </c>
      <c r="E71" s="1">
        <v>5</v>
      </c>
      <c r="F71" s="1">
        <v>205</v>
      </c>
      <c r="G71" s="1" t="s">
        <v>8</v>
      </c>
      <c r="H71" s="1">
        <v>2</v>
      </c>
      <c r="I71" s="1">
        <v>3.75</v>
      </c>
      <c r="J71" s="1">
        <v>7.4999999999999997E-3</v>
      </c>
      <c r="K71" s="2">
        <f t="shared" si="23"/>
        <v>99.97545008183306</v>
      </c>
      <c r="L71" s="2">
        <f t="shared" si="8"/>
        <v>99.994563247553458</v>
      </c>
      <c r="M71">
        <f t="shared" si="24"/>
        <v>99.918032786885249</v>
      </c>
    </row>
    <row r="72" spans="1:13" hidden="1" x14ac:dyDescent="0.25">
      <c r="A72" s="1">
        <v>2019</v>
      </c>
      <c r="B72" s="1">
        <v>472</v>
      </c>
      <c r="C72" s="1">
        <v>40</v>
      </c>
      <c r="D72" s="1">
        <v>40</v>
      </c>
      <c r="E72" s="1">
        <v>5</v>
      </c>
      <c r="F72" s="1">
        <v>205</v>
      </c>
      <c r="G72" s="1" t="s">
        <v>8</v>
      </c>
      <c r="H72" s="1">
        <v>3</v>
      </c>
      <c r="I72" s="1">
        <v>0</v>
      </c>
      <c r="J72" s="1">
        <v>0</v>
      </c>
      <c r="K72" s="2">
        <f t="shared" si="23"/>
        <v>100</v>
      </c>
      <c r="L72" s="2">
        <f t="shared" si="8"/>
        <v>100</v>
      </c>
      <c r="M72">
        <f t="shared" si="24"/>
        <v>100</v>
      </c>
    </row>
    <row r="73" spans="1:13" hidden="1" x14ac:dyDescent="0.25">
      <c r="A73" s="1">
        <v>2019</v>
      </c>
      <c r="B73" s="1">
        <v>472</v>
      </c>
      <c r="C73" s="1">
        <v>40</v>
      </c>
      <c r="D73" s="1">
        <v>40</v>
      </c>
      <c r="E73" s="1">
        <v>5</v>
      </c>
      <c r="F73" s="1">
        <v>205</v>
      </c>
      <c r="G73" s="1" t="s">
        <v>8</v>
      </c>
      <c r="H73" s="1">
        <v>4</v>
      </c>
      <c r="I73" s="1">
        <v>0</v>
      </c>
      <c r="J73" s="1">
        <v>0</v>
      </c>
      <c r="K73" s="2">
        <f t="shared" si="23"/>
        <v>100</v>
      </c>
      <c r="L73" s="2">
        <f t="shared" si="8"/>
        <v>100</v>
      </c>
      <c r="M73">
        <f t="shared" si="24"/>
        <v>100</v>
      </c>
    </row>
    <row r="74" spans="1:13" hidden="1" x14ac:dyDescent="0.25">
      <c r="A74" s="1">
        <v>2019</v>
      </c>
      <c r="B74" s="1">
        <v>472</v>
      </c>
      <c r="C74" s="1">
        <v>40</v>
      </c>
      <c r="D74" s="1">
        <v>40</v>
      </c>
      <c r="E74" s="1">
        <v>5</v>
      </c>
      <c r="F74" s="1">
        <v>205</v>
      </c>
      <c r="G74" s="1" t="s">
        <v>9</v>
      </c>
      <c r="H74" s="1">
        <v>1</v>
      </c>
      <c r="I74" s="1">
        <v>0</v>
      </c>
      <c r="J74" s="1">
        <v>0</v>
      </c>
      <c r="K74" s="2">
        <f t="shared" si="23"/>
        <v>100</v>
      </c>
      <c r="L74" s="2">
        <f t="shared" si="8"/>
        <v>100</v>
      </c>
      <c r="M74">
        <f t="shared" ref="M74:M77" si="25">(1-(J74/20.41))*100</f>
        <v>100</v>
      </c>
    </row>
    <row r="75" spans="1:13" hidden="1" x14ac:dyDescent="0.25">
      <c r="A75" s="1">
        <v>2019</v>
      </c>
      <c r="B75" s="1">
        <v>472</v>
      </c>
      <c r="C75" s="1">
        <v>40</v>
      </c>
      <c r="D75" s="1">
        <v>40</v>
      </c>
      <c r="E75" s="1">
        <v>5</v>
      </c>
      <c r="F75" s="1">
        <v>205</v>
      </c>
      <c r="G75" s="1" t="s">
        <v>9</v>
      </c>
      <c r="H75" s="1">
        <v>2</v>
      </c>
      <c r="I75" s="1">
        <v>1.75</v>
      </c>
      <c r="J75" s="1">
        <v>2.5000000000000001E-3</v>
      </c>
      <c r="K75" s="2">
        <f t="shared" si="23"/>
        <v>99.991816693944358</v>
      </c>
      <c r="L75" s="2">
        <f t="shared" si="8"/>
        <v>99.998187749184481</v>
      </c>
      <c r="M75">
        <f t="shared" si="25"/>
        <v>99.987751102400779</v>
      </c>
    </row>
    <row r="76" spans="1:13" hidden="1" x14ac:dyDescent="0.25">
      <c r="A76" s="1">
        <v>2019</v>
      </c>
      <c r="B76" s="1">
        <v>472</v>
      </c>
      <c r="C76" s="1">
        <v>40</v>
      </c>
      <c r="D76" s="1">
        <v>40</v>
      </c>
      <c r="E76" s="1">
        <v>5</v>
      </c>
      <c r="F76" s="1">
        <v>205</v>
      </c>
      <c r="G76" s="1" t="s">
        <v>9</v>
      </c>
      <c r="H76" s="1">
        <v>3</v>
      </c>
      <c r="I76" s="1">
        <v>0</v>
      </c>
      <c r="J76" s="1">
        <v>0</v>
      </c>
      <c r="K76" s="2">
        <f t="shared" si="23"/>
        <v>100</v>
      </c>
      <c r="L76" s="2">
        <f t="shared" si="8"/>
        <v>100</v>
      </c>
      <c r="M76">
        <f t="shared" si="25"/>
        <v>100</v>
      </c>
    </row>
    <row r="77" spans="1:13" hidden="1" x14ac:dyDescent="0.25">
      <c r="A77" s="1">
        <v>2019</v>
      </c>
      <c r="B77" s="1">
        <v>472</v>
      </c>
      <c r="C77" s="1">
        <v>40</v>
      </c>
      <c r="D77" s="1">
        <v>40</v>
      </c>
      <c r="E77" s="1">
        <v>5</v>
      </c>
      <c r="F77" s="1">
        <v>205</v>
      </c>
      <c r="G77" s="1" t="s">
        <v>9</v>
      </c>
      <c r="H77" s="1">
        <v>4</v>
      </c>
      <c r="I77" s="1">
        <v>2.75</v>
      </c>
      <c r="J77" s="1">
        <v>5.0000000000000001E-3</v>
      </c>
      <c r="K77" s="2">
        <f t="shared" si="23"/>
        <v>99.983633387888702</v>
      </c>
      <c r="L77" s="2">
        <f t="shared" si="8"/>
        <v>99.996375498368977</v>
      </c>
      <c r="M77">
        <f t="shared" si="25"/>
        <v>99.975502204801572</v>
      </c>
    </row>
    <row r="78" spans="1:13" hidden="1" x14ac:dyDescent="0.25">
      <c r="A78" s="1">
        <v>2019</v>
      </c>
      <c r="B78" s="1">
        <v>472</v>
      </c>
      <c r="C78" s="1">
        <v>40</v>
      </c>
      <c r="D78" s="1">
        <v>40</v>
      </c>
      <c r="E78" s="1">
        <v>5</v>
      </c>
      <c r="F78" s="1">
        <v>205</v>
      </c>
      <c r="G78" s="1" t="s">
        <v>10</v>
      </c>
      <c r="H78" s="1">
        <v>1</v>
      </c>
      <c r="I78" s="1">
        <v>53.25</v>
      </c>
      <c r="J78" s="1">
        <v>30.8</v>
      </c>
      <c r="K78" s="2">
        <f>(1-(J78/30.55))*100</f>
        <v>-0.81833060556464332</v>
      </c>
      <c r="L78" s="2">
        <f t="shared" si="8"/>
        <v>77.673069952881477</v>
      </c>
      <c r="M78">
        <f t="shared" ref="M78:M81" si="26">(1-(J78/137.95))*100</f>
        <v>77.673069952881477</v>
      </c>
    </row>
    <row r="79" spans="1:13" hidden="1" x14ac:dyDescent="0.25">
      <c r="A79" s="1">
        <v>2019</v>
      </c>
      <c r="B79" s="1">
        <v>472</v>
      </c>
      <c r="C79" s="1">
        <v>40</v>
      </c>
      <c r="D79" s="1">
        <v>40</v>
      </c>
      <c r="E79" s="1">
        <v>5</v>
      </c>
      <c r="F79" s="1">
        <v>205</v>
      </c>
      <c r="G79" s="1" t="s">
        <v>10</v>
      </c>
      <c r="H79" s="1">
        <v>2</v>
      </c>
      <c r="I79" s="1">
        <v>52.75</v>
      </c>
      <c r="J79" s="1">
        <v>33.81</v>
      </c>
      <c r="K79" s="2">
        <v>0</v>
      </c>
      <c r="L79" s="2">
        <f t="shared" si="8"/>
        <v>75.491119971003982</v>
      </c>
      <c r="M79">
        <f t="shared" si="26"/>
        <v>75.491119971003982</v>
      </c>
    </row>
    <row r="80" spans="1:13" hidden="1" x14ac:dyDescent="0.25">
      <c r="A80" s="1">
        <v>2019</v>
      </c>
      <c r="B80" s="1">
        <v>472</v>
      </c>
      <c r="C80" s="1">
        <v>40</v>
      </c>
      <c r="D80" s="1">
        <v>40</v>
      </c>
      <c r="E80" s="1">
        <v>5</v>
      </c>
      <c r="F80" s="1">
        <v>205</v>
      </c>
      <c r="G80" s="1" t="s">
        <v>10</v>
      </c>
      <c r="H80" s="1">
        <v>3</v>
      </c>
      <c r="I80" s="1">
        <v>47.5</v>
      </c>
      <c r="J80" s="1">
        <v>27.84</v>
      </c>
      <c r="K80" s="2">
        <f t="shared" si="23"/>
        <v>8.8707037643207869</v>
      </c>
      <c r="L80" s="2">
        <f t="shared" si="8"/>
        <v>79.81877491844871</v>
      </c>
      <c r="M80">
        <f t="shared" si="26"/>
        <v>79.81877491844871</v>
      </c>
    </row>
    <row r="81" spans="1:13" hidden="1" x14ac:dyDescent="0.25">
      <c r="A81" s="1">
        <v>2019</v>
      </c>
      <c r="B81" s="1">
        <v>472</v>
      </c>
      <c r="C81" s="1">
        <v>40</v>
      </c>
      <c r="D81" s="1">
        <v>40</v>
      </c>
      <c r="E81" s="1">
        <v>5</v>
      </c>
      <c r="F81" s="1">
        <v>205</v>
      </c>
      <c r="G81" s="1" t="s">
        <v>10</v>
      </c>
      <c r="H81" s="1">
        <v>4</v>
      </c>
      <c r="I81" s="1">
        <v>52.75</v>
      </c>
      <c r="J81" s="1">
        <v>29.77</v>
      </c>
      <c r="K81" s="2">
        <f t="shared" si="23"/>
        <v>2.5531914893617058</v>
      </c>
      <c r="L81" s="2">
        <f t="shared" si="8"/>
        <v>78.419717288872775</v>
      </c>
      <c r="M81">
        <f t="shared" si="26"/>
        <v>78.419717288872775</v>
      </c>
    </row>
    <row r="82" spans="1:13" x14ac:dyDescent="0.25">
      <c r="A82" s="1">
        <v>2020</v>
      </c>
      <c r="B82" s="1">
        <v>0</v>
      </c>
      <c r="C82" s="1">
        <v>0</v>
      </c>
      <c r="D82" s="1">
        <v>1</v>
      </c>
      <c r="E82" s="1">
        <v>1</v>
      </c>
      <c r="F82" s="1">
        <v>161</v>
      </c>
      <c r="G82" s="1" t="s">
        <v>6</v>
      </c>
      <c r="H82" s="1">
        <v>1</v>
      </c>
      <c r="I82" s="1">
        <v>108.5</v>
      </c>
      <c r="J82" s="1">
        <v>17.670000000000002</v>
      </c>
      <c r="K82" s="2">
        <f>(1-(J82/470.27))*100</f>
        <v>96.242584047462103</v>
      </c>
      <c r="L82" s="2">
        <f>(1-(J82/470.27))*100</f>
        <v>96.242584047462103</v>
      </c>
      <c r="M82">
        <f>(1-(J82/14.51))*100</f>
        <v>-21.778084079944882</v>
      </c>
    </row>
    <row r="83" spans="1:13" x14ac:dyDescent="0.25">
      <c r="A83" s="1">
        <v>2020</v>
      </c>
      <c r="B83" s="1">
        <v>0</v>
      </c>
      <c r="C83" s="1">
        <v>0</v>
      </c>
      <c r="D83" s="1">
        <v>1</v>
      </c>
      <c r="E83" s="1">
        <v>1</v>
      </c>
      <c r="F83" s="1">
        <v>161</v>
      </c>
      <c r="G83" s="1" t="s">
        <v>6</v>
      </c>
      <c r="H83" s="1">
        <v>2</v>
      </c>
      <c r="I83" s="1">
        <v>81</v>
      </c>
      <c r="J83" s="1">
        <v>10.1</v>
      </c>
      <c r="K83" s="2">
        <f>(1-(J83/470.27))*100</f>
        <v>97.852297616263002</v>
      </c>
      <c r="L83" s="2">
        <f>(1-(J83/470.27))*100</f>
        <v>97.852297616263002</v>
      </c>
      <c r="M83">
        <f t="shared" ref="M83:M105" si="27">(1-(J83/14.51))*100</f>
        <v>30.392832529290146</v>
      </c>
    </row>
    <row r="84" spans="1:13" x14ac:dyDescent="0.25">
      <c r="A84" s="1">
        <v>2020</v>
      </c>
      <c r="B84" s="1">
        <v>0</v>
      </c>
      <c r="C84" s="1">
        <v>0</v>
      </c>
      <c r="D84" s="1">
        <v>1</v>
      </c>
      <c r="E84" s="1">
        <v>1</v>
      </c>
      <c r="F84" s="1">
        <v>161</v>
      </c>
      <c r="G84" s="1" t="s">
        <v>6</v>
      </c>
      <c r="H84" s="1">
        <v>3</v>
      </c>
      <c r="I84" s="1">
        <v>106.25</v>
      </c>
      <c r="J84" s="1">
        <v>11.7</v>
      </c>
      <c r="K84" s="2">
        <f>(1-(J84/470.27))*100</f>
        <v>97.512067535670994</v>
      </c>
      <c r="L84" s="2">
        <f>(1-(J84/470.27))*100</f>
        <v>97.512067535670994</v>
      </c>
      <c r="M84">
        <f t="shared" si="27"/>
        <v>19.365954514128191</v>
      </c>
    </row>
    <row r="85" spans="1:13" x14ac:dyDescent="0.25">
      <c r="A85" s="1">
        <v>2020</v>
      </c>
      <c r="B85" s="1">
        <v>0</v>
      </c>
      <c r="C85" s="1">
        <v>0</v>
      </c>
      <c r="D85" s="1">
        <v>1</v>
      </c>
      <c r="E85" s="1">
        <v>1</v>
      </c>
      <c r="F85" s="1">
        <v>161</v>
      </c>
      <c r="G85" s="1" t="s">
        <v>6</v>
      </c>
      <c r="H85" s="1">
        <v>4</v>
      </c>
      <c r="I85" s="1">
        <v>126</v>
      </c>
      <c r="J85" s="1">
        <v>18.59</v>
      </c>
      <c r="K85" s="2">
        <f>(1-(J85/470.27))*100</f>
        <v>96.046951751121696</v>
      </c>
      <c r="L85" s="2">
        <f>(1-(J85/470.27))*100</f>
        <v>96.046951751121696</v>
      </c>
      <c r="M85">
        <v>0</v>
      </c>
    </row>
    <row r="86" spans="1:13" x14ac:dyDescent="0.25">
      <c r="A86" s="1">
        <v>2020</v>
      </c>
      <c r="B86" s="1">
        <v>99</v>
      </c>
      <c r="C86" s="1">
        <v>10</v>
      </c>
      <c r="D86" s="1">
        <v>10</v>
      </c>
      <c r="E86" s="1">
        <v>2</v>
      </c>
      <c r="F86" s="1">
        <v>171</v>
      </c>
      <c r="G86" s="1" t="s">
        <v>6</v>
      </c>
      <c r="H86" s="1">
        <v>1</v>
      </c>
      <c r="I86" s="1">
        <v>115</v>
      </c>
      <c r="J86" s="1">
        <v>9.4600000000000009</v>
      </c>
      <c r="K86" s="2">
        <f>(1-(J86/213.35))*100</f>
        <v>95.565971408483705</v>
      </c>
      <c r="L86" s="2">
        <f>(1-(J86/470.27))*100</f>
        <v>97.98838964849979</v>
      </c>
      <c r="M86">
        <f t="shared" si="27"/>
        <v>34.803583735354927</v>
      </c>
    </row>
    <row r="87" spans="1:13" x14ac:dyDescent="0.25">
      <c r="A87" s="1">
        <v>2020</v>
      </c>
      <c r="B87" s="1">
        <v>99</v>
      </c>
      <c r="C87" s="1">
        <v>10</v>
      </c>
      <c r="D87" s="1">
        <v>10</v>
      </c>
      <c r="E87" s="1">
        <v>2</v>
      </c>
      <c r="F87" s="1">
        <v>171</v>
      </c>
      <c r="G87" s="1" t="s">
        <v>6</v>
      </c>
      <c r="H87" s="1">
        <v>2</v>
      </c>
      <c r="I87" s="1">
        <v>85.25</v>
      </c>
      <c r="J87" s="1">
        <v>5.87</v>
      </c>
      <c r="K87" s="2">
        <f>(1-(J87/213.35))*100</f>
        <v>97.248652449027418</v>
      </c>
      <c r="L87" s="2">
        <f>(1-(J87/470.27))*100</f>
        <v>98.751780891828105</v>
      </c>
      <c r="M87">
        <f t="shared" si="27"/>
        <v>59.545141281874571</v>
      </c>
    </row>
    <row r="88" spans="1:13" x14ac:dyDescent="0.25">
      <c r="A88" s="1">
        <v>2020</v>
      </c>
      <c r="B88" s="1">
        <v>99</v>
      </c>
      <c r="C88" s="1">
        <v>10</v>
      </c>
      <c r="D88" s="1">
        <v>10</v>
      </c>
      <c r="E88" s="1">
        <v>2</v>
      </c>
      <c r="F88" s="1">
        <v>171</v>
      </c>
      <c r="G88" s="1" t="s">
        <v>6</v>
      </c>
      <c r="H88" s="1">
        <v>3</v>
      </c>
      <c r="I88" s="1">
        <v>75</v>
      </c>
      <c r="J88" s="1">
        <v>4.18</v>
      </c>
      <c r="K88" s="2">
        <f>(1-(J88/213.35))*100</f>
        <v>98.040778064213725</v>
      </c>
      <c r="L88" s="2">
        <f>(1-(J88/470.27))*100</f>
        <v>99.111148914453395</v>
      </c>
      <c r="M88">
        <f t="shared" si="27"/>
        <v>71.19228118538939</v>
      </c>
    </row>
    <row r="89" spans="1:13" x14ac:dyDescent="0.25">
      <c r="A89" s="1">
        <v>2020</v>
      </c>
      <c r="B89" s="1">
        <v>99</v>
      </c>
      <c r="C89" s="1">
        <v>10</v>
      </c>
      <c r="D89" s="1">
        <v>10</v>
      </c>
      <c r="E89" s="1">
        <v>2</v>
      </c>
      <c r="F89" s="1">
        <v>171</v>
      </c>
      <c r="G89" s="1" t="s">
        <v>6</v>
      </c>
      <c r="H89" s="1">
        <v>4</v>
      </c>
      <c r="I89" s="1">
        <v>91</v>
      </c>
      <c r="J89" s="1">
        <v>5.34</v>
      </c>
      <c r="K89" s="2">
        <f>(1-(J89/213.35))*100</f>
        <v>97.497070541363968</v>
      </c>
      <c r="L89" s="2">
        <f>(1-(J89/470.27))*100</f>
        <v>98.864482106024198</v>
      </c>
      <c r="M89">
        <f t="shared" si="27"/>
        <v>63.197794624396963</v>
      </c>
    </row>
    <row r="90" spans="1:13" x14ac:dyDescent="0.25">
      <c r="A90" s="1">
        <v>2020</v>
      </c>
      <c r="B90" s="1">
        <v>204</v>
      </c>
      <c r="C90" s="1">
        <v>20</v>
      </c>
      <c r="D90" s="1">
        <v>20</v>
      </c>
      <c r="E90" s="1">
        <v>3</v>
      </c>
      <c r="F90" s="1">
        <v>181</v>
      </c>
      <c r="G90" s="1" t="s">
        <v>6</v>
      </c>
      <c r="H90" s="1">
        <v>1</v>
      </c>
      <c r="I90" s="1">
        <v>65</v>
      </c>
      <c r="J90" s="1">
        <v>1.57</v>
      </c>
      <c r="K90" s="2">
        <f>(1-(J90/194.16))*100</f>
        <v>99.191388545529463</v>
      </c>
      <c r="L90" s="2">
        <f>(1-(J90/470.27))*100</f>
        <v>99.666149233419105</v>
      </c>
      <c r="M90">
        <f t="shared" si="27"/>
        <v>89.179875947622335</v>
      </c>
    </row>
    <row r="91" spans="1:13" x14ac:dyDescent="0.25">
      <c r="A91" s="1">
        <v>2020</v>
      </c>
      <c r="B91" s="1">
        <v>204</v>
      </c>
      <c r="C91" s="1">
        <v>20</v>
      </c>
      <c r="D91" s="1">
        <v>20</v>
      </c>
      <c r="E91" s="1">
        <v>3</v>
      </c>
      <c r="F91" s="1">
        <v>181</v>
      </c>
      <c r="G91" s="1" t="s">
        <v>6</v>
      </c>
      <c r="H91" s="1">
        <v>2</v>
      </c>
      <c r="I91" s="1">
        <v>87.5</v>
      </c>
      <c r="J91" s="1">
        <v>3.87</v>
      </c>
      <c r="K91" s="2">
        <f>(1-(J91/194.16))*100</f>
        <v>98.006798516687269</v>
      </c>
      <c r="L91" s="2">
        <f>(1-(J91/470.27))*100</f>
        <v>99.177068492568097</v>
      </c>
      <c r="M91">
        <f t="shared" si="27"/>
        <v>73.328738800827026</v>
      </c>
    </row>
    <row r="92" spans="1:13" x14ac:dyDescent="0.25">
      <c r="A92" s="1">
        <v>2020</v>
      </c>
      <c r="B92" s="1">
        <v>204</v>
      </c>
      <c r="C92" s="1">
        <v>20</v>
      </c>
      <c r="D92" s="1">
        <v>20</v>
      </c>
      <c r="E92" s="1">
        <v>3</v>
      </c>
      <c r="F92" s="1">
        <v>181</v>
      </c>
      <c r="G92" s="1" t="s">
        <v>6</v>
      </c>
      <c r="H92" s="1">
        <v>3</v>
      </c>
      <c r="I92" s="1">
        <v>62.75</v>
      </c>
      <c r="J92" s="1">
        <v>1.79</v>
      </c>
      <c r="K92" s="2">
        <f>(1-(J92/194.16))*100</f>
        <v>99.078079934074992</v>
      </c>
      <c r="L92" s="2">
        <f>(1-(J92/470.27))*100</f>
        <v>99.6193675973377</v>
      </c>
      <c r="M92">
        <f t="shared" si="27"/>
        <v>87.663680220537572</v>
      </c>
    </row>
    <row r="93" spans="1:13" x14ac:dyDescent="0.25">
      <c r="A93" s="1">
        <v>2020</v>
      </c>
      <c r="B93" s="1">
        <v>204</v>
      </c>
      <c r="C93" s="1">
        <v>20</v>
      </c>
      <c r="D93" s="1">
        <v>20</v>
      </c>
      <c r="E93" s="1">
        <v>3</v>
      </c>
      <c r="F93" s="1">
        <v>181</v>
      </c>
      <c r="G93" s="1" t="s">
        <v>6</v>
      </c>
      <c r="H93" s="1">
        <v>4</v>
      </c>
      <c r="I93" s="1">
        <v>34.5</v>
      </c>
      <c r="J93" s="1">
        <v>0.37</v>
      </c>
      <c r="K93" s="2">
        <f>(1-(J93/194.16))*100</f>
        <v>99.809435517099303</v>
      </c>
      <c r="L93" s="2">
        <f>(1-(J93/470.27))*100</f>
        <v>99.9213217938631</v>
      </c>
      <c r="M93">
        <f t="shared" si="27"/>
        <v>97.450034458993798</v>
      </c>
    </row>
    <row r="94" spans="1:13" x14ac:dyDescent="0.25">
      <c r="A94" s="1">
        <v>2020</v>
      </c>
      <c r="B94" s="1">
        <v>347</v>
      </c>
      <c r="C94" s="1">
        <v>30</v>
      </c>
      <c r="D94" s="1">
        <v>30</v>
      </c>
      <c r="E94" s="1">
        <v>4</v>
      </c>
      <c r="F94" s="1">
        <v>191</v>
      </c>
      <c r="G94" s="1" t="s">
        <v>6</v>
      </c>
      <c r="H94" s="1">
        <v>1</v>
      </c>
      <c r="I94" s="1">
        <v>28.5</v>
      </c>
      <c r="J94" s="1">
        <v>0.21</v>
      </c>
      <c r="K94" s="2">
        <f>(1-(J94/160.69))*100</f>
        <v>99.869313585163979</v>
      </c>
      <c r="L94" s="2">
        <f>(1-(J94/470.27))*100</f>
        <v>99.955344801922294</v>
      </c>
      <c r="M94">
        <f t="shared" si="27"/>
        <v>98.552722260509995</v>
      </c>
    </row>
    <row r="95" spans="1:13" x14ac:dyDescent="0.25">
      <c r="A95" s="1">
        <v>2020</v>
      </c>
      <c r="B95" s="1">
        <v>347</v>
      </c>
      <c r="C95" s="1">
        <v>30</v>
      </c>
      <c r="D95" s="1">
        <v>30</v>
      </c>
      <c r="E95" s="1">
        <v>4</v>
      </c>
      <c r="F95" s="1">
        <v>191</v>
      </c>
      <c r="G95" s="1" t="s">
        <v>6</v>
      </c>
      <c r="H95" s="1">
        <v>2</v>
      </c>
      <c r="I95" s="1">
        <v>33</v>
      </c>
      <c r="J95" s="1">
        <v>0.52</v>
      </c>
      <c r="K95" s="2">
        <f>(1-(J95/160.69))*100</f>
        <v>99.676395544215566</v>
      </c>
      <c r="L95" s="2">
        <f>(1-(J95/470.27))*100</f>
        <v>99.889425223807606</v>
      </c>
      <c r="M95">
        <f t="shared" si="27"/>
        <v>96.41626464507236</v>
      </c>
    </row>
    <row r="96" spans="1:13" x14ac:dyDescent="0.25">
      <c r="A96" s="1">
        <v>2020</v>
      </c>
      <c r="B96" s="1">
        <v>347</v>
      </c>
      <c r="C96" s="1">
        <v>30</v>
      </c>
      <c r="D96" s="1">
        <v>30</v>
      </c>
      <c r="E96" s="1">
        <v>4</v>
      </c>
      <c r="F96" s="1">
        <v>191</v>
      </c>
      <c r="G96" s="1" t="s">
        <v>6</v>
      </c>
      <c r="H96" s="1">
        <v>3</v>
      </c>
      <c r="I96" s="1">
        <v>37</v>
      </c>
      <c r="J96" s="1">
        <v>0.55000000000000004</v>
      </c>
      <c r="K96" s="2">
        <f>(1-(J96/160.69))*100</f>
        <v>99.657726056381861</v>
      </c>
      <c r="L96" s="2">
        <f>(1-(J96/470.27))*100</f>
        <v>99.883045909796493</v>
      </c>
      <c r="M96">
        <f t="shared" si="27"/>
        <v>96.209510682288084</v>
      </c>
    </row>
    <row r="97" spans="1:13" x14ac:dyDescent="0.25">
      <c r="A97" s="1">
        <v>2020</v>
      </c>
      <c r="B97" s="1">
        <v>347</v>
      </c>
      <c r="C97" s="1">
        <v>30</v>
      </c>
      <c r="D97" s="1">
        <v>30</v>
      </c>
      <c r="E97" s="1">
        <v>4</v>
      </c>
      <c r="F97" s="1">
        <v>191</v>
      </c>
      <c r="G97" s="1" t="s">
        <v>6</v>
      </c>
      <c r="H97" s="1">
        <v>4</v>
      </c>
      <c r="I97" s="1">
        <v>32.75</v>
      </c>
      <c r="J97" s="1">
        <v>0.48</v>
      </c>
      <c r="K97" s="2">
        <f>(1-(J97/160.69))*100</f>
        <v>99.701288194660535</v>
      </c>
      <c r="L97" s="2">
        <f>(1-(J97/470.27))*100</f>
        <v>99.897930975822405</v>
      </c>
      <c r="M97">
        <f t="shared" si="27"/>
        <v>96.691936595451409</v>
      </c>
    </row>
    <row r="98" spans="1:13" x14ac:dyDescent="0.25">
      <c r="A98" s="1">
        <v>2020</v>
      </c>
      <c r="B98" s="1">
        <v>466</v>
      </c>
      <c r="C98" s="1">
        <v>40</v>
      </c>
      <c r="D98" s="1">
        <v>40</v>
      </c>
      <c r="E98" s="1">
        <v>5</v>
      </c>
      <c r="F98" s="1">
        <v>201</v>
      </c>
      <c r="G98" s="1" t="s">
        <v>6</v>
      </c>
      <c r="H98" s="1">
        <v>1</v>
      </c>
      <c r="I98" s="1">
        <v>9.75</v>
      </c>
      <c r="J98" s="1">
        <v>3.5000000000000003E-2</v>
      </c>
      <c r="K98" s="2">
        <f>(1-(J98/79.075))*100</f>
        <v>99.955738223205813</v>
      </c>
      <c r="L98" s="2">
        <f>(1-(J98/470.27))*100</f>
        <v>99.992557466987051</v>
      </c>
      <c r="M98">
        <f t="shared" si="27"/>
        <v>99.758787043418323</v>
      </c>
    </row>
    <row r="99" spans="1:13" x14ac:dyDescent="0.25">
      <c r="A99" s="1">
        <v>2020</v>
      </c>
      <c r="B99" s="1">
        <v>466</v>
      </c>
      <c r="C99" s="1">
        <v>40</v>
      </c>
      <c r="D99" s="1">
        <v>40</v>
      </c>
      <c r="E99" s="1">
        <v>5</v>
      </c>
      <c r="F99" s="1">
        <v>201</v>
      </c>
      <c r="G99" s="1" t="s">
        <v>6</v>
      </c>
      <c r="H99" s="1">
        <v>2</v>
      </c>
      <c r="I99" s="1">
        <v>11.25</v>
      </c>
      <c r="J99" s="1">
        <v>4.4999999999999998E-2</v>
      </c>
      <c r="K99" s="2">
        <f>(1-(J99/79.075))*100</f>
        <v>99.943092001264617</v>
      </c>
      <c r="L99" s="2">
        <f>(1-(J99/470.27))*100</f>
        <v>99.990431028983352</v>
      </c>
      <c r="M99">
        <f t="shared" si="27"/>
        <v>99.689869055823564</v>
      </c>
    </row>
    <row r="100" spans="1:13" x14ac:dyDescent="0.25">
      <c r="A100" s="1">
        <v>2020</v>
      </c>
      <c r="B100" s="1">
        <v>466</v>
      </c>
      <c r="C100" s="1">
        <v>40</v>
      </c>
      <c r="D100" s="1">
        <v>40</v>
      </c>
      <c r="E100" s="1">
        <v>5</v>
      </c>
      <c r="F100" s="1">
        <v>201</v>
      </c>
      <c r="G100" s="1" t="s">
        <v>6</v>
      </c>
      <c r="H100" s="1">
        <v>3</v>
      </c>
      <c r="I100" s="1">
        <v>11</v>
      </c>
      <c r="J100" s="1">
        <v>5.7000000000000002E-2</v>
      </c>
      <c r="K100" s="2">
        <f>(1-(J100/79.075))*100</f>
        <v>99.927916534935193</v>
      </c>
      <c r="L100" s="2">
        <f>(1-(J100/470.27))*100</f>
        <v>99.987879303378918</v>
      </c>
      <c r="M100">
        <f t="shared" si="27"/>
        <v>99.607167470709854</v>
      </c>
    </row>
    <row r="101" spans="1:13" x14ac:dyDescent="0.25">
      <c r="A101" s="1">
        <v>2020</v>
      </c>
      <c r="B101" s="1">
        <v>466</v>
      </c>
      <c r="C101" s="1">
        <v>40</v>
      </c>
      <c r="D101" s="1">
        <v>40</v>
      </c>
      <c r="E101" s="1">
        <v>5</v>
      </c>
      <c r="F101" s="1">
        <v>201</v>
      </c>
      <c r="G101" s="1" t="s">
        <v>6</v>
      </c>
      <c r="H101" s="1">
        <v>4</v>
      </c>
      <c r="I101" s="1">
        <v>18</v>
      </c>
      <c r="J101" s="1">
        <v>9.5000000000000001E-2</v>
      </c>
      <c r="K101" s="2">
        <f>(1-(J101/79.075))*100</f>
        <v>99.87986089155865</v>
      </c>
      <c r="L101" s="2">
        <f>(1-(J101/470.27))*100</f>
        <v>99.979798838964854</v>
      </c>
      <c r="M101">
        <f t="shared" si="27"/>
        <v>99.345279117849756</v>
      </c>
    </row>
    <row r="102" spans="1:13" x14ac:dyDescent="0.25">
      <c r="A102" s="1">
        <v>2020</v>
      </c>
      <c r="B102" s="1">
        <v>580</v>
      </c>
      <c r="C102" s="1">
        <v>50</v>
      </c>
      <c r="D102" s="1">
        <v>50</v>
      </c>
      <c r="E102" s="1">
        <v>6</v>
      </c>
      <c r="F102" s="1">
        <v>211</v>
      </c>
      <c r="G102" s="1" t="s">
        <v>6</v>
      </c>
      <c r="H102" s="1">
        <v>1</v>
      </c>
      <c r="I102" s="1">
        <v>10.25</v>
      </c>
      <c r="J102" s="1">
        <v>0.04</v>
      </c>
      <c r="K102" s="2">
        <f>(1-(J102/25.42))*100</f>
        <v>99.842643587726201</v>
      </c>
      <c r="L102" s="2">
        <f>(1-(J102/470.27))*100</f>
        <v>99.991494247985202</v>
      </c>
      <c r="M102">
        <f t="shared" si="27"/>
        <v>99.724328049620951</v>
      </c>
    </row>
    <row r="103" spans="1:13" x14ac:dyDescent="0.25">
      <c r="A103" s="1">
        <v>2020</v>
      </c>
      <c r="B103" s="1">
        <v>580</v>
      </c>
      <c r="C103" s="1">
        <v>50</v>
      </c>
      <c r="D103" s="1">
        <v>50</v>
      </c>
      <c r="E103" s="1">
        <v>6</v>
      </c>
      <c r="F103" s="1">
        <v>211</v>
      </c>
      <c r="G103" s="1" t="s">
        <v>6</v>
      </c>
      <c r="H103" s="1">
        <v>2</v>
      </c>
      <c r="I103" s="1">
        <v>11.5</v>
      </c>
      <c r="J103" s="1">
        <v>0.06</v>
      </c>
      <c r="K103" s="2">
        <f>(1-(J103/25.42))*100</f>
        <v>99.763965381589301</v>
      </c>
      <c r="L103" s="2">
        <f>(1-(J103/470.27))*100</f>
        <v>99.987241371977802</v>
      </c>
      <c r="M103">
        <f t="shared" si="27"/>
        <v>99.586492074431433</v>
      </c>
    </row>
    <row r="104" spans="1:13" x14ac:dyDescent="0.25">
      <c r="A104" s="1">
        <v>2020</v>
      </c>
      <c r="B104" s="1">
        <v>580</v>
      </c>
      <c r="C104" s="1">
        <v>50</v>
      </c>
      <c r="D104" s="1">
        <v>50</v>
      </c>
      <c r="E104" s="1">
        <v>6</v>
      </c>
      <c r="F104" s="1">
        <v>211</v>
      </c>
      <c r="G104" s="1" t="s">
        <v>6</v>
      </c>
      <c r="H104" s="1">
        <v>3</v>
      </c>
      <c r="I104" s="1">
        <v>9.5</v>
      </c>
      <c r="J104" s="1">
        <v>0.05</v>
      </c>
      <c r="K104" s="2">
        <f>(1-(J104/25.42))*100</f>
        <v>99.803304484657758</v>
      </c>
      <c r="L104" s="2">
        <f>(1-(J104/470.27))*100</f>
        <v>99.989367809981502</v>
      </c>
      <c r="M104">
        <f t="shared" si="27"/>
        <v>99.655410062026178</v>
      </c>
    </row>
    <row r="105" spans="1:13" x14ac:dyDescent="0.25">
      <c r="A105" s="1">
        <v>2020</v>
      </c>
      <c r="B105" s="1">
        <v>580</v>
      </c>
      <c r="C105" s="1">
        <v>50</v>
      </c>
      <c r="D105" s="1">
        <v>50</v>
      </c>
      <c r="E105" s="1">
        <v>6</v>
      </c>
      <c r="F105" s="1">
        <v>211</v>
      </c>
      <c r="G105" s="1" t="s">
        <v>6</v>
      </c>
      <c r="H105" s="1">
        <v>4</v>
      </c>
      <c r="I105" s="1">
        <v>11.75</v>
      </c>
      <c r="J105" s="1">
        <v>0.05</v>
      </c>
      <c r="K105" s="2">
        <f>(1-(J105/25.42))*100</f>
        <v>99.803304484657758</v>
      </c>
      <c r="L105" s="2">
        <f>(1-(J105/470.27))*100</f>
        <v>99.989367809981502</v>
      </c>
      <c r="M105">
        <f t="shared" si="27"/>
        <v>99.655410062026178</v>
      </c>
    </row>
    <row r="106" spans="1:13" x14ac:dyDescent="0.25">
      <c r="A106" s="1">
        <v>2020</v>
      </c>
      <c r="B106" s="1">
        <v>0</v>
      </c>
      <c r="C106" s="1">
        <v>0</v>
      </c>
      <c r="D106" s="1">
        <v>1</v>
      </c>
      <c r="E106" s="1">
        <v>1</v>
      </c>
      <c r="F106" s="1">
        <v>161</v>
      </c>
      <c r="G106" s="1" t="s">
        <v>10</v>
      </c>
      <c r="H106" s="1">
        <v>1</v>
      </c>
      <c r="I106" s="1">
        <v>134.25</v>
      </c>
      <c r="J106" s="1">
        <v>243.65</v>
      </c>
      <c r="K106" s="2">
        <f>(1-(J106/470.27))*100</f>
        <v>48.189338039849453</v>
      </c>
      <c r="L106" s="2">
        <v>0</v>
      </c>
      <c r="M106">
        <f>(1-(J106/470.275))*100</f>
        <v>48.189888894795594</v>
      </c>
    </row>
    <row r="107" spans="1:13" x14ac:dyDescent="0.25">
      <c r="A107" s="1">
        <v>2020</v>
      </c>
      <c r="B107" s="1">
        <v>0</v>
      </c>
      <c r="C107" s="1">
        <v>0</v>
      </c>
      <c r="D107" s="1">
        <v>1</v>
      </c>
      <c r="E107" s="1">
        <v>1</v>
      </c>
      <c r="F107" s="1">
        <v>161</v>
      </c>
      <c r="G107" s="1" t="s">
        <v>10</v>
      </c>
      <c r="H107" s="1">
        <v>2</v>
      </c>
      <c r="I107" s="1">
        <v>143.25</v>
      </c>
      <c r="J107" s="1">
        <v>274.12</v>
      </c>
      <c r="K107" s="2">
        <f>(1-(J107/470.27))*100</f>
        <v>41.710081442575543</v>
      </c>
      <c r="L107" s="2">
        <v>0</v>
      </c>
      <c r="M107">
        <f t="shared" ref="M107:M153" si="28">(1-(J107/470.275))*100</f>
        <v>41.710701185476587</v>
      </c>
    </row>
    <row r="108" spans="1:13" x14ac:dyDescent="0.25">
      <c r="A108" s="1">
        <v>2020</v>
      </c>
      <c r="B108" s="1">
        <v>0</v>
      </c>
      <c r="C108" s="1">
        <v>0</v>
      </c>
      <c r="D108" s="1">
        <v>1</v>
      </c>
      <c r="E108" s="1">
        <v>1</v>
      </c>
      <c r="F108" s="1">
        <v>161</v>
      </c>
      <c r="G108" s="1" t="s">
        <v>10</v>
      </c>
      <c r="H108" s="1">
        <v>3</v>
      </c>
      <c r="I108" s="1">
        <v>142.25</v>
      </c>
      <c r="J108" s="1">
        <v>408.41</v>
      </c>
      <c r="K108" s="2">
        <f>(1-(J108/470.27))*100</f>
        <v>13.154145490888203</v>
      </c>
      <c r="L108" s="2">
        <v>0</v>
      </c>
      <c r="M108">
        <f t="shared" si="28"/>
        <v>13.155068842698414</v>
      </c>
    </row>
    <row r="109" spans="1:13" x14ac:dyDescent="0.25">
      <c r="A109" s="1">
        <v>2020</v>
      </c>
      <c r="B109" s="1">
        <v>0</v>
      </c>
      <c r="C109" s="1">
        <v>0</v>
      </c>
      <c r="D109" s="1">
        <v>1</v>
      </c>
      <c r="E109" s="1">
        <v>1</v>
      </c>
      <c r="F109" s="1">
        <v>161</v>
      </c>
      <c r="G109" s="1" t="s">
        <v>10</v>
      </c>
      <c r="H109" s="1">
        <v>4</v>
      </c>
      <c r="I109" s="1">
        <v>185.5</v>
      </c>
      <c r="J109" s="1">
        <v>954.91</v>
      </c>
      <c r="K109" s="2">
        <v>0</v>
      </c>
      <c r="L109" s="2">
        <v>0</v>
      </c>
      <c r="M109">
        <f t="shared" si="28"/>
        <v>-103.05353250757534</v>
      </c>
    </row>
    <row r="110" spans="1:13" x14ac:dyDescent="0.25">
      <c r="A110" s="1">
        <v>2020</v>
      </c>
      <c r="B110" s="1">
        <v>99</v>
      </c>
      <c r="C110" s="1">
        <v>10</v>
      </c>
      <c r="D110" s="1">
        <v>10</v>
      </c>
      <c r="E110" s="1">
        <v>2</v>
      </c>
      <c r="F110" s="1">
        <v>171</v>
      </c>
      <c r="G110" s="1" t="s">
        <v>10</v>
      </c>
      <c r="H110" s="1">
        <v>1</v>
      </c>
      <c r="I110" s="1">
        <v>152.25</v>
      </c>
      <c r="J110" s="1">
        <v>87.69</v>
      </c>
      <c r="K110" s="2">
        <f>(1-(J110/213.35))*100</f>
        <v>58.898523552847436</v>
      </c>
      <c r="L110" s="2">
        <f>(1-(J110/470.27))*100</f>
        <v>81.353265145554673</v>
      </c>
      <c r="M110">
        <f t="shared" si="28"/>
        <v>81.353463399075011</v>
      </c>
    </row>
    <row r="111" spans="1:13" x14ac:dyDescent="0.25">
      <c r="A111" s="1">
        <v>2020</v>
      </c>
      <c r="B111" s="1">
        <v>99</v>
      </c>
      <c r="C111" s="1">
        <v>10</v>
      </c>
      <c r="D111" s="1">
        <v>10</v>
      </c>
      <c r="E111" s="1">
        <v>2</v>
      </c>
      <c r="F111" s="1">
        <v>171</v>
      </c>
      <c r="G111" s="1" t="s">
        <v>10</v>
      </c>
      <c r="H111" s="1">
        <v>2</v>
      </c>
      <c r="I111" s="1">
        <v>157.5</v>
      </c>
      <c r="J111" s="1">
        <v>256.93</v>
      </c>
      <c r="K111" s="2">
        <f>(1-(J111/213.35))*100</f>
        <v>-20.426529177408014</v>
      </c>
      <c r="L111" s="2">
        <f>(1-(J111/470.27))*100</f>
        <v>45.365428370935845</v>
      </c>
      <c r="M111">
        <f t="shared" si="28"/>
        <v>45.366009249906966</v>
      </c>
    </row>
    <row r="112" spans="1:13" x14ac:dyDescent="0.25">
      <c r="A112" s="1">
        <v>2020</v>
      </c>
      <c r="B112" s="1">
        <v>99</v>
      </c>
      <c r="C112" s="1">
        <v>10</v>
      </c>
      <c r="D112" s="1">
        <v>10</v>
      </c>
      <c r="E112" s="1">
        <v>2</v>
      </c>
      <c r="F112" s="1">
        <v>171</v>
      </c>
      <c r="G112" s="1" t="s">
        <v>10</v>
      </c>
      <c r="H112" s="1">
        <v>3</v>
      </c>
      <c r="I112" s="1">
        <v>130.5</v>
      </c>
      <c r="J112" s="1">
        <v>259.14</v>
      </c>
      <c r="K112" s="2">
        <f>(1-(J112/213.35))*100</f>
        <v>-21.462385751113189</v>
      </c>
      <c r="L112" s="2">
        <f>(1-(J112/470.27))*100</f>
        <v>44.89548557211814</v>
      </c>
      <c r="M112">
        <f t="shared" si="28"/>
        <v>44.896071447557283</v>
      </c>
    </row>
    <row r="113" spans="1:13" x14ac:dyDescent="0.25">
      <c r="A113" s="1">
        <v>2020</v>
      </c>
      <c r="B113" s="1">
        <v>99</v>
      </c>
      <c r="C113" s="1">
        <v>10</v>
      </c>
      <c r="D113" s="1">
        <v>10</v>
      </c>
      <c r="E113" s="1">
        <v>2</v>
      </c>
      <c r="F113" s="1">
        <v>171</v>
      </c>
      <c r="G113" s="1" t="s">
        <v>10</v>
      </c>
      <c r="H113" s="1">
        <v>4</v>
      </c>
      <c r="I113" s="1">
        <v>123.25</v>
      </c>
      <c r="J113" s="1">
        <v>248.78</v>
      </c>
      <c r="K113" s="2">
        <f>(1-(J113/213.35))*100</f>
        <v>-16.60651511600657</v>
      </c>
      <c r="L113" s="2">
        <f>(1-(J113/470.27))*100</f>
        <v>47.098475343951343</v>
      </c>
      <c r="M113">
        <f t="shared" si="28"/>
        <v>47.099037797033652</v>
      </c>
    </row>
    <row r="114" spans="1:13" x14ac:dyDescent="0.25">
      <c r="A114" s="1">
        <v>2020</v>
      </c>
      <c r="B114" s="1">
        <v>204</v>
      </c>
      <c r="C114" s="1">
        <v>20</v>
      </c>
      <c r="D114" s="1">
        <v>20</v>
      </c>
      <c r="E114" s="1">
        <v>3</v>
      </c>
      <c r="F114" s="1">
        <v>181</v>
      </c>
      <c r="G114" s="1" t="s">
        <v>10</v>
      </c>
      <c r="H114" s="1">
        <v>1</v>
      </c>
      <c r="I114" s="1">
        <v>85</v>
      </c>
      <c r="J114" s="1">
        <v>50.9</v>
      </c>
      <c r="K114" s="2">
        <f>(1-(J114/194.16))*100</f>
        <v>73.784507622579312</v>
      </c>
      <c r="L114" s="2">
        <f>(1-(J114/470.27))*100</f>
        <v>89.176430561166981</v>
      </c>
      <c r="M114">
        <f t="shared" si="28"/>
        <v>89.176545638190419</v>
      </c>
    </row>
    <row r="115" spans="1:13" x14ac:dyDescent="0.25">
      <c r="A115" s="1">
        <v>2020</v>
      </c>
      <c r="B115" s="1">
        <v>204</v>
      </c>
      <c r="C115" s="1">
        <v>20</v>
      </c>
      <c r="D115" s="1">
        <v>20</v>
      </c>
      <c r="E115" s="1">
        <v>3</v>
      </c>
      <c r="F115" s="1">
        <v>181</v>
      </c>
      <c r="G115" s="1" t="s">
        <v>10</v>
      </c>
      <c r="H115" s="1">
        <v>2</v>
      </c>
      <c r="I115" s="1">
        <v>96.75</v>
      </c>
      <c r="J115" s="1">
        <v>99.17</v>
      </c>
      <c r="K115" s="2">
        <f>(1-(J115/194.16))*100</f>
        <v>48.923568191182532</v>
      </c>
      <c r="L115" s="2">
        <f>(1-(J115/470.27))*100</f>
        <v>78.912114317307086</v>
      </c>
      <c r="M115">
        <f t="shared" si="28"/>
        <v>78.912338525330924</v>
      </c>
    </row>
    <row r="116" spans="1:13" x14ac:dyDescent="0.25">
      <c r="A116" s="1">
        <v>2020</v>
      </c>
      <c r="B116" s="1">
        <v>204</v>
      </c>
      <c r="C116" s="1">
        <v>20</v>
      </c>
      <c r="D116" s="1">
        <v>20</v>
      </c>
      <c r="E116" s="1">
        <v>3</v>
      </c>
      <c r="F116" s="1">
        <v>181</v>
      </c>
      <c r="G116" s="1" t="s">
        <v>10</v>
      </c>
      <c r="H116" s="1">
        <v>3</v>
      </c>
      <c r="I116" s="1">
        <v>140.75</v>
      </c>
      <c r="J116" s="1">
        <v>290.87</v>
      </c>
      <c r="K116" s="2">
        <f>(1-(J116/194.16))*100</f>
        <v>-49.80943551709931</v>
      </c>
      <c r="L116" s="2">
        <f>(1-(J116/470.27))*100</f>
        <v>38.148297786378038</v>
      </c>
      <c r="M116">
        <f t="shared" si="28"/>
        <v>38.148955398437081</v>
      </c>
    </row>
    <row r="117" spans="1:13" x14ac:dyDescent="0.25">
      <c r="A117" s="1">
        <v>2020</v>
      </c>
      <c r="B117" s="1">
        <v>204</v>
      </c>
      <c r="C117" s="1">
        <v>20</v>
      </c>
      <c r="D117" s="1">
        <v>20</v>
      </c>
      <c r="E117" s="1">
        <v>3</v>
      </c>
      <c r="F117" s="1">
        <v>181</v>
      </c>
      <c r="G117" s="1" t="s">
        <v>10</v>
      </c>
      <c r="H117" s="1">
        <v>4</v>
      </c>
      <c r="I117" s="1">
        <v>168.5</v>
      </c>
      <c r="J117" s="1">
        <v>335.72</v>
      </c>
      <c r="K117" s="2">
        <v>0</v>
      </c>
      <c r="L117" s="2">
        <f>(1-(J117/470.27))*100</f>
        <v>28.611223339783521</v>
      </c>
      <c r="M117">
        <f t="shared" si="28"/>
        <v>28.611982350752207</v>
      </c>
    </row>
    <row r="118" spans="1:13" x14ac:dyDescent="0.25">
      <c r="A118" s="1">
        <v>2020</v>
      </c>
      <c r="B118" s="1">
        <v>347</v>
      </c>
      <c r="C118" s="1">
        <v>30</v>
      </c>
      <c r="D118" s="1">
        <v>30</v>
      </c>
      <c r="E118" s="1">
        <v>4</v>
      </c>
      <c r="F118" s="1">
        <v>191</v>
      </c>
      <c r="G118" s="1" t="s">
        <v>10</v>
      </c>
      <c r="H118" s="1">
        <v>1</v>
      </c>
      <c r="I118" s="1">
        <v>120.5</v>
      </c>
      <c r="J118" s="1">
        <v>160.18</v>
      </c>
      <c r="K118" s="2">
        <f>(1-(J118/160.69))*100</f>
        <v>0.31738129317318009</v>
      </c>
      <c r="L118" s="2">
        <f>(1-(J118/470.27))*100</f>
        <v>65.938716056733355</v>
      </c>
      <c r="M118">
        <f t="shared" si="28"/>
        <v>65.939078198926154</v>
      </c>
    </row>
    <row r="119" spans="1:13" x14ac:dyDescent="0.25">
      <c r="A119" s="1">
        <v>2020</v>
      </c>
      <c r="B119" s="1">
        <v>347</v>
      </c>
      <c r="C119" s="1">
        <v>30</v>
      </c>
      <c r="D119" s="1">
        <v>30</v>
      </c>
      <c r="E119" s="1">
        <v>4</v>
      </c>
      <c r="F119" s="1">
        <v>191</v>
      </c>
      <c r="G119" s="1" t="s">
        <v>10</v>
      </c>
      <c r="H119" s="1">
        <v>2</v>
      </c>
      <c r="I119" s="1">
        <v>80.5</v>
      </c>
      <c r="J119" s="1">
        <v>50.4</v>
      </c>
      <c r="K119" s="2">
        <f>(1-(J119/160.69))*100</f>
        <v>68.635260439355278</v>
      </c>
      <c r="L119" s="2">
        <f>(1-(J119/470.27))*100</f>
        <v>89.28275246135199</v>
      </c>
      <c r="M119">
        <f t="shared" si="28"/>
        <v>89.282866407952795</v>
      </c>
    </row>
    <row r="120" spans="1:13" x14ac:dyDescent="0.25">
      <c r="A120" s="1">
        <v>2020</v>
      </c>
      <c r="B120" s="1">
        <v>347</v>
      </c>
      <c r="C120" s="1">
        <v>30</v>
      </c>
      <c r="D120" s="1">
        <v>30</v>
      </c>
      <c r="E120" s="1">
        <v>4</v>
      </c>
      <c r="F120" s="1">
        <v>191</v>
      </c>
      <c r="G120" s="1" t="s">
        <v>10</v>
      </c>
      <c r="H120" s="1">
        <v>3</v>
      </c>
      <c r="I120" s="1">
        <v>95.5</v>
      </c>
      <c r="J120" s="1">
        <v>120.35</v>
      </c>
      <c r="K120" s="2">
        <f>(1-(J120/160.69))*100</f>
        <v>25.104237973738254</v>
      </c>
      <c r="L120" s="2">
        <f>(1-(J120/470.27))*100</f>
        <v>74.408318625470486</v>
      </c>
      <c r="M120">
        <f t="shared" si="28"/>
        <v>74.408590718196805</v>
      </c>
    </row>
    <row r="121" spans="1:13" x14ac:dyDescent="0.25">
      <c r="A121" s="1">
        <v>2020</v>
      </c>
      <c r="B121" s="1">
        <v>347</v>
      </c>
      <c r="C121" s="1">
        <v>30</v>
      </c>
      <c r="D121" s="1">
        <v>30</v>
      </c>
      <c r="E121" s="1">
        <v>4</v>
      </c>
      <c r="F121" s="1">
        <v>191</v>
      </c>
      <c r="G121" s="1" t="s">
        <v>10</v>
      </c>
      <c r="H121" s="1">
        <v>4</v>
      </c>
      <c r="I121" s="1">
        <v>190</v>
      </c>
      <c r="J121" s="1">
        <v>311.86</v>
      </c>
      <c r="K121" s="2">
        <v>0</v>
      </c>
      <c r="L121" s="2">
        <f>(1-(J121/470.27))*100</f>
        <v>33.68490441661173</v>
      </c>
      <c r="M121">
        <f t="shared" si="28"/>
        <v>33.685609483812662</v>
      </c>
    </row>
    <row r="122" spans="1:13" x14ac:dyDescent="0.25">
      <c r="A122" s="1">
        <v>2020</v>
      </c>
      <c r="B122" s="1">
        <v>466</v>
      </c>
      <c r="C122" s="1">
        <v>40</v>
      </c>
      <c r="D122" s="1">
        <v>40</v>
      </c>
      <c r="E122" s="1">
        <v>5</v>
      </c>
      <c r="F122" s="1">
        <v>201</v>
      </c>
      <c r="G122" s="1" t="s">
        <v>10</v>
      </c>
      <c r="H122" s="1">
        <v>1</v>
      </c>
      <c r="I122" s="1">
        <v>69.5</v>
      </c>
      <c r="J122" s="1">
        <v>32.270000000000003</v>
      </c>
      <c r="K122" s="2">
        <f>(1-(J122/79.075))*100</f>
        <v>59.190641795763518</v>
      </c>
      <c r="L122" s="2">
        <f>(1-(J122/470.27))*100</f>
        <v>93.137984562060097</v>
      </c>
      <c r="M122">
        <f t="shared" si="28"/>
        <v>93.138057519536446</v>
      </c>
    </row>
    <row r="123" spans="1:13" x14ac:dyDescent="0.25">
      <c r="A123" s="1">
        <v>2020</v>
      </c>
      <c r="B123" s="1">
        <v>466</v>
      </c>
      <c r="C123" s="1">
        <v>40</v>
      </c>
      <c r="D123" s="1">
        <v>40</v>
      </c>
      <c r="E123" s="1">
        <v>5</v>
      </c>
      <c r="F123" s="1">
        <v>201</v>
      </c>
      <c r="G123" s="1" t="s">
        <v>10</v>
      </c>
      <c r="H123" s="1">
        <v>2</v>
      </c>
      <c r="I123" s="1">
        <v>95</v>
      </c>
      <c r="J123" s="1">
        <v>74.180000000000007</v>
      </c>
      <c r="K123" s="2">
        <f>(1-(J123/79.075))*100</f>
        <v>6.1903256402149776</v>
      </c>
      <c r="L123" s="2">
        <f>(1-(J123/470.27))*100</f>
        <v>84.226082888553378</v>
      </c>
      <c r="M123">
        <f t="shared" si="28"/>
        <v>84.226250598054335</v>
      </c>
    </row>
    <row r="124" spans="1:13" x14ac:dyDescent="0.25">
      <c r="A124" s="1">
        <v>2020</v>
      </c>
      <c r="B124" s="1">
        <v>466</v>
      </c>
      <c r="C124" s="1">
        <v>40</v>
      </c>
      <c r="D124" s="1">
        <v>40</v>
      </c>
      <c r="E124" s="1">
        <v>5</v>
      </c>
      <c r="F124" s="1">
        <v>201</v>
      </c>
      <c r="G124" s="1" t="s">
        <v>10</v>
      </c>
      <c r="H124" s="1">
        <v>3</v>
      </c>
      <c r="I124" s="1">
        <v>100.25</v>
      </c>
      <c r="J124" s="1">
        <v>87.98</v>
      </c>
      <c r="K124" s="2">
        <f>(1-(J124/79.075))*100</f>
        <v>-11.261460638634201</v>
      </c>
      <c r="L124" s="2">
        <f>(1-(J124/470.27))*100</f>
        <v>81.291598443447384</v>
      </c>
      <c r="M124">
        <f t="shared" si="28"/>
        <v>81.291797352612832</v>
      </c>
    </row>
    <row r="125" spans="1:13" x14ac:dyDescent="0.25">
      <c r="A125" s="1">
        <v>2020</v>
      </c>
      <c r="B125" s="1">
        <v>466</v>
      </c>
      <c r="C125" s="1">
        <v>40</v>
      </c>
      <c r="D125" s="1">
        <v>40</v>
      </c>
      <c r="E125" s="1">
        <v>5</v>
      </c>
      <c r="F125" s="1">
        <v>201</v>
      </c>
      <c r="G125" s="1" t="s">
        <v>10</v>
      </c>
      <c r="H125" s="1">
        <v>4</v>
      </c>
      <c r="I125" s="1">
        <v>118.75</v>
      </c>
      <c r="J125" s="1">
        <v>121.87</v>
      </c>
      <c r="K125" s="2">
        <v>0</v>
      </c>
      <c r="L125" s="2">
        <f>(1-(J125/470.27))*100</f>
        <v>74.085100048908075</v>
      </c>
      <c r="M125">
        <f t="shared" si="28"/>
        <v>74.085375578119184</v>
      </c>
    </row>
    <row r="126" spans="1:13" x14ac:dyDescent="0.25">
      <c r="A126" s="1">
        <v>2020</v>
      </c>
      <c r="B126" s="1">
        <v>580</v>
      </c>
      <c r="C126" s="1">
        <v>50</v>
      </c>
      <c r="D126" s="1">
        <v>50</v>
      </c>
      <c r="E126" s="1">
        <v>6</v>
      </c>
      <c r="F126" s="1">
        <v>211</v>
      </c>
      <c r="G126" s="1" t="s">
        <v>10</v>
      </c>
      <c r="H126" s="1">
        <v>1</v>
      </c>
      <c r="I126" s="1">
        <v>48.25</v>
      </c>
      <c r="J126" s="1">
        <v>8.41</v>
      </c>
      <c r="K126" s="2">
        <f>(1-(J126/25.42))*100</f>
        <v>66.915814319433522</v>
      </c>
      <c r="L126" s="2">
        <f>(1-(J126/470.27))*100</f>
        <v>98.211665638888306</v>
      </c>
      <c r="M126">
        <f t="shared" si="28"/>
        <v>98.211684652596887</v>
      </c>
    </row>
    <row r="127" spans="1:13" x14ac:dyDescent="0.25">
      <c r="A127" s="1">
        <v>2020</v>
      </c>
      <c r="B127" s="1">
        <v>580</v>
      </c>
      <c r="C127" s="1">
        <v>50</v>
      </c>
      <c r="D127" s="1">
        <v>50</v>
      </c>
      <c r="E127" s="1">
        <v>6</v>
      </c>
      <c r="F127" s="1">
        <v>211</v>
      </c>
      <c r="G127" s="1" t="s">
        <v>10</v>
      </c>
      <c r="H127" s="1">
        <v>2</v>
      </c>
      <c r="I127" s="1">
        <v>75</v>
      </c>
      <c r="J127" s="1">
        <v>28.49</v>
      </c>
      <c r="K127" s="2">
        <f>(1-(J127/25.42))*100</f>
        <v>-12.077104642014147</v>
      </c>
      <c r="L127" s="2">
        <f>(1-(J127/470.27))*100</f>
        <v>93.94177812745869</v>
      </c>
      <c r="M127">
        <f t="shared" si="28"/>
        <v>93.94184253893998</v>
      </c>
    </row>
    <row r="128" spans="1:13" x14ac:dyDescent="0.25">
      <c r="A128" s="1">
        <v>2020</v>
      </c>
      <c r="B128" s="1">
        <v>580</v>
      </c>
      <c r="C128" s="1">
        <v>50</v>
      </c>
      <c r="D128" s="1">
        <v>50</v>
      </c>
      <c r="E128" s="1">
        <v>6</v>
      </c>
      <c r="F128" s="1">
        <v>211</v>
      </c>
      <c r="G128" s="1" t="s">
        <v>10</v>
      </c>
      <c r="H128" s="1">
        <v>3</v>
      </c>
      <c r="I128" s="1">
        <v>60</v>
      </c>
      <c r="J128" s="1">
        <v>23.64</v>
      </c>
      <c r="K128" s="2">
        <f>(1-(J128/25.42))*100</f>
        <v>7.0023603461841111</v>
      </c>
      <c r="L128" s="2">
        <f>(1-(J128/470.27))*100</f>
        <v>94.973100559253197</v>
      </c>
      <c r="M128">
        <f t="shared" si="28"/>
        <v>94.973154005634996</v>
      </c>
    </row>
    <row r="129" spans="1:13" x14ac:dyDescent="0.25">
      <c r="A129" s="1">
        <v>2020</v>
      </c>
      <c r="B129" s="1">
        <v>580</v>
      </c>
      <c r="C129" s="1">
        <v>50</v>
      </c>
      <c r="D129" s="1">
        <v>50</v>
      </c>
      <c r="E129" s="1">
        <v>6</v>
      </c>
      <c r="F129" s="1">
        <v>211</v>
      </c>
      <c r="G129" s="1" t="s">
        <v>10</v>
      </c>
      <c r="H129" s="1">
        <v>4</v>
      </c>
      <c r="I129" s="1">
        <v>90</v>
      </c>
      <c r="J129" s="1">
        <v>41.15</v>
      </c>
      <c r="K129" s="2">
        <f>(1-(J129/25.42))*100</f>
        <v>-61.8804091266719</v>
      </c>
      <c r="L129" s="2">
        <f>(1-(J129/470.27))*100</f>
        <v>91.249707614774493</v>
      </c>
      <c r="M129">
        <f t="shared" si="28"/>
        <v>91.2498006485567</v>
      </c>
    </row>
    <row r="130" spans="1:13" x14ac:dyDescent="0.25">
      <c r="A130" s="1">
        <v>2020</v>
      </c>
      <c r="B130" s="1">
        <v>0</v>
      </c>
      <c r="C130" s="1">
        <v>0</v>
      </c>
      <c r="D130" s="1">
        <v>1</v>
      </c>
      <c r="E130" s="1">
        <v>1</v>
      </c>
      <c r="F130" s="1">
        <v>161</v>
      </c>
      <c r="G130" s="1" t="s">
        <v>8</v>
      </c>
      <c r="H130" s="1">
        <v>1</v>
      </c>
      <c r="I130" s="1">
        <v>110.75</v>
      </c>
      <c r="J130" s="1">
        <v>12.32</v>
      </c>
      <c r="K130" s="2">
        <f>(1-(J130/470.27))*100</f>
        <v>97.380228379441604</v>
      </c>
      <c r="L130" s="2">
        <f>(1-(J130/470.27))*100</f>
        <v>97.380228379441604</v>
      </c>
      <c r="M130">
        <f>(1-(J130/26.31))*100</f>
        <v>53.17369821360699</v>
      </c>
    </row>
    <row r="131" spans="1:13" x14ac:dyDescent="0.25">
      <c r="A131" s="1">
        <v>2020</v>
      </c>
      <c r="B131" s="1">
        <v>0</v>
      </c>
      <c r="C131" s="1">
        <v>0</v>
      </c>
      <c r="D131" s="1">
        <v>1</v>
      </c>
      <c r="E131" s="1">
        <v>1</v>
      </c>
      <c r="F131" s="1">
        <v>161</v>
      </c>
      <c r="G131" s="1" t="s">
        <v>8</v>
      </c>
      <c r="H131" s="1">
        <v>2</v>
      </c>
      <c r="I131" s="1">
        <v>130.25</v>
      </c>
      <c r="J131" s="1">
        <v>19.34</v>
      </c>
      <c r="K131" s="2">
        <f>(1-(J131/470.27))*100</f>
        <v>95.887468900844198</v>
      </c>
      <c r="L131" s="2">
        <f>(1-(J131/470.27))*100</f>
        <v>95.887468900844198</v>
      </c>
      <c r="M131">
        <f t="shared" ref="M131:M153" si="29">(1-(J131/26.31))*100</f>
        <v>26.491828202204481</v>
      </c>
    </row>
    <row r="132" spans="1:13" x14ac:dyDescent="0.25">
      <c r="A132" s="1">
        <v>2020</v>
      </c>
      <c r="B132" s="1">
        <v>0</v>
      </c>
      <c r="C132" s="1">
        <v>0</v>
      </c>
      <c r="D132" s="1">
        <v>1</v>
      </c>
      <c r="E132" s="1">
        <v>1</v>
      </c>
      <c r="F132" s="1">
        <v>161</v>
      </c>
      <c r="G132" s="1" t="s">
        <v>8</v>
      </c>
      <c r="H132" s="1">
        <v>3</v>
      </c>
      <c r="I132" s="1">
        <v>146</v>
      </c>
      <c r="J132" s="1">
        <v>25.11</v>
      </c>
      <c r="K132" s="2">
        <f>(1-(J132/470.27))*100</f>
        <v>94.660514172709298</v>
      </c>
      <c r="L132" s="2">
        <f>(1-(J132/470.27))*100</f>
        <v>94.660514172709298</v>
      </c>
      <c r="M132">
        <f t="shared" si="29"/>
        <v>4.5610034207525629</v>
      </c>
    </row>
    <row r="133" spans="1:13" x14ac:dyDescent="0.25">
      <c r="A133" s="1">
        <v>2020</v>
      </c>
      <c r="B133" s="1">
        <v>0</v>
      </c>
      <c r="C133" s="1">
        <v>0</v>
      </c>
      <c r="D133" s="1">
        <v>1</v>
      </c>
      <c r="E133" s="1">
        <v>1</v>
      </c>
      <c r="F133" s="1">
        <v>161</v>
      </c>
      <c r="G133" s="1" t="s">
        <v>8</v>
      </c>
      <c r="H133" s="1">
        <v>4</v>
      </c>
      <c r="I133" s="1">
        <v>167.75</v>
      </c>
      <c r="J133" s="1">
        <v>48.49</v>
      </c>
      <c r="K133" s="2">
        <f>(1-(J133/470.27))*100</f>
        <v>89.688902120058685</v>
      </c>
      <c r="L133" s="2">
        <f>(1-(J133/470.27))*100</f>
        <v>89.688902120058685</v>
      </c>
      <c r="M133">
        <v>0</v>
      </c>
    </row>
    <row r="134" spans="1:13" x14ac:dyDescent="0.25">
      <c r="A134" s="1">
        <v>2020</v>
      </c>
      <c r="B134" s="1">
        <v>99</v>
      </c>
      <c r="C134" s="1">
        <v>10</v>
      </c>
      <c r="D134" s="1">
        <v>10</v>
      </c>
      <c r="E134" s="1">
        <v>2</v>
      </c>
      <c r="F134" s="1">
        <v>171</v>
      </c>
      <c r="G134" s="1" t="s">
        <v>8</v>
      </c>
      <c r="H134" s="1">
        <v>1</v>
      </c>
      <c r="I134" s="1">
        <v>101.5</v>
      </c>
      <c r="J134" s="1">
        <v>7.01</v>
      </c>
      <c r="K134" s="2">
        <f>(1-(J134/213.35))*100</f>
        <v>96.714319193812983</v>
      </c>
      <c r="L134" s="2">
        <f>(1-(J134/470.27))*100</f>
        <v>98.509366959406293</v>
      </c>
      <c r="M134">
        <f t="shared" si="29"/>
        <v>73.356138350437092</v>
      </c>
    </row>
    <row r="135" spans="1:13" x14ac:dyDescent="0.25">
      <c r="A135" s="1">
        <v>2020</v>
      </c>
      <c r="B135" s="1">
        <v>99</v>
      </c>
      <c r="C135" s="1">
        <v>10</v>
      </c>
      <c r="D135" s="1">
        <v>10</v>
      </c>
      <c r="E135" s="1">
        <v>2</v>
      </c>
      <c r="F135" s="1">
        <v>171</v>
      </c>
      <c r="G135" s="1" t="s">
        <v>8</v>
      </c>
      <c r="H135" s="1">
        <v>2</v>
      </c>
      <c r="I135" s="1">
        <v>103</v>
      </c>
      <c r="J135" s="1">
        <v>7.58</v>
      </c>
      <c r="K135" s="2">
        <f>(1-(J135/213.35))*100</f>
        <v>96.447152566205759</v>
      </c>
      <c r="L135" s="2">
        <f>(1-(J135/470.27))*100</f>
        <v>98.388159993195401</v>
      </c>
      <c r="M135">
        <f t="shared" si="29"/>
        <v>71.18966172557964</v>
      </c>
    </row>
    <row r="136" spans="1:13" x14ac:dyDescent="0.25">
      <c r="A136" s="1">
        <v>2020</v>
      </c>
      <c r="B136" s="1">
        <v>99</v>
      </c>
      <c r="C136" s="1">
        <v>10</v>
      </c>
      <c r="D136" s="1">
        <v>10</v>
      </c>
      <c r="E136" s="1">
        <v>2</v>
      </c>
      <c r="F136" s="1">
        <v>171</v>
      </c>
      <c r="G136" s="1" t="s">
        <v>8</v>
      </c>
      <c r="H136" s="1">
        <v>3</v>
      </c>
      <c r="I136" s="1">
        <v>81.25</v>
      </c>
      <c r="J136" s="1">
        <v>2.42</v>
      </c>
      <c r="K136" s="2">
        <f>(1-(J136/213.35))*100</f>
        <v>98.865713616123742</v>
      </c>
      <c r="L136" s="2">
        <f>(1-(J136/470.27))*100</f>
        <v>99.485402003104596</v>
      </c>
      <c r="M136">
        <f t="shared" si="29"/>
        <v>90.801976434815657</v>
      </c>
    </row>
    <row r="137" spans="1:13" x14ac:dyDescent="0.25">
      <c r="A137" s="1">
        <v>2020</v>
      </c>
      <c r="B137" s="1">
        <v>99</v>
      </c>
      <c r="C137" s="1">
        <v>10</v>
      </c>
      <c r="D137" s="1">
        <v>10</v>
      </c>
      <c r="E137" s="1">
        <v>2</v>
      </c>
      <c r="F137" s="1">
        <v>171</v>
      </c>
      <c r="G137" s="1" t="s">
        <v>8</v>
      </c>
      <c r="H137" s="1">
        <v>4</v>
      </c>
      <c r="I137" s="1">
        <v>95</v>
      </c>
      <c r="J137" s="1">
        <v>4.8499999999999996</v>
      </c>
      <c r="K137" s="2">
        <f>(1-(J137/213.35))*100</f>
        <v>97.726740098429815</v>
      </c>
      <c r="L137" s="2">
        <f>(1-(J137/470.27))*100</f>
        <v>98.968677568205493</v>
      </c>
      <c r="M137">
        <f t="shared" si="29"/>
        <v>81.565944507791713</v>
      </c>
    </row>
    <row r="138" spans="1:13" x14ac:dyDescent="0.25">
      <c r="A138" s="1">
        <v>2020</v>
      </c>
      <c r="B138" s="1">
        <v>204</v>
      </c>
      <c r="C138" s="1">
        <v>20</v>
      </c>
      <c r="D138" s="1">
        <v>20</v>
      </c>
      <c r="E138" s="1">
        <v>3</v>
      </c>
      <c r="F138" s="1">
        <v>181</v>
      </c>
      <c r="G138" s="1" t="s">
        <v>8</v>
      </c>
      <c r="H138" s="1">
        <v>1</v>
      </c>
      <c r="I138" s="1">
        <v>11.75</v>
      </c>
      <c r="J138" s="1">
        <v>0.04</v>
      </c>
      <c r="K138" s="2">
        <f>(1-(J138/194.16))*100</f>
        <v>99.979398434281009</v>
      </c>
      <c r="L138" s="2">
        <f>(1-(J138/470.27))*100</f>
        <v>99.991494247985202</v>
      </c>
      <c r="M138">
        <f t="shared" si="29"/>
        <v>99.84796655264158</v>
      </c>
    </row>
    <row r="139" spans="1:13" x14ac:dyDescent="0.25">
      <c r="A139" s="1">
        <v>2020</v>
      </c>
      <c r="B139" s="1">
        <v>204</v>
      </c>
      <c r="C139" s="1">
        <v>20</v>
      </c>
      <c r="D139" s="1">
        <v>20</v>
      </c>
      <c r="E139" s="1">
        <v>3</v>
      </c>
      <c r="F139" s="1">
        <v>181</v>
      </c>
      <c r="G139" s="1" t="s">
        <v>8</v>
      </c>
      <c r="H139" s="1">
        <v>2</v>
      </c>
      <c r="I139" s="1">
        <v>12</v>
      </c>
      <c r="J139" s="1">
        <v>0.06</v>
      </c>
      <c r="K139" s="2">
        <f>(1-(J139/194.16))*100</f>
        <v>99.969097651421507</v>
      </c>
      <c r="L139" s="2">
        <f>(1-(J139/470.27))*100</f>
        <v>99.987241371977802</v>
      </c>
      <c r="M139">
        <f t="shared" si="29"/>
        <v>99.771949828962363</v>
      </c>
    </row>
    <row r="140" spans="1:13" x14ac:dyDescent="0.25">
      <c r="A140" s="1">
        <v>2020</v>
      </c>
      <c r="B140" s="1">
        <v>204</v>
      </c>
      <c r="C140" s="1">
        <v>20</v>
      </c>
      <c r="D140" s="1">
        <v>20</v>
      </c>
      <c r="E140" s="1">
        <v>3</v>
      </c>
      <c r="F140" s="1">
        <v>181</v>
      </c>
      <c r="G140" s="1" t="s">
        <v>8</v>
      </c>
      <c r="H140" s="1">
        <v>3</v>
      </c>
      <c r="I140" s="1">
        <v>14.75</v>
      </c>
      <c r="J140" s="1">
        <v>0.12</v>
      </c>
      <c r="K140" s="2">
        <f>(1-(J140/194.16))*100</f>
        <v>99.938195302843013</v>
      </c>
      <c r="L140" s="2">
        <f>(1-(J140/470.27))*100</f>
        <v>99.974482743955591</v>
      </c>
      <c r="M140">
        <f t="shared" si="29"/>
        <v>99.54389965792474</v>
      </c>
    </row>
    <row r="141" spans="1:13" x14ac:dyDescent="0.25">
      <c r="A141" s="1">
        <v>2020</v>
      </c>
      <c r="B141" s="1">
        <v>204</v>
      </c>
      <c r="C141" s="1">
        <v>20</v>
      </c>
      <c r="D141" s="1">
        <v>20</v>
      </c>
      <c r="E141" s="1">
        <v>3</v>
      </c>
      <c r="F141" s="1">
        <v>181</v>
      </c>
      <c r="G141" s="1" t="s">
        <v>8</v>
      </c>
      <c r="H141" s="1">
        <v>4</v>
      </c>
      <c r="I141" s="1">
        <v>14.25</v>
      </c>
      <c r="J141" s="1">
        <v>0.1</v>
      </c>
      <c r="K141" s="2">
        <f>(1-(J141/194.16))*100</f>
        <v>99.948496085702516</v>
      </c>
      <c r="L141" s="2">
        <f>(1-(J141/470.27))*100</f>
        <v>99.978735619963004</v>
      </c>
      <c r="M141">
        <f t="shared" si="29"/>
        <v>99.619916381603957</v>
      </c>
    </row>
    <row r="142" spans="1:13" x14ac:dyDescent="0.25">
      <c r="A142" s="1">
        <v>2020</v>
      </c>
      <c r="B142" s="1">
        <v>347</v>
      </c>
      <c r="C142" s="1">
        <v>30</v>
      </c>
      <c r="D142" s="1">
        <v>30</v>
      </c>
      <c r="E142" s="1">
        <v>4</v>
      </c>
      <c r="F142" s="1">
        <v>191</v>
      </c>
      <c r="G142" s="1" t="s">
        <v>8</v>
      </c>
      <c r="H142" s="1">
        <v>1</v>
      </c>
      <c r="I142" s="1">
        <v>6.75</v>
      </c>
      <c r="J142" s="1">
        <v>0.03</v>
      </c>
      <c r="K142" s="2">
        <f>(1-(J142/160.69))*100</f>
        <v>99.981330512166281</v>
      </c>
      <c r="L142" s="2">
        <f>(1-(J142/470.27))*100</f>
        <v>99.993620685988901</v>
      </c>
      <c r="M142">
        <f t="shared" si="29"/>
        <v>99.885974914481196</v>
      </c>
    </row>
    <row r="143" spans="1:13" x14ac:dyDescent="0.25">
      <c r="A143" s="1">
        <v>2020</v>
      </c>
      <c r="B143" s="1">
        <v>347</v>
      </c>
      <c r="C143" s="1">
        <v>30</v>
      </c>
      <c r="D143" s="1">
        <v>30</v>
      </c>
      <c r="E143" s="1">
        <v>4</v>
      </c>
      <c r="F143" s="1">
        <v>191</v>
      </c>
      <c r="G143" s="1" t="s">
        <v>8</v>
      </c>
      <c r="H143" s="1">
        <v>2</v>
      </c>
      <c r="I143" s="1">
        <v>5.75</v>
      </c>
      <c r="J143" s="1">
        <v>0.01</v>
      </c>
      <c r="K143" s="2">
        <f>(1-(J143/160.69))*100</f>
        <v>99.993776837388765</v>
      </c>
      <c r="L143" s="2">
        <f>(1-(J143/470.27))*100</f>
        <v>99.9978735619963</v>
      </c>
      <c r="M143">
        <f t="shared" si="29"/>
        <v>99.961991638160399</v>
      </c>
    </row>
    <row r="144" spans="1:13" x14ac:dyDescent="0.25">
      <c r="A144" s="1">
        <v>2020</v>
      </c>
      <c r="B144" s="1">
        <v>347</v>
      </c>
      <c r="C144" s="1">
        <v>30</v>
      </c>
      <c r="D144" s="1">
        <v>30</v>
      </c>
      <c r="E144" s="1">
        <v>4</v>
      </c>
      <c r="F144" s="1">
        <v>191</v>
      </c>
      <c r="G144" s="1" t="s">
        <v>8</v>
      </c>
      <c r="H144" s="1">
        <v>3</v>
      </c>
      <c r="I144" s="1">
        <v>0</v>
      </c>
      <c r="J144" s="1">
        <v>0</v>
      </c>
      <c r="K144" s="2">
        <f>(1-(J144/160.69))*100</f>
        <v>100</v>
      </c>
      <c r="L144" s="2">
        <f>(1-(J144/470.27))*100</f>
        <v>100</v>
      </c>
      <c r="M144">
        <f t="shared" si="29"/>
        <v>100</v>
      </c>
    </row>
    <row r="145" spans="1:13" x14ac:dyDescent="0.25">
      <c r="A145" s="1">
        <v>2020</v>
      </c>
      <c r="B145" s="1">
        <v>347</v>
      </c>
      <c r="C145" s="1">
        <v>30</v>
      </c>
      <c r="D145" s="1">
        <v>30</v>
      </c>
      <c r="E145" s="1">
        <v>4</v>
      </c>
      <c r="F145" s="1">
        <v>191</v>
      </c>
      <c r="G145" s="1" t="s">
        <v>8</v>
      </c>
      <c r="H145" s="1">
        <v>4</v>
      </c>
      <c r="I145" s="1">
        <v>6.75</v>
      </c>
      <c r="J145" s="1">
        <v>1.4999999999999999E-2</v>
      </c>
      <c r="K145" s="2">
        <f>(1-(J145/160.69))*100</f>
        <v>99.990665256083147</v>
      </c>
      <c r="L145" s="2">
        <f>(1-(J145/470.27))*100</f>
        <v>99.996810342994451</v>
      </c>
      <c r="M145">
        <f t="shared" si="29"/>
        <v>99.942987457240591</v>
      </c>
    </row>
    <row r="146" spans="1:13" x14ac:dyDescent="0.25">
      <c r="A146" s="1">
        <v>2020</v>
      </c>
      <c r="B146" s="1">
        <v>466</v>
      </c>
      <c r="C146" s="1">
        <v>40</v>
      </c>
      <c r="D146" s="1">
        <v>40</v>
      </c>
      <c r="E146" s="1">
        <v>5</v>
      </c>
      <c r="F146" s="1">
        <v>201</v>
      </c>
      <c r="G146" s="1" t="s">
        <v>8</v>
      </c>
      <c r="H146" s="1">
        <v>1</v>
      </c>
      <c r="I146" s="1">
        <v>0</v>
      </c>
      <c r="J146" s="1">
        <v>0</v>
      </c>
      <c r="K146" s="2">
        <f>(1-(J146/79.075))*100</f>
        <v>100</v>
      </c>
      <c r="L146" s="2">
        <f>(1-(J146/470.27))*100</f>
        <v>100</v>
      </c>
      <c r="M146">
        <f t="shared" si="29"/>
        <v>100</v>
      </c>
    </row>
    <row r="147" spans="1:13" x14ac:dyDescent="0.25">
      <c r="A147" s="1">
        <v>2020</v>
      </c>
      <c r="B147" s="1">
        <v>466</v>
      </c>
      <c r="C147" s="1">
        <v>40</v>
      </c>
      <c r="D147" s="1">
        <v>40</v>
      </c>
      <c r="E147" s="1">
        <v>5</v>
      </c>
      <c r="F147" s="1">
        <v>201</v>
      </c>
      <c r="G147" s="1" t="s">
        <v>8</v>
      </c>
      <c r="H147" s="1">
        <v>2</v>
      </c>
      <c r="I147" s="1">
        <v>0</v>
      </c>
      <c r="J147" s="1">
        <v>0</v>
      </c>
      <c r="K147" s="2">
        <f>(1-(J147/79.075))*100</f>
        <v>100</v>
      </c>
      <c r="L147" s="2">
        <f>(1-(J147/470.27))*100</f>
        <v>100</v>
      </c>
      <c r="M147">
        <f t="shared" si="29"/>
        <v>100</v>
      </c>
    </row>
    <row r="148" spans="1:13" x14ac:dyDescent="0.25">
      <c r="A148" s="1">
        <v>2020</v>
      </c>
      <c r="B148" s="1">
        <v>466</v>
      </c>
      <c r="C148" s="1">
        <v>40</v>
      </c>
      <c r="D148" s="1">
        <v>40</v>
      </c>
      <c r="E148" s="1">
        <v>5</v>
      </c>
      <c r="F148" s="1">
        <v>201</v>
      </c>
      <c r="G148" s="1" t="s">
        <v>8</v>
      </c>
      <c r="H148" s="1">
        <v>3</v>
      </c>
      <c r="I148" s="1">
        <v>0</v>
      </c>
      <c r="J148" s="1">
        <v>0</v>
      </c>
      <c r="K148" s="2">
        <f>(1-(J148/79.075))*100</f>
        <v>100</v>
      </c>
      <c r="L148" s="2">
        <f>(1-(J148/470.27))*100</f>
        <v>100</v>
      </c>
      <c r="M148">
        <f t="shared" si="29"/>
        <v>100</v>
      </c>
    </row>
    <row r="149" spans="1:13" x14ac:dyDescent="0.25">
      <c r="A149" s="1">
        <v>2020</v>
      </c>
      <c r="B149" s="1">
        <v>466</v>
      </c>
      <c r="C149" s="1">
        <v>40</v>
      </c>
      <c r="D149" s="1">
        <v>40</v>
      </c>
      <c r="E149" s="1">
        <v>5</v>
      </c>
      <c r="F149" s="1">
        <v>201</v>
      </c>
      <c r="G149" s="1" t="s">
        <v>8</v>
      </c>
      <c r="H149" s="1">
        <v>4</v>
      </c>
      <c r="I149" s="1">
        <v>0</v>
      </c>
      <c r="J149" s="1">
        <v>0</v>
      </c>
      <c r="K149" s="2">
        <f>(1-(J149/79.075))*100</f>
        <v>100</v>
      </c>
      <c r="L149" s="2">
        <f>(1-(J149/470.27))*100</f>
        <v>100</v>
      </c>
      <c r="M149">
        <f t="shared" si="29"/>
        <v>100</v>
      </c>
    </row>
    <row r="150" spans="1:13" x14ac:dyDescent="0.25">
      <c r="A150" s="1">
        <v>2020</v>
      </c>
      <c r="B150" s="1">
        <v>580</v>
      </c>
      <c r="C150" s="1">
        <v>50</v>
      </c>
      <c r="D150" s="1">
        <v>50</v>
      </c>
      <c r="E150" s="1">
        <v>6</v>
      </c>
      <c r="F150" s="1">
        <v>211</v>
      </c>
      <c r="G150" s="1" t="s">
        <v>8</v>
      </c>
      <c r="H150" s="1">
        <v>1</v>
      </c>
      <c r="I150" s="1">
        <v>0</v>
      </c>
      <c r="J150" s="1">
        <v>0</v>
      </c>
      <c r="K150" s="2">
        <f>(1-(J150/25.42))*100</f>
        <v>100</v>
      </c>
      <c r="L150" s="2">
        <f>(1-(J150/470.27))*100</f>
        <v>100</v>
      </c>
      <c r="M150">
        <f t="shared" si="29"/>
        <v>100</v>
      </c>
    </row>
    <row r="151" spans="1:13" x14ac:dyDescent="0.25">
      <c r="A151" s="1">
        <v>2020</v>
      </c>
      <c r="B151" s="1">
        <v>580</v>
      </c>
      <c r="C151" s="1">
        <v>50</v>
      </c>
      <c r="D151" s="1">
        <v>50</v>
      </c>
      <c r="E151" s="1">
        <v>6</v>
      </c>
      <c r="F151" s="1">
        <v>211</v>
      </c>
      <c r="G151" s="1" t="s">
        <v>8</v>
      </c>
      <c r="H151" s="1">
        <v>2</v>
      </c>
      <c r="I151" s="1">
        <v>0</v>
      </c>
      <c r="J151" s="1">
        <v>0</v>
      </c>
      <c r="K151" s="2">
        <f>(1-(J151/25.42))*100</f>
        <v>100</v>
      </c>
      <c r="L151" s="2">
        <f>(1-(J151/470.27))*100</f>
        <v>100</v>
      </c>
      <c r="M151">
        <f t="shared" si="29"/>
        <v>100</v>
      </c>
    </row>
    <row r="152" spans="1:13" x14ac:dyDescent="0.25">
      <c r="A152" s="1">
        <v>2020</v>
      </c>
      <c r="B152" s="1">
        <v>580</v>
      </c>
      <c r="C152" s="1">
        <v>50</v>
      </c>
      <c r="D152" s="1">
        <v>50</v>
      </c>
      <c r="E152" s="1">
        <v>6</v>
      </c>
      <c r="F152" s="1">
        <v>211</v>
      </c>
      <c r="G152" s="1" t="s">
        <v>8</v>
      </c>
      <c r="H152" s="1">
        <v>3</v>
      </c>
      <c r="I152" s="1">
        <v>0</v>
      </c>
      <c r="J152" s="1">
        <v>0</v>
      </c>
      <c r="K152" s="2">
        <f>(1-(J152/25.42))*100</f>
        <v>100</v>
      </c>
      <c r="L152" s="2">
        <f>(1-(J152/470.27))*100</f>
        <v>100</v>
      </c>
      <c r="M152">
        <f t="shared" si="29"/>
        <v>100</v>
      </c>
    </row>
    <row r="153" spans="1:13" x14ac:dyDescent="0.25">
      <c r="A153" s="1">
        <v>2020</v>
      </c>
      <c r="B153" s="1">
        <v>580</v>
      </c>
      <c r="C153" s="1">
        <v>50</v>
      </c>
      <c r="D153" s="1">
        <v>50</v>
      </c>
      <c r="E153" s="1">
        <v>6</v>
      </c>
      <c r="F153" s="1">
        <v>211</v>
      </c>
      <c r="G153" s="1" t="s">
        <v>8</v>
      </c>
      <c r="H153" s="1">
        <v>4</v>
      </c>
      <c r="I153" s="1">
        <v>0</v>
      </c>
      <c r="J153" s="1">
        <v>0</v>
      </c>
      <c r="K153" s="2">
        <f>(1-(J153/25.42))*100</f>
        <v>100</v>
      </c>
      <c r="L153" s="2">
        <f>(1-(J153/470.27))*100</f>
        <v>100</v>
      </c>
      <c r="M153">
        <f t="shared" si="29"/>
        <v>100</v>
      </c>
    </row>
    <row r="154" spans="1:13" x14ac:dyDescent="0.25">
      <c r="A154" s="1">
        <v>2020</v>
      </c>
      <c r="B154" s="1">
        <v>0</v>
      </c>
      <c r="C154" s="1">
        <v>0</v>
      </c>
      <c r="D154" s="1">
        <v>1</v>
      </c>
      <c r="E154" s="1">
        <v>1</v>
      </c>
      <c r="F154" s="1">
        <v>161</v>
      </c>
      <c r="G154" s="1" t="s">
        <v>9</v>
      </c>
      <c r="H154" s="1">
        <v>1</v>
      </c>
      <c r="I154" s="1">
        <v>80.25</v>
      </c>
      <c r="J154" s="1">
        <v>28.97</v>
      </c>
      <c r="K154" s="2">
        <f>(1-(J154/470.27))*100</f>
        <v>93.839709103281095</v>
      </c>
      <c r="L154" s="2">
        <f>(1-(J154/470.27))*100</f>
        <v>93.839709103281095</v>
      </c>
      <c r="M154">
        <f>(1-(J154/54.73))*100</f>
        <v>47.06742188927462</v>
      </c>
    </row>
    <row r="155" spans="1:13" x14ac:dyDescent="0.25">
      <c r="A155" s="1">
        <v>2020</v>
      </c>
      <c r="B155" s="1">
        <v>0</v>
      </c>
      <c r="C155" s="1">
        <v>0</v>
      </c>
      <c r="D155" s="1">
        <v>1</v>
      </c>
      <c r="E155" s="1">
        <v>1</v>
      </c>
      <c r="F155" s="1">
        <v>161</v>
      </c>
      <c r="G155" s="1" t="s">
        <v>9</v>
      </c>
      <c r="H155" s="1">
        <v>2</v>
      </c>
      <c r="I155" s="1">
        <v>134.75</v>
      </c>
      <c r="J155" s="1">
        <v>57.02</v>
      </c>
      <c r="K155" s="2">
        <f>(1-(J155/470.27))*100</f>
        <v>87.875050502902582</v>
      </c>
      <c r="L155" s="2">
        <f>(1-(J155/470.27))*100</f>
        <v>87.875050502902582</v>
      </c>
      <c r="M155">
        <f t="shared" ref="M155:M177" si="30">(1-(J155/54.73))*100</f>
        <v>-4.1841768682624014</v>
      </c>
    </row>
    <row r="156" spans="1:13" x14ac:dyDescent="0.25">
      <c r="A156" s="1">
        <v>2020</v>
      </c>
      <c r="B156" s="1">
        <v>0</v>
      </c>
      <c r="C156" s="1">
        <v>0</v>
      </c>
      <c r="D156" s="1">
        <v>1</v>
      </c>
      <c r="E156" s="1">
        <v>1</v>
      </c>
      <c r="F156" s="1">
        <v>161</v>
      </c>
      <c r="G156" s="1" t="s">
        <v>9</v>
      </c>
      <c r="H156" s="1">
        <v>3</v>
      </c>
      <c r="I156" s="1">
        <v>135.5</v>
      </c>
      <c r="J156" s="1">
        <v>75.34</v>
      </c>
      <c r="K156" s="2">
        <f>(1-(J156/470.27))*100</f>
        <v>83.979416080124182</v>
      </c>
      <c r="L156" s="2">
        <f>(1-(J156/470.27))*100</f>
        <v>83.979416080124182</v>
      </c>
      <c r="M156">
        <v>0</v>
      </c>
    </row>
    <row r="157" spans="1:13" x14ac:dyDescent="0.25">
      <c r="A157" s="1">
        <v>2020</v>
      </c>
      <c r="B157" s="1">
        <v>0</v>
      </c>
      <c r="C157" s="1">
        <v>0</v>
      </c>
      <c r="D157" s="1">
        <v>1</v>
      </c>
      <c r="E157" s="1">
        <v>1</v>
      </c>
      <c r="F157" s="1">
        <v>161</v>
      </c>
      <c r="G157" s="1" t="s">
        <v>9</v>
      </c>
      <c r="H157" s="1">
        <v>4</v>
      </c>
      <c r="I157" s="1">
        <v>145.75</v>
      </c>
      <c r="J157" s="1">
        <v>57.59</v>
      </c>
      <c r="K157" s="2">
        <f>(1-(J157/470.27))*100</f>
        <v>87.75384353669169</v>
      </c>
      <c r="L157" s="2">
        <f>(1-(J157/470.27))*100</f>
        <v>87.75384353669169</v>
      </c>
      <c r="M157">
        <f t="shared" si="30"/>
        <v>-5.2256532066508488</v>
      </c>
    </row>
    <row r="158" spans="1:13" x14ac:dyDescent="0.25">
      <c r="A158" s="1">
        <v>2020</v>
      </c>
      <c r="B158" s="1">
        <v>99</v>
      </c>
      <c r="C158" s="1">
        <v>10</v>
      </c>
      <c r="D158" s="1">
        <v>10</v>
      </c>
      <c r="E158" s="1">
        <v>2</v>
      </c>
      <c r="F158" s="1">
        <v>171</v>
      </c>
      <c r="G158" s="1" t="s">
        <v>9</v>
      </c>
      <c r="H158" s="1">
        <v>1</v>
      </c>
      <c r="I158" s="1">
        <v>159</v>
      </c>
      <c r="J158" s="1">
        <v>20.8</v>
      </c>
      <c r="K158" s="2">
        <f>(1-(J158/213.35))*100</f>
        <v>90.25076165924537</v>
      </c>
      <c r="L158" s="2">
        <f>(1-(J158/470.27))*100</f>
        <v>95.577008952303999</v>
      </c>
      <c r="M158">
        <f t="shared" si="30"/>
        <v>61.995249406175766</v>
      </c>
    </row>
    <row r="159" spans="1:13" x14ac:dyDescent="0.25">
      <c r="A159" s="1">
        <v>2020</v>
      </c>
      <c r="B159" s="1">
        <v>99</v>
      </c>
      <c r="C159" s="1">
        <v>10</v>
      </c>
      <c r="D159" s="1">
        <v>10</v>
      </c>
      <c r="E159" s="1">
        <v>2</v>
      </c>
      <c r="F159" s="1">
        <v>171</v>
      </c>
      <c r="G159" s="1" t="s">
        <v>9</v>
      </c>
      <c r="H159" s="1">
        <v>2</v>
      </c>
      <c r="I159" s="1">
        <v>163.35</v>
      </c>
      <c r="J159" s="1">
        <v>32.6</v>
      </c>
      <c r="K159" s="2">
        <f>(1-(J159/213.35))*100</f>
        <v>84.719943754394194</v>
      </c>
      <c r="L159" s="2">
        <f>(1-(J159/470.27))*100</f>
        <v>93.067812107937996</v>
      </c>
      <c r="M159">
        <f t="shared" si="30"/>
        <v>40.434862050063948</v>
      </c>
    </row>
    <row r="160" spans="1:13" x14ac:dyDescent="0.25">
      <c r="A160" s="1">
        <v>2020</v>
      </c>
      <c r="B160" s="1">
        <v>99</v>
      </c>
      <c r="C160" s="1">
        <v>10</v>
      </c>
      <c r="D160" s="1">
        <v>10</v>
      </c>
      <c r="E160" s="1">
        <v>2</v>
      </c>
      <c r="F160" s="1">
        <v>171</v>
      </c>
      <c r="G160" s="1" t="s">
        <v>9</v>
      </c>
      <c r="H160" s="1">
        <v>3</v>
      </c>
      <c r="I160" s="1">
        <v>130.5</v>
      </c>
      <c r="J160" s="1">
        <v>35.53</v>
      </c>
      <c r="K160" s="2">
        <f>(1-(J160/213.35))*100</f>
        <v>83.346613545816737</v>
      </c>
      <c r="L160" s="2">
        <f>(1-(J160/470.27))*100</f>
        <v>92.444765772853884</v>
      </c>
      <c r="M160">
        <f t="shared" si="30"/>
        <v>35.081308240453126</v>
      </c>
    </row>
    <row r="161" spans="1:13" x14ac:dyDescent="0.25">
      <c r="A161" s="1">
        <v>2020</v>
      </c>
      <c r="B161" s="1">
        <v>99</v>
      </c>
      <c r="C161" s="1">
        <v>10</v>
      </c>
      <c r="D161" s="1">
        <v>10</v>
      </c>
      <c r="E161" s="1">
        <v>2</v>
      </c>
      <c r="F161" s="1">
        <v>171</v>
      </c>
      <c r="G161" s="1" t="s">
        <v>9</v>
      </c>
      <c r="H161" s="1">
        <v>4</v>
      </c>
      <c r="I161" s="1">
        <v>143.75</v>
      </c>
      <c r="J161" s="1">
        <v>29.1</v>
      </c>
      <c r="K161" s="2">
        <f>(1-(J161/213.35))*100</f>
        <v>86.360440590578861</v>
      </c>
      <c r="L161" s="2">
        <f>(1-(J161/470.27))*100</f>
        <v>93.812065409232986</v>
      </c>
      <c r="M161">
        <f t="shared" si="30"/>
        <v>46.82989219806322</v>
      </c>
    </row>
    <row r="162" spans="1:13" x14ac:dyDescent="0.25">
      <c r="A162" s="1">
        <v>2020</v>
      </c>
      <c r="B162" s="1">
        <v>204</v>
      </c>
      <c r="C162" s="1">
        <v>20</v>
      </c>
      <c r="D162" s="1">
        <v>20</v>
      </c>
      <c r="E162" s="1">
        <v>3</v>
      </c>
      <c r="F162" s="1">
        <v>181</v>
      </c>
      <c r="G162" s="1" t="s">
        <v>9</v>
      </c>
      <c r="H162" s="1">
        <v>1</v>
      </c>
      <c r="I162" s="1">
        <v>81.5</v>
      </c>
      <c r="J162" s="1">
        <v>3.33</v>
      </c>
      <c r="K162" s="2">
        <f>(1-(J162/194.16))*100</f>
        <v>98.284919653893695</v>
      </c>
      <c r="L162" s="2">
        <f>(1-(J162/470.27))*100</f>
        <v>99.291896144767904</v>
      </c>
      <c r="M162">
        <f t="shared" si="30"/>
        <v>93.91558560204642</v>
      </c>
    </row>
    <row r="163" spans="1:13" x14ac:dyDescent="0.25">
      <c r="A163" s="1">
        <v>2020</v>
      </c>
      <c r="B163" s="1">
        <v>204</v>
      </c>
      <c r="C163" s="1">
        <v>20</v>
      </c>
      <c r="D163" s="1">
        <v>20</v>
      </c>
      <c r="E163" s="1">
        <v>3</v>
      </c>
      <c r="F163" s="1">
        <v>181</v>
      </c>
      <c r="G163" s="1" t="s">
        <v>9</v>
      </c>
      <c r="H163" s="1">
        <v>2</v>
      </c>
      <c r="I163" s="1">
        <v>82</v>
      </c>
      <c r="J163" s="1">
        <v>3.22</v>
      </c>
      <c r="K163" s="2">
        <f>(1-(J163/194.16))*100</f>
        <v>98.341573959620931</v>
      </c>
      <c r="L163" s="2">
        <f>(1-(J163/470.27))*100</f>
        <v>99.315286962808599</v>
      </c>
      <c r="M163">
        <f t="shared" si="30"/>
        <v>94.116572263840666</v>
      </c>
    </row>
    <row r="164" spans="1:13" x14ac:dyDescent="0.25">
      <c r="A164" s="1">
        <v>2020</v>
      </c>
      <c r="B164" s="1">
        <v>204</v>
      </c>
      <c r="C164" s="1">
        <v>20</v>
      </c>
      <c r="D164" s="1">
        <v>20</v>
      </c>
      <c r="E164" s="1">
        <v>3</v>
      </c>
      <c r="F164" s="1">
        <v>181</v>
      </c>
      <c r="G164" s="1" t="s">
        <v>9</v>
      </c>
      <c r="H164" s="1">
        <v>3</v>
      </c>
      <c r="I164" s="1">
        <v>66.5</v>
      </c>
      <c r="J164" s="1">
        <v>2.79</v>
      </c>
      <c r="K164" s="2">
        <f>(1-(J164/194.16))*100</f>
        <v>98.563040791100121</v>
      </c>
      <c r="L164" s="2">
        <f>(1-(J164/470.27))*100</f>
        <v>99.406723796967697</v>
      </c>
      <c r="M164">
        <f t="shared" si="30"/>
        <v>94.902247396309164</v>
      </c>
    </row>
    <row r="165" spans="1:13" x14ac:dyDescent="0.25">
      <c r="A165" s="1">
        <v>2020</v>
      </c>
      <c r="B165" s="1">
        <v>204</v>
      </c>
      <c r="C165" s="1">
        <v>20</v>
      </c>
      <c r="D165" s="1">
        <v>20</v>
      </c>
      <c r="E165" s="1">
        <v>3</v>
      </c>
      <c r="F165" s="1">
        <v>181</v>
      </c>
      <c r="G165" s="1" t="s">
        <v>9</v>
      </c>
      <c r="H165" s="1">
        <v>4</v>
      </c>
      <c r="I165" s="1">
        <v>94.75</v>
      </c>
      <c r="J165" s="1">
        <v>4.4400000000000004</v>
      </c>
      <c r="K165" s="2">
        <f>(1-(J165/194.16))*100</f>
        <v>97.713226205191589</v>
      </c>
      <c r="L165" s="2">
        <f>(1-(J165/470.27))*100</f>
        <v>99.055861526357205</v>
      </c>
      <c r="M165">
        <f t="shared" si="30"/>
        <v>91.887447469395212</v>
      </c>
    </row>
    <row r="166" spans="1:13" x14ac:dyDescent="0.25">
      <c r="A166" s="1">
        <v>2020</v>
      </c>
      <c r="B166" s="1">
        <v>347</v>
      </c>
      <c r="C166" s="1">
        <v>30</v>
      </c>
      <c r="D166" s="1">
        <v>30</v>
      </c>
      <c r="E166" s="1">
        <v>4</v>
      </c>
      <c r="F166" s="1">
        <v>191</v>
      </c>
      <c r="G166" s="1" t="s">
        <v>9</v>
      </c>
      <c r="H166" s="1">
        <v>1</v>
      </c>
      <c r="I166" s="1">
        <v>0</v>
      </c>
      <c r="J166" s="1">
        <v>0</v>
      </c>
      <c r="K166" s="2">
        <f>(1-(J166/160.69))*100</f>
        <v>100</v>
      </c>
      <c r="L166" s="2">
        <f>(1-(J166/470.27))*100</f>
        <v>100</v>
      </c>
      <c r="M166">
        <f t="shared" si="30"/>
        <v>100</v>
      </c>
    </row>
    <row r="167" spans="1:13" x14ac:dyDescent="0.25">
      <c r="A167" s="1">
        <v>2020</v>
      </c>
      <c r="B167" s="1">
        <v>347</v>
      </c>
      <c r="C167" s="1">
        <v>30</v>
      </c>
      <c r="D167" s="1">
        <v>30</v>
      </c>
      <c r="E167" s="1">
        <v>4</v>
      </c>
      <c r="F167" s="1">
        <v>191</v>
      </c>
      <c r="G167" s="1" t="s">
        <v>9</v>
      </c>
      <c r="H167" s="1">
        <v>2</v>
      </c>
      <c r="I167" s="1">
        <v>9.5</v>
      </c>
      <c r="J167" s="1">
        <v>0.04</v>
      </c>
      <c r="K167" s="2">
        <f>(1-(J167/160.69))*100</f>
        <v>99.975107349555046</v>
      </c>
      <c r="L167" s="2">
        <f>(1-(J167/470.27))*100</f>
        <v>99.991494247985202</v>
      </c>
      <c r="M167">
        <f t="shared" si="30"/>
        <v>99.926913941165722</v>
      </c>
    </row>
    <row r="168" spans="1:13" x14ac:dyDescent="0.25">
      <c r="A168" s="1">
        <v>2020</v>
      </c>
      <c r="B168" s="1">
        <v>347</v>
      </c>
      <c r="C168" s="1">
        <v>30</v>
      </c>
      <c r="D168" s="1">
        <v>30</v>
      </c>
      <c r="E168" s="1">
        <v>4</v>
      </c>
      <c r="F168" s="1">
        <v>191</v>
      </c>
      <c r="G168" s="1" t="s">
        <v>9</v>
      </c>
      <c r="H168" s="1">
        <v>3</v>
      </c>
      <c r="I168" s="1">
        <v>0</v>
      </c>
      <c r="J168" s="1">
        <v>0</v>
      </c>
      <c r="K168" s="2">
        <f>(1-(J168/160.69))*100</f>
        <v>100</v>
      </c>
      <c r="L168" s="2">
        <f>(1-(J168/470.27))*100</f>
        <v>100</v>
      </c>
      <c r="M168">
        <f t="shared" si="30"/>
        <v>100</v>
      </c>
    </row>
    <row r="169" spans="1:13" x14ac:dyDescent="0.25">
      <c r="A169" s="1">
        <v>2020</v>
      </c>
      <c r="B169" s="1">
        <v>347</v>
      </c>
      <c r="C169" s="1">
        <v>30</v>
      </c>
      <c r="D169" s="1">
        <v>30</v>
      </c>
      <c r="E169" s="1">
        <v>4</v>
      </c>
      <c r="F169" s="1">
        <v>191</v>
      </c>
      <c r="G169" s="1" t="s">
        <v>9</v>
      </c>
      <c r="H169" s="1">
        <v>4</v>
      </c>
      <c r="I169" s="1">
        <v>0</v>
      </c>
      <c r="J169" s="1">
        <v>0</v>
      </c>
      <c r="K169" s="2">
        <f>(1-(J169/160.69))*100</f>
        <v>100</v>
      </c>
      <c r="L169" s="2">
        <f>(1-(J169/470.27))*100</f>
        <v>100</v>
      </c>
      <c r="M169">
        <f t="shared" si="30"/>
        <v>100</v>
      </c>
    </row>
    <row r="170" spans="1:13" x14ac:dyDescent="0.25">
      <c r="A170" s="1">
        <v>2020</v>
      </c>
      <c r="B170" s="1">
        <v>466</v>
      </c>
      <c r="C170" s="1">
        <v>40</v>
      </c>
      <c r="D170" s="1">
        <v>40</v>
      </c>
      <c r="E170" s="1">
        <v>5</v>
      </c>
      <c r="F170" s="1">
        <v>201</v>
      </c>
      <c r="G170" s="1" t="s">
        <v>9</v>
      </c>
      <c r="H170" s="1">
        <v>1</v>
      </c>
      <c r="I170" s="1">
        <v>0</v>
      </c>
      <c r="J170" s="1">
        <v>0</v>
      </c>
      <c r="K170" s="2">
        <f>(1-(J170/79.075))*100</f>
        <v>100</v>
      </c>
      <c r="L170" s="2">
        <f>(1-(J170/470.27))*100</f>
        <v>100</v>
      </c>
      <c r="M170">
        <f t="shared" si="30"/>
        <v>100</v>
      </c>
    </row>
    <row r="171" spans="1:13" x14ac:dyDescent="0.25">
      <c r="A171" s="1">
        <v>2020</v>
      </c>
      <c r="B171" s="1">
        <v>466</v>
      </c>
      <c r="C171" s="1">
        <v>40</v>
      </c>
      <c r="D171" s="1">
        <v>40</v>
      </c>
      <c r="E171" s="1">
        <v>5</v>
      </c>
      <c r="F171" s="1">
        <v>201</v>
      </c>
      <c r="G171" s="1" t="s">
        <v>9</v>
      </c>
      <c r="H171" s="1">
        <v>2</v>
      </c>
      <c r="I171" s="1">
        <v>0</v>
      </c>
      <c r="J171" s="1">
        <v>0</v>
      </c>
      <c r="K171" s="2">
        <f>(1-(J171/79.075))*100</f>
        <v>100</v>
      </c>
      <c r="L171" s="2">
        <f>(1-(J171/470.27))*100</f>
        <v>100</v>
      </c>
      <c r="M171">
        <f t="shared" si="30"/>
        <v>100</v>
      </c>
    </row>
    <row r="172" spans="1:13" x14ac:dyDescent="0.25">
      <c r="A172" s="1">
        <v>2020</v>
      </c>
      <c r="B172" s="1">
        <v>466</v>
      </c>
      <c r="C172" s="1">
        <v>40</v>
      </c>
      <c r="D172" s="1">
        <v>40</v>
      </c>
      <c r="E172" s="1">
        <v>5</v>
      </c>
      <c r="F172" s="1">
        <v>201</v>
      </c>
      <c r="G172" s="1" t="s">
        <v>9</v>
      </c>
      <c r="H172" s="1">
        <v>3</v>
      </c>
      <c r="I172" s="1">
        <v>0</v>
      </c>
      <c r="J172" s="1">
        <v>0</v>
      </c>
      <c r="K172" s="2">
        <f>(1-(J172/79.075))*100</f>
        <v>100</v>
      </c>
      <c r="L172" s="2">
        <f>(1-(J172/470.27))*100</f>
        <v>100</v>
      </c>
      <c r="M172">
        <f t="shared" si="30"/>
        <v>100</v>
      </c>
    </row>
    <row r="173" spans="1:13" x14ac:dyDescent="0.25">
      <c r="A173" s="1">
        <v>2020</v>
      </c>
      <c r="B173" s="1">
        <v>466</v>
      </c>
      <c r="C173" s="1">
        <v>40</v>
      </c>
      <c r="D173" s="1">
        <v>40</v>
      </c>
      <c r="E173" s="1">
        <v>5</v>
      </c>
      <c r="F173" s="1">
        <v>201</v>
      </c>
      <c r="G173" s="1" t="s">
        <v>9</v>
      </c>
      <c r="H173" s="1">
        <v>4</v>
      </c>
      <c r="I173" s="1">
        <v>0</v>
      </c>
      <c r="J173" s="1">
        <v>0</v>
      </c>
      <c r="K173" s="2">
        <f>(1-(J173/79.075))*100</f>
        <v>100</v>
      </c>
      <c r="L173" s="2">
        <f>(1-(J173/470.27))*100</f>
        <v>100</v>
      </c>
      <c r="M173">
        <f t="shared" si="30"/>
        <v>100</v>
      </c>
    </row>
    <row r="174" spans="1:13" x14ac:dyDescent="0.25">
      <c r="A174" s="1">
        <v>2020</v>
      </c>
      <c r="B174" s="1">
        <v>580</v>
      </c>
      <c r="C174" s="1">
        <v>50</v>
      </c>
      <c r="D174" s="1">
        <v>50</v>
      </c>
      <c r="E174" s="1">
        <v>6</v>
      </c>
      <c r="F174" s="1">
        <v>211</v>
      </c>
      <c r="G174" s="1" t="s">
        <v>9</v>
      </c>
      <c r="H174" s="1">
        <v>1</v>
      </c>
      <c r="I174" s="1">
        <v>0</v>
      </c>
      <c r="J174" s="1">
        <v>0</v>
      </c>
      <c r="K174" s="2">
        <f>(1-(J174/25.42))*100</f>
        <v>100</v>
      </c>
      <c r="L174" s="2">
        <f>(1-(J174/470.27))*100</f>
        <v>100</v>
      </c>
      <c r="M174">
        <f t="shared" si="30"/>
        <v>100</v>
      </c>
    </row>
    <row r="175" spans="1:13" x14ac:dyDescent="0.25">
      <c r="A175" s="1">
        <v>2020</v>
      </c>
      <c r="B175" s="1">
        <v>580</v>
      </c>
      <c r="C175" s="1">
        <v>50</v>
      </c>
      <c r="D175" s="1">
        <v>50</v>
      </c>
      <c r="E175" s="1">
        <v>6</v>
      </c>
      <c r="F175" s="1">
        <v>211</v>
      </c>
      <c r="G175" s="1" t="s">
        <v>9</v>
      </c>
      <c r="H175" s="1">
        <v>2</v>
      </c>
      <c r="I175" s="1">
        <v>0</v>
      </c>
      <c r="J175" s="1">
        <v>0</v>
      </c>
      <c r="K175" s="2">
        <f>(1-(J175/25.42))*100</f>
        <v>100</v>
      </c>
      <c r="L175" s="2">
        <f>(1-(J175/470.27))*100</f>
        <v>100</v>
      </c>
      <c r="M175">
        <f t="shared" si="30"/>
        <v>100</v>
      </c>
    </row>
    <row r="176" spans="1:13" x14ac:dyDescent="0.25">
      <c r="A176" s="1">
        <v>2020</v>
      </c>
      <c r="B176" s="1">
        <v>580</v>
      </c>
      <c r="C176" s="1">
        <v>50</v>
      </c>
      <c r="D176" s="1">
        <v>50</v>
      </c>
      <c r="E176" s="1">
        <v>6</v>
      </c>
      <c r="F176" s="1">
        <v>211</v>
      </c>
      <c r="G176" s="1" t="s">
        <v>9</v>
      </c>
      <c r="H176" s="1">
        <v>3</v>
      </c>
      <c r="I176" s="1">
        <v>0</v>
      </c>
      <c r="J176" s="1">
        <v>0</v>
      </c>
      <c r="K176" s="2">
        <f>(1-(J176/25.42))*100</f>
        <v>100</v>
      </c>
      <c r="L176" s="2">
        <f>(1-(J176/470.27))*100</f>
        <v>100</v>
      </c>
      <c r="M176">
        <f t="shared" si="30"/>
        <v>100</v>
      </c>
    </row>
    <row r="177" spans="1:13" x14ac:dyDescent="0.25">
      <c r="A177" s="1">
        <v>2020</v>
      </c>
      <c r="B177" s="1">
        <v>580</v>
      </c>
      <c r="C177" s="1">
        <v>50</v>
      </c>
      <c r="D177" s="1">
        <v>50</v>
      </c>
      <c r="E177" s="1">
        <v>6</v>
      </c>
      <c r="F177" s="1">
        <v>211</v>
      </c>
      <c r="G177" s="1" t="s">
        <v>9</v>
      </c>
      <c r="H177" s="1">
        <v>4</v>
      </c>
      <c r="I177" s="1">
        <v>0</v>
      </c>
      <c r="J177" s="1">
        <v>0</v>
      </c>
      <c r="K177" s="2">
        <f>(1-(J177/25.42))*100</f>
        <v>100</v>
      </c>
      <c r="L177" s="2">
        <f>(1-(J177/470.27))*100</f>
        <v>100</v>
      </c>
      <c r="M177">
        <f t="shared" si="30"/>
        <v>100</v>
      </c>
    </row>
  </sheetData>
  <autoFilter ref="A1:M177" xr:uid="{B597C4AF-6427-406A-ACDB-F729A7FC475B}">
    <filterColumn colId="0">
      <filters>
        <filter val="202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 Arsenijevic</dc:creator>
  <cp:lastModifiedBy>nikol</cp:lastModifiedBy>
  <dcterms:created xsi:type="dcterms:W3CDTF">2015-06-05T18:17:20Z</dcterms:created>
  <dcterms:modified xsi:type="dcterms:W3CDTF">2021-03-12T03:51:03Z</dcterms:modified>
</cp:coreProperties>
</file>