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Dzonara\Desktop\"/>
    </mc:Choice>
  </mc:AlternateContent>
  <bookViews>
    <workbookView xWindow="0" yWindow="0" windowWidth="20490" windowHeight="7455" activeTab="2"/>
  </bookViews>
  <sheets>
    <sheet name="Sheet1" sheetId="1" r:id="rId1"/>
    <sheet name="pivottables" sheetId="2" r:id="rId2"/>
    <sheet name="Sheet3" sheetId="3" r:id="rId3"/>
    <sheet name="Kutools_Chart" sheetId="5" state="hidden" r:id="rId4"/>
  </sheets>
  <definedNames>
    <definedName name="_xlnm._FilterDatabase" localSheetId="1" hidden="1">pivottables!$A$2:$JU$2</definedName>
    <definedName name="_xlnm._FilterDatabase" localSheetId="0" hidden="1">Sheet1!$A$1:$AA$1</definedName>
    <definedName name="Kutools_ProgressBarChart" localSheetId="1">pivottables!$AO$4:$AO$14/pivottables!$AQ$4:$AQ$14</definedName>
    <definedName name="Slicer_ID1">#N/A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8" i="2" l="1"/>
  <c r="AB18" i="2"/>
  <c r="Z18" i="2"/>
  <c r="Y18" i="2"/>
  <c r="AM5" i="2" l="1"/>
  <c r="AR5" i="2" s="1"/>
  <c r="AV5" i="2" s="1"/>
  <c r="AM6" i="2"/>
  <c r="AR6" i="2" s="1"/>
  <c r="AV6" i="2" s="1"/>
  <c r="AM7" i="2"/>
  <c r="AR7" i="2" s="1"/>
  <c r="AV7" i="2" s="1"/>
  <c r="AM8" i="2"/>
  <c r="AR8" i="2" s="1"/>
  <c r="AV8" i="2" s="1"/>
  <c r="AM9" i="2"/>
  <c r="AR9" i="2" s="1"/>
  <c r="AV9" i="2" s="1"/>
  <c r="AM10" i="2"/>
  <c r="AR10" i="2" s="1"/>
  <c r="AV10" i="2" s="1"/>
  <c r="AM11" i="2"/>
  <c r="AR11" i="2" s="1"/>
  <c r="AV11" i="2" s="1"/>
  <c r="AM12" i="2"/>
  <c r="AR12" i="2" s="1"/>
  <c r="AV12" i="2" s="1"/>
  <c r="AM13" i="2"/>
  <c r="AR13" i="2" s="1"/>
  <c r="AV13" i="2" s="1"/>
  <c r="AM14" i="2"/>
  <c r="AR14" i="2" s="1"/>
  <c r="AV14" i="2" s="1"/>
  <c r="AM4" i="2"/>
  <c r="AR4" i="2" s="1"/>
  <c r="AV4" i="2" s="1"/>
  <c r="AP5" i="2"/>
  <c r="AU5" i="2" s="1"/>
  <c r="AP6" i="2"/>
  <c r="AU6" i="2" s="1"/>
  <c r="AP7" i="2"/>
  <c r="AU7" i="2" s="1"/>
  <c r="AP8" i="2"/>
  <c r="AU8" i="2" s="1"/>
  <c r="AP9" i="2"/>
  <c r="AU9" i="2" s="1"/>
  <c r="AP10" i="2"/>
  <c r="AU10" i="2" s="1"/>
  <c r="AP11" i="2"/>
  <c r="AU11" i="2" s="1"/>
  <c r="AP12" i="2"/>
  <c r="AU12" i="2" s="1"/>
  <c r="AP13" i="2"/>
  <c r="AU13" i="2" s="1"/>
  <c r="AP14" i="2"/>
  <c r="AU14" i="2" s="1"/>
  <c r="AP4" i="2"/>
  <c r="AU4" i="2" s="1"/>
  <c r="AO5" i="2"/>
  <c r="AT5" i="2" s="1"/>
  <c r="AO6" i="2"/>
  <c r="AT6" i="2" s="1"/>
  <c r="AO7" i="2"/>
  <c r="AT7" i="2" s="1"/>
  <c r="AO8" i="2"/>
  <c r="AT8" i="2" s="1"/>
  <c r="AO9" i="2"/>
  <c r="AT9" i="2" s="1"/>
  <c r="AO10" i="2"/>
  <c r="AT10" i="2" s="1"/>
  <c r="AO11" i="2"/>
  <c r="AT11" i="2" s="1"/>
  <c r="AO12" i="2"/>
  <c r="AT12" i="2" s="1"/>
  <c r="AO13" i="2"/>
  <c r="AT13" i="2" s="1"/>
  <c r="AO14" i="2"/>
  <c r="AT14" i="2" s="1"/>
  <c r="AO4" i="2"/>
  <c r="AT4" i="2" s="1"/>
  <c r="AN5" i="2"/>
  <c r="AW5" i="2" s="1"/>
  <c r="AN6" i="2"/>
  <c r="AW6" i="2" s="1"/>
  <c r="AN7" i="2"/>
  <c r="AS7" i="2" s="1"/>
  <c r="AN8" i="2"/>
  <c r="AW8" i="2" s="1"/>
  <c r="AN9" i="2"/>
  <c r="AW9" i="2" s="1"/>
  <c r="AN10" i="2"/>
  <c r="AW10" i="2" s="1"/>
  <c r="AN11" i="2"/>
  <c r="AS11" i="2" s="1"/>
  <c r="AN12" i="2"/>
  <c r="AW12" i="2" s="1"/>
  <c r="AN13" i="2"/>
  <c r="AW13" i="2" s="1"/>
  <c r="AN14" i="2"/>
  <c r="AW14" i="2" s="1"/>
  <c r="AN4" i="2"/>
  <c r="A1" i="5" s="1"/>
  <c r="B1" i="5" s="1"/>
  <c r="AL5" i="2"/>
  <c r="AL6" i="2"/>
  <c r="AL7" i="2"/>
  <c r="AL8" i="2"/>
  <c r="AL9" i="2"/>
  <c r="AL10" i="2"/>
  <c r="AL11" i="2"/>
  <c r="AL12" i="2"/>
  <c r="AL13" i="2"/>
  <c r="AL14" i="2"/>
  <c r="AL4" i="2"/>
  <c r="AE5" i="2"/>
  <c r="AE6" i="2"/>
  <c r="AE7" i="2"/>
  <c r="AE8" i="2"/>
  <c r="AE9" i="2"/>
  <c r="AE10" i="2"/>
  <c r="AE11" i="2"/>
  <c r="AE12" i="2"/>
  <c r="AE13" i="2"/>
  <c r="AE14" i="2"/>
  <c r="AE4" i="2"/>
  <c r="AD5" i="2"/>
  <c r="AD6" i="2"/>
  <c r="AD7" i="2"/>
  <c r="AD8" i="2"/>
  <c r="AD9" i="2"/>
  <c r="AD10" i="2"/>
  <c r="AD11" i="2"/>
  <c r="AD12" i="2"/>
  <c r="AD13" i="2"/>
  <c r="AD14" i="2"/>
  <c r="AD4" i="2"/>
  <c r="AC5" i="2"/>
  <c r="AC6" i="2"/>
  <c r="AC7" i="2"/>
  <c r="AC8" i="2"/>
  <c r="AC9" i="2"/>
  <c r="AC10" i="2"/>
  <c r="AC11" i="2"/>
  <c r="AC12" i="2"/>
  <c r="AC13" i="2"/>
  <c r="AC14" i="2"/>
  <c r="AC4" i="2"/>
  <c r="AA11" i="1"/>
  <c r="AA5" i="1"/>
  <c r="AA12" i="1"/>
  <c r="AA4" i="1"/>
  <c r="AA3" i="1"/>
  <c r="AA9" i="1"/>
  <c r="AA2" i="1"/>
  <c r="AA6" i="1"/>
  <c r="AA10" i="1"/>
  <c r="AA8" i="1"/>
  <c r="AA7" i="1"/>
  <c r="U11" i="1"/>
  <c r="U5" i="1"/>
  <c r="U12" i="1"/>
  <c r="U4" i="1"/>
  <c r="U3" i="1"/>
  <c r="U9" i="1"/>
  <c r="U2" i="1"/>
  <c r="U6" i="1"/>
  <c r="U10" i="1"/>
  <c r="U8" i="1"/>
  <c r="U7" i="1"/>
  <c r="N11" i="1"/>
  <c r="N5" i="1"/>
  <c r="N12" i="1"/>
  <c r="N4" i="1"/>
  <c r="N3" i="1"/>
  <c r="N9" i="1"/>
  <c r="N2" i="1"/>
  <c r="N6" i="1"/>
  <c r="N10" i="1"/>
  <c r="N8" i="1"/>
  <c r="N7" i="1"/>
  <c r="I11" i="1"/>
  <c r="I5" i="1"/>
  <c r="I12" i="1"/>
  <c r="I4" i="1"/>
  <c r="I3" i="1"/>
  <c r="I9" i="1"/>
  <c r="I2" i="1"/>
  <c r="I6" i="1"/>
  <c r="I10" i="1"/>
  <c r="I8" i="1"/>
  <c r="I7" i="1"/>
  <c r="AS5" i="2" l="1"/>
  <c r="AS9" i="2"/>
  <c r="AW11" i="2"/>
  <c r="AS13" i="2"/>
  <c r="AW7" i="2"/>
  <c r="AS14" i="2"/>
  <c r="AS10" i="2"/>
  <c r="AS6" i="2"/>
  <c r="AW4" i="2"/>
  <c r="AS4" i="2"/>
  <c r="AS12" i="2"/>
  <c r="AS8" i="2"/>
  <c r="AJ12" i="2"/>
  <c r="AH4" i="2"/>
  <c r="AJ8" i="2"/>
  <c r="AJ7" i="2"/>
  <c r="AJ14" i="2"/>
  <c r="AJ10" i="2"/>
  <c r="AJ6" i="2"/>
  <c r="AF4" i="2"/>
  <c r="AG4" i="2" s="1"/>
  <c r="AJ13" i="2"/>
  <c r="AJ9" i="2"/>
  <c r="AJ5" i="2"/>
  <c r="AJ4" i="2"/>
  <c r="AJ11" i="2"/>
  <c r="AI12" i="2"/>
  <c r="AI8" i="2"/>
  <c r="AI4" i="2"/>
  <c r="AI11" i="2"/>
  <c r="AI7" i="2"/>
  <c r="AI14" i="2"/>
  <c r="AI10" i="2"/>
  <c r="AI6" i="2"/>
  <c r="AH13" i="2"/>
  <c r="AH9" i="2"/>
  <c r="AI5" i="2"/>
  <c r="AI13" i="2"/>
  <c r="AH12" i="2"/>
  <c r="AH8" i="2"/>
  <c r="AI9" i="2"/>
  <c r="AH11" i="2"/>
  <c r="AH7" i="2"/>
  <c r="AH5" i="2"/>
  <c r="AH14" i="2"/>
  <c r="AH10" i="2"/>
  <c r="AH6" i="2"/>
  <c r="AF12" i="2"/>
  <c r="AG12" i="2" s="1"/>
  <c r="AF8" i="2"/>
  <c r="AG8" i="2" s="1"/>
  <c r="AF7" i="2"/>
  <c r="AG7" i="2" s="1"/>
  <c r="AF14" i="2"/>
  <c r="AG14" i="2" s="1"/>
  <c r="AF10" i="2"/>
  <c r="AG10" i="2" s="1"/>
  <c r="AF6" i="2"/>
  <c r="AG6" i="2" s="1"/>
  <c r="AF11" i="2"/>
  <c r="AG11" i="2" s="1"/>
  <c r="AF13" i="2"/>
  <c r="AG13" i="2" s="1"/>
  <c r="AF9" i="2"/>
  <c r="AG9" i="2" s="1"/>
  <c r="AF5" i="2"/>
  <c r="AG5" i="2" s="1"/>
</calcChain>
</file>

<file path=xl/sharedStrings.xml><?xml version="1.0" encoding="utf-8"?>
<sst xmlns="http://schemas.openxmlformats.org/spreadsheetml/2006/main" count="95" uniqueCount="74">
  <si>
    <t>prodajni tim</t>
  </si>
  <si>
    <t>Tim 7</t>
  </si>
  <si>
    <t>ime I prezime agenta</t>
  </si>
  <si>
    <t>Aleksandar Barudzija</t>
  </si>
  <si>
    <t>Maja Bozic</t>
  </si>
  <si>
    <t>Danilo Brajovic</t>
  </si>
  <si>
    <t>Dejan Despotovic</t>
  </si>
  <si>
    <t>Nikola Jovanovic</t>
  </si>
  <si>
    <t>Marija Juric</t>
  </si>
  <si>
    <t>Dusan Orbovic</t>
  </si>
  <si>
    <t>Milica Popovic</t>
  </si>
  <si>
    <t>Nevenka Radoman</t>
  </si>
  <si>
    <t>Darko Simonovic</t>
  </si>
  <si>
    <t>Katarina Tomljanovic</t>
  </si>
  <si>
    <t>ID</t>
  </si>
  <si>
    <t>realizovano TS</t>
  </si>
  <si>
    <t>NET Kreirano TS</t>
  </si>
  <si>
    <t>Net Realizovano SN</t>
  </si>
  <si>
    <t>Net Cilj</t>
  </si>
  <si>
    <t>Net % uspesnost</t>
  </si>
  <si>
    <t>Iris tv Kreirano TS</t>
  </si>
  <si>
    <t>Iris tv realizovano TS</t>
  </si>
  <si>
    <t>Msat TV Kreirano</t>
  </si>
  <si>
    <t>Msat TV realizovano TS</t>
  </si>
  <si>
    <t>Msat TV Realizovano SN</t>
  </si>
  <si>
    <t>Msat TV Cilj</t>
  </si>
  <si>
    <t>Msat TV % uspesnost</t>
  </si>
  <si>
    <t>Antena TV Kreirano</t>
  </si>
  <si>
    <t>Antena TV realizovano</t>
  </si>
  <si>
    <t>Postpaid Kreirano TS</t>
  </si>
  <si>
    <t>Postpaid realizovano TS</t>
  </si>
  <si>
    <t>Postpaid Cilj</t>
  </si>
  <si>
    <t>Postpaid % uspesnost</t>
  </si>
  <si>
    <t>POTS % uspesnost</t>
  </si>
  <si>
    <t>POTS Cilj</t>
  </si>
  <si>
    <t>POTS Realizovano SN</t>
  </si>
  <si>
    <t>POTS realizovano TS</t>
  </si>
  <si>
    <t>POTS Kreirano TS</t>
  </si>
  <si>
    <t>Ukupna % uspesnost</t>
  </si>
  <si>
    <t>Row Labels</t>
  </si>
  <si>
    <t>Grand Total</t>
  </si>
  <si>
    <t>Sum of POTS Kreirano TS</t>
  </si>
  <si>
    <t>Sum of POTS realizovano TS</t>
  </si>
  <si>
    <t>Sum of POTS Realizovano SN</t>
  </si>
  <si>
    <t>Sum of POTS Cilj</t>
  </si>
  <si>
    <t>Sum of POTS % uspesnost</t>
  </si>
  <si>
    <t>Sum of NET Kreirano TS</t>
  </si>
  <si>
    <t>Sum of realizovano TS</t>
  </si>
  <si>
    <t>Sum of Net Realizovano SN</t>
  </si>
  <si>
    <t>Sum of Net Cilj</t>
  </si>
  <si>
    <t>Sum of Net % uspesnost</t>
  </si>
  <si>
    <t>Sum of Iris tv Kreirano TS</t>
  </si>
  <si>
    <t>Sum of Iris tv realizovano TS</t>
  </si>
  <si>
    <t>Sum of Msat TV Kreirano</t>
  </si>
  <si>
    <t>Sum of Msat TV realizovano TS</t>
  </si>
  <si>
    <t>Sum of Msat TV Realizovano SN</t>
  </si>
  <si>
    <t>Sum of Msat TV Cilj</t>
  </si>
  <si>
    <t>Sum of Msat TV % uspesnost</t>
  </si>
  <si>
    <t>Sum of Antena TV Kreirano</t>
  </si>
  <si>
    <t>Sum of Antena TV realizovano</t>
  </si>
  <si>
    <t>Sum of Postpaid Kreirano TS</t>
  </si>
  <si>
    <t>Sum of Postpaid realizovano TS</t>
  </si>
  <si>
    <t>Sum of Postpaid Cilj</t>
  </si>
  <si>
    <t>Sum of Postpaid % uspesnost</t>
  </si>
  <si>
    <t>x</t>
  </si>
  <si>
    <t>y</t>
  </si>
  <si>
    <t>zbir pots</t>
  </si>
  <si>
    <t>zbir net</t>
  </si>
  <si>
    <t>zbir tv</t>
  </si>
  <si>
    <t>max</t>
  </si>
  <si>
    <t>min</t>
  </si>
  <si>
    <t>remaining percentage</t>
  </si>
  <si>
    <t>actual</t>
  </si>
  <si>
    <t>sum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</si>
</sst>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rgb="FFFF0000"/>
        <bgColor indexed="64"/>
      </patternFill>
    </fill>
    <fill>
      <patternFill patternType="solid">
        <fgColor rgb="FF000000"/>
        <bgColor indexed="64"/>
      </patternFill>
    </fill>
    <fill>
      <patternFill patternType="solid">
        <fgColor rgb="FF00FF00"/>
        <bgColor indexed="64"/>
      </patternFill>
    </fill>
    <fill>
      <patternFill patternType="solid">
        <fgColor rgb="FFFF9933"/>
        <bgColor indexed="64"/>
      </patternFill>
    </fill>
    <fill>
      <patternFill patternType="solid">
        <fgColor rgb="FF99CC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9" fontId="0" fillId="0" borderId="0" xfId="1" applyFont="1"/>
    <xf numFmtId="9" fontId="0" fillId="0" borderId="0" xfId="0" applyNumberFormat="1"/>
    <xf numFmtId="0" fontId="0" fillId="2" borderId="0" xfId="0" applyFill="1"/>
    <xf numFmtId="0" fontId="0" fillId="2" borderId="0" xfId="0" applyNumberFormat="1" applyFill="1"/>
    <xf numFmtId="9" fontId="0" fillId="2" borderId="0" xfId="0" applyNumberFormat="1" applyFill="1"/>
    <xf numFmtId="0" fontId="0" fillId="3" borderId="0" xfId="0" applyFill="1"/>
    <xf numFmtId="0" fontId="0" fillId="3" borderId="0" xfId="0" applyNumberFormat="1" applyFill="1"/>
    <xf numFmtId="9" fontId="0" fillId="3" borderId="0" xfId="0" applyNumberFormat="1" applyFill="1"/>
    <xf numFmtId="0" fontId="0" fillId="4" borderId="0" xfId="0" applyFill="1"/>
    <xf numFmtId="0" fontId="0" fillId="4" borderId="0" xfId="0" applyNumberFormat="1" applyFill="1"/>
    <xf numFmtId="9" fontId="0" fillId="4" borderId="0" xfId="0" applyNumberFormat="1" applyFill="1"/>
    <xf numFmtId="0" fontId="0" fillId="5" borderId="0" xfId="0" applyFill="1"/>
    <xf numFmtId="0" fontId="0" fillId="5" borderId="0" xfId="0" applyNumberFormat="1" applyFill="1"/>
    <xf numFmtId="0" fontId="0" fillId="6" borderId="0" xfId="0" applyFill="1"/>
    <xf numFmtId="0" fontId="0" fillId="6" borderId="0" xfId="0" applyNumberFormat="1" applyFill="1"/>
    <xf numFmtId="9" fontId="0" fillId="6" borderId="0" xfId="0" applyNumberFormat="1" applyFill="1"/>
    <xf numFmtId="0" fontId="0" fillId="7" borderId="0" xfId="0" applyFill="1"/>
    <xf numFmtId="0" fontId="0" fillId="7" borderId="0" xfId="0" applyNumberFormat="1" applyFill="1"/>
    <xf numFmtId="0" fontId="0" fillId="0" borderId="0" xfId="0" applyFill="1"/>
    <xf numFmtId="0" fontId="2" fillId="2" borderId="0" xfId="0" applyFont="1" applyFill="1" applyAlignment="1">
      <alignment textRotation="255"/>
    </xf>
    <xf numFmtId="0" fontId="2" fillId="3" borderId="0" xfId="0" applyFont="1" applyFill="1" applyAlignment="1">
      <alignment textRotation="255"/>
    </xf>
    <xf numFmtId="0" fontId="2" fillId="7" borderId="0" xfId="0" applyFont="1" applyFill="1" applyAlignment="1">
      <alignment textRotation="255"/>
    </xf>
    <xf numFmtId="0" fontId="2" fillId="6" borderId="0" xfId="0" applyFont="1" applyFill="1" applyAlignment="1">
      <alignment textRotation="255"/>
    </xf>
    <xf numFmtId="0" fontId="2" fillId="5" borderId="0" xfId="0" applyFont="1" applyFill="1" applyAlignment="1">
      <alignment textRotation="255"/>
    </xf>
    <xf numFmtId="0" fontId="2" fillId="4" borderId="0" xfId="0" applyFont="1" applyFill="1" applyAlignment="1">
      <alignment textRotation="255"/>
    </xf>
    <xf numFmtId="0" fontId="2" fillId="0" borderId="0" xfId="0" applyFont="1" applyAlignment="1">
      <alignment textRotation="255"/>
    </xf>
    <xf numFmtId="0" fontId="2" fillId="0" borderId="0" xfId="0" applyFont="1" applyAlignment="1">
      <alignment horizontal="center" vertical="top" textRotation="255"/>
    </xf>
    <xf numFmtId="0" fontId="2" fillId="0" borderId="0" xfId="0" applyFont="1" applyAlignment="1">
      <alignment horizontal="center" textRotation="255"/>
    </xf>
    <xf numFmtId="0" fontId="0" fillId="8" borderId="0" xfId="0" applyFill="1"/>
    <xf numFmtId="2" fontId="0" fillId="0" borderId="0" xfId="0" applyNumberFormat="1"/>
    <xf numFmtId="2" fontId="0" fillId="0" borderId="0" xfId="0" applyNumberFormat="1" applyFill="1"/>
    <xf numFmtId="2" fontId="2" fillId="0" borderId="0" xfId="0" applyNumberFormat="1" applyFont="1" applyAlignment="1">
      <alignment textRotation="255"/>
    </xf>
    <xf numFmtId="164" fontId="0" fillId="0" borderId="0" xfId="0" applyNumberFormat="1"/>
    <xf numFmtId="165" fontId="0" fillId="0" borderId="0" xfId="0" applyNumberFormat="1"/>
    <xf numFmtId="9" fontId="0" fillId="0" borderId="0" xfId="1" applyNumberFormat="1" applyFont="1"/>
    <xf numFmtId="0" fontId="0" fillId="9" borderId="0" xfId="0" applyFill="1"/>
    <xf numFmtId="0" fontId="2" fillId="10" borderId="0" xfId="0" applyFont="1" applyFill="1" applyAlignment="1">
      <alignment textRotation="255"/>
    </xf>
    <xf numFmtId="0" fontId="0" fillId="9" borderId="0" xfId="0" applyNumberFormat="1" applyFill="1"/>
    <xf numFmtId="9" fontId="0" fillId="9" borderId="0" xfId="1" applyFont="1" applyFill="1"/>
    <xf numFmtId="9" fontId="0" fillId="0" borderId="0" xfId="1" applyFont="1" applyFill="1"/>
    <xf numFmtId="9" fontId="0" fillId="12" borderId="0" xfId="0" applyNumberFormat="1" applyFill="1"/>
    <xf numFmtId="9" fontId="0" fillId="13" borderId="0" xfId="0" applyNumberFormat="1" applyFill="1"/>
    <xf numFmtId="9" fontId="0" fillId="11" borderId="0" xfId="0" applyNumberFormat="1" applyFill="1"/>
    <xf numFmtId="9" fontId="0" fillId="9" borderId="0" xfId="0" applyNumberFormat="1" applyFill="1"/>
    <xf numFmtId="9" fontId="0" fillId="12" borderId="0" xfId="1" applyFont="1" applyFill="1"/>
    <xf numFmtId="9" fontId="0" fillId="13" borderId="0" xfId="1" applyFont="1" applyFill="1"/>
    <xf numFmtId="9" fontId="0" fillId="11" borderId="0" xfId="1" applyFont="1" applyFill="1"/>
  </cellXfs>
  <cellStyles count="2">
    <cellStyle name="Normal" xfId="0" builtinId="0"/>
    <cellStyle name="Percent" xfId="1" builtinId="5"/>
  </cellStyles>
  <dxfs count="4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0000"/>
        </patternFill>
      </fill>
    </dxf>
    <dxf>
      <fill>
        <patternFill>
          <bgColor rgb="FF000000"/>
        </patternFill>
      </fill>
    </dxf>
    <dxf>
      <fill>
        <patternFill>
          <bgColor rgb="FFFFFF00"/>
        </patternFill>
      </fill>
    </dxf>
    <dxf>
      <fill>
        <patternFill>
          <bgColor rgb="FFFFFF00"/>
        </patternFill>
      </fill>
    </dxf>
    <dxf>
      <fill>
        <patternFill>
          <bgColor rgb="FF0000FF"/>
        </patternFill>
      </fill>
    </dxf>
    <dxf>
      <fill>
        <patternFill>
          <bgColor rgb="FF0000FF"/>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numFmt numFmtId="13" formatCode="0%"/>
    </dxf>
    <dxf>
      <alignment textRotation="255" readingOrder="0"/>
    </dxf>
    <dxf>
      <alignment textRotation="255" readingOrder="0"/>
    </dxf>
    <dxf>
      <font>
        <sz val="8"/>
      </font>
    </dxf>
    <dxf>
      <font>
        <sz val="8"/>
      </font>
    </dxf>
    <dxf>
      <fill>
        <patternFill patternType="solid">
          <bgColor theme="4" tint="0.59999389629810485"/>
        </patternFill>
      </fill>
    </dxf>
    <dxf>
      <fill>
        <patternFill patternType="solid">
          <bgColor theme="4" tint="0.59999389629810485"/>
        </patternFill>
      </fill>
    </dxf>
    <dxf>
      <fill>
        <patternFill patternType="solid">
          <bgColor theme="7" tint="0.59999389629810485"/>
        </patternFill>
      </fill>
    </dxf>
    <dxf>
      <fill>
        <patternFill patternType="solid">
          <bgColor theme="7" tint="0.59999389629810485"/>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0" tint="-0.14999847407452621"/>
        </patternFill>
      </fill>
    </dxf>
    <dxf>
      <fill>
        <patternFill patternType="solid">
          <bgColor theme="0" tint="-0.14999847407452621"/>
        </patternFill>
      </fill>
    </dxf>
    <dxf>
      <numFmt numFmtId="13" formatCode="0%"/>
    </dxf>
    <dxf>
      <numFmt numFmtId="13" formatCode="0%"/>
    </dxf>
    <dxf>
      <numFmt numFmtId="13" formatCode="0%"/>
    </dxf>
    <dxf>
      <numFmt numFmtId="13" formatCode="0%"/>
    </dxf>
    <dxf>
      <font>
        <b/>
        <color theme="1"/>
      </font>
      <fill>
        <patternFill patternType="none">
          <bgColor auto="1"/>
        </patternFill>
      </fill>
      <border>
        <bottom style="thin">
          <color theme="4"/>
        </bottom>
        <vertical/>
        <horizontal/>
      </border>
    </dxf>
    <dxf>
      <font>
        <color theme="1"/>
      </font>
      <fill>
        <patternFill>
          <bgColor theme="1"/>
        </patternFill>
      </fill>
      <border diagonalUp="0" diagonalDown="0">
        <left/>
        <right/>
        <top/>
        <bottom/>
        <vertical/>
        <horizontal/>
      </border>
    </dxf>
    <dxf>
      <fill>
        <patternFill patternType="none">
          <bgColor auto="1"/>
        </patternFill>
      </fill>
      <border diagonalUp="0" diagonalDown="0">
        <left/>
        <right/>
        <top/>
        <bottom/>
        <vertical/>
        <horizontal/>
      </border>
    </dxf>
  </dxfs>
  <tableStyles count="3" defaultTableStyle="TableStyleMedium2" defaultPivotStyle="PivotStyleLight16">
    <tableStyle name="Slicer Style 1" pivot="0" table="0" count="0"/>
    <tableStyle name="Slicer Style 2" pivot="0" table="0" count="1">
      <tableStyleElement type="wholeTable" dxfId="40"/>
    </tableStyle>
    <tableStyle name="SlicerStyleLight1 2" pivot="0" table="0" count="10">
      <tableStyleElement type="wholeTable" dxfId="39"/>
      <tableStyleElement type="headerRow" dxfId="38"/>
    </tableStyle>
  </tableStyles>
  <colors>
    <mruColors>
      <color rgb="FF01F32F"/>
      <color rgb="FF8B9F11"/>
      <color rgb="FFC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2809000639829076"/>
        </c:manualLayout>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2809000639829076"/>
        </c:manualLayout>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2809000639829076"/>
        </c:manualLayout>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fd</c:v>
          </c:tx>
          <c:spPr>
            <a:solidFill>
              <a:schemeClr val="accent1"/>
            </a:solidFill>
            <a:ln>
              <a:noFill/>
            </a:ln>
            <a:effectLst/>
          </c:spPr>
          <c:invertIfNegative val="0"/>
          <c:dPt>
            <c:idx val="0"/>
            <c:invertIfNegative val="0"/>
            <c:bubble3D val="0"/>
            <c:spPr>
              <a:solidFill>
                <a:srgbClr val="FF9933"/>
              </a:solidFill>
              <a:ln>
                <a:noFill/>
              </a:ln>
              <a:effectLst/>
            </c:spPr>
          </c:dPt>
          <c:dPt>
            <c:idx val="1"/>
            <c:invertIfNegative val="0"/>
            <c:bubble3D val="0"/>
            <c:spPr>
              <a:solidFill>
                <a:srgbClr val="99CC00"/>
              </a:solidFill>
              <a:ln>
                <a:noFill/>
              </a:ln>
              <a:effectLst/>
            </c:spPr>
          </c:dPt>
          <c:dPt>
            <c:idx val="2"/>
            <c:invertIfNegative val="0"/>
            <c:bubble3D val="0"/>
            <c:spPr>
              <a:solidFill>
                <a:srgbClr val="99CC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9933"/>
              </a:solidFill>
              <a:ln>
                <a:noFill/>
              </a:ln>
              <a:effectLst/>
            </c:spPr>
          </c:dPt>
          <c:dPt>
            <c:idx val="6"/>
            <c:invertIfNegative val="0"/>
            <c:bubble3D val="0"/>
            <c:spPr>
              <a:solidFill>
                <a:srgbClr val="00FF00"/>
              </a:solidFill>
              <a:ln>
                <a:noFill/>
              </a:ln>
              <a:effectLst/>
            </c:spPr>
          </c:dPt>
          <c:dPt>
            <c:idx val="7"/>
            <c:invertIfNegative val="0"/>
            <c:bubble3D val="0"/>
            <c:spPr>
              <a:solidFill>
                <a:srgbClr val="00FF00"/>
              </a:solidFill>
              <a:ln>
                <a:noFill/>
              </a:ln>
              <a:effectLst/>
            </c:spPr>
          </c:dPt>
          <c:dPt>
            <c:idx val="8"/>
            <c:invertIfNegative val="0"/>
            <c:bubble3D val="0"/>
            <c:spPr>
              <a:solidFill>
                <a:srgbClr val="99CC00"/>
              </a:solidFill>
              <a:ln>
                <a:noFill/>
              </a:ln>
              <a:effectLst/>
            </c:spPr>
          </c:dPt>
          <c:dPt>
            <c:idx val="9"/>
            <c:invertIfNegative val="0"/>
            <c:bubble3D val="0"/>
            <c:spPr>
              <a:solidFill>
                <a:srgbClr val="99CC00"/>
              </a:solidFill>
              <a:ln>
                <a:noFill/>
              </a:ln>
              <a:effectLst/>
            </c:spPr>
          </c:dPt>
          <c:dPt>
            <c:idx val="10"/>
            <c:invertIfNegative val="0"/>
            <c:bubble3D val="0"/>
            <c:spPr>
              <a:solidFill>
                <a:srgbClr val="FF9933"/>
              </a:solidFill>
              <a:ln>
                <a:noFill/>
              </a:ln>
              <a:effectLst/>
            </c:spPr>
          </c:dPt>
          <c:val>
            <c:numRef>
              <c:f>pivottables!$AM$4:$AM$14</c:f>
              <c:numCache>
                <c:formatCode>0%</c:formatCode>
                <c:ptCount val="11"/>
                <c:pt idx="0">
                  <c:v>0.45454545454545453</c:v>
                </c:pt>
                <c:pt idx="1">
                  <c:v>0.63636363636363635</c:v>
                </c:pt>
                <c:pt idx="2">
                  <c:v>0.54545454545454541</c:v>
                </c:pt>
                <c:pt idx="3">
                  <c:v>8.3333333333333329E-2</c:v>
                </c:pt>
                <c:pt idx="4">
                  <c:v>8.3333333333333329E-2</c:v>
                </c:pt>
                <c:pt idx="5">
                  <c:v>0.33333333333333331</c:v>
                </c:pt>
                <c:pt idx="6">
                  <c:v>0.91666666666666663</c:v>
                </c:pt>
                <c:pt idx="7">
                  <c:v>0.75</c:v>
                </c:pt>
                <c:pt idx="8">
                  <c:v>0.63636363636363635</c:v>
                </c:pt>
                <c:pt idx="9">
                  <c:v>0.54545454545454541</c:v>
                </c:pt>
                <c:pt idx="10">
                  <c:v>0.33333333333333331</c:v>
                </c:pt>
              </c:numCache>
            </c:numRef>
          </c:val>
        </c:ser>
        <c:dLbls>
          <c:showLegendKey val="0"/>
          <c:showVal val="0"/>
          <c:showCatName val="0"/>
          <c:showSerName val="0"/>
          <c:showPercent val="0"/>
          <c:showBubbleSize val="0"/>
        </c:dLbls>
        <c:gapWidth val="219"/>
        <c:axId val="-1505138400"/>
        <c:axId val="-1505143840"/>
      </c:barChart>
      <c:catAx>
        <c:axId val="-1505138400"/>
        <c:scaling>
          <c:orientation val="maxMin"/>
        </c:scaling>
        <c:delete val="1"/>
        <c:axPos val="l"/>
        <c:majorTickMark val="none"/>
        <c:minorTickMark val="none"/>
        <c:tickLblPos val="nextTo"/>
        <c:crossAx val="-1505143840"/>
        <c:crosses val="autoZero"/>
        <c:auto val="1"/>
        <c:lblAlgn val="ctr"/>
        <c:lblOffset val="100"/>
        <c:noMultiLvlLbl val="0"/>
      </c:catAx>
      <c:valAx>
        <c:axId val="-1505143840"/>
        <c:scaling>
          <c:orientation val="minMax"/>
        </c:scaling>
        <c:delete val="1"/>
        <c:axPos val="t"/>
        <c:numFmt formatCode="0%" sourceLinked="1"/>
        <c:majorTickMark val="none"/>
        <c:minorTickMark val="none"/>
        <c:tickLblPos val="nextTo"/>
        <c:crossAx val="-15051384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fd</c:v>
          </c:tx>
          <c:spPr>
            <a:solidFill>
              <a:schemeClr val="accent1"/>
            </a:solidFill>
            <a:ln>
              <a:noFill/>
            </a:ln>
            <a:effectLst/>
          </c:spPr>
          <c:invertIfNegative val="0"/>
          <c:dPt>
            <c:idx val="0"/>
            <c:invertIfNegative val="0"/>
            <c:bubble3D val="0"/>
            <c:spPr>
              <a:solidFill>
                <a:srgbClr val="FF9933"/>
              </a:solidFill>
              <a:ln>
                <a:noFill/>
              </a:ln>
              <a:effectLst/>
            </c:spPr>
          </c:dPt>
          <c:dPt>
            <c:idx val="1"/>
            <c:invertIfNegative val="0"/>
            <c:bubble3D val="0"/>
            <c:spPr>
              <a:solidFill>
                <a:srgbClr val="00FF00"/>
              </a:solidFill>
              <a:ln>
                <a:noFill/>
              </a:ln>
              <a:effectLst/>
            </c:spPr>
          </c:dPt>
          <c:dPt>
            <c:idx val="2"/>
            <c:invertIfNegative val="0"/>
            <c:bubble3D val="0"/>
            <c:spPr>
              <a:solidFill>
                <a:srgbClr val="00FF00"/>
              </a:solidFill>
              <a:ln>
                <a:noFill/>
              </a:ln>
              <a:effectLst/>
            </c:spPr>
          </c:dPt>
          <c:dPt>
            <c:idx val="3"/>
            <c:invertIfNegative val="0"/>
            <c:bubble3D val="0"/>
            <c:spPr>
              <a:solidFill>
                <a:srgbClr val="00FF00"/>
              </a:solidFill>
              <a:ln>
                <a:noFill/>
              </a:ln>
              <a:effectLst/>
            </c:spPr>
          </c:dPt>
          <c:dPt>
            <c:idx val="4"/>
            <c:invertIfNegative val="0"/>
            <c:bubble3D val="0"/>
            <c:spPr>
              <a:solidFill>
                <a:srgbClr val="00FF00"/>
              </a:solidFill>
              <a:ln>
                <a:noFill/>
              </a:ln>
              <a:effectLst/>
            </c:spPr>
          </c:dPt>
          <c:dPt>
            <c:idx val="5"/>
            <c:invertIfNegative val="0"/>
            <c:bubble3D val="0"/>
            <c:spPr>
              <a:solidFill>
                <a:srgbClr val="00FF00"/>
              </a:solidFill>
              <a:ln>
                <a:noFill/>
              </a:ln>
              <a:effectLst/>
            </c:spPr>
          </c:dPt>
          <c:dPt>
            <c:idx val="6"/>
            <c:invertIfNegative val="0"/>
            <c:bubble3D val="0"/>
            <c:spPr>
              <a:solidFill>
                <a:srgbClr val="00FF00"/>
              </a:solidFill>
              <a:ln>
                <a:noFill/>
              </a:ln>
              <a:effectLst/>
            </c:spPr>
          </c:dPt>
          <c:dPt>
            <c:idx val="7"/>
            <c:invertIfNegative val="0"/>
            <c:bubble3D val="0"/>
            <c:spPr>
              <a:solidFill>
                <a:srgbClr val="00FF00"/>
              </a:solidFill>
              <a:ln>
                <a:noFill/>
              </a:ln>
              <a:effectLst/>
            </c:spPr>
          </c:dPt>
          <c:dPt>
            <c:idx val="8"/>
            <c:invertIfNegative val="0"/>
            <c:bubble3D val="0"/>
            <c:spPr>
              <a:solidFill>
                <a:srgbClr val="99CC00"/>
              </a:solidFill>
              <a:ln>
                <a:noFill/>
              </a:ln>
              <a:effectLst/>
            </c:spPr>
          </c:dPt>
          <c:dPt>
            <c:idx val="9"/>
            <c:invertIfNegative val="0"/>
            <c:bubble3D val="0"/>
            <c:spPr>
              <a:solidFill>
                <a:srgbClr val="99CC00"/>
              </a:solidFill>
              <a:ln>
                <a:noFill/>
              </a:ln>
              <a:effectLst/>
            </c:spPr>
          </c:dPt>
          <c:dPt>
            <c:idx val="10"/>
            <c:invertIfNegative val="0"/>
            <c:bubble3D val="0"/>
            <c:spPr>
              <a:solidFill>
                <a:srgbClr val="99CC00"/>
              </a:solidFill>
              <a:ln>
                <a:noFill/>
              </a:ln>
              <a:effectLst/>
            </c:spPr>
          </c:dPt>
          <c:val>
            <c:numRef>
              <c:f>pivottables!$AN$4:$AN$14</c:f>
              <c:numCache>
                <c:formatCode>0%</c:formatCode>
                <c:ptCount val="11"/>
                <c:pt idx="0">
                  <c:v>0.45161290322580644</c:v>
                </c:pt>
                <c:pt idx="1">
                  <c:v>0.875</c:v>
                </c:pt>
                <c:pt idx="2">
                  <c:v>1.6666666666666667</c:v>
                </c:pt>
                <c:pt idx="3">
                  <c:v>1.6875</c:v>
                </c:pt>
                <c:pt idx="4">
                  <c:v>0.875</c:v>
                </c:pt>
                <c:pt idx="5">
                  <c:v>1.125</c:v>
                </c:pt>
                <c:pt idx="6">
                  <c:v>0.75</c:v>
                </c:pt>
                <c:pt idx="7">
                  <c:v>0.87096774193548387</c:v>
                </c:pt>
                <c:pt idx="8">
                  <c:v>0.625</c:v>
                </c:pt>
                <c:pt idx="9">
                  <c:v>0.64</c:v>
                </c:pt>
                <c:pt idx="10">
                  <c:v>0.74193548387096775</c:v>
                </c:pt>
              </c:numCache>
            </c:numRef>
          </c:val>
        </c:ser>
        <c:dLbls>
          <c:showLegendKey val="0"/>
          <c:showVal val="0"/>
          <c:showCatName val="0"/>
          <c:showSerName val="0"/>
          <c:showPercent val="0"/>
          <c:showBubbleSize val="0"/>
        </c:dLbls>
        <c:gapWidth val="219"/>
        <c:axId val="-1203425344"/>
        <c:axId val="-1203438944"/>
      </c:barChart>
      <c:catAx>
        <c:axId val="-1203425344"/>
        <c:scaling>
          <c:orientation val="maxMin"/>
        </c:scaling>
        <c:delete val="1"/>
        <c:axPos val="l"/>
        <c:majorTickMark val="none"/>
        <c:minorTickMark val="none"/>
        <c:tickLblPos val="nextTo"/>
        <c:crossAx val="-1203438944"/>
        <c:crosses val="autoZero"/>
        <c:auto val="1"/>
        <c:lblAlgn val="ctr"/>
        <c:lblOffset val="100"/>
        <c:noMultiLvlLbl val="0"/>
      </c:catAx>
      <c:valAx>
        <c:axId val="-1203438944"/>
        <c:scaling>
          <c:orientation val="minMax"/>
        </c:scaling>
        <c:delete val="1"/>
        <c:axPos val="t"/>
        <c:numFmt formatCode="0%" sourceLinked="1"/>
        <c:majorTickMark val="none"/>
        <c:minorTickMark val="none"/>
        <c:tickLblPos val="nextTo"/>
        <c:crossAx val="-1203425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fd</c:v>
          </c:tx>
          <c:spPr>
            <a:solidFill>
              <a:schemeClr val="accent1"/>
            </a:solidFill>
            <a:ln>
              <a:noFill/>
            </a:ln>
            <a:effectLst/>
          </c:spPr>
          <c:invertIfNegative val="0"/>
          <c:dPt>
            <c:idx val="0"/>
            <c:invertIfNegative val="0"/>
            <c:bubble3D val="0"/>
            <c:spPr>
              <a:solidFill>
                <a:srgbClr val="FF9933"/>
              </a:solidFill>
              <a:ln>
                <a:noFill/>
              </a:ln>
              <a:effectLst/>
            </c:spPr>
          </c:dPt>
          <c:dPt>
            <c:idx val="1"/>
            <c:invertIfNegative val="0"/>
            <c:bubble3D val="0"/>
            <c:spPr>
              <a:solidFill>
                <a:srgbClr val="99CC00"/>
              </a:solidFill>
              <a:ln>
                <a:noFill/>
              </a:ln>
              <a:effectLst/>
            </c:spPr>
          </c:dPt>
          <c:dPt>
            <c:idx val="2"/>
            <c:invertIfNegative val="0"/>
            <c:bubble3D val="0"/>
            <c:spPr>
              <a:solidFill>
                <a:srgbClr val="00FF00"/>
              </a:solidFill>
              <a:ln>
                <a:noFill/>
              </a:ln>
              <a:effectLst/>
            </c:spPr>
          </c:dPt>
          <c:dPt>
            <c:idx val="3"/>
            <c:invertIfNegative val="0"/>
            <c:bubble3D val="0"/>
            <c:spPr>
              <a:solidFill>
                <a:srgbClr val="99CC00"/>
              </a:solidFill>
              <a:ln>
                <a:noFill/>
              </a:ln>
              <a:effectLst/>
            </c:spPr>
          </c:dPt>
          <c:dPt>
            <c:idx val="4"/>
            <c:invertIfNegative val="0"/>
            <c:bubble3D val="0"/>
            <c:spPr>
              <a:solidFill>
                <a:srgbClr val="FF9933"/>
              </a:solidFill>
              <a:ln>
                <a:noFill/>
              </a:ln>
              <a:effectLst/>
            </c:spPr>
          </c:dPt>
          <c:dPt>
            <c:idx val="5"/>
            <c:invertIfNegative val="0"/>
            <c:bubble3D val="0"/>
            <c:spPr>
              <a:solidFill>
                <a:srgbClr val="FF9933"/>
              </a:solidFill>
              <a:ln>
                <a:noFill/>
              </a:ln>
              <a:effectLst/>
            </c:spPr>
          </c:dPt>
          <c:dPt>
            <c:idx val="6"/>
            <c:invertIfNegative val="0"/>
            <c:bubble3D val="0"/>
            <c:spPr>
              <a:solidFill>
                <a:srgbClr val="99CC00"/>
              </a:solidFill>
              <a:ln>
                <a:noFill/>
              </a:ln>
              <a:effectLst/>
            </c:spPr>
          </c:dPt>
          <c:dPt>
            <c:idx val="7"/>
            <c:invertIfNegative val="0"/>
            <c:bubble3D val="0"/>
            <c:spPr>
              <a:solidFill>
                <a:srgbClr val="99CC00"/>
              </a:solidFill>
              <a:ln>
                <a:noFill/>
              </a:ln>
              <a:effectLst/>
            </c:spPr>
          </c:dPt>
          <c:dPt>
            <c:idx val="8"/>
            <c:invertIfNegative val="0"/>
            <c:bubble3D val="0"/>
            <c:spPr>
              <a:solidFill>
                <a:srgbClr val="99CC00"/>
              </a:solidFill>
              <a:ln>
                <a:noFill/>
              </a:ln>
              <a:effectLst/>
            </c:spPr>
          </c:dPt>
          <c:dPt>
            <c:idx val="9"/>
            <c:invertIfNegative val="0"/>
            <c:bubble3D val="0"/>
            <c:spPr>
              <a:solidFill>
                <a:srgbClr val="99CC00"/>
              </a:solidFill>
              <a:ln>
                <a:noFill/>
              </a:ln>
              <a:effectLst/>
            </c:spPr>
          </c:dPt>
          <c:dPt>
            <c:idx val="10"/>
            <c:invertIfNegative val="0"/>
            <c:bubble3D val="0"/>
            <c:spPr>
              <a:solidFill>
                <a:srgbClr val="99CC00"/>
              </a:solidFill>
              <a:ln>
                <a:noFill/>
              </a:ln>
              <a:effectLst/>
            </c:spPr>
          </c:dPt>
          <c:val>
            <c:numRef>
              <c:f>pivottables!$AO$4:$AO$14</c:f>
              <c:numCache>
                <c:formatCode>0%</c:formatCode>
                <c:ptCount val="11"/>
                <c:pt idx="0">
                  <c:v>0.40909090909090912</c:v>
                </c:pt>
                <c:pt idx="1">
                  <c:v>0.74285714285714288</c:v>
                </c:pt>
                <c:pt idx="2">
                  <c:v>0.8</c:v>
                </c:pt>
                <c:pt idx="3">
                  <c:v>0.51111111111111107</c:v>
                </c:pt>
                <c:pt idx="4">
                  <c:v>0.4</c:v>
                </c:pt>
                <c:pt idx="5">
                  <c:v>0.42222222222222222</c:v>
                </c:pt>
                <c:pt idx="6">
                  <c:v>0.53333333333333333</c:v>
                </c:pt>
                <c:pt idx="7">
                  <c:v>0.55555555555555558</c:v>
                </c:pt>
                <c:pt idx="8">
                  <c:v>0.6</c:v>
                </c:pt>
                <c:pt idx="9">
                  <c:v>0.54285714285714282</c:v>
                </c:pt>
                <c:pt idx="10">
                  <c:v>0.53333333333333333</c:v>
                </c:pt>
              </c:numCache>
            </c:numRef>
          </c:val>
        </c:ser>
        <c:dLbls>
          <c:showLegendKey val="0"/>
          <c:showVal val="0"/>
          <c:showCatName val="0"/>
          <c:showSerName val="0"/>
          <c:showPercent val="0"/>
          <c:showBubbleSize val="0"/>
        </c:dLbls>
        <c:gapWidth val="219"/>
        <c:axId val="-997678016"/>
        <c:axId val="-997669312"/>
      </c:barChart>
      <c:catAx>
        <c:axId val="-997678016"/>
        <c:scaling>
          <c:orientation val="maxMin"/>
        </c:scaling>
        <c:delete val="1"/>
        <c:axPos val="l"/>
        <c:majorTickMark val="none"/>
        <c:minorTickMark val="none"/>
        <c:tickLblPos val="nextTo"/>
        <c:crossAx val="-997669312"/>
        <c:crosses val="autoZero"/>
        <c:auto val="1"/>
        <c:lblAlgn val="ctr"/>
        <c:lblOffset val="100"/>
        <c:noMultiLvlLbl val="0"/>
      </c:catAx>
      <c:valAx>
        <c:axId val="-997669312"/>
        <c:scaling>
          <c:orientation val="minMax"/>
        </c:scaling>
        <c:delete val="1"/>
        <c:axPos val="t"/>
        <c:numFmt formatCode="0%" sourceLinked="1"/>
        <c:majorTickMark val="none"/>
        <c:minorTickMark val="none"/>
        <c:tickLblPos val="nextTo"/>
        <c:crossAx val="-997678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fd</c:v>
          </c:tx>
          <c:spPr>
            <a:solidFill>
              <a:schemeClr val="accent1"/>
            </a:solidFill>
            <a:ln>
              <a:noFill/>
            </a:ln>
            <a:effectLst/>
          </c:spPr>
          <c:invertIfNegative val="0"/>
          <c:dPt>
            <c:idx val="0"/>
            <c:invertIfNegative val="0"/>
            <c:bubble3D val="0"/>
            <c:spPr>
              <a:solidFill>
                <a:srgbClr val="00FF00"/>
              </a:solidFill>
              <a:ln>
                <a:noFill/>
              </a:ln>
              <a:effectLst/>
            </c:spPr>
          </c:dPt>
          <c:dPt>
            <c:idx val="1"/>
            <c:invertIfNegative val="0"/>
            <c:bubble3D val="0"/>
            <c:spPr>
              <a:solidFill>
                <a:srgbClr val="00FF00"/>
              </a:solidFill>
              <a:ln>
                <a:noFill/>
              </a:ln>
              <a:effectLst/>
            </c:spPr>
          </c:dPt>
          <c:dPt>
            <c:idx val="2"/>
            <c:invertIfNegative val="0"/>
            <c:bubble3D val="0"/>
            <c:spPr>
              <a:solidFill>
                <a:srgbClr val="99CC00"/>
              </a:solidFill>
              <a:ln>
                <a:noFill/>
              </a:ln>
              <a:effectLst/>
            </c:spPr>
          </c:dPt>
          <c:dPt>
            <c:idx val="3"/>
            <c:invertIfNegative val="0"/>
            <c:bubble3D val="0"/>
            <c:spPr>
              <a:solidFill>
                <a:srgbClr val="FF9933"/>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99CC00"/>
              </a:solidFill>
              <a:ln>
                <a:noFill/>
              </a:ln>
              <a:effectLst/>
            </c:spPr>
          </c:dPt>
          <c:dPt>
            <c:idx val="7"/>
            <c:invertIfNegative val="0"/>
            <c:bubble3D val="0"/>
            <c:spPr>
              <a:solidFill>
                <a:srgbClr val="FF9933"/>
              </a:solidFill>
              <a:ln>
                <a:noFill/>
              </a:ln>
              <a:effectLst/>
            </c:spPr>
          </c:dPt>
          <c:dPt>
            <c:idx val="8"/>
            <c:invertIfNegative val="0"/>
            <c:bubble3D val="0"/>
            <c:spPr>
              <a:solidFill>
                <a:srgbClr val="00FF00"/>
              </a:solidFill>
              <a:ln>
                <a:noFill/>
              </a:ln>
              <a:effectLst/>
            </c:spPr>
          </c:dPt>
          <c:dPt>
            <c:idx val="9"/>
            <c:invertIfNegative val="0"/>
            <c:bubble3D val="0"/>
            <c:spPr>
              <a:solidFill>
                <a:srgbClr val="99CC00"/>
              </a:solidFill>
              <a:ln>
                <a:noFill/>
              </a:ln>
              <a:effectLst/>
            </c:spPr>
          </c:dPt>
          <c:dPt>
            <c:idx val="10"/>
            <c:invertIfNegative val="0"/>
            <c:bubble3D val="0"/>
            <c:spPr>
              <a:solidFill>
                <a:srgbClr val="FF9933"/>
              </a:solidFill>
              <a:ln>
                <a:noFill/>
              </a:ln>
              <a:effectLst/>
            </c:spPr>
          </c:dPt>
          <c:val>
            <c:numRef>
              <c:f>pivottables!$AP$4:$AP$14</c:f>
              <c:numCache>
                <c:formatCode>0%</c:formatCode>
                <c:ptCount val="11"/>
                <c:pt idx="0">
                  <c:v>0.8571428571428571</c:v>
                </c:pt>
                <c:pt idx="1">
                  <c:v>1.5714285714285714</c:v>
                </c:pt>
                <c:pt idx="2">
                  <c:v>0.5714285714285714</c:v>
                </c:pt>
                <c:pt idx="3">
                  <c:v>0.375</c:v>
                </c:pt>
                <c:pt idx="4">
                  <c:v>0.125</c:v>
                </c:pt>
                <c:pt idx="5">
                  <c:v>0.125</c:v>
                </c:pt>
                <c:pt idx="6">
                  <c:v>0.5</c:v>
                </c:pt>
                <c:pt idx="7">
                  <c:v>0.25</c:v>
                </c:pt>
                <c:pt idx="8">
                  <c:v>1.2857142857142858</c:v>
                </c:pt>
                <c:pt idx="9">
                  <c:v>0.5714285714285714</c:v>
                </c:pt>
                <c:pt idx="10">
                  <c:v>0.25</c:v>
                </c:pt>
              </c:numCache>
            </c:numRef>
          </c:val>
        </c:ser>
        <c:dLbls>
          <c:showLegendKey val="0"/>
          <c:showVal val="0"/>
          <c:showCatName val="0"/>
          <c:showSerName val="0"/>
          <c:showPercent val="0"/>
          <c:showBubbleSize val="0"/>
        </c:dLbls>
        <c:gapWidth val="219"/>
        <c:axId val="-997678560"/>
        <c:axId val="-997681824"/>
      </c:barChart>
      <c:catAx>
        <c:axId val="-997678560"/>
        <c:scaling>
          <c:orientation val="maxMin"/>
        </c:scaling>
        <c:delete val="1"/>
        <c:axPos val="l"/>
        <c:majorTickMark val="none"/>
        <c:minorTickMark val="none"/>
        <c:tickLblPos val="nextTo"/>
        <c:crossAx val="-997681824"/>
        <c:crosses val="autoZero"/>
        <c:auto val="1"/>
        <c:lblAlgn val="ctr"/>
        <c:lblOffset val="100"/>
        <c:noMultiLvlLbl val="0"/>
      </c:catAx>
      <c:valAx>
        <c:axId val="-997681824"/>
        <c:scaling>
          <c:orientation val="minMax"/>
        </c:scaling>
        <c:delete val="1"/>
        <c:axPos val="t"/>
        <c:numFmt formatCode="0%" sourceLinked="1"/>
        <c:majorTickMark val="none"/>
        <c:minorTickMark val="none"/>
        <c:tickLblPos val="nextTo"/>
        <c:crossAx val="-997678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571500</xdr:colOff>
      <xdr:row>7</xdr:row>
      <xdr:rowOff>19050</xdr:rowOff>
    </xdr:from>
    <xdr:ext cx="2286000" cy="264560"/>
    <xdr:sp macro="" textlink="">
      <xdr:nvSpPr>
        <xdr:cNvPr id="2" name="TextBox 1"/>
        <xdr:cNvSpPr txBox="1"/>
      </xdr:nvSpPr>
      <xdr:spPr>
        <a:xfrm>
          <a:off x="1181100" y="1352550"/>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xdr:col>
      <xdr:colOff>419099</xdr:colOff>
      <xdr:row>5</xdr:row>
      <xdr:rowOff>152399</xdr:rowOff>
    </xdr:from>
    <xdr:to>
      <xdr:col>5</xdr:col>
      <xdr:colOff>447674</xdr:colOff>
      <xdr:row>23</xdr:row>
      <xdr:rowOff>104774</xdr:rowOff>
    </xdr:to>
    <xdr:grpSp>
      <xdr:nvGrpSpPr>
        <xdr:cNvPr id="18" name="Group 17"/>
        <xdr:cNvGrpSpPr/>
      </xdr:nvGrpSpPr>
      <xdr:grpSpPr>
        <a:xfrm>
          <a:off x="1032012" y="1104899"/>
          <a:ext cx="2480227" cy="3381375"/>
          <a:chOff x="523874" y="1123949"/>
          <a:chExt cx="2466975" cy="3381375"/>
        </a:xfrm>
      </xdr:grpSpPr>
      <xdr:sp macro="" textlink="">
        <xdr:nvSpPr>
          <xdr:cNvPr id="17" name="TextBox 16"/>
          <xdr:cNvSpPr txBox="1"/>
        </xdr:nvSpPr>
        <xdr:spPr>
          <a:xfrm>
            <a:off x="638174" y="1123949"/>
            <a:ext cx="2352675" cy="3381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endParaRPr lang="en-US" sz="1600">
              <a:solidFill>
                <a:schemeClr val="bg1"/>
              </a:solidFill>
            </a:endParaRPr>
          </a:p>
        </xdr:txBody>
      </xdr:sp>
      <xdr:sp macro="" textlink="">
        <xdr:nvSpPr>
          <xdr:cNvPr id="4" name="TextBox 3"/>
          <xdr:cNvSpPr txBox="1"/>
        </xdr:nvSpPr>
        <xdr:spPr>
          <a:xfrm>
            <a:off x="523874" y="2663595"/>
            <a:ext cx="23526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Aleksandar Barudzija</a:t>
            </a:r>
            <a:r>
              <a:rPr lang="en-US" sz="1400">
                <a:solidFill>
                  <a:schemeClr val="bg1"/>
                </a:solidFill>
              </a:rPr>
              <a:t> </a:t>
            </a:r>
          </a:p>
        </xdr:txBody>
      </xdr:sp>
      <xdr:sp macro="" textlink="">
        <xdr:nvSpPr>
          <xdr:cNvPr id="5" name="TextBox 4"/>
          <xdr:cNvSpPr txBox="1"/>
        </xdr:nvSpPr>
        <xdr:spPr>
          <a:xfrm>
            <a:off x="523874" y="3835170"/>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Maja Bozic</a:t>
            </a:r>
            <a:r>
              <a:rPr lang="en-US" sz="1400">
                <a:solidFill>
                  <a:schemeClr val="bg1"/>
                </a:solidFill>
              </a:rPr>
              <a:t> </a:t>
            </a:r>
          </a:p>
        </xdr:txBody>
      </xdr:sp>
      <xdr:sp macro="" textlink="">
        <xdr:nvSpPr>
          <xdr:cNvPr id="6" name="TextBox 5"/>
          <xdr:cNvSpPr txBox="1"/>
        </xdr:nvSpPr>
        <xdr:spPr>
          <a:xfrm>
            <a:off x="523874" y="2073045"/>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Danilo Brajovic</a:t>
            </a:r>
            <a:r>
              <a:rPr lang="en-US" sz="1400">
                <a:solidFill>
                  <a:schemeClr val="bg1"/>
                </a:solidFill>
              </a:rPr>
              <a:t> </a:t>
            </a:r>
          </a:p>
        </xdr:txBody>
      </xdr:sp>
      <xdr:sp macro="" textlink="">
        <xdr:nvSpPr>
          <xdr:cNvPr id="7" name="TextBox 6"/>
          <xdr:cNvSpPr txBox="1"/>
        </xdr:nvSpPr>
        <xdr:spPr>
          <a:xfrm>
            <a:off x="533399" y="4130445"/>
            <a:ext cx="19907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Dejan Despotovic</a:t>
            </a:r>
            <a:r>
              <a:rPr lang="en-US" sz="1400">
                <a:solidFill>
                  <a:schemeClr val="bg1"/>
                </a:solidFill>
              </a:rPr>
              <a:t> </a:t>
            </a:r>
          </a:p>
        </xdr:txBody>
      </xdr:sp>
      <xdr:sp macro="" textlink="">
        <xdr:nvSpPr>
          <xdr:cNvPr id="8" name="TextBox 7"/>
          <xdr:cNvSpPr txBox="1"/>
        </xdr:nvSpPr>
        <xdr:spPr>
          <a:xfrm>
            <a:off x="533399" y="1787295"/>
            <a:ext cx="21240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Nikola Jovanovic</a:t>
            </a:r>
            <a:r>
              <a:rPr lang="en-US" sz="1400">
                <a:solidFill>
                  <a:schemeClr val="bg1"/>
                </a:solidFill>
              </a:rPr>
              <a:t> </a:t>
            </a:r>
          </a:p>
        </xdr:txBody>
      </xdr:sp>
      <xdr:sp macro="" textlink="">
        <xdr:nvSpPr>
          <xdr:cNvPr id="9" name="TextBox 8"/>
          <xdr:cNvSpPr txBox="1"/>
        </xdr:nvSpPr>
        <xdr:spPr>
          <a:xfrm>
            <a:off x="533399" y="1482495"/>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Marija Juric</a:t>
            </a:r>
            <a:r>
              <a:rPr lang="en-US" sz="1400">
                <a:solidFill>
                  <a:schemeClr val="bg1"/>
                </a:solidFill>
              </a:rPr>
              <a:t> </a:t>
            </a:r>
          </a:p>
        </xdr:txBody>
      </xdr:sp>
      <xdr:sp macro="" textlink="">
        <xdr:nvSpPr>
          <xdr:cNvPr id="10" name="TextBox 9"/>
          <xdr:cNvSpPr txBox="1"/>
        </xdr:nvSpPr>
        <xdr:spPr>
          <a:xfrm>
            <a:off x="523874" y="3244620"/>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Dusan Orbovic</a:t>
            </a:r>
            <a:r>
              <a:rPr lang="en-US" sz="1400">
                <a:solidFill>
                  <a:schemeClr val="bg1"/>
                </a:solidFill>
              </a:rPr>
              <a:t> </a:t>
            </a:r>
          </a:p>
        </xdr:txBody>
      </xdr:sp>
      <xdr:sp macro="" textlink="">
        <xdr:nvSpPr>
          <xdr:cNvPr id="11" name="TextBox 10"/>
          <xdr:cNvSpPr txBox="1"/>
        </xdr:nvSpPr>
        <xdr:spPr>
          <a:xfrm>
            <a:off x="552449" y="1196745"/>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Milica Popovic</a:t>
            </a:r>
            <a:r>
              <a:rPr lang="en-US" sz="1400">
                <a:solidFill>
                  <a:schemeClr val="bg1"/>
                </a:solidFill>
              </a:rPr>
              <a:t> </a:t>
            </a:r>
          </a:p>
        </xdr:txBody>
      </xdr:sp>
      <xdr:sp macro="" textlink="">
        <xdr:nvSpPr>
          <xdr:cNvPr id="12" name="TextBox 11"/>
          <xdr:cNvSpPr txBox="1"/>
        </xdr:nvSpPr>
        <xdr:spPr>
          <a:xfrm>
            <a:off x="552449" y="2368320"/>
            <a:ext cx="18478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Nevenka Radoman</a:t>
            </a:r>
            <a:r>
              <a:rPr lang="en-US" sz="1400">
                <a:solidFill>
                  <a:schemeClr val="bg1"/>
                </a:solidFill>
              </a:rPr>
              <a:t> </a:t>
            </a:r>
          </a:p>
        </xdr:txBody>
      </xdr:sp>
      <xdr:sp macro="" textlink="">
        <xdr:nvSpPr>
          <xdr:cNvPr id="13" name="TextBox 12"/>
          <xdr:cNvSpPr txBox="1"/>
        </xdr:nvSpPr>
        <xdr:spPr>
          <a:xfrm>
            <a:off x="523874" y="2958870"/>
            <a:ext cx="2095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Katarina Tomljanovic</a:t>
            </a:r>
            <a:r>
              <a:rPr lang="en-US" sz="1400">
                <a:solidFill>
                  <a:schemeClr val="bg1"/>
                </a:solidFill>
              </a:rPr>
              <a:t> </a:t>
            </a:r>
          </a:p>
        </xdr:txBody>
      </xdr:sp>
      <xdr:sp macro="" textlink="">
        <xdr:nvSpPr>
          <xdr:cNvPr id="14" name="TextBox 13"/>
          <xdr:cNvSpPr txBox="1"/>
        </xdr:nvSpPr>
        <xdr:spPr>
          <a:xfrm>
            <a:off x="533399" y="3530370"/>
            <a:ext cx="18478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0" i="0" u="none" strike="noStrike">
                <a:solidFill>
                  <a:schemeClr val="bg1"/>
                </a:solidFill>
                <a:effectLst/>
                <a:latin typeface="+mn-lt"/>
                <a:ea typeface="+mn-ea"/>
                <a:cs typeface="+mn-cs"/>
              </a:rPr>
              <a:t>Darko Simonovic</a:t>
            </a:r>
            <a:r>
              <a:rPr lang="en-US" sz="1400">
                <a:solidFill>
                  <a:schemeClr val="bg1"/>
                </a:solidFill>
              </a:rPr>
              <a:t> </a:t>
            </a:r>
          </a:p>
        </xdr:txBody>
      </xdr:sp>
    </xdr:grpSp>
    <xdr:clientData/>
  </xdr:twoCellAnchor>
  <xdr:twoCellAnchor>
    <xdr:from>
      <xdr:col>0</xdr:col>
      <xdr:colOff>0</xdr:colOff>
      <xdr:row>5</xdr:row>
      <xdr:rowOff>152400</xdr:rowOff>
    </xdr:from>
    <xdr:to>
      <xdr:col>1</xdr:col>
      <xdr:colOff>213150</xdr:colOff>
      <xdr:row>24</xdr:row>
      <xdr:rowOff>161926</xdr:rowOff>
    </xdr:to>
    <mc:AlternateContent xmlns:mc="http://schemas.openxmlformats.org/markup-compatibility/2006" xmlns:a14="http://schemas.microsoft.com/office/drawing/2010/main">
      <mc:Choice Requires="a14">
        <xdr:graphicFrame macro="">
          <xdr:nvGraphicFramePr>
            <xdr:cNvPr id="34" name="ID 1"/>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0" y="1104900"/>
              <a:ext cx="826063" cy="362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333375</xdr:colOff>
      <xdr:row>4</xdr:row>
      <xdr:rowOff>66675</xdr:rowOff>
    </xdr:from>
    <xdr:to>
      <xdr:col>1</xdr:col>
      <xdr:colOff>333375</xdr:colOff>
      <xdr:row>24</xdr:row>
      <xdr:rowOff>133350</xdr:rowOff>
    </xdr:to>
    <xdr:cxnSp macro="">
      <xdr:nvCxnSpPr>
        <xdr:cNvPr id="16" name="Straight Connector 15"/>
        <xdr:cNvCxnSpPr/>
      </xdr:nvCxnSpPr>
      <xdr:spPr>
        <a:xfrm>
          <a:off x="942975" y="828675"/>
          <a:ext cx="0" cy="3876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161511</xdr:colOff>
      <xdr:row>6</xdr:row>
      <xdr:rowOff>38100</xdr:rowOff>
    </xdr:from>
    <xdr:to>
      <xdr:col>6</xdr:col>
      <xdr:colOff>53423</xdr:colOff>
      <xdr:row>7</xdr:row>
      <xdr:rowOff>95250</xdr:rowOff>
    </xdr:to>
    <xdr:sp macro="" textlink="pivottables!F4">
      <xdr:nvSpPr>
        <xdr:cNvPr id="35" name="TextBox 34"/>
        <xdr:cNvSpPr txBox="1"/>
      </xdr:nvSpPr>
      <xdr:spPr>
        <a:xfrm>
          <a:off x="3226076" y="11811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CB3D2CE-6505-4F8C-BC3A-A29C27E96BC2}" type="TxLink">
            <a:rPr lang="en-US" sz="1100" b="0" i="0" u="none" strike="noStrike">
              <a:solidFill>
                <a:schemeClr val="bg1"/>
              </a:solidFill>
              <a:latin typeface="Calibri"/>
            </a:rPr>
            <a:pPr algn="l"/>
            <a:t>45%</a:t>
          </a:fld>
          <a:endParaRPr lang="en-US" sz="1400">
            <a:solidFill>
              <a:schemeClr val="bg1"/>
            </a:solidFill>
          </a:endParaRPr>
        </a:p>
      </xdr:txBody>
    </xdr:sp>
    <xdr:clientData/>
  </xdr:twoCellAnchor>
  <xdr:twoCellAnchor>
    <xdr:from>
      <xdr:col>5</xdr:col>
      <xdr:colOff>161511</xdr:colOff>
      <xdr:row>7</xdr:row>
      <xdr:rowOff>161925</xdr:rowOff>
    </xdr:from>
    <xdr:to>
      <xdr:col>6</xdr:col>
      <xdr:colOff>53423</xdr:colOff>
      <xdr:row>9</xdr:row>
      <xdr:rowOff>28575</xdr:rowOff>
    </xdr:to>
    <xdr:sp macro="" textlink="pivottables!F5">
      <xdr:nvSpPr>
        <xdr:cNvPr id="36" name="TextBox 35"/>
        <xdr:cNvSpPr txBox="1"/>
      </xdr:nvSpPr>
      <xdr:spPr>
        <a:xfrm>
          <a:off x="3226076" y="14954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7582EC79-B77F-458C-9B6C-F74F034CD552}" type="TxLink">
            <a:rPr lang="en-US" sz="1100" b="0" i="0" u="none" strike="noStrike">
              <a:solidFill>
                <a:schemeClr val="bg1"/>
              </a:solidFill>
              <a:latin typeface="Calibri"/>
            </a:rPr>
            <a:pPr algn="l"/>
            <a:t>64%</a:t>
          </a:fld>
          <a:endParaRPr lang="en-US" sz="1400">
            <a:solidFill>
              <a:schemeClr val="bg1"/>
            </a:solidFill>
          </a:endParaRPr>
        </a:p>
      </xdr:txBody>
    </xdr:sp>
    <xdr:clientData/>
  </xdr:twoCellAnchor>
  <xdr:twoCellAnchor>
    <xdr:from>
      <xdr:col>5</xdr:col>
      <xdr:colOff>161511</xdr:colOff>
      <xdr:row>9</xdr:row>
      <xdr:rowOff>76200</xdr:rowOff>
    </xdr:from>
    <xdr:to>
      <xdr:col>6</xdr:col>
      <xdr:colOff>53423</xdr:colOff>
      <xdr:row>10</xdr:row>
      <xdr:rowOff>133350</xdr:rowOff>
    </xdr:to>
    <xdr:sp macro="" textlink="pivottables!F6">
      <xdr:nvSpPr>
        <xdr:cNvPr id="37" name="TextBox 36"/>
        <xdr:cNvSpPr txBox="1"/>
      </xdr:nvSpPr>
      <xdr:spPr>
        <a:xfrm>
          <a:off x="3226076" y="17907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710E26F-F152-433C-87A7-AAC7200B04FF}" type="TxLink">
            <a:rPr lang="en-US" sz="1100" b="0" i="0" u="none" strike="noStrike">
              <a:solidFill>
                <a:schemeClr val="bg1"/>
              </a:solidFill>
              <a:latin typeface="Calibri"/>
            </a:rPr>
            <a:pPr algn="l"/>
            <a:t>55%</a:t>
          </a:fld>
          <a:endParaRPr lang="en-US" sz="1400">
            <a:solidFill>
              <a:schemeClr val="bg1"/>
            </a:solidFill>
          </a:endParaRPr>
        </a:p>
      </xdr:txBody>
    </xdr:sp>
    <xdr:clientData/>
  </xdr:twoCellAnchor>
  <xdr:twoCellAnchor>
    <xdr:from>
      <xdr:col>5</xdr:col>
      <xdr:colOff>161511</xdr:colOff>
      <xdr:row>10</xdr:row>
      <xdr:rowOff>171450</xdr:rowOff>
    </xdr:from>
    <xdr:to>
      <xdr:col>6</xdr:col>
      <xdr:colOff>53423</xdr:colOff>
      <xdr:row>12</xdr:row>
      <xdr:rowOff>38100</xdr:rowOff>
    </xdr:to>
    <xdr:sp macro="" textlink="pivottables!F7">
      <xdr:nvSpPr>
        <xdr:cNvPr id="38" name="TextBox 37"/>
        <xdr:cNvSpPr txBox="1"/>
      </xdr:nvSpPr>
      <xdr:spPr>
        <a:xfrm>
          <a:off x="3226076" y="20764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2B911D7-8595-4385-9394-09621B9D143F}" type="TxLink">
            <a:rPr lang="en-US" sz="1100" b="0" i="0" u="none" strike="noStrike">
              <a:solidFill>
                <a:schemeClr val="bg1"/>
              </a:solidFill>
              <a:latin typeface="Calibri"/>
            </a:rPr>
            <a:pPr algn="l"/>
            <a:t>8%</a:t>
          </a:fld>
          <a:endParaRPr lang="en-US" sz="1400">
            <a:solidFill>
              <a:schemeClr val="bg1"/>
            </a:solidFill>
          </a:endParaRPr>
        </a:p>
      </xdr:txBody>
    </xdr:sp>
    <xdr:clientData/>
  </xdr:twoCellAnchor>
  <xdr:twoCellAnchor>
    <xdr:from>
      <xdr:col>5</xdr:col>
      <xdr:colOff>161511</xdr:colOff>
      <xdr:row>12</xdr:row>
      <xdr:rowOff>85725</xdr:rowOff>
    </xdr:from>
    <xdr:to>
      <xdr:col>6</xdr:col>
      <xdr:colOff>53423</xdr:colOff>
      <xdr:row>13</xdr:row>
      <xdr:rowOff>142875</xdr:rowOff>
    </xdr:to>
    <xdr:sp macro="" textlink="pivottables!F8">
      <xdr:nvSpPr>
        <xdr:cNvPr id="39" name="TextBox 38"/>
        <xdr:cNvSpPr txBox="1"/>
      </xdr:nvSpPr>
      <xdr:spPr>
        <a:xfrm>
          <a:off x="3226076" y="23717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DC0D14B-79BE-47A1-97BC-5F07EC16143E}" type="TxLink">
            <a:rPr lang="en-US" sz="1100" b="0" i="0" u="none" strike="noStrike">
              <a:solidFill>
                <a:schemeClr val="bg1"/>
              </a:solidFill>
              <a:latin typeface="Calibri"/>
            </a:rPr>
            <a:pPr algn="l"/>
            <a:t>8%</a:t>
          </a:fld>
          <a:endParaRPr lang="en-US" sz="1400">
            <a:solidFill>
              <a:schemeClr val="bg1"/>
            </a:solidFill>
          </a:endParaRPr>
        </a:p>
      </xdr:txBody>
    </xdr:sp>
    <xdr:clientData/>
  </xdr:twoCellAnchor>
  <xdr:twoCellAnchor>
    <xdr:from>
      <xdr:col>5</xdr:col>
      <xdr:colOff>161511</xdr:colOff>
      <xdr:row>14</xdr:row>
      <xdr:rowOff>28575</xdr:rowOff>
    </xdr:from>
    <xdr:to>
      <xdr:col>6</xdr:col>
      <xdr:colOff>53423</xdr:colOff>
      <xdr:row>15</xdr:row>
      <xdr:rowOff>85725</xdr:rowOff>
    </xdr:to>
    <xdr:sp macro="" textlink="pivottables!F9">
      <xdr:nvSpPr>
        <xdr:cNvPr id="40" name="TextBox 39"/>
        <xdr:cNvSpPr txBox="1"/>
      </xdr:nvSpPr>
      <xdr:spPr>
        <a:xfrm>
          <a:off x="3226076" y="26955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DA183D8-BE38-4A4C-8FA2-61CF28125016}" type="TxLink">
            <a:rPr lang="en-US" sz="1100" b="0" i="0" u="none" strike="noStrike">
              <a:solidFill>
                <a:schemeClr val="bg1"/>
              </a:solidFill>
              <a:latin typeface="Calibri"/>
            </a:rPr>
            <a:pPr algn="l"/>
            <a:t>33%</a:t>
          </a:fld>
          <a:endParaRPr lang="en-US" sz="1400">
            <a:solidFill>
              <a:schemeClr val="bg1"/>
            </a:solidFill>
          </a:endParaRPr>
        </a:p>
      </xdr:txBody>
    </xdr:sp>
    <xdr:clientData/>
  </xdr:twoCellAnchor>
  <xdr:twoCellAnchor>
    <xdr:from>
      <xdr:col>5</xdr:col>
      <xdr:colOff>161511</xdr:colOff>
      <xdr:row>15</xdr:row>
      <xdr:rowOff>152400</xdr:rowOff>
    </xdr:from>
    <xdr:to>
      <xdr:col>6</xdr:col>
      <xdr:colOff>53423</xdr:colOff>
      <xdr:row>17</xdr:row>
      <xdr:rowOff>19050</xdr:rowOff>
    </xdr:to>
    <xdr:sp macro="" textlink="pivottables!F10">
      <xdr:nvSpPr>
        <xdr:cNvPr id="41" name="TextBox 40"/>
        <xdr:cNvSpPr txBox="1"/>
      </xdr:nvSpPr>
      <xdr:spPr>
        <a:xfrm>
          <a:off x="3226076" y="30099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8BAF32B4-29BE-43DA-AFCD-04081640595D}" type="TxLink">
            <a:rPr lang="en-US" sz="1100" b="0" i="0" u="none" strike="noStrike">
              <a:solidFill>
                <a:schemeClr val="bg1"/>
              </a:solidFill>
              <a:latin typeface="Calibri"/>
            </a:rPr>
            <a:pPr algn="l"/>
            <a:t>92%</a:t>
          </a:fld>
          <a:endParaRPr lang="en-US" sz="1400">
            <a:solidFill>
              <a:schemeClr val="bg1"/>
            </a:solidFill>
          </a:endParaRPr>
        </a:p>
      </xdr:txBody>
    </xdr:sp>
    <xdr:clientData/>
  </xdr:twoCellAnchor>
  <xdr:twoCellAnchor>
    <xdr:from>
      <xdr:col>5</xdr:col>
      <xdr:colOff>161511</xdr:colOff>
      <xdr:row>17</xdr:row>
      <xdr:rowOff>104775</xdr:rowOff>
    </xdr:from>
    <xdr:to>
      <xdr:col>6</xdr:col>
      <xdr:colOff>53423</xdr:colOff>
      <xdr:row>18</xdr:row>
      <xdr:rowOff>161925</xdr:rowOff>
    </xdr:to>
    <xdr:sp macro="" textlink="pivottables!F11">
      <xdr:nvSpPr>
        <xdr:cNvPr id="42" name="TextBox 41"/>
        <xdr:cNvSpPr txBox="1"/>
      </xdr:nvSpPr>
      <xdr:spPr>
        <a:xfrm>
          <a:off x="3226076" y="33432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3A65F6D9-2FA1-459B-A798-87A23284E5D2}" type="TxLink">
            <a:rPr lang="en-US" sz="1100" b="0" i="0" u="none" strike="noStrike">
              <a:solidFill>
                <a:schemeClr val="bg1"/>
              </a:solidFill>
              <a:latin typeface="Calibri"/>
            </a:rPr>
            <a:pPr algn="l"/>
            <a:t>75%</a:t>
          </a:fld>
          <a:endParaRPr lang="en-US" sz="1400">
            <a:solidFill>
              <a:schemeClr val="bg1"/>
            </a:solidFill>
          </a:endParaRPr>
        </a:p>
      </xdr:txBody>
    </xdr:sp>
    <xdr:clientData/>
  </xdr:twoCellAnchor>
  <xdr:twoCellAnchor>
    <xdr:from>
      <xdr:col>5</xdr:col>
      <xdr:colOff>161511</xdr:colOff>
      <xdr:row>19</xdr:row>
      <xdr:rowOff>9525</xdr:rowOff>
    </xdr:from>
    <xdr:to>
      <xdr:col>6</xdr:col>
      <xdr:colOff>53423</xdr:colOff>
      <xdr:row>20</xdr:row>
      <xdr:rowOff>66675</xdr:rowOff>
    </xdr:to>
    <xdr:sp macro="" textlink="pivottables!F12">
      <xdr:nvSpPr>
        <xdr:cNvPr id="43" name="TextBox 42"/>
        <xdr:cNvSpPr txBox="1"/>
      </xdr:nvSpPr>
      <xdr:spPr>
        <a:xfrm>
          <a:off x="3226076" y="36290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B1159D6-B8D9-46CE-8C4D-C7CE43F26963}" type="TxLink">
            <a:rPr lang="en-US" sz="1100" b="0" i="0" u="none" strike="noStrike">
              <a:solidFill>
                <a:schemeClr val="bg1"/>
              </a:solidFill>
              <a:latin typeface="Calibri"/>
            </a:rPr>
            <a:pPr algn="l"/>
            <a:t>64%</a:t>
          </a:fld>
          <a:endParaRPr lang="en-US" sz="1400">
            <a:solidFill>
              <a:schemeClr val="bg1"/>
            </a:solidFill>
          </a:endParaRPr>
        </a:p>
      </xdr:txBody>
    </xdr:sp>
    <xdr:clientData/>
  </xdr:twoCellAnchor>
  <xdr:twoCellAnchor>
    <xdr:from>
      <xdr:col>5</xdr:col>
      <xdr:colOff>161511</xdr:colOff>
      <xdr:row>20</xdr:row>
      <xdr:rowOff>133350</xdr:rowOff>
    </xdr:from>
    <xdr:to>
      <xdr:col>6</xdr:col>
      <xdr:colOff>53423</xdr:colOff>
      <xdr:row>22</xdr:row>
      <xdr:rowOff>0</xdr:rowOff>
    </xdr:to>
    <xdr:sp macro="" textlink="pivottables!F13">
      <xdr:nvSpPr>
        <xdr:cNvPr id="44" name="TextBox 43"/>
        <xdr:cNvSpPr txBox="1"/>
      </xdr:nvSpPr>
      <xdr:spPr>
        <a:xfrm>
          <a:off x="3226076" y="39433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7EB98C3-9F3A-4FA2-A9A6-D2AEEE853611}" type="TxLink">
            <a:rPr lang="en-US" sz="1100" b="0" i="0" u="none" strike="noStrike">
              <a:solidFill>
                <a:schemeClr val="bg1"/>
              </a:solidFill>
              <a:latin typeface="Calibri"/>
            </a:rPr>
            <a:pPr algn="l"/>
            <a:t>55%</a:t>
          </a:fld>
          <a:endParaRPr lang="en-US" sz="1400">
            <a:solidFill>
              <a:schemeClr val="bg1"/>
            </a:solidFill>
          </a:endParaRPr>
        </a:p>
      </xdr:txBody>
    </xdr:sp>
    <xdr:clientData/>
  </xdr:twoCellAnchor>
  <xdr:twoCellAnchor>
    <xdr:from>
      <xdr:col>5</xdr:col>
      <xdr:colOff>161511</xdr:colOff>
      <xdr:row>22</xdr:row>
      <xdr:rowOff>57150</xdr:rowOff>
    </xdr:from>
    <xdr:to>
      <xdr:col>6</xdr:col>
      <xdr:colOff>53423</xdr:colOff>
      <xdr:row>23</xdr:row>
      <xdr:rowOff>114300</xdr:rowOff>
    </xdr:to>
    <xdr:sp macro="" textlink="pivottables!F14">
      <xdr:nvSpPr>
        <xdr:cNvPr id="45" name="TextBox 44"/>
        <xdr:cNvSpPr txBox="1"/>
      </xdr:nvSpPr>
      <xdr:spPr>
        <a:xfrm>
          <a:off x="3226076" y="42481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AF0412B-2B73-45A2-A101-7B4834A9BE48}" type="TxLink">
            <a:rPr lang="en-US" sz="1100" b="0" i="0" u="none" strike="noStrike">
              <a:solidFill>
                <a:schemeClr val="bg1"/>
              </a:solidFill>
              <a:latin typeface="Calibri"/>
            </a:rPr>
            <a:pPr algn="l"/>
            <a:t>33%</a:t>
          </a:fld>
          <a:endParaRPr lang="en-US" sz="1400">
            <a:solidFill>
              <a:schemeClr val="bg1"/>
            </a:solidFill>
          </a:endParaRPr>
        </a:p>
      </xdr:txBody>
    </xdr:sp>
    <xdr:clientData/>
  </xdr:twoCellAnchor>
  <xdr:twoCellAnchor>
    <xdr:from>
      <xdr:col>5</xdr:col>
      <xdr:colOff>178076</xdr:colOff>
      <xdr:row>4</xdr:row>
      <xdr:rowOff>29818</xdr:rowOff>
    </xdr:from>
    <xdr:to>
      <xdr:col>6</xdr:col>
      <xdr:colOff>69988</xdr:colOff>
      <xdr:row>5</xdr:row>
      <xdr:rowOff>86968</xdr:rowOff>
    </xdr:to>
    <xdr:sp macro="" textlink="pivottables!Y18">
      <xdr:nvSpPr>
        <xdr:cNvPr id="107" name="TextBox 106"/>
        <xdr:cNvSpPr txBox="1"/>
      </xdr:nvSpPr>
      <xdr:spPr>
        <a:xfrm>
          <a:off x="3242641" y="791818"/>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8AC27F2-E27F-4AF3-9A76-19314C77A540}" type="TxLink">
            <a:rPr lang="en-US" sz="1100" b="0" i="0" u="none" strike="noStrike">
              <a:solidFill>
                <a:schemeClr val="bg1"/>
              </a:solidFill>
              <a:latin typeface="Calibri"/>
            </a:rPr>
            <a:t>48%</a:t>
          </a:fld>
          <a:endParaRPr lang="en-US" sz="1400">
            <a:solidFill>
              <a:schemeClr val="bg1"/>
            </a:solidFill>
          </a:endParaRPr>
        </a:p>
      </xdr:txBody>
    </xdr:sp>
    <xdr:clientData/>
  </xdr:twoCellAnchor>
  <xdr:twoCellAnchor>
    <xdr:from>
      <xdr:col>9</xdr:col>
      <xdr:colOff>244751</xdr:colOff>
      <xdr:row>6</xdr:row>
      <xdr:rowOff>38100</xdr:rowOff>
    </xdr:from>
    <xdr:to>
      <xdr:col>10</xdr:col>
      <xdr:colOff>139976</xdr:colOff>
      <xdr:row>23</xdr:row>
      <xdr:rowOff>114300</xdr:rowOff>
    </xdr:to>
    <xdr:grpSp>
      <xdr:nvGrpSpPr>
        <xdr:cNvPr id="59" name="Group 58"/>
        <xdr:cNvGrpSpPr/>
      </xdr:nvGrpSpPr>
      <xdr:grpSpPr>
        <a:xfrm>
          <a:off x="5760968" y="1181100"/>
          <a:ext cx="508138" cy="3314700"/>
          <a:chOff x="3752850" y="1181100"/>
          <a:chExt cx="504825" cy="3314700"/>
        </a:xfrm>
      </xdr:grpSpPr>
      <xdr:sp macro="" textlink="pivottables!K4">
        <xdr:nvSpPr>
          <xdr:cNvPr id="60" name="TextBox 59"/>
          <xdr:cNvSpPr txBox="1"/>
        </xdr:nvSpPr>
        <xdr:spPr>
          <a:xfrm>
            <a:off x="3752850" y="11811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D8DB948D-F5D7-4382-BC95-3D0FD38A6212}" type="TxLink">
              <a:rPr lang="en-US" sz="1100" b="0" i="0" u="none" strike="noStrike">
                <a:solidFill>
                  <a:schemeClr val="bg1"/>
                </a:solidFill>
                <a:latin typeface="Calibri"/>
              </a:rPr>
              <a:pPr algn="l"/>
              <a:t>45%</a:t>
            </a:fld>
            <a:endParaRPr lang="en-US" sz="1400">
              <a:solidFill>
                <a:schemeClr val="bg1"/>
              </a:solidFill>
            </a:endParaRPr>
          </a:p>
        </xdr:txBody>
      </xdr:sp>
      <xdr:sp macro="" textlink="pivottables!K5">
        <xdr:nvSpPr>
          <xdr:cNvPr id="61" name="TextBox 60"/>
          <xdr:cNvSpPr txBox="1"/>
        </xdr:nvSpPr>
        <xdr:spPr>
          <a:xfrm>
            <a:off x="3752850" y="14954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BAEB685-C620-41C7-9473-54C98C52A78C}" type="TxLink">
              <a:rPr lang="en-US" sz="1100" b="0" i="0" u="none" strike="noStrike">
                <a:solidFill>
                  <a:schemeClr val="bg1"/>
                </a:solidFill>
                <a:latin typeface="Calibri"/>
              </a:rPr>
              <a:pPr algn="l"/>
              <a:t>88%</a:t>
            </a:fld>
            <a:endParaRPr lang="en-US" sz="1400">
              <a:solidFill>
                <a:schemeClr val="bg1"/>
              </a:solidFill>
            </a:endParaRPr>
          </a:p>
        </xdr:txBody>
      </xdr:sp>
      <xdr:sp macro="" textlink="pivottables!K6">
        <xdr:nvSpPr>
          <xdr:cNvPr id="62" name="TextBox 61"/>
          <xdr:cNvSpPr txBox="1"/>
        </xdr:nvSpPr>
        <xdr:spPr>
          <a:xfrm>
            <a:off x="3752850" y="17907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0FFBEAC-C066-44E1-88D1-FA3BE9128ADE}" type="TxLink">
              <a:rPr lang="en-US" sz="1100" b="0" i="0" u="none" strike="noStrike">
                <a:solidFill>
                  <a:schemeClr val="bg1"/>
                </a:solidFill>
                <a:latin typeface="Calibri"/>
              </a:rPr>
              <a:pPr algn="l"/>
              <a:t>167%</a:t>
            </a:fld>
            <a:endParaRPr lang="en-US" sz="1400">
              <a:solidFill>
                <a:schemeClr val="bg1"/>
              </a:solidFill>
            </a:endParaRPr>
          </a:p>
        </xdr:txBody>
      </xdr:sp>
      <xdr:sp macro="" textlink="pivottables!K7">
        <xdr:nvSpPr>
          <xdr:cNvPr id="63" name="TextBox 62"/>
          <xdr:cNvSpPr txBox="1"/>
        </xdr:nvSpPr>
        <xdr:spPr>
          <a:xfrm>
            <a:off x="3752850" y="20764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98F1771-83DB-4DEA-8932-338AAAC8CC7E}" type="TxLink">
              <a:rPr lang="en-US" sz="1100" b="0" i="0" u="none" strike="noStrike">
                <a:solidFill>
                  <a:schemeClr val="bg1"/>
                </a:solidFill>
                <a:latin typeface="Calibri"/>
              </a:rPr>
              <a:pPr algn="l"/>
              <a:t>169%</a:t>
            </a:fld>
            <a:endParaRPr lang="en-US" sz="1400">
              <a:solidFill>
                <a:schemeClr val="bg1"/>
              </a:solidFill>
            </a:endParaRPr>
          </a:p>
        </xdr:txBody>
      </xdr:sp>
      <xdr:sp macro="" textlink="pivottables!K8">
        <xdr:nvSpPr>
          <xdr:cNvPr id="64" name="TextBox 63"/>
          <xdr:cNvSpPr txBox="1"/>
        </xdr:nvSpPr>
        <xdr:spPr>
          <a:xfrm>
            <a:off x="3752850" y="23717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E9BF1C9-E6DC-45CF-8B1C-A9233542FDFB}" type="TxLink">
              <a:rPr lang="en-US" sz="1100" b="0" i="0" u="none" strike="noStrike">
                <a:solidFill>
                  <a:schemeClr val="bg1"/>
                </a:solidFill>
                <a:latin typeface="Calibri"/>
              </a:rPr>
              <a:pPr algn="l"/>
              <a:t>88%</a:t>
            </a:fld>
            <a:endParaRPr lang="en-US" sz="1400">
              <a:solidFill>
                <a:schemeClr val="bg1"/>
              </a:solidFill>
            </a:endParaRPr>
          </a:p>
        </xdr:txBody>
      </xdr:sp>
      <xdr:sp macro="" textlink="pivottables!K9">
        <xdr:nvSpPr>
          <xdr:cNvPr id="65" name="TextBox 64"/>
          <xdr:cNvSpPr txBox="1"/>
        </xdr:nvSpPr>
        <xdr:spPr>
          <a:xfrm>
            <a:off x="3752850" y="26955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6BBE3BC-9CDA-45C9-9D8B-94B47D6D6F56}" type="TxLink">
              <a:rPr lang="en-US" sz="1100" b="0" i="0" u="none" strike="noStrike">
                <a:solidFill>
                  <a:schemeClr val="bg1"/>
                </a:solidFill>
                <a:latin typeface="Calibri"/>
              </a:rPr>
              <a:pPr algn="l"/>
              <a:t>113%</a:t>
            </a:fld>
            <a:endParaRPr lang="en-US" sz="1400">
              <a:solidFill>
                <a:schemeClr val="bg1"/>
              </a:solidFill>
            </a:endParaRPr>
          </a:p>
        </xdr:txBody>
      </xdr:sp>
      <xdr:sp macro="" textlink="pivottables!K10">
        <xdr:nvSpPr>
          <xdr:cNvPr id="66" name="TextBox 65"/>
          <xdr:cNvSpPr txBox="1"/>
        </xdr:nvSpPr>
        <xdr:spPr>
          <a:xfrm>
            <a:off x="3752850" y="30099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AE36B117-82C6-45A0-8D0A-4F5E17577F44}" type="TxLink">
              <a:rPr lang="en-US" sz="1100" b="0" i="0" u="none" strike="noStrike">
                <a:solidFill>
                  <a:schemeClr val="bg1"/>
                </a:solidFill>
                <a:latin typeface="Calibri"/>
              </a:rPr>
              <a:pPr algn="l"/>
              <a:t>75%</a:t>
            </a:fld>
            <a:endParaRPr lang="en-US" sz="1400">
              <a:solidFill>
                <a:schemeClr val="bg1"/>
              </a:solidFill>
            </a:endParaRPr>
          </a:p>
        </xdr:txBody>
      </xdr:sp>
      <xdr:sp macro="" textlink="pivottables!K11">
        <xdr:nvSpPr>
          <xdr:cNvPr id="67" name="TextBox 66"/>
          <xdr:cNvSpPr txBox="1"/>
        </xdr:nvSpPr>
        <xdr:spPr>
          <a:xfrm>
            <a:off x="3752850" y="33432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3621EA0E-E875-4D0E-A179-4272DC5488D8}" type="TxLink">
              <a:rPr lang="en-US" sz="1100" b="0" i="0" u="none" strike="noStrike">
                <a:solidFill>
                  <a:schemeClr val="bg1"/>
                </a:solidFill>
                <a:latin typeface="Calibri"/>
              </a:rPr>
              <a:pPr algn="l"/>
              <a:t>87%</a:t>
            </a:fld>
            <a:endParaRPr lang="en-US" sz="1400">
              <a:solidFill>
                <a:schemeClr val="bg1"/>
              </a:solidFill>
            </a:endParaRPr>
          </a:p>
        </xdr:txBody>
      </xdr:sp>
      <xdr:sp macro="" textlink="pivottables!K12">
        <xdr:nvSpPr>
          <xdr:cNvPr id="68" name="TextBox 67"/>
          <xdr:cNvSpPr txBox="1"/>
        </xdr:nvSpPr>
        <xdr:spPr>
          <a:xfrm>
            <a:off x="3752850" y="36290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87AFF43-17F9-46B6-BD71-CC5608788504}" type="TxLink">
              <a:rPr lang="en-US" sz="1100" b="0" i="0" u="none" strike="noStrike">
                <a:solidFill>
                  <a:schemeClr val="bg1"/>
                </a:solidFill>
                <a:latin typeface="Calibri"/>
              </a:rPr>
              <a:pPr algn="l"/>
              <a:t>63%</a:t>
            </a:fld>
            <a:endParaRPr lang="en-US" sz="1400">
              <a:solidFill>
                <a:schemeClr val="bg1"/>
              </a:solidFill>
            </a:endParaRPr>
          </a:p>
        </xdr:txBody>
      </xdr:sp>
      <xdr:sp macro="" textlink="pivottables!K13">
        <xdr:nvSpPr>
          <xdr:cNvPr id="69" name="TextBox 68"/>
          <xdr:cNvSpPr txBox="1"/>
        </xdr:nvSpPr>
        <xdr:spPr>
          <a:xfrm>
            <a:off x="3752850" y="39433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2640261-8616-4658-A9A0-22AA6747AE13}" type="TxLink">
              <a:rPr lang="en-US" sz="1100" b="0" i="0" u="none" strike="noStrike">
                <a:solidFill>
                  <a:schemeClr val="bg1"/>
                </a:solidFill>
                <a:latin typeface="Calibri"/>
              </a:rPr>
              <a:pPr algn="l"/>
              <a:t>64%</a:t>
            </a:fld>
            <a:endParaRPr lang="en-US" sz="1400">
              <a:solidFill>
                <a:schemeClr val="bg1"/>
              </a:solidFill>
            </a:endParaRPr>
          </a:p>
        </xdr:txBody>
      </xdr:sp>
      <xdr:sp macro="" textlink="pivottables!K14">
        <xdr:nvSpPr>
          <xdr:cNvPr id="70" name="TextBox 69"/>
          <xdr:cNvSpPr txBox="1"/>
        </xdr:nvSpPr>
        <xdr:spPr>
          <a:xfrm>
            <a:off x="3752850" y="42481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9960F6A-EC38-4483-BE14-A098E89023F9}" type="TxLink">
              <a:rPr lang="en-US" sz="1100" b="0" i="0" u="none" strike="noStrike">
                <a:solidFill>
                  <a:schemeClr val="bg1"/>
                </a:solidFill>
                <a:latin typeface="Calibri"/>
              </a:rPr>
              <a:pPr algn="l"/>
              <a:t>74%</a:t>
            </a:fld>
            <a:endParaRPr lang="en-US" sz="1400">
              <a:solidFill>
                <a:schemeClr val="bg1"/>
              </a:solidFill>
            </a:endParaRPr>
          </a:p>
        </xdr:txBody>
      </xdr:sp>
    </xdr:grpSp>
    <xdr:clientData/>
  </xdr:twoCellAnchor>
  <xdr:twoCellAnchor>
    <xdr:from>
      <xdr:col>13</xdr:col>
      <xdr:colOff>538784</xdr:colOff>
      <xdr:row>6</xdr:row>
      <xdr:rowOff>38100</xdr:rowOff>
    </xdr:from>
    <xdr:to>
      <xdr:col>14</xdr:col>
      <xdr:colOff>434009</xdr:colOff>
      <xdr:row>23</xdr:row>
      <xdr:rowOff>114300</xdr:rowOff>
    </xdr:to>
    <xdr:grpSp>
      <xdr:nvGrpSpPr>
        <xdr:cNvPr id="71" name="Group 70"/>
        <xdr:cNvGrpSpPr/>
      </xdr:nvGrpSpPr>
      <xdr:grpSpPr>
        <a:xfrm>
          <a:off x="8506654" y="1181100"/>
          <a:ext cx="508138" cy="3314700"/>
          <a:chOff x="3752850" y="1181100"/>
          <a:chExt cx="504825" cy="3314700"/>
        </a:xfrm>
      </xdr:grpSpPr>
      <xdr:sp macro="" textlink="pivottables!R4">
        <xdr:nvSpPr>
          <xdr:cNvPr id="72" name="TextBox 71"/>
          <xdr:cNvSpPr txBox="1"/>
        </xdr:nvSpPr>
        <xdr:spPr>
          <a:xfrm>
            <a:off x="3752850" y="11811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0B4E8B50-ECD7-4427-B399-B379CB2CBEC7}" type="TxLink">
              <a:rPr lang="en-US" sz="1100" b="0" i="0" u="none" strike="noStrike">
                <a:solidFill>
                  <a:schemeClr val="bg1"/>
                </a:solidFill>
                <a:latin typeface="Calibri"/>
              </a:rPr>
              <a:pPr algn="l"/>
              <a:t>41%</a:t>
            </a:fld>
            <a:endParaRPr lang="en-US" sz="1400">
              <a:solidFill>
                <a:schemeClr val="bg1"/>
              </a:solidFill>
            </a:endParaRPr>
          </a:p>
        </xdr:txBody>
      </xdr:sp>
      <xdr:sp macro="" textlink="pivottables!R5">
        <xdr:nvSpPr>
          <xdr:cNvPr id="73" name="TextBox 72"/>
          <xdr:cNvSpPr txBox="1"/>
        </xdr:nvSpPr>
        <xdr:spPr>
          <a:xfrm>
            <a:off x="3752850" y="14954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D0A7D3B2-90B8-4166-9A0D-F234CC0927D4}" type="TxLink">
              <a:rPr lang="en-US" sz="1100" b="0" i="0" u="none" strike="noStrike">
                <a:solidFill>
                  <a:schemeClr val="bg1"/>
                </a:solidFill>
                <a:latin typeface="Calibri"/>
              </a:rPr>
              <a:pPr algn="l"/>
              <a:t>74%</a:t>
            </a:fld>
            <a:endParaRPr lang="en-US" sz="1400">
              <a:solidFill>
                <a:schemeClr val="bg1"/>
              </a:solidFill>
            </a:endParaRPr>
          </a:p>
        </xdr:txBody>
      </xdr:sp>
      <xdr:sp macro="" textlink="pivottables!R6">
        <xdr:nvSpPr>
          <xdr:cNvPr id="74" name="TextBox 73"/>
          <xdr:cNvSpPr txBox="1"/>
        </xdr:nvSpPr>
        <xdr:spPr>
          <a:xfrm>
            <a:off x="3752850" y="17907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F164FD86-6FD8-4D36-8DAA-E79471B511FD}" type="TxLink">
              <a:rPr lang="en-US" sz="1100" b="0" i="0" u="none" strike="noStrike">
                <a:solidFill>
                  <a:schemeClr val="bg1"/>
                </a:solidFill>
                <a:latin typeface="Calibri"/>
              </a:rPr>
              <a:pPr algn="l"/>
              <a:t>80%</a:t>
            </a:fld>
            <a:endParaRPr lang="en-US" sz="1400">
              <a:solidFill>
                <a:schemeClr val="bg1"/>
              </a:solidFill>
            </a:endParaRPr>
          </a:p>
        </xdr:txBody>
      </xdr:sp>
      <xdr:sp macro="" textlink="pivottables!R7">
        <xdr:nvSpPr>
          <xdr:cNvPr id="75" name="TextBox 74"/>
          <xdr:cNvSpPr txBox="1"/>
        </xdr:nvSpPr>
        <xdr:spPr>
          <a:xfrm>
            <a:off x="3752850" y="20764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A7DEFAF3-08BA-48C1-9258-5B57267DF9AF}" type="TxLink">
              <a:rPr lang="en-US" sz="1100" b="0" i="0" u="none" strike="noStrike">
                <a:solidFill>
                  <a:schemeClr val="bg1"/>
                </a:solidFill>
                <a:latin typeface="Calibri"/>
              </a:rPr>
              <a:pPr algn="l"/>
              <a:t>51%</a:t>
            </a:fld>
            <a:endParaRPr lang="en-US" sz="1400">
              <a:solidFill>
                <a:schemeClr val="bg1"/>
              </a:solidFill>
            </a:endParaRPr>
          </a:p>
        </xdr:txBody>
      </xdr:sp>
      <xdr:sp macro="" textlink="pivottables!R8">
        <xdr:nvSpPr>
          <xdr:cNvPr id="76" name="TextBox 75"/>
          <xdr:cNvSpPr txBox="1"/>
        </xdr:nvSpPr>
        <xdr:spPr>
          <a:xfrm>
            <a:off x="3752850" y="23717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44CC89A-D0A0-41D7-B000-426482534628}" type="TxLink">
              <a:rPr lang="en-US" sz="1100" b="0" i="0" u="none" strike="noStrike">
                <a:solidFill>
                  <a:schemeClr val="bg1"/>
                </a:solidFill>
                <a:latin typeface="Calibri"/>
              </a:rPr>
              <a:pPr algn="l"/>
              <a:t>40%</a:t>
            </a:fld>
            <a:endParaRPr lang="en-US" sz="1400">
              <a:solidFill>
                <a:schemeClr val="bg1"/>
              </a:solidFill>
            </a:endParaRPr>
          </a:p>
        </xdr:txBody>
      </xdr:sp>
      <xdr:sp macro="" textlink="pivottables!R9">
        <xdr:nvSpPr>
          <xdr:cNvPr id="77" name="TextBox 76"/>
          <xdr:cNvSpPr txBox="1"/>
        </xdr:nvSpPr>
        <xdr:spPr>
          <a:xfrm>
            <a:off x="3752850" y="26955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A4737B74-DEAD-4D43-AFBA-E7A24DFAB24D}" type="TxLink">
              <a:rPr lang="en-US" sz="1100" b="0" i="0" u="none" strike="noStrike">
                <a:solidFill>
                  <a:schemeClr val="bg1"/>
                </a:solidFill>
                <a:latin typeface="Calibri"/>
              </a:rPr>
              <a:pPr algn="l"/>
              <a:t>42%</a:t>
            </a:fld>
            <a:endParaRPr lang="en-US" sz="1400">
              <a:solidFill>
                <a:schemeClr val="bg1"/>
              </a:solidFill>
            </a:endParaRPr>
          </a:p>
        </xdr:txBody>
      </xdr:sp>
      <xdr:sp macro="" textlink="pivottables!R10">
        <xdr:nvSpPr>
          <xdr:cNvPr id="78" name="TextBox 77"/>
          <xdr:cNvSpPr txBox="1"/>
        </xdr:nvSpPr>
        <xdr:spPr>
          <a:xfrm>
            <a:off x="3752850" y="30099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7A5E55E6-DE2A-4046-8223-F6455469F948}" type="TxLink">
              <a:rPr lang="en-US" sz="1100" b="0" i="0" u="none" strike="noStrike">
                <a:solidFill>
                  <a:schemeClr val="bg1"/>
                </a:solidFill>
                <a:latin typeface="Calibri"/>
              </a:rPr>
              <a:pPr algn="l"/>
              <a:t>53%</a:t>
            </a:fld>
            <a:endParaRPr lang="en-US" sz="1400">
              <a:solidFill>
                <a:schemeClr val="bg1"/>
              </a:solidFill>
            </a:endParaRPr>
          </a:p>
        </xdr:txBody>
      </xdr:sp>
      <xdr:sp macro="" textlink="pivottables!R11">
        <xdr:nvSpPr>
          <xdr:cNvPr id="79" name="TextBox 78"/>
          <xdr:cNvSpPr txBox="1"/>
        </xdr:nvSpPr>
        <xdr:spPr>
          <a:xfrm>
            <a:off x="3752850" y="33432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8C328ED-FE9A-48C2-8576-1D1361FC62DF}" type="TxLink">
              <a:rPr lang="en-US" sz="1100" b="0" i="0" u="none" strike="noStrike">
                <a:solidFill>
                  <a:schemeClr val="bg1"/>
                </a:solidFill>
                <a:latin typeface="Calibri"/>
              </a:rPr>
              <a:pPr algn="l"/>
              <a:t>56%</a:t>
            </a:fld>
            <a:endParaRPr lang="en-US" sz="1400">
              <a:solidFill>
                <a:schemeClr val="bg1"/>
              </a:solidFill>
            </a:endParaRPr>
          </a:p>
        </xdr:txBody>
      </xdr:sp>
      <xdr:sp macro="" textlink="pivottables!R12">
        <xdr:nvSpPr>
          <xdr:cNvPr id="80" name="TextBox 79"/>
          <xdr:cNvSpPr txBox="1"/>
        </xdr:nvSpPr>
        <xdr:spPr>
          <a:xfrm>
            <a:off x="3752850" y="36290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8D6238F-9ACD-4D41-AFEA-F1083E1624BE}" type="TxLink">
              <a:rPr lang="en-US" sz="1100" b="0" i="0" u="none" strike="noStrike">
                <a:solidFill>
                  <a:schemeClr val="bg1"/>
                </a:solidFill>
                <a:latin typeface="Calibri"/>
              </a:rPr>
              <a:pPr algn="l"/>
              <a:t>60%</a:t>
            </a:fld>
            <a:endParaRPr lang="en-US" sz="1400">
              <a:solidFill>
                <a:schemeClr val="bg1"/>
              </a:solidFill>
            </a:endParaRPr>
          </a:p>
        </xdr:txBody>
      </xdr:sp>
      <xdr:sp macro="" textlink="pivottables!R13">
        <xdr:nvSpPr>
          <xdr:cNvPr id="81" name="TextBox 80"/>
          <xdr:cNvSpPr txBox="1"/>
        </xdr:nvSpPr>
        <xdr:spPr>
          <a:xfrm>
            <a:off x="3752850" y="39433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EF4ECAC-AA99-4891-96CF-AC425F8B361F}" type="TxLink">
              <a:rPr lang="en-US" sz="1100" b="0" i="0" u="none" strike="noStrike">
                <a:solidFill>
                  <a:schemeClr val="bg1"/>
                </a:solidFill>
                <a:latin typeface="Calibri"/>
              </a:rPr>
              <a:pPr algn="l"/>
              <a:t>54%</a:t>
            </a:fld>
            <a:endParaRPr lang="en-US" sz="1400">
              <a:solidFill>
                <a:schemeClr val="bg1"/>
              </a:solidFill>
            </a:endParaRPr>
          </a:p>
        </xdr:txBody>
      </xdr:sp>
      <xdr:sp macro="" textlink="pivottables!R14">
        <xdr:nvSpPr>
          <xdr:cNvPr id="82" name="TextBox 81"/>
          <xdr:cNvSpPr txBox="1"/>
        </xdr:nvSpPr>
        <xdr:spPr>
          <a:xfrm>
            <a:off x="3752850" y="42481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A83F371-0193-4388-B2D3-7D429D5DF4C2}" type="TxLink">
              <a:rPr lang="en-US" sz="1100" b="0" i="0" u="none" strike="noStrike">
                <a:solidFill>
                  <a:schemeClr val="bg1"/>
                </a:solidFill>
                <a:latin typeface="Calibri"/>
              </a:rPr>
              <a:pPr algn="l"/>
              <a:t>53%</a:t>
            </a:fld>
            <a:endParaRPr lang="en-US" sz="1400">
              <a:solidFill>
                <a:schemeClr val="bg1"/>
              </a:solidFill>
            </a:endParaRPr>
          </a:p>
        </xdr:txBody>
      </xdr:sp>
    </xdr:grpSp>
    <xdr:clientData/>
  </xdr:twoCellAnchor>
  <xdr:twoCellAnchor>
    <xdr:from>
      <xdr:col>18</xdr:col>
      <xdr:colOff>294861</xdr:colOff>
      <xdr:row>6</xdr:row>
      <xdr:rowOff>38100</xdr:rowOff>
    </xdr:from>
    <xdr:to>
      <xdr:col>19</xdr:col>
      <xdr:colOff>186773</xdr:colOff>
      <xdr:row>23</xdr:row>
      <xdr:rowOff>114300</xdr:rowOff>
    </xdr:to>
    <xdr:grpSp>
      <xdr:nvGrpSpPr>
        <xdr:cNvPr id="83" name="Group 82"/>
        <xdr:cNvGrpSpPr/>
      </xdr:nvGrpSpPr>
      <xdr:grpSpPr>
        <a:xfrm>
          <a:off x="11327296" y="1181100"/>
          <a:ext cx="504825" cy="3314700"/>
          <a:chOff x="3752850" y="1181100"/>
          <a:chExt cx="504825" cy="3314700"/>
        </a:xfrm>
      </xdr:grpSpPr>
      <xdr:sp macro="" textlink="pivottables!X4">
        <xdr:nvSpPr>
          <xdr:cNvPr id="84" name="TextBox 83"/>
          <xdr:cNvSpPr txBox="1"/>
        </xdr:nvSpPr>
        <xdr:spPr>
          <a:xfrm>
            <a:off x="3752850" y="11811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7BEC578-5564-41A1-BB17-4815E47C05A3}" type="TxLink">
              <a:rPr lang="en-US" sz="1100" b="0" i="0" u="none" strike="noStrike">
                <a:solidFill>
                  <a:schemeClr val="bg1"/>
                </a:solidFill>
                <a:latin typeface="Calibri"/>
              </a:rPr>
              <a:pPr algn="l"/>
              <a:t>86%</a:t>
            </a:fld>
            <a:endParaRPr lang="en-US" sz="1400">
              <a:solidFill>
                <a:schemeClr val="bg1"/>
              </a:solidFill>
            </a:endParaRPr>
          </a:p>
        </xdr:txBody>
      </xdr:sp>
      <xdr:sp macro="" textlink="pivottables!X5">
        <xdr:nvSpPr>
          <xdr:cNvPr id="85" name="TextBox 84"/>
          <xdr:cNvSpPr txBox="1"/>
        </xdr:nvSpPr>
        <xdr:spPr>
          <a:xfrm>
            <a:off x="3752850" y="14954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775235E-7108-45ED-BD59-5BE89697FFF5}" type="TxLink">
              <a:rPr lang="en-US" sz="1100" b="0" i="0" u="none" strike="noStrike">
                <a:solidFill>
                  <a:schemeClr val="bg1"/>
                </a:solidFill>
                <a:latin typeface="Calibri"/>
              </a:rPr>
              <a:pPr algn="l"/>
              <a:t>157%</a:t>
            </a:fld>
            <a:endParaRPr lang="en-US" sz="1400">
              <a:solidFill>
                <a:schemeClr val="bg1"/>
              </a:solidFill>
            </a:endParaRPr>
          </a:p>
        </xdr:txBody>
      </xdr:sp>
      <xdr:sp macro="" textlink="pivottables!X6">
        <xdr:nvSpPr>
          <xdr:cNvPr id="86" name="TextBox 85"/>
          <xdr:cNvSpPr txBox="1"/>
        </xdr:nvSpPr>
        <xdr:spPr>
          <a:xfrm>
            <a:off x="3752850" y="17907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D54D526D-D5CC-4491-BCEA-3D813BA127E6}" type="TxLink">
              <a:rPr lang="en-US" sz="1100" b="0" i="0" u="none" strike="noStrike">
                <a:solidFill>
                  <a:schemeClr val="bg1"/>
                </a:solidFill>
                <a:latin typeface="Calibri"/>
              </a:rPr>
              <a:pPr algn="l"/>
              <a:t>57%</a:t>
            </a:fld>
            <a:endParaRPr lang="en-US" sz="1400">
              <a:solidFill>
                <a:schemeClr val="bg1"/>
              </a:solidFill>
            </a:endParaRPr>
          </a:p>
        </xdr:txBody>
      </xdr:sp>
      <xdr:sp macro="" textlink="pivottables!X7">
        <xdr:nvSpPr>
          <xdr:cNvPr id="87" name="TextBox 86"/>
          <xdr:cNvSpPr txBox="1"/>
        </xdr:nvSpPr>
        <xdr:spPr>
          <a:xfrm>
            <a:off x="3752850" y="20764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AA513E9A-456F-42A3-A8C5-2E51B5F4FAFF}" type="TxLink">
              <a:rPr lang="en-US" sz="1100" b="0" i="0" u="none" strike="noStrike">
                <a:solidFill>
                  <a:schemeClr val="bg1"/>
                </a:solidFill>
                <a:latin typeface="Calibri"/>
              </a:rPr>
              <a:pPr algn="l"/>
              <a:t>38%</a:t>
            </a:fld>
            <a:endParaRPr lang="en-US" sz="1400">
              <a:solidFill>
                <a:schemeClr val="bg1"/>
              </a:solidFill>
            </a:endParaRPr>
          </a:p>
        </xdr:txBody>
      </xdr:sp>
      <xdr:sp macro="" textlink="pivottables!X8">
        <xdr:nvSpPr>
          <xdr:cNvPr id="88" name="TextBox 87"/>
          <xdr:cNvSpPr txBox="1"/>
        </xdr:nvSpPr>
        <xdr:spPr>
          <a:xfrm>
            <a:off x="3752850" y="23717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8DDDC0DE-DDF8-46FD-8508-359568786FEE}" type="TxLink">
              <a:rPr lang="en-US" sz="1100" b="0" i="0" u="none" strike="noStrike">
                <a:solidFill>
                  <a:schemeClr val="bg1"/>
                </a:solidFill>
                <a:latin typeface="Calibri"/>
              </a:rPr>
              <a:pPr algn="l"/>
              <a:t>13%</a:t>
            </a:fld>
            <a:endParaRPr lang="en-US" sz="1400">
              <a:solidFill>
                <a:schemeClr val="bg1"/>
              </a:solidFill>
            </a:endParaRPr>
          </a:p>
        </xdr:txBody>
      </xdr:sp>
      <xdr:sp macro="" textlink="pivottables!X9">
        <xdr:nvSpPr>
          <xdr:cNvPr id="89" name="TextBox 88"/>
          <xdr:cNvSpPr txBox="1"/>
        </xdr:nvSpPr>
        <xdr:spPr>
          <a:xfrm>
            <a:off x="3752850" y="26955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A138D0C-AB71-4385-BBE5-FB3570594587}" type="TxLink">
              <a:rPr lang="en-US" sz="1100" b="0" i="0" u="none" strike="noStrike">
                <a:solidFill>
                  <a:schemeClr val="bg1"/>
                </a:solidFill>
                <a:latin typeface="Calibri"/>
              </a:rPr>
              <a:pPr algn="l"/>
              <a:t>13%</a:t>
            </a:fld>
            <a:endParaRPr lang="en-US" sz="1400">
              <a:solidFill>
                <a:schemeClr val="bg1"/>
              </a:solidFill>
            </a:endParaRPr>
          </a:p>
        </xdr:txBody>
      </xdr:sp>
      <xdr:sp macro="" textlink="pivottables!X10">
        <xdr:nvSpPr>
          <xdr:cNvPr id="90" name="TextBox 89"/>
          <xdr:cNvSpPr txBox="1"/>
        </xdr:nvSpPr>
        <xdr:spPr>
          <a:xfrm>
            <a:off x="3752850" y="300990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0F1ECB0F-9A61-43D8-8B41-11B471CF1EA5}" type="TxLink">
              <a:rPr lang="en-US" sz="1100" b="0" i="0" u="none" strike="noStrike">
                <a:solidFill>
                  <a:schemeClr val="bg1"/>
                </a:solidFill>
                <a:latin typeface="Calibri"/>
              </a:rPr>
              <a:pPr algn="l"/>
              <a:t>50%</a:t>
            </a:fld>
            <a:endParaRPr lang="en-US" sz="1400">
              <a:solidFill>
                <a:schemeClr val="bg1"/>
              </a:solidFill>
            </a:endParaRPr>
          </a:p>
        </xdr:txBody>
      </xdr:sp>
      <xdr:sp macro="" textlink="pivottables!X11">
        <xdr:nvSpPr>
          <xdr:cNvPr id="91" name="TextBox 90"/>
          <xdr:cNvSpPr txBox="1"/>
        </xdr:nvSpPr>
        <xdr:spPr>
          <a:xfrm>
            <a:off x="3752850" y="334327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EAFF449-9AB4-40DD-A3F1-D1876BA04ECA}" type="TxLink">
              <a:rPr lang="en-US" sz="1100" b="0" i="0" u="none" strike="noStrike">
                <a:solidFill>
                  <a:schemeClr val="bg1"/>
                </a:solidFill>
                <a:latin typeface="Calibri"/>
              </a:rPr>
              <a:pPr algn="l"/>
              <a:t>25%</a:t>
            </a:fld>
            <a:endParaRPr lang="en-US" sz="1400">
              <a:solidFill>
                <a:schemeClr val="bg1"/>
              </a:solidFill>
            </a:endParaRPr>
          </a:p>
        </xdr:txBody>
      </xdr:sp>
      <xdr:sp macro="" textlink="pivottables!X12">
        <xdr:nvSpPr>
          <xdr:cNvPr id="92" name="TextBox 91"/>
          <xdr:cNvSpPr txBox="1"/>
        </xdr:nvSpPr>
        <xdr:spPr>
          <a:xfrm>
            <a:off x="3752850" y="3629025"/>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D6EE53D-D0E1-4501-93CD-A182E7EC4E97}" type="TxLink">
              <a:rPr lang="en-US" sz="1100" b="0" i="0" u="none" strike="noStrike">
                <a:solidFill>
                  <a:schemeClr val="bg1"/>
                </a:solidFill>
                <a:latin typeface="Calibri"/>
              </a:rPr>
              <a:pPr algn="l"/>
              <a:t>129%</a:t>
            </a:fld>
            <a:endParaRPr lang="en-US" sz="1400">
              <a:solidFill>
                <a:schemeClr val="bg1"/>
              </a:solidFill>
            </a:endParaRPr>
          </a:p>
        </xdr:txBody>
      </xdr:sp>
      <xdr:sp macro="" textlink="pivottables!X13">
        <xdr:nvSpPr>
          <xdr:cNvPr id="93" name="TextBox 92"/>
          <xdr:cNvSpPr txBox="1"/>
        </xdr:nvSpPr>
        <xdr:spPr>
          <a:xfrm>
            <a:off x="3752850" y="39433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0A63E3D-112A-4FD0-85CB-DBBB71032D3A}" type="TxLink">
              <a:rPr lang="en-US" sz="1100" b="0" i="0" u="none" strike="noStrike">
                <a:solidFill>
                  <a:schemeClr val="bg1"/>
                </a:solidFill>
                <a:latin typeface="Calibri"/>
              </a:rPr>
              <a:pPr algn="l"/>
              <a:t>57%</a:t>
            </a:fld>
            <a:endParaRPr lang="en-US" sz="1400">
              <a:solidFill>
                <a:schemeClr val="bg1"/>
              </a:solidFill>
            </a:endParaRPr>
          </a:p>
        </xdr:txBody>
      </xdr:sp>
      <xdr:sp macro="" textlink="pivottables!X14">
        <xdr:nvSpPr>
          <xdr:cNvPr id="94" name="TextBox 93"/>
          <xdr:cNvSpPr txBox="1"/>
        </xdr:nvSpPr>
        <xdr:spPr>
          <a:xfrm>
            <a:off x="3752850" y="4248150"/>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8C1BD3A-B25C-4CB1-B058-36BDB5060BC0}" type="TxLink">
              <a:rPr lang="en-US" sz="1100" b="0" i="0" u="none" strike="noStrike">
                <a:solidFill>
                  <a:schemeClr val="bg1"/>
                </a:solidFill>
                <a:latin typeface="Calibri"/>
              </a:rPr>
              <a:pPr algn="l"/>
              <a:t>25%</a:t>
            </a:fld>
            <a:endParaRPr lang="en-US" sz="1400">
              <a:solidFill>
                <a:schemeClr val="bg1"/>
              </a:solidFill>
            </a:endParaRPr>
          </a:p>
        </xdr:txBody>
      </xdr:sp>
    </xdr:grpSp>
    <xdr:clientData/>
  </xdr:twoCellAnchor>
  <xdr:twoCellAnchor>
    <xdr:from>
      <xdr:col>6</xdr:col>
      <xdr:colOff>513161</xdr:colOff>
      <xdr:row>6</xdr:row>
      <xdr:rowOff>77392</xdr:rowOff>
    </xdr:from>
    <xdr:to>
      <xdr:col>7</xdr:col>
      <xdr:colOff>238125</xdr:colOff>
      <xdr:row>7</xdr:row>
      <xdr:rowOff>107157</xdr:rowOff>
    </xdr:to>
    <xdr:graphicFrame macro="">
      <xdr:nvGraphicFramePr>
        <xdr:cNvPr id="100" name="Chart 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570132</xdr:colOff>
      <xdr:row>16</xdr:row>
      <xdr:rowOff>24664</xdr:rowOff>
    </xdr:from>
    <xdr:to>
      <xdr:col>7</xdr:col>
      <xdr:colOff>174000</xdr:colOff>
      <xdr:row>16</xdr:row>
      <xdr:rowOff>180295</xdr:rowOff>
    </xdr:to>
    <xdr:graphicFrame macro="">
      <xdr:nvGraphicFramePr>
        <xdr:cNvPr id="104" name="Chart 1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0</xdr:rowOff>
    </xdr:from>
    <xdr:to>
      <xdr:col>9</xdr:col>
      <xdr:colOff>332182</xdr:colOff>
      <xdr:row>3</xdr:row>
      <xdr:rowOff>29765</xdr:rowOff>
    </xdr:to>
    <xdr:graphicFrame macro="">
      <xdr:nvGraphicFramePr>
        <xdr:cNvPr id="105" name="Chart 10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472108</xdr:colOff>
      <xdr:row>5</xdr:row>
      <xdr:rowOff>57978</xdr:rowOff>
    </xdr:from>
    <xdr:to>
      <xdr:col>9</xdr:col>
      <xdr:colOff>231913</xdr:colOff>
      <xdr:row>24</xdr:row>
      <xdr:rowOff>109330</xdr:rowOff>
    </xdr:to>
    <xdr:graphicFrame macro="">
      <xdr:nvGraphicFramePr>
        <xdr:cNvPr id="95"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5</xdr:row>
      <xdr:rowOff>57978</xdr:rowOff>
    </xdr:from>
    <xdr:to>
      <xdr:col>13</xdr:col>
      <xdr:colOff>372717</xdr:colOff>
      <xdr:row>24</xdr:row>
      <xdr:rowOff>109330</xdr:rowOff>
    </xdr:to>
    <xdr:graphicFrame macro="">
      <xdr:nvGraphicFramePr>
        <xdr:cNvPr id="101" name="Chart 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281609</xdr:colOff>
      <xdr:row>5</xdr:row>
      <xdr:rowOff>57978</xdr:rowOff>
    </xdr:from>
    <xdr:to>
      <xdr:col>18</xdr:col>
      <xdr:colOff>41414</xdr:colOff>
      <xdr:row>24</xdr:row>
      <xdr:rowOff>109330</xdr:rowOff>
    </xdr:to>
    <xdr:graphicFrame macro="">
      <xdr:nvGraphicFramePr>
        <xdr:cNvPr id="102" name="Chart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49696</xdr:colOff>
      <xdr:row>5</xdr:row>
      <xdr:rowOff>57978</xdr:rowOff>
    </xdr:from>
    <xdr:to>
      <xdr:col>22</xdr:col>
      <xdr:colOff>422414</xdr:colOff>
      <xdr:row>24</xdr:row>
      <xdr:rowOff>109330</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248479</xdr:colOff>
      <xdr:row>5</xdr:row>
      <xdr:rowOff>140804</xdr:rowOff>
    </xdr:from>
    <xdr:to>
      <xdr:col>22</xdr:col>
      <xdr:colOff>240196</xdr:colOff>
      <xdr:row>5</xdr:row>
      <xdr:rowOff>140804</xdr:rowOff>
    </xdr:to>
    <xdr:cxnSp macro="">
      <xdr:nvCxnSpPr>
        <xdr:cNvPr id="15" name="Straight Connector 14"/>
        <xdr:cNvCxnSpPr/>
      </xdr:nvCxnSpPr>
      <xdr:spPr>
        <a:xfrm>
          <a:off x="861392" y="1093304"/>
          <a:ext cx="1286289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260902</xdr:colOff>
      <xdr:row>4</xdr:row>
      <xdr:rowOff>29818</xdr:rowOff>
    </xdr:from>
    <xdr:to>
      <xdr:col>10</xdr:col>
      <xdr:colOff>152814</xdr:colOff>
      <xdr:row>5</xdr:row>
      <xdr:rowOff>86968</xdr:rowOff>
    </xdr:to>
    <xdr:sp macro="" textlink="pivottables!Z18">
      <xdr:nvSpPr>
        <xdr:cNvPr id="109" name="TextBox 108"/>
        <xdr:cNvSpPr txBox="1"/>
      </xdr:nvSpPr>
      <xdr:spPr>
        <a:xfrm>
          <a:off x="5777119" y="791818"/>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AEAB3FEE-018C-4CB4-BD76-33A671945652}" type="TxLink">
            <a:rPr lang="en-US" sz="1100" b="0" i="0" u="none" strike="noStrike">
              <a:solidFill>
                <a:schemeClr val="bg1"/>
              </a:solidFill>
              <a:latin typeface="Calibri"/>
            </a:rPr>
            <a:t>94%</a:t>
          </a:fld>
          <a:endParaRPr lang="en-US" sz="1400">
            <a:solidFill>
              <a:schemeClr val="bg1"/>
            </a:solidFill>
          </a:endParaRPr>
        </a:p>
      </xdr:txBody>
    </xdr:sp>
    <xdr:clientData/>
  </xdr:twoCellAnchor>
  <xdr:twoCellAnchor>
    <xdr:from>
      <xdr:col>13</xdr:col>
      <xdr:colOff>567358</xdr:colOff>
      <xdr:row>4</xdr:row>
      <xdr:rowOff>29818</xdr:rowOff>
    </xdr:from>
    <xdr:to>
      <xdr:col>14</xdr:col>
      <xdr:colOff>459270</xdr:colOff>
      <xdr:row>5</xdr:row>
      <xdr:rowOff>86968</xdr:rowOff>
    </xdr:to>
    <xdr:sp macro="" textlink="pivottables!AA18">
      <xdr:nvSpPr>
        <xdr:cNvPr id="110" name="TextBox 109"/>
        <xdr:cNvSpPr txBox="1"/>
      </xdr:nvSpPr>
      <xdr:spPr>
        <a:xfrm>
          <a:off x="8535228" y="791818"/>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A86BD9F-2F2D-4794-BCDF-62E2AC8CC61D}" type="TxLink">
            <a:rPr lang="en-US" sz="1100" b="0" i="0" u="none" strike="noStrike">
              <a:solidFill>
                <a:schemeClr val="bg1"/>
              </a:solidFill>
              <a:latin typeface="Calibri"/>
            </a:rPr>
            <a:t>55%</a:t>
          </a:fld>
          <a:endParaRPr lang="en-US" sz="1400">
            <a:solidFill>
              <a:schemeClr val="bg1"/>
            </a:solidFill>
          </a:endParaRPr>
        </a:p>
      </xdr:txBody>
    </xdr:sp>
    <xdr:clientData/>
  </xdr:twoCellAnchor>
  <xdr:twoCellAnchor>
    <xdr:from>
      <xdr:col>18</xdr:col>
      <xdr:colOff>327162</xdr:colOff>
      <xdr:row>4</xdr:row>
      <xdr:rowOff>29818</xdr:rowOff>
    </xdr:from>
    <xdr:to>
      <xdr:col>19</xdr:col>
      <xdr:colOff>219074</xdr:colOff>
      <xdr:row>5</xdr:row>
      <xdr:rowOff>86968</xdr:rowOff>
    </xdr:to>
    <xdr:sp macro="" textlink="pivottables!AB18">
      <xdr:nvSpPr>
        <xdr:cNvPr id="111" name="TextBox 110"/>
        <xdr:cNvSpPr txBox="1"/>
      </xdr:nvSpPr>
      <xdr:spPr>
        <a:xfrm>
          <a:off x="11359597" y="791818"/>
          <a:ext cx="5048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2A580A59-55E0-4A6A-B172-FE7E810AECC2}" type="TxLink">
            <a:rPr lang="en-US" sz="1100" b="0" i="0" u="none" strike="noStrike">
              <a:solidFill>
                <a:schemeClr val="bg1"/>
              </a:solidFill>
              <a:latin typeface="Calibri"/>
            </a:rPr>
            <a:t>59%</a:t>
          </a:fld>
          <a:endParaRPr lang="en-US" sz="1400">
            <a:solidFill>
              <a:schemeClr val="bg1"/>
            </a:solidFill>
          </a:endParaRPr>
        </a:p>
      </xdr:txBody>
    </xdr:sp>
    <xdr:clientData/>
  </xdr:twoCellAnchor>
  <xdr:twoCellAnchor>
    <xdr:from>
      <xdr:col>5</xdr:col>
      <xdr:colOff>153228</xdr:colOff>
      <xdr:row>2</xdr:row>
      <xdr:rowOff>154057</xdr:rowOff>
    </xdr:from>
    <xdr:to>
      <xdr:col>6</xdr:col>
      <xdr:colOff>91109</xdr:colOff>
      <xdr:row>4</xdr:row>
      <xdr:rowOff>20707</xdr:rowOff>
    </xdr:to>
    <xdr:sp macro="" textlink="">
      <xdr:nvSpPr>
        <xdr:cNvPr id="112" name="TextBox 111"/>
        <xdr:cNvSpPr txBox="1"/>
      </xdr:nvSpPr>
      <xdr:spPr>
        <a:xfrm>
          <a:off x="3217793" y="535057"/>
          <a:ext cx="550794"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u="none" strike="noStrike">
              <a:solidFill>
                <a:schemeClr val="bg1"/>
              </a:solidFill>
              <a:latin typeface="Calibri"/>
            </a:rPr>
            <a:t>Tim</a:t>
          </a:r>
          <a:r>
            <a:rPr lang="en-US" sz="1100" b="0" i="0" u="none" strike="noStrike" baseline="0">
              <a:solidFill>
                <a:schemeClr val="bg1"/>
              </a:solidFill>
              <a:latin typeface="Calibri"/>
            </a:rPr>
            <a:t> %</a:t>
          </a:r>
          <a:endParaRPr lang="en-US" sz="1100" b="0" i="0" u="none" strike="noStrike">
            <a:solidFill>
              <a:schemeClr val="bg1"/>
            </a:solidFill>
            <a:latin typeface="Calibri"/>
          </a:endParaRPr>
        </a:p>
      </xdr:txBody>
    </xdr:sp>
    <xdr:clientData/>
  </xdr:twoCellAnchor>
  <xdr:twoCellAnchor>
    <xdr:from>
      <xdr:col>9</xdr:col>
      <xdr:colOff>227771</xdr:colOff>
      <xdr:row>2</xdr:row>
      <xdr:rowOff>154057</xdr:rowOff>
    </xdr:from>
    <xdr:to>
      <xdr:col>10</xdr:col>
      <xdr:colOff>165652</xdr:colOff>
      <xdr:row>4</xdr:row>
      <xdr:rowOff>20707</xdr:rowOff>
    </xdr:to>
    <xdr:sp macro="" textlink="">
      <xdr:nvSpPr>
        <xdr:cNvPr id="113" name="TextBox 112"/>
        <xdr:cNvSpPr txBox="1"/>
      </xdr:nvSpPr>
      <xdr:spPr>
        <a:xfrm>
          <a:off x="5743988" y="535057"/>
          <a:ext cx="550794"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u="none" strike="noStrike">
              <a:solidFill>
                <a:schemeClr val="bg1"/>
              </a:solidFill>
              <a:latin typeface="Calibri"/>
            </a:rPr>
            <a:t>Tim</a:t>
          </a:r>
          <a:r>
            <a:rPr lang="en-US" sz="1100" b="0" i="0" u="none" strike="noStrike" baseline="0">
              <a:solidFill>
                <a:schemeClr val="bg1"/>
              </a:solidFill>
              <a:latin typeface="Calibri"/>
            </a:rPr>
            <a:t> %</a:t>
          </a:r>
          <a:endParaRPr lang="en-US" sz="1100" b="0" i="0" u="none" strike="noStrike">
            <a:solidFill>
              <a:schemeClr val="bg1"/>
            </a:solidFill>
            <a:latin typeface="Calibri"/>
          </a:endParaRPr>
        </a:p>
      </xdr:txBody>
    </xdr:sp>
    <xdr:clientData/>
  </xdr:twoCellAnchor>
  <xdr:twoCellAnchor>
    <xdr:from>
      <xdr:col>13</xdr:col>
      <xdr:colOff>550792</xdr:colOff>
      <xdr:row>2</xdr:row>
      <xdr:rowOff>154057</xdr:rowOff>
    </xdr:from>
    <xdr:to>
      <xdr:col>14</xdr:col>
      <xdr:colOff>488673</xdr:colOff>
      <xdr:row>4</xdr:row>
      <xdr:rowOff>20707</xdr:rowOff>
    </xdr:to>
    <xdr:sp macro="" textlink="">
      <xdr:nvSpPr>
        <xdr:cNvPr id="114" name="TextBox 113"/>
        <xdr:cNvSpPr txBox="1"/>
      </xdr:nvSpPr>
      <xdr:spPr>
        <a:xfrm>
          <a:off x="8518662" y="535057"/>
          <a:ext cx="550794"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u="none" strike="noStrike">
              <a:solidFill>
                <a:schemeClr val="bg1"/>
              </a:solidFill>
              <a:latin typeface="Calibri"/>
            </a:rPr>
            <a:t>Tim</a:t>
          </a:r>
          <a:r>
            <a:rPr lang="en-US" sz="1100" b="0" i="0" u="none" strike="noStrike" baseline="0">
              <a:solidFill>
                <a:schemeClr val="bg1"/>
              </a:solidFill>
              <a:latin typeface="Calibri"/>
            </a:rPr>
            <a:t> %</a:t>
          </a:r>
          <a:endParaRPr lang="en-US" sz="1100" b="0" i="0" u="none" strike="noStrike">
            <a:solidFill>
              <a:schemeClr val="bg1"/>
            </a:solidFill>
            <a:latin typeface="Calibri"/>
          </a:endParaRPr>
        </a:p>
      </xdr:txBody>
    </xdr:sp>
    <xdr:clientData/>
  </xdr:twoCellAnchor>
  <xdr:twoCellAnchor>
    <xdr:from>
      <xdr:col>18</xdr:col>
      <xdr:colOff>294032</xdr:colOff>
      <xdr:row>2</xdr:row>
      <xdr:rowOff>154057</xdr:rowOff>
    </xdr:from>
    <xdr:to>
      <xdr:col>19</xdr:col>
      <xdr:colOff>231913</xdr:colOff>
      <xdr:row>4</xdr:row>
      <xdr:rowOff>20707</xdr:rowOff>
    </xdr:to>
    <xdr:sp macro="" textlink="">
      <xdr:nvSpPr>
        <xdr:cNvPr id="115" name="TextBox 114"/>
        <xdr:cNvSpPr txBox="1"/>
      </xdr:nvSpPr>
      <xdr:spPr>
        <a:xfrm>
          <a:off x="11326467" y="535057"/>
          <a:ext cx="550794"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u="none" strike="noStrike">
              <a:solidFill>
                <a:schemeClr val="bg1"/>
              </a:solidFill>
              <a:latin typeface="Calibri"/>
            </a:rPr>
            <a:t>Tim</a:t>
          </a:r>
          <a:r>
            <a:rPr lang="en-US" sz="1100" b="0" i="0" u="none" strike="noStrike" baseline="0">
              <a:solidFill>
                <a:schemeClr val="bg1"/>
              </a:solidFill>
              <a:latin typeface="Calibri"/>
            </a:rPr>
            <a:t> %</a:t>
          </a:r>
          <a:endParaRPr lang="en-US" sz="1100" b="0" i="0" u="none" strike="noStrike">
            <a:solidFill>
              <a:schemeClr val="bg1"/>
            </a:solidFill>
            <a:latin typeface="Calibri"/>
          </a:endParaRPr>
        </a:p>
      </xdr:txBody>
    </xdr:sp>
    <xdr:clientData/>
  </xdr:twoCellAnchor>
  <xdr:twoCellAnchor>
    <xdr:from>
      <xdr:col>8</xdr:col>
      <xdr:colOff>517664</xdr:colOff>
      <xdr:row>6</xdr:row>
      <xdr:rowOff>21535</xdr:rowOff>
    </xdr:from>
    <xdr:to>
      <xdr:col>9</xdr:col>
      <xdr:colOff>240196</xdr:colOff>
      <xdr:row>7</xdr:row>
      <xdr:rowOff>78685</xdr:rowOff>
    </xdr:to>
    <xdr:sp macro="" textlink="pivottables!E4">
      <xdr:nvSpPr>
        <xdr:cNvPr id="116" name="TextBox 115"/>
        <xdr:cNvSpPr txBox="1"/>
      </xdr:nvSpPr>
      <xdr:spPr>
        <a:xfrm>
          <a:off x="5420968" y="1164535"/>
          <a:ext cx="33544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BB42EAD-A22D-40D5-A2A0-1959C30B10E5}" type="TxLink">
            <a:rPr lang="en-US" sz="1100" b="0" i="0" u="none" strike="noStrike">
              <a:solidFill>
                <a:schemeClr val="bg1"/>
              </a:solidFill>
              <a:latin typeface="Calibri"/>
            </a:rPr>
            <a:t>11</a:t>
          </a:fld>
          <a:endParaRPr lang="en-US" sz="1100" b="0" i="0" u="none" strike="noStrike">
            <a:solidFill>
              <a:schemeClr val="bg1"/>
            </a:solidFill>
            <a:latin typeface="Calibri"/>
          </a:endParaRPr>
        </a:p>
      </xdr:txBody>
    </xdr:sp>
    <xdr:clientData/>
  </xdr:twoCellAnchor>
  <xdr:twoCellAnchor>
    <xdr:from>
      <xdr:col>8</xdr:col>
      <xdr:colOff>343729</xdr:colOff>
      <xdr:row>6</xdr:row>
      <xdr:rowOff>21536</xdr:rowOff>
    </xdr:from>
    <xdr:to>
      <xdr:col>9</xdr:col>
      <xdr:colOff>66261</xdr:colOff>
      <xdr:row>7</xdr:row>
      <xdr:rowOff>78686</xdr:rowOff>
    </xdr:to>
    <xdr:sp macro="" textlink="pivottables!C4">
      <xdr:nvSpPr>
        <xdr:cNvPr id="117" name="TextBox 116"/>
        <xdr:cNvSpPr txBox="1"/>
      </xdr:nvSpPr>
      <xdr:spPr>
        <a:xfrm>
          <a:off x="5247033" y="1164536"/>
          <a:ext cx="33544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FEA49CF-16E7-4E5B-A4E0-D67A52F3D12B}" type="TxLink">
            <a:rPr lang="en-US" sz="1100" b="0" i="0" u="none" strike="noStrike">
              <a:solidFill>
                <a:schemeClr val="bg1"/>
              </a:solidFill>
              <a:latin typeface="Calibri"/>
            </a:rPr>
            <a:t>5</a:t>
          </a:fld>
          <a:endParaRPr lang="en-US" sz="1100" b="0" i="0" u="none" strike="noStrike">
            <a:solidFill>
              <a:schemeClr val="bg1"/>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zonara" refreshedDate="44768.926003703702" createdVersion="5" refreshedVersion="5" minRefreshableVersion="3" recordCount="11">
  <cacheSource type="worksheet">
    <worksheetSource ref="A1:AA12" sheet="Sheet1"/>
  </cacheSource>
  <cacheFields count="27">
    <cacheField name="prodajni tim" numFmtId="0">
      <sharedItems/>
    </cacheField>
    <cacheField name="ime I prezime agenta" numFmtId="0">
      <sharedItems count="11">
        <s v="Milica Popovic"/>
        <s v="Marija Juric"/>
        <s v="Nikola Jovanovic"/>
        <s v="Danilo Brajovic"/>
        <s v="Nevenka Radoman"/>
        <s v="Aleksandar Barudzija"/>
        <s v="Katarina Tomljanovic"/>
        <s v="Dusan Orbovic"/>
        <s v="Darko Simonovic"/>
        <s v="Maja Bozic"/>
        <s v="Dejan Despotovic"/>
      </sharedItems>
    </cacheField>
    <cacheField name="ID" numFmtId="0">
      <sharedItems containsSemiMixedTypes="0" containsString="0" containsNumber="1" containsInteger="1" minValue="63408" maxValue="68033" count="11">
        <n v="63408"/>
        <n v="63853"/>
        <n v="64812"/>
        <n v="67305"/>
        <n v="67482"/>
        <n v="67494"/>
        <n v="67509"/>
        <n v="67548"/>
        <n v="67828"/>
        <n v="67965"/>
        <n v="68033"/>
      </sharedItems>
    </cacheField>
    <cacheField name="Ukupna % uspesnost" numFmtId="0">
      <sharedItems containsNonDate="0" containsString="0" containsBlank="1"/>
    </cacheField>
    <cacheField name="POTS Kreirano TS" numFmtId="0">
      <sharedItems containsSemiMixedTypes="0" containsString="0" containsNumber="1" containsInteger="1" minValue="1" maxValue="20"/>
    </cacheField>
    <cacheField name="POTS realizovano TS" numFmtId="0">
      <sharedItems containsSemiMixedTypes="0" containsString="0" containsNumber="1" containsInteger="1" minValue="1" maxValue="11"/>
    </cacheField>
    <cacheField name="POTS Realizovano SN" numFmtId="0">
      <sharedItems containsSemiMixedTypes="0" containsString="0" containsNumber="1" containsInteger="1" minValue="0" maxValue="3"/>
    </cacheField>
    <cacheField name="POTS Cilj" numFmtId="0">
      <sharedItems containsSemiMixedTypes="0" containsString="0" containsNumber="1" containsInteger="1" minValue="11" maxValue="12"/>
    </cacheField>
    <cacheField name="POTS % uspesnost" numFmtId="9">
      <sharedItems containsSemiMixedTypes="0" containsString="0" containsNumber="1" minValue="8.3333333333333329E-2" maxValue="0.91666666666666663"/>
    </cacheField>
    <cacheField name="NET Kreirano TS" numFmtId="0">
      <sharedItems containsSemiMixedTypes="0" containsString="0" containsNumber="1" containsInteger="1" minValue="2" maxValue="53"/>
    </cacheField>
    <cacheField name="realizovano TS" numFmtId="0">
      <sharedItems containsSemiMixedTypes="0" containsString="0" containsNumber="1" containsInteger="1" minValue="2" maxValue="20"/>
    </cacheField>
    <cacheField name="Net Realizovano SN" numFmtId="0">
      <sharedItems containsSemiMixedTypes="0" containsString="0" containsNumber="1" containsInteger="1" minValue="1" maxValue="52"/>
    </cacheField>
    <cacheField name="Net Cilj" numFmtId="0">
      <sharedItems containsSemiMixedTypes="0" containsString="0" containsNumber="1" containsInteger="1" minValue="24" maxValue="32"/>
    </cacheField>
    <cacheField name="Net % uspesnost" numFmtId="9">
      <sharedItems containsSemiMixedTypes="0" containsString="0" containsNumber="1" minValue="0.45161290322580644" maxValue="1.6875"/>
    </cacheField>
    <cacheField name="Iris tv Kreirano TS" numFmtId="0">
      <sharedItems containsSemiMixedTypes="0" containsString="0" containsNumber="1" containsInteger="1" minValue="1" maxValue="27"/>
    </cacheField>
    <cacheField name="Iris tv realizovano TS" numFmtId="0">
      <sharedItems containsSemiMixedTypes="0" containsString="0" containsNumber="1" containsInteger="1" minValue="1" maxValue="21"/>
    </cacheField>
    <cacheField name="Msat TV Kreirano" numFmtId="0">
      <sharedItems containsSemiMixedTypes="0" containsString="0" containsNumber="1" containsInteger="1" minValue="0" maxValue="12"/>
    </cacheField>
    <cacheField name="Msat TV realizovano TS" numFmtId="0">
      <sharedItems containsSemiMixedTypes="0" containsString="0" containsNumber="1" containsInteger="1" minValue="1" maxValue="5"/>
    </cacheField>
    <cacheField name="Msat TV Realizovano SN" numFmtId="0">
      <sharedItems containsSemiMixedTypes="0" containsString="0" containsNumber="1" containsInteger="1" minValue="0" maxValue="21"/>
    </cacheField>
    <cacheField name="Msat TV Cilj" numFmtId="0">
      <sharedItems containsSemiMixedTypes="0" containsString="0" containsNumber="1" containsInteger="1" minValue="35" maxValue="45"/>
    </cacheField>
    <cacheField name="Msat TV % uspesnost" numFmtId="9">
      <sharedItems containsSemiMixedTypes="0" containsString="0" containsNumber="1" minValue="0.4" maxValue="0.8"/>
    </cacheField>
    <cacheField name="Antena TV Kreirano" numFmtId="0">
      <sharedItems containsSemiMixedTypes="0" containsString="0" containsNumber="1" containsInteger="1" minValue="0" maxValue="1"/>
    </cacheField>
    <cacheField name="Antena TV realizovano" numFmtId="0">
      <sharedItems containsSemiMixedTypes="0" containsString="0" containsNumber="1" containsInteger="1" minValue="0" maxValue="2"/>
    </cacheField>
    <cacheField name="Postpaid Kreirano TS" numFmtId="0">
      <sharedItems containsSemiMixedTypes="0" containsString="0" containsNumber="1" containsInteger="1" minValue="1" maxValue="15"/>
    </cacheField>
    <cacheField name="Postpaid realizovano TS" numFmtId="0">
      <sharedItems containsSemiMixedTypes="0" containsString="0" containsNumber="1" containsInteger="1" minValue="1" maxValue="11"/>
    </cacheField>
    <cacheField name="Postpaid Cilj" numFmtId="0">
      <sharedItems containsSemiMixedTypes="0" containsString="0" containsNumber="1" containsInteger="1" minValue="7" maxValue="8"/>
    </cacheField>
    <cacheField name="Postpaid % uspesnost" numFmtId="9">
      <sharedItems containsSemiMixedTypes="0" containsString="0" containsNumber="1" minValue="0.125" maxValue="1.571428571428571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s v="Tim 7"/>
    <x v="0"/>
    <x v="0"/>
    <m/>
    <n v="10"/>
    <n v="5"/>
    <n v="0"/>
    <n v="11"/>
    <n v="0.45454545454545453"/>
    <n v="31"/>
    <n v="10"/>
    <n v="4"/>
    <n v="31"/>
    <n v="0.45161290322580644"/>
    <n v="23"/>
    <n v="16"/>
    <n v="1"/>
    <n v="1"/>
    <n v="1"/>
    <n v="44"/>
    <n v="0.40909090909090912"/>
    <n v="0"/>
    <n v="0"/>
    <n v="13"/>
    <n v="6"/>
    <n v="7"/>
    <n v="0.8571428571428571"/>
  </r>
  <r>
    <s v="Tim 7"/>
    <x v="1"/>
    <x v="1"/>
    <m/>
    <n v="9"/>
    <n v="6"/>
    <n v="1"/>
    <n v="11"/>
    <n v="0.63636363636363635"/>
    <n v="14"/>
    <n v="12"/>
    <n v="9"/>
    <n v="24"/>
    <n v="0.875"/>
    <n v="16"/>
    <n v="21"/>
    <n v="6"/>
    <n v="4"/>
    <n v="1"/>
    <n v="35"/>
    <n v="0.74285714285714288"/>
    <n v="0"/>
    <n v="0"/>
    <n v="13"/>
    <n v="11"/>
    <n v="7"/>
    <n v="1.5714285714285714"/>
  </r>
  <r>
    <s v="Tim 7"/>
    <x v="2"/>
    <x v="2"/>
    <m/>
    <n v="6"/>
    <n v="6"/>
    <n v="0"/>
    <n v="11"/>
    <n v="0.54545454545454541"/>
    <n v="31"/>
    <n v="20"/>
    <n v="20"/>
    <n v="24"/>
    <n v="1.6666666666666667"/>
    <n v="11"/>
    <n v="21"/>
    <n v="5"/>
    <n v="3"/>
    <n v="4"/>
    <n v="35"/>
    <n v="0.8"/>
    <n v="0"/>
    <n v="0"/>
    <n v="10"/>
    <n v="4"/>
    <n v="7"/>
    <n v="0.5714285714285714"/>
  </r>
  <r>
    <s v="Tim 7"/>
    <x v="3"/>
    <x v="3"/>
    <m/>
    <n v="1"/>
    <n v="1"/>
    <n v="0"/>
    <n v="12"/>
    <n v="8.3333333333333329E-2"/>
    <n v="2"/>
    <n v="2"/>
    <n v="52"/>
    <n v="32"/>
    <n v="1.6875"/>
    <n v="1"/>
    <n v="1"/>
    <n v="0"/>
    <n v="1"/>
    <n v="21"/>
    <n v="45"/>
    <n v="0.51111111111111107"/>
    <n v="0"/>
    <n v="0"/>
    <n v="4"/>
    <n v="3"/>
    <n v="8"/>
    <n v="0.375"/>
  </r>
  <r>
    <s v="Tim 7"/>
    <x v="4"/>
    <x v="4"/>
    <m/>
    <n v="3"/>
    <n v="1"/>
    <n v="0"/>
    <n v="12"/>
    <n v="8.3333333333333329E-2"/>
    <n v="3"/>
    <n v="2"/>
    <n v="26"/>
    <n v="32"/>
    <n v="0.875"/>
    <n v="1"/>
    <n v="1"/>
    <n v="1"/>
    <n v="1"/>
    <n v="16"/>
    <n v="45"/>
    <n v="0.4"/>
    <n v="0"/>
    <n v="0"/>
    <n v="1"/>
    <n v="1"/>
    <n v="8"/>
    <n v="0.125"/>
  </r>
  <r>
    <s v="Tim 7"/>
    <x v="5"/>
    <x v="5"/>
    <m/>
    <n v="7"/>
    <n v="1"/>
    <n v="3"/>
    <n v="12"/>
    <n v="0.33333333333333331"/>
    <n v="10"/>
    <n v="2"/>
    <n v="34"/>
    <n v="32"/>
    <n v="1.125"/>
    <n v="13"/>
    <n v="1"/>
    <n v="3"/>
    <n v="2"/>
    <n v="16"/>
    <n v="45"/>
    <n v="0.42222222222222222"/>
    <n v="0"/>
    <n v="0"/>
    <n v="7"/>
    <n v="1"/>
    <n v="8"/>
    <n v="0.125"/>
  </r>
  <r>
    <s v="Tim 7"/>
    <x v="6"/>
    <x v="6"/>
    <m/>
    <n v="20"/>
    <n v="11"/>
    <n v="0"/>
    <n v="12"/>
    <n v="0.91666666666666663"/>
    <n v="23"/>
    <n v="10"/>
    <n v="14"/>
    <n v="32"/>
    <n v="0.75"/>
    <n v="22"/>
    <n v="15"/>
    <n v="5"/>
    <n v="5"/>
    <n v="4"/>
    <n v="45"/>
    <n v="0.53333333333333333"/>
    <n v="0"/>
    <n v="0"/>
    <n v="15"/>
    <n v="4"/>
    <n v="8"/>
    <n v="0.5"/>
  </r>
  <r>
    <s v="Tim 7"/>
    <x v="7"/>
    <x v="7"/>
    <m/>
    <n v="12"/>
    <n v="9"/>
    <n v="0"/>
    <n v="12"/>
    <n v="0.75"/>
    <n v="24"/>
    <n v="12"/>
    <n v="15"/>
    <n v="31"/>
    <n v="0.87096774193548387"/>
    <n v="26"/>
    <n v="20"/>
    <n v="2"/>
    <n v="2"/>
    <n v="3"/>
    <n v="45"/>
    <n v="0.55555555555555558"/>
    <n v="0"/>
    <n v="0"/>
    <n v="7"/>
    <n v="2"/>
    <n v="8"/>
    <n v="0.25"/>
  </r>
  <r>
    <s v="Tim 7"/>
    <x v="8"/>
    <x v="8"/>
    <m/>
    <n v="11"/>
    <n v="7"/>
    <n v="0"/>
    <n v="11"/>
    <n v="0.63636363636363635"/>
    <n v="34"/>
    <n v="14"/>
    <n v="1"/>
    <n v="24"/>
    <n v="0.625"/>
    <n v="19"/>
    <n v="17"/>
    <n v="3"/>
    <n v="4"/>
    <n v="0"/>
    <n v="35"/>
    <n v="0.6"/>
    <n v="1"/>
    <n v="0"/>
    <n v="9"/>
    <n v="9"/>
    <n v="7"/>
    <n v="1.2857142857142858"/>
  </r>
  <r>
    <s v="Tim 7"/>
    <x v="9"/>
    <x v="9"/>
    <m/>
    <n v="11"/>
    <n v="6"/>
    <n v="0"/>
    <n v="11"/>
    <n v="0.54545454545454541"/>
    <n v="14"/>
    <n v="10"/>
    <n v="6"/>
    <n v="25"/>
    <n v="0.64"/>
    <n v="23"/>
    <n v="16"/>
    <n v="2"/>
    <n v="1"/>
    <n v="2"/>
    <n v="35"/>
    <n v="0.54285714285714282"/>
    <n v="0"/>
    <n v="0"/>
    <n v="8"/>
    <n v="4"/>
    <n v="7"/>
    <n v="0.5714285714285714"/>
  </r>
  <r>
    <s v="Tim 7"/>
    <x v="10"/>
    <x v="10"/>
    <m/>
    <n v="18"/>
    <n v="4"/>
    <n v="0"/>
    <n v="12"/>
    <n v="0.33333333333333331"/>
    <n v="53"/>
    <n v="13"/>
    <n v="10"/>
    <n v="31"/>
    <n v="0.74193548387096775"/>
    <n v="27"/>
    <n v="18"/>
    <n v="12"/>
    <n v="4"/>
    <n v="2"/>
    <n v="45"/>
    <n v="0.53333333333333333"/>
    <n v="0"/>
    <n v="2"/>
    <n v="11"/>
    <n v="2"/>
    <n v="8"/>
    <n v="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X15" firstHeaderRow="0" firstDataRow="1" firstDataCol="1"/>
  <pivotFields count="27">
    <pivotField showAll="0"/>
    <pivotField axis="axisRow" outline="0" nonAutoSortDefault="1" defaultSubtotal="0">
      <items count="11">
        <item x="0"/>
        <item x="1"/>
        <item x="2"/>
        <item x="3"/>
        <item x="4"/>
        <item x="5"/>
        <item x="6"/>
        <item x="7"/>
        <item x="8"/>
        <item x="9"/>
        <item x="10"/>
      </items>
    </pivotField>
    <pivotField outline="0" multipleItemSelectionAllowed="1" showAll="0" nonAutoSortDefault="1">
      <items count="12">
        <item x="0"/>
        <item x="1"/>
        <item x="2"/>
        <item x="3"/>
        <item x="4"/>
        <item x="5"/>
        <item x="6"/>
        <item x="7"/>
        <item x="8"/>
        <item x="9"/>
        <item x="10"/>
        <item t="default"/>
      </items>
    </pivotField>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1"/>
  </rowFields>
  <rowItems count="12">
    <i>
      <x/>
    </i>
    <i>
      <x v="1"/>
    </i>
    <i>
      <x v="2"/>
    </i>
    <i>
      <x v="3"/>
    </i>
    <i>
      <x v="4"/>
    </i>
    <i>
      <x v="5"/>
    </i>
    <i>
      <x v="6"/>
    </i>
    <i>
      <x v="7"/>
    </i>
    <i>
      <x v="8"/>
    </i>
    <i>
      <x v="9"/>
    </i>
    <i>
      <x v="10"/>
    </i>
    <i t="grand">
      <x/>
    </i>
  </rowItems>
  <colFields count="1">
    <field x="-2"/>
  </colFields>
  <colItems count="2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colItems>
  <dataFields count="23">
    <dataField name="Sum of POTS Kreirano TS" fld="4" baseField="0" baseItem="0"/>
    <dataField name="Sum of POTS realizovano TS" fld="5" baseField="0" baseItem="0"/>
    <dataField name="Sum of POTS Realizovano SN" fld="6" baseField="0" baseItem="0"/>
    <dataField name="Sum of POTS Cilj" fld="7" baseField="0" baseItem="0"/>
    <dataField name="Sum of POTS % uspesnost" fld="8" baseField="0" baseItem="0" numFmtId="9"/>
    <dataField name="Sum of NET Kreirano TS" fld="9" baseField="0" baseItem="0"/>
    <dataField name="Sum of realizovano TS" fld="10" baseField="0" baseItem="0"/>
    <dataField name="Sum of Net Realizovano SN" fld="11" baseField="0" baseItem="0"/>
    <dataField name="Sum of Net Cilj" fld="12" baseField="0" baseItem="0"/>
    <dataField name="Sum of Net % uspesnost" fld="13" baseField="0" baseItem="0"/>
    <dataField name="Sum of Iris tv Kreirano TS" fld="14" baseField="0" baseItem="0"/>
    <dataField name="Sum of Iris tv realizovano TS" fld="15" baseField="0" baseItem="0"/>
    <dataField name="Sum of Msat TV Kreirano" fld="16" baseField="0" baseItem="0"/>
    <dataField name="Sum of Msat TV realizovano TS" fld="17" baseField="0" baseItem="0"/>
    <dataField name="Sum of Msat TV Realizovano SN" fld="18" baseField="0" baseItem="0"/>
    <dataField name="Sum of Msat TV Cilj" fld="19" baseField="0" baseItem="0"/>
    <dataField name="Sum of Msat TV % uspesnost" fld="20" baseField="0" baseItem="0" numFmtId="9"/>
    <dataField name="Sum of Antena TV Kreirano" fld="21" baseField="0" baseItem="0"/>
    <dataField name="Sum of Antena TV realizovano" fld="22" baseField="0" baseItem="0"/>
    <dataField name="Sum of Postpaid Kreirano TS" fld="23" baseField="0" baseItem="0"/>
    <dataField name="Sum of Postpaid realizovano TS" fld="24" baseField="0" baseItem="0"/>
    <dataField name="Sum of Postpaid Cilj" fld="25" baseField="0" baseItem="0"/>
    <dataField name="Sum of Postpaid % uspesnost" fld="26" baseField="0" baseItem="0" numFmtId="9"/>
  </dataFields>
  <formats count="33">
    <format dxfId="37">
      <pivotArea outline="0" collapsedLevelsAreSubtotals="1" fieldPosition="0">
        <references count="1">
          <reference field="4294967294" count="1" selected="0">
            <x v="4"/>
          </reference>
        </references>
      </pivotArea>
    </format>
    <format dxfId="36">
      <pivotArea field="1" grandRow="1" outline="0" collapsedLevelsAreSubtotals="1" axis="axisRow" fieldPosition="0">
        <references count="1">
          <reference field="4294967294" count="1" selected="0">
            <x v="9"/>
          </reference>
        </references>
      </pivotArea>
    </format>
    <format dxfId="35">
      <pivotArea outline="0" collapsedLevelsAreSubtotals="1" fieldPosition="0">
        <references count="1">
          <reference field="4294967294" count="1" selected="0">
            <x v="16"/>
          </reference>
        </references>
      </pivotArea>
    </format>
    <format dxfId="34">
      <pivotArea outline="0" collapsedLevelsAreSubtotals="1" fieldPosition="0">
        <references count="1">
          <reference field="4294967294" count="1" selected="0">
            <x v="22"/>
          </reference>
        </references>
      </pivotArea>
    </format>
    <format dxfId="33">
      <pivotArea outline="0" collapsedLevelsAreSubtotals="1" fieldPosition="0">
        <references count="1">
          <reference field="4294967294" count="5" selected="0">
            <x v="0"/>
            <x v="1"/>
            <x v="2"/>
            <x v="3"/>
            <x v="4"/>
          </reference>
        </references>
      </pivotArea>
    </format>
    <format dxfId="32">
      <pivotArea dataOnly="0" labelOnly="1" outline="0" fieldPosition="0">
        <references count="1">
          <reference field="4294967294" count="5">
            <x v="0"/>
            <x v="1"/>
            <x v="2"/>
            <x v="3"/>
            <x v="4"/>
          </reference>
        </references>
      </pivotArea>
    </format>
    <format dxfId="31">
      <pivotArea outline="0" collapsedLevelsAreSubtotals="1" fieldPosition="0">
        <references count="1">
          <reference field="4294967294" count="5" selected="0">
            <x v="5"/>
            <x v="6"/>
            <x v="7"/>
            <x v="8"/>
            <x v="9"/>
          </reference>
        </references>
      </pivotArea>
    </format>
    <format dxfId="30">
      <pivotArea dataOnly="0" labelOnly="1" outline="0" fieldPosition="0">
        <references count="1">
          <reference field="4294967294" count="5">
            <x v="5"/>
            <x v="6"/>
            <x v="7"/>
            <x v="8"/>
            <x v="9"/>
          </reference>
        </references>
      </pivotArea>
    </format>
    <format dxfId="29">
      <pivotArea outline="0" collapsedLevelsAreSubtotals="1" fieldPosition="0">
        <references count="1">
          <reference field="4294967294" count="7" selected="0">
            <x v="10"/>
            <x v="11"/>
            <x v="12"/>
            <x v="13"/>
            <x v="14"/>
            <x v="15"/>
            <x v="16"/>
          </reference>
        </references>
      </pivotArea>
    </format>
    <format dxfId="28">
      <pivotArea dataOnly="0" labelOnly="1" outline="0" fieldPosition="0">
        <references count="1">
          <reference field="4294967294" count="7">
            <x v="10"/>
            <x v="11"/>
            <x v="12"/>
            <x v="13"/>
            <x v="14"/>
            <x v="15"/>
            <x v="16"/>
          </reference>
        </references>
      </pivotArea>
    </format>
    <format dxfId="27">
      <pivotArea outline="0" collapsedLevelsAreSubtotals="1" fieldPosition="0">
        <references count="1">
          <reference field="4294967294" count="2" selected="0">
            <x v="10"/>
            <x v="11"/>
          </reference>
        </references>
      </pivotArea>
    </format>
    <format dxfId="26">
      <pivotArea dataOnly="0" labelOnly="1" outline="0" fieldPosition="0">
        <references count="1">
          <reference field="4294967294" count="2">
            <x v="10"/>
            <x v="11"/>
          </reference>
        </references>
      </pivotArea>
    </format>
    <format dxfId="25">
      <pivotArea outline="0" collapsedLevelsAreSubtotals="1" fieldPosition="0">
        <references count="1">
          <reference field="4294967294" count="2" selected="0">
            <x v="17"/>
            <x v="18"/>
          </reference>
        </references>
      </pivotArea>
    </format>
    <format dxfId="24">
      <pivotArea dataOnly="0" labelOnly="1" outline="0" fieldPosition="0">
        <references count="1">
          <reference field="4294967294" count="2">
            <x v="17"/>
            <x v="18"/>
          </reference>
        </references>
      </pivotArea>
    </format>
    <format dxfId="23">
      <pivotArea outline="0" collapsedLevelsAreSubtotals="1" fieldPosition="0">
        <references count="1">
          <reference field="4294967294" count="4" selected="0">
            <x v="19"/>
            <x v="20"/>
            <x v="21"/>
            <x v="22"/>
          </reference>
        </references>
      </pivotArea>
    </format>
    <format dxfId="22">
      <pivotArea dataOnly="0" labelOnly="1" outline="0" fieldPosition="0">
        <references count="1">
          <reference field="4294967294" count="4">
            <x v="19"/>
            <x v="20"/>
            <x v="21"/>
            <x v="22"/>
          </reference>
        </references>
      </pivotArea>
    </format>
    <format dxfId="21">
      <pivotArea field="1" type="button" dataOnly="0" labelOnly="1" outline="0" axis="axisRow" fieldPosition="0"/>
    </format>
    <format dxfId="20">
      <pivotArea dataOnly="0" labelOnly="1" outline="0" fieldPosition="0">
        <references count="1">
          <reference field="4294967294" count="23">
            <x v="0"/>
            <x v="1"/>
            <x v="2"/>
            <x v="3"/>
            <x v="4"/>
            <x v="5"/>
            <x v="6"/>
            <x v="7"/>
            <x v="8"/>
            <x v="9"/>
            <x v="10"/>
            <x v="11"/>
            <x v="12"/>
            <x v="13"/>
            <x v="14"/>
            <x v="15"/>
            <x v="16"/>
            <x v="17"/>
            <x v="18"/>
            <x v="19"/>
            <x v="20"/>
            <x v="21"/>
            <x v="22"/>
          </reference>
        </references>
      </pivotArea>
    </format>
    <format dxfId="19">
      <pivotArea field="1" type="button" dataOnly="0" labelOnly="1" outline="0" axis="axisRow" fieldPosition="0"/>
    </format>
    <format dxfId="18">
      <pivotArea dataOnly="0" labelOnly="1" outline="0" fieldPosition="0">
        <references count="1">
          <reference field="4294967294" count="23">
            <x v="0"/>
            <x v="1"/>
            <x v="2"/>
            <x v="3"/>
            <x v="4"/>
            <x v="5"/>
            <x v="6"/>
            <x v="7"/>
            <x v="8"/>
            <x v="9"/>
            <x v="10"/>
            <x v="11"/>
            <x v="12"/>
            <x v="13"/>
            <x v="14"/>
            <x v="15"/>
            <x v="16"/>
            <x v="17"/>
            <x v="18"/>
            <x v="19"/>
            <x v="20"/>
            <x v="21"/>
            <x v="22"/>
          </reference>
        </references>
      </pivotArea>
    </format>
    <format dxfId="17">
      <pivotArea outline="0" collapsedLevelsAreSubtotals="1" fieldPosition="0">
        <references count="2">
          <reference field="4294967294" count="1" selected="0">
            <x v="9"/>
          </reference>
          <reference field="1" count="0" selected="0"/>
        </references>
      </pivotArea>
    </format>
    <format dxfId="11">
      <pivotArea field="1" type="button" dataOnly="0" labelOnly="1" outline="0" axis="axisRow" fieldPosition="0"/>
    </format>
    <format dxfId="10">
      <pivotArea dataOnly="0" labelOnly="1" outline="0" fieldPosition="0">
        <references count="1">
          <reference field="4294967294" count="2">
            <x v="0"/>
            <x v="1"/>
          </reference>
        </references>
      </pivotArea>
    </format>
    <format dxfId="9">
      <pivotArea field="1" type="button" dataOnly="0" labelOnly="1" outline="0" axis="axisRow" fieldPosition="0"/>
    </format>
    <format dxfId="8">
      <pivotArea dataOnly="0" labelOnly="1" outline="0" fieldPosition="0">
        <references count="1">
          <reference field="4294967294" count="2">
            <x v="0"/>
            <x v="1"/>
          </reference>
        </references>
      </pivotArea>
    </format>
    <format dxfId="7">
      <pivotArea field="1" type="button" dataOnly="0" labelOnly="1" outline="0" axis="axisRow"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2">
          <reference field="4294967294" count="2" selected="0">
            <x v="0"/>
            <x v="1"/>
          </reference>
          <reference field="1" count="1" selected="0">
            <x v="0"/>
          </reference>
        </references>
      </pivotArea>
    </format>
    <format dxfId="4">
      <pivotArea dataOnly="0" labelOnly="1" fieldPosition="0">
        <references count="1">
          <reference field="1" count="1">
            <x v="0"/>
          </reference>
        </references>
      </pivotArea>
    </format>
    <format dxfId="3">
      <pivotArea outline="0" collapsedLevelsAreSubtotals="1" fieldPosition="0">
        <references count="2">
          <reference field="4294967294" count="2" selected="0">
            <x v="0"/>
            <x v="1"/>
          </reference>
          <reference field="1" count="1" selected="0">
            <x v="1"/>
          </reference>
        </references>
      </pivotArea>
    </format>
    <format dxfId="2">
      <pivotArea dataOnly="0" labelOnly="1" fieldPosition="0">
        <references count="1">
          <reference field="1" count="1">
            <x v="1"/>
          </reference>
        </references>
      </pivotArea>
    </format>
    <format dxfId="1">
      <pivotArea outline="0" collapsedLevelsAreSubtotals="1" fieldPosition="0">
        <references count="2">
          <reference field="4294967294" count="2" selected="0">
            <x v="0"/>
            <x v="1"/>
          </reference>
          <reference field="1" count="1" selected="0">
            <x v="2"/>
          </reference>
        </references>
      </pivotArea>
    </format>
    <format dxfId="0">
      <pivotArea dataOnly="0" labelOnly="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1" sourceName="ID">
  <pivotTables>
    <pivotTable tabId="2" name="PivotTable9"/>
  </pivotTables>
  <data>
    <tabular pivotCacheId="1">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1" cache="Slicer_ID1" caption="ID" showCaption="0" style="SlicerStyleLight1 2" rowHeight="27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2"/>
  <sheetViews>
    <sheetView workbookViewId="0">
      <selection sqref="A1:XFD1"/>
    </sheetView>
  </sheetViews>
  <sheetFormatPr defaultRowHeight="15" x14ac:dyDescent="0.25"/>
  <cols>
    <col min="1" max="1" width="12.7109375" customWidth="1"/>
    <col min="2" max="2" width="22.28515625" customWidth="1"/>
    <col min="4" max="4" width="11.42578125" customWidth="1"/>
    <col min="5" max="5" width="10.42578125" customWidth="1"/>
  </cols>
  <sheetData>
    <row r="1" spans="1:27" x14ac:dyDescent="0.25">
      <c r="A1" t="s">
        <v>0</v>
      </c>
      <c r="B1" t="s">
        <v>2</v>
      </c>
      <c r="C1" t="s">
        <v>14</v>
      </c>
      <c r="D1" t="s">
        <v>38</v>
      </c>
      <c r="E1" t="s">
        <v>37</v>
      </c>
      <c r="F1" t="s">
        <v>36</v>
      </c>
      <c r="G1" t="s">
        <v>35</v>
      </c>
      <c r="H1" t="s">
        <v>34</v>
      </c>
      <c r="I1" t="s">
        <v>33</v>
      </c>
      <c r="J1" t="s">
        <v>16</v>
      </c>
      <c r="K1" t="s">
        <v>15</v>
      </c>
      <c r="L1" t="s">
        <v>17</v>
      </c>
      <c r="M1" t="s">
        <v>18</v>
      </c>
      <c r="N1" t="s">
        <v>19</v>
      </c>
      <c r="O1" t="s">
        <v>20</v>
      </c>
      <c r="P1" t="s">
        <v>21</v>
      </c>
      <c r="Q1" t="s">
        <v>22</v>
      </c>
      <c r="R1" t="s">
        <v>23</v>
      </c>
      <c r="S1" t="s">
        <v>24</v>
      </c>
      <c r="T1" t="s">
        <v>25</v>
      </c>
      <c r="U1" t="s">
        <v>26</v>
      </c>
      <c r="V1" t="s">
        <v>27</v>
      </c>
      <c r="W1" t="s">
        <v>28</v>
      </c>
      <c r="X1" t="s">
        <v>29</v>
      </c>
      <c r="Y1" t="s">
        <v>30</v>
      </c>
      <c r="Z1" t="s">
        <v>31</v>
      </c>
      <c r="AA1" t="s">
        <v>32</v>
      </c>
    </row>
    <row r="2" spans="1:27" x14ac:dyDescent="0.25">
      <c r="A2" t="s">
        <v>1</v>
      </c>
      <c r="B2" t="s">
        <v>10</v>
      </c>
      <c r="C2">
        <v>63408</v>
      </c>
      <c r="E2">
        <v>10</v>
      </c>
      <c r="F2">
        <v>5</v>
      </c>
      <c r="G2">
        <v>0</v>
      </c>
      <c r="H2">
        <v>11</v>
      </c>
      <c r="I2" s="1">
        <f t="shared" ref="I2:I12" si="0">SUM(G2+F2)/H2</f>
        <v>0.45454545454545453</v>
      </c>
      <c r="J2">
        <v>31</v>
      </c>
      <c r="K2">
        <v>10</v>
      </c>
      <c r="L2">
        <v>4</v>
      </c>
      <c r="M2">
        <v>31</v>
      </c>
      <c r="N2" s="1">
        <f t="shared" ref="N2:N12" si="1">SUM(K2+L2)/M2</f>
        <v>0.45161290322580644</v>
      </c>
      <c r="O2">
        <v>23</v>
      </c>
      <c r="P2">
        <v>16</v>
      </c>
      <c r="Q2">
        <v>1</v>
      </c>
      <c r="R2">
        <v>1</v>
      </c>
      <c r="S2">
        <v>1</v>
      </c>
      <c r="T2">
        <v>44</v>
      </c>
      <c r="U2" s="1">
        <f t="shared" ref="U2:U12" si="2">SUM(P2+R2+S2)/T2</f>
        <v>0.40909090909090912</v>
      </c>
      <c r="V2">
        <v>0</v>
      </c>
      <c r="W2">
        <v>0</v>
      </c>
      <c r="X2">
        <v>13</v>
      </c>
      <c r="Y2">
        <v>6</v>
      </c>
      <c r="Z2">
        <v>7</v>
      </c>
      <c r="AA2" s="1">
        <f t="shared" ref="AA2:AA12" si="3">SUM(Y2/Z2)</f>
        <v>0.8571428571428571</v>
      </c>
    </row>
    <row r="3" spans="1:27" x14ac:dyDescent="0.25">
      <c r="A3" t="s">
        <v>1</v>
      </c>
      <c r="B3" t="s">
        <v>8</v>
      </c>
      <c r="C3">
        <v>63853</v>
      </c>
      <c r="E3">
        <v>9</v>
      </c>
      <c r="F3">
        <v>6</v>
      </c>
      <c r="G3">
        <v>1</v>
      </c>
      <c r="H3">
        <v>11</v>
      </c>
      <c r="I3" s="1">
        <f t="shared" si="0"/>
        <v>0.63636363636363635</v>
      </c>
      <c r="J3">
        <v>14</v>
      </c>
      <c r="K3">
        <v>12</v>
      </c>
      <c r="L3">
        <v>9</v>
      </c>
      <c r="M3">
        <v>24</v>
      </c>
      <c r="N3" s="1">
        <f t="shared" si="1"/>
        <v>0.875</v>
      </c>
      <c r="O3">
        <v>16</v>
      </c>
      <c r="P3">
        <v>21</v>
      </c>
      <c r="Q3">
        <v>6</v>
      </c>
      <c r="R3">
        <v>4</v>
      </c>
      <c r="S3">
        <v>1</v>
      </c>
      <c r="T3">
        <v>35</v>
      </c>
      <c r="U3" s="1">
        <f t="shared" si="2"/>
        <v>0.74285714285714288</v>
      </c>
      <c r="V3">
        <v>0</v>
      </c>
      <c r="W3">
        <v>0</v>
      </c>
      <c r="X3">
        <v>13</v>
      </c>
      <c r="Y3">
        <v>11</v>
      </c>
      <c r="Z3">
        <v>7</v>
      </c>
      <c r="AA3" s="1">
        <f t="shared" si="3"/>
        <v>1.5714285714285714</v>
      </c>
    </row>
    <row r="4" spans="1:27" x14ac:dyDescent="0.25">
      <c r="A4" t="s">
        <v>1</v>
      </c>
      <c r="B4" t="s">
        <v>7</v>
      </c>
      <c r="C4">
        <v>64812</v>
      </c>
      <c r="E4">
        <v>6</v>
      </c>
      <c r="F4">
        <v>6</v>
      </c>
      <c r="G4">
        <v>0</v>
      </c>
      <c r="H4">
        <v>11</v>
      </c>
      <c r="I4" s="1">
        <f t="shared" si="0"/>
        <v>0.54545454545454541</v>
      </c>
      <c r="J4">
        <v>31</v>
      </c>
      <c r="K4">
        <v>20</v>
      </c>
      <c r="L4">
        <v>20</v>
      </c>
      <c r="M4">
        <v>24</v>
      </c>
      <c r="N4" s="1">
        <f t="shared" si="1"/>
        <v>1.6666666666666667</v>
      </c>
      <c r="O4">
        <v>11</v>
      </c>
      <c r="P4">
        <v>21</v>
      </c>
      <c r="Q4">
        <v>5</v>
      </c>
      <c r="R4">
        <v>3</v>
      </c>
      <c r="S4">
        <v>4</v>
      </c>
      <c r="T4">
        <v>35</v>
      </c>
      <c r="U4" s="1">
        <f t="shared" si="2"/>
        <v>0.8</v>
      </c>
      <c r="V4">
        <v>0</v>
      </c>
      <c r="W4">
        <v>0</v>
      </c>
      <c r="X4">
        <v>10</v>
      </c>
      <c r="Y4">
        <v>4</v>
      </c>
      <c r="Z4">
        <v>7</v>
      </c>
      <c r="AA4" s="1">
        <f t="shared" si="3"/>
        <v>0.5714285714285714</v>
      </c>
    </row>
    <row r="5" spans="1:27" x14ac:dyDescent="0.25">
      <c r="A5" t="s">
        <v>1</v>
      </c>
      <c r="B5" t="s">
        <v>5</v>
      </c>
      <c r="C5">
        <v>67305</v>
      </c>
      <c r="E5">
        <v>1</v>
      </c>
      <c r="F5">
        <v>1</v>
      </c>
      <c r="G5">
        <v>0</v>
      </c>
      <c r="H5">
        <v>12</v>
      </c>
      <c r="I5" s="1">
        <f t="shared" si="0"/>
        <v>8.3333333333333329E-2</v>
      </c>
      <c r="J5">
        <v>2</v>
      </c>
      <c r="K5">
        <v>2</v>
      </c>
      <c r="L5">
        <v>52</v>
      </c>
      <c r="M5">
        <v>32</v>
      </c>
      <c r="N5" s="1">
        <f t="shared" si="1"/>
        <v>1.6875</v>
      </c>
      <c r="O5">
        <v>1</v>
      </c>
      <c r="P5">
        <v>1</v>
      </c>
      <c r="Q5">
        <v>0</v>
      </c>
      <c r="R5">
        <v>1</v>
      </c>
      <c r="S5">
        <v>21</v>
      </c>
      <c r="T5">
        <v>45</v>
      </c>
      <c r="U5" s="1">
        <f t="shared" si="2"/>
        <v>0.51111111111111107</v>
      </c>
      <c r="V5">
        <v>0</v>
      </c>
      <c r="W5">
        <v>0</v>
      </c>
      <c r="X5">
        <v>4</v>
      </c>
      <c r="Y5">
        <v>3</v>
      </c>
      <c r="Z5">
        <v>8</v>
      </c>
      <c r="AA5" s="1">
        <f t="shared" si="3"/>
        <v>0.375</v>
      </c>
    </row>
    <row r="6" spans="1:27" x14ac:dyDescent="0.25">
      <c r="A6" t="s">
        <v>1</v>
      </c>
      <c r="B6" t="s">
        <v>11</v>
      </c>
      <c r="C6">
        <v>67482</v>
      </c>
      <c r="E6">
        <v>3</v>
      </c>
      <c r="F6">
        <v>1</v>
      </c>
      <c r="G6">
        <v>0</v>
      </c>
      <c r="H6">
        <v>12</v>
      </c>
      <c r="I6" s="1">
        <f t="shared" si="0"/>
        <v>8.3333333333333329E-2</v>
      </c>
      <c r="J6">
        <v>3</v>
      </c>
      <c r="K6">
        <v>2</v>
      </c>
      <c r="L6">
        <v>26</v>
      </c>
      <c r="M6">
        <v>32</v>
      </c>
      <c r="N6" s="1">
        <f t="shared" si="1"/>
        <v>0.875</v>
      </c>
      <c r="O6">
        <v>1</v>
      </c>
      <c r="P6">
        <v>1</v>
      </c>
      <c r="Q6">
        <v>1</v>
      </c>
      <c r="R6">
        <v>1</v>
      </c>
      <c r="S6">
        <v>16</v>
      </c>
      <c r="T6">
        <v>45</v>
      </c>
      <c r="U6" s="1">
        <f t="shared" si="2"/>
        <v>0.4</v>
      </c>
      <c r="V6">
        <v>0</v>
      </c>
      <c r="W6">
        <v>0</v>
      </c>
      <c r="X6">
        <v>1</v>
      </c>
      <c r="Y6">
        <v>1</v>
      </c>
      <c r="Z6">
        <v>8</v>
      </c>
      <c r="AA6" s="1">
        <f t="shared" si="3"/>
        <v>0.125</v>
      </c>
    </row>
    <row r="7" spans="1:27" x14ac:dyDescent="0.25">
      <c r="A7" t="s">
        <v>1</v>
      </c>
      <c r="B7" t="s">
        <v>3</v>
      </c>
      <c r="C7">
        <v>67494</v>
      </c>
      <c r="E7">
        <v>7</v>
      </c>
      <c r="F7">
        <v>1</v>
      </c>
      <c r="G7">
        <v>3</v>
      </c>
      <c r="H7">
        <v>12</v>
      </c>
      <c r="I7" s="1">
        <f t="shared" si="0"/>
        <v>0.33333333333333331</v>
      </c>
      <c r="J7">
        <v>10</v>
      </c>
      <c r="K7">
        <v>2</v>
      </c>
      <c r="L7">
        <v>34</v>
      </c>
      <c r="M7">
        <v>32</v>
      </c>
      <c r="N7" s="1">
        <f t="shared" si="1"/>
        <v>1.125</v>
      </c>
      <c r="O7">
        <v>13</v>
      </c>
      <c r="P7">
        <v>1</v>
      </c>
      <c r="Q7">
        <v>3</v>
      </c>
      <c r="R7">
        <v>2</v>
      </c>
      <c r="S7">
        <v>16</v>
      </c>
      <c r="T7">
        <v>45</v>
      </c>
      <c r="U7" s="1">
        <f t="shared" si="2"/>
        <v>0.42222222222222222</v>
      </c>
      <c r="V7">
        <v>0</v>
      </c>
      <c r="W7">
        <v>0</v>
      </c>
      <c r="X7">
        <v>7</v>
      </c>
      <c r="Y7">
        <v>1</v>
      </c>
      <c r="Z7">
        <v>8</v>
      </c>
      <c r="AA7" s="1">
        <f t="shared" si="3"/>
        <v>0.125</v>
      </c>
    </row>
    <row r="8" spans="1:27" x14ac:dyDescent="0.25">
      <c r="A8" t="s">
        <v>1</v>
      </c>
      <c r="B8" t="s">
        <v>13</v>
      </c>
      <c r="C8">
        <v>67509</v>
      </c>
      <c r="E8">
        <v>20</v>
      </c>
      <c r="F8">
        <v>11</v>
      </c>
      <c r="G8">
        <v>0</v>
      </c>
      <c r="H8">
        <v>12</v>
      </c>
      <c r="I8" s="1">
        <f t="shared" si="0"/>
        <v>0.91666666666666663</v>
      </c>
      <c r="J8">
        <v>23</v>
      </c>
      <c r="K8">
        <v>10</v>
      </c>
      <c r="L8">
        <v>14</v>
      </c>
      <c r="M8">
        <v>32</v>
      </c>
      <c r="N8" s="1">
        <f t="shared" si="1"/>
        <v>0.75</v>
      </c>
      <c r="O8">
        <v>22</v>
      </c>
      <c r="P8">
        <v>15</v>
      </c>
      <c r="Q8">
        <v>5</v>
      </c>
      <c r="R8">
        <v>5</v>
      </c>
      <c r="S8">
        <v>4</v>
      </c>
      <c r="T8">
        <v>45</v>
      </c>
      <c r="U8" s="1">
        <f t="shared" si="2"/>
        <v>0.53333333333333333</v>
      </c>
      <c r="V8">
        <v>0</v>
      </c>
      <c r="W8">
        <v>0</v>
      </c>
      <c r="X8">
        <v>15</v>
      </c>
      <c r="Y8">
        <v>4</v>
      </c>
      <c r="Z8">
        <v>8</v>
      </c>
      <c r="AA8" s="1">
        <f t="shared" si="3"/>
        <v>0.5</v>
      </c>
    </row>
    <row r="9" spans="1:27" x14ac:dyDescent="0.25">
      <c r="A9" t="s">
        <v>1</v>
      </c>
      <c r="B9" t="s">
        <v>9</v>
      </c>
      <c r="C9">
        <v>67548</v>
      </c>
      <c r="E9">
        <v>12</v>
      </c>
      <c r="F9">
        <v>9</v>
      </c>
      <c r="G9">
        <v>0</v>
      </c>
      <c r="H9">
        <v>12</v>
      </c>
      <c r="I9" s="1">
        <f t="shared" si="0"/>
        <v>0.75</v>
      </c>
      <c r="J9">
        <v>24</v>
      </c>
      <c r="K9">
        <v>12</v>
      </c>
      <c r="L9">
        <v>15</v>
      </c>
      <c r="M9">
        <v>31</v>
      </c>
      <c r="N9" s="1">
        <f t="shared" si="1"/>
        <v>0.87096774193548387</v>
      </c>
      <c r="O9">
        <v>26</v>
      </c>
      <c r="P9">
        <v>20</v>
      </c>
      <c r="Q9">
        <v>2</v>
      </c>
      <c r="R9">
        <v>2</v>
      </c>
      <c r="S9">
        <v>3</v>
      </c>
      <c r="T9">
        <v>45</v>
      </c>
      <c r="U9" s="1">
        <f t="shared" si="2"/>
        <v>0.55555555555555558</v>
      </c>
      <c r="V9">
        <v>0</v>
      </c>
      <c r="W9">
        <v>0</v>
      </c>
      <c r="X9">
        <v>7</v>
      </c>
      <c r="Y9">
        <v>2</v>
      </c>
      <c r="Z9">
        <v>8</v>
      </c>
      <c r="AA9" s="1">
        <f t="shared" si="3"/>
        <v>0.25</v>
      </c>
    </row>
    <row r="10" spans="1:27" x14ac:dyDescent="0.25">
      <c r="A10" t="s">
        <v>1</v>
      </c>
      <c r="B10" t="s">
        <v>12</v>
      </c>
      <c r="C10">
        <v>67828</v>
      </c>
      <c r="E10">
        <v>11</v>
      </c>
      <c r="F10">
        <v>7</v>
      </c>
      <c r="G10">
        <v>0</v>
      </c>
      <c r="H10">
        <v>11</v>
      </c>
      <c r="I10" s="1">
        <f t="shared" si="0"/>
        <v>0.63636363636363635</v>
      </c>
      <c r="J10">
        <v>34</v>
      </c>
      <c r="K10">
        <v>14</v>
      </c>
      <c r="L10">
        <v>1</v>
      </c>
      <c r="M10">
        <v>24</v>
      </c>
      <c r="N10" s="1">
        <f t="shared" si="1"/>
        <v>0.625</v>
      </c>
      <c r="O10">
        <v>19</v>
      </c>
      <c r="P10">
        <v>17</v>
      </c>
      <c r="Q10">
        <v>3</v>
      </c>
      <c r="R10">
        <v>4</v>
      </c>
      <c r="S10">
        <v>0</v>
      </c>
      <c r="T10">
        <v>35</v>
      </c>
      <c r="U10" s="1">
        <f t="shared" si="2"/>
        <v>0.6</v>
      </c>
      <c r="V10">
        <v>1</v>
      </c>
      <c r="W10">
        <v>0</v>
      </c>
      <c r="X10">
        <v>9</v>
      </c>
      <c r="Y10">
        <v>9</v>
      </c>
      <c r="Z10">
        <v>7</v>
      </c>
      <c r="AA10" s="1">
        <f t="shared" si="3"/>
        <v>1.2857142857142858</v>
      </c>
    </row>
    <row r="11" spans="1:27" x14ac:dyDescent="0.25">
      <c r="A11" t="s">
        <v>1</v>
      </c>
      <c r="B11" t="s">
        <v>4</v>
      </c>
      <c r="C11">
        <v>67965</v>
      </c>
      <c r="E11">
        <v>11</v>
      </c>
      <c r="F11">
        <v>6</v>
      </c>
      <c r="G11">
        <v>0</v>
      </c>
      <c r="H11">
        <v>11</v>
      </c>
      <c r="I11" s="1">
        <f t="shared" si="0"/>
        <v>0.54545454545454541</v>
      </c>
      <c r="J11">
        <v>14</v>
      </c>
      <c r="K11">
        <v>10</v>
      </c>
      <c r="L11">
        <v>6</v>
      </c>
      <c r="M11">
        <v>25</v>
      </c>
      <c r="N11" s="1">
        <f t="shared" si="1"/>
        <v>0.64</v>
      </c>
      <c r="O11">
        <v>23</v>
      </c>
      <c r="P11">
        <v>16</v>
      </c>
      <c r="Q11">
        <v>2</v>
      </c>
      <c r="R11">
        <v>1</v>
      </c>
      <c r="S11">
        <v>2</v>
      </c>
      <c r="T11">
        <v>35</v>
      </c>
      <c r="U11" s="1">
        <f t="shared" si="2"/>
        <v>0.54285714285714282</v>
      </c>
      <c r="V11">
        <v>0</v>
      </c>
      <c r="W11">
        <v>0</v>
      </c>
      <c r="X11">
        <v>8</v>
      </c>
      <c r="Y11">
        <v>4</v>
      </c>
      <c r="Z11">
        <v>7</v>
      </c>
      <c r="AA11" s="1">
        <f t="shared" si="3"/>
        <v>0.5714285714285714</v>
      </c>
    </row>
    <row r="12" spans="1:27" x14ac:dyDescent="0.25">
      <c r="A12" t="s">
        <v>1</v>
      </c>
      <c r="B12" t="s">
        <v>6</v>
      </c>
      <c r="C12">
        <v>68033</v>
      </c>
      <c r="E12">
        <v>18</v>
      </c>
      <c r="F12">
        <v>4</v>
      </c>
      <c r="G12">
        <v>0</v>
      </c>
      <c r="H12">
        <v>12</v>
      </c>
      <c r="I12" s="1">
        <f t="shared" si="0"/>
        <v>0.33333333333333331</v>
      </c>
      <c r="J12">
        <v>53</v>
      </c>
      <c r="K12">
        <v>13</v>
      </c>
      <c r="L12">
        <v>10</v>
      </c>
      <c r="M12">
        <v>31</v>
      </c>
      <c r="N12" s="1">
        <f t="shared" si="1"/>
        <v>0.74193548387096775</v>
      </c>
      <c r="O12">
        <v>27</v>
      </c>
      <c r="P12">
        <v>18</v>
      </c>
      <c r="Q12">
        <v>12</v>
      </c>
      <c r="R12">
        <v>4</v>
      </c>
      <c r="S12">
        <v>2</v>
      </c>
      <c r="T12">
        <v>45</v>
      </c>
      <c r="U12" s="1">
        <f t="shared" si="2"/>
        <v>0.53333333333333333</v>
      </c>
      <c r="V12">
        <v>0</v>
      </c>
      <c r="W12">
        <v>2</v>
      </c>
      <c r="X12">
        <v>11</v>
      </c>
      <c r="Y12">
        <v>2</v>
      </c>
      <c r="Z12">
        <v>8</v>
      </c>
      <c r="AA12" s="1">
        <f t="shared" si="3"/>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P464"/>
  <sheetViews>
    <sheetView workbookViewId="0">
      <selection activeCell="Y18" sqref="Y18"/>
    </sheetView>
  </sheetViews>
  <sheetFormatPr defaultRowHeight="15" x14ac:dyDescent="0.25"/>
  <cols>
    <col min="1" max="1" width="19.7109375" customWidth="1"/>
    <col min="2" max="2" width="4" style="3" customWidth="1"/>
    <col min="3" max="3" width="3" style="3" customWidth="1"/>
    <col min="4" max="4" width="2.85546875" style="3" customWidth="1"/>
    <col min="5" max="5" width="4" style="3" customWidth="1"/>
    <col min="6" max="6" width="5.5703125" style="3" customWidth="1"/>
    <col min="7" max="10" width="4" style="6" customWidth="1"/>
    <col min="11" max="11" width="6.5703125" style="6" customWidth="1"/>
    <col min="12" max="13" width="4" style="17" customWidth="1"/>
    <col min="14" max="16" width="3" style="14" customWidth="1"/>
    <col min="17" max="17" width="4" style="14" customWidth="1"/>
    <col min="18" max="18" width="5.5703125" style="14" customWidth="1"/>
    <col min="19" max="20" width="2.85546875" style="12" customWidth="1"/>
    <col min="21" max="23" width="3" style="9" customWidth="1"/>
    <col min="24" max="24" width="5.5703125" style="9" customWidth="1"/>
    <col min="25" max="26" width="9.42578125" customWidth="1"/>
    <col min="27" max="35" width="8.140625" customWidth="1"/>
    <col min="36" max="36" width="8.5703125" customWidth="1"/>
    <col min="37" max="37" width="16.5703125" customWidth="1"/>
    <col min="38" max="38" width="13.85546875" customWidth="1"/>
    <col min="39" max="39" width="19.7109375" customWidth="1"/>
    <col min="40" max="40" width="10.42578125" customWidth="1"/>
    <col min="41" max="41" width="11.140625" customWidth="1"/>
    <col min="42" max="42" width="14" customWidth="1"/>
    <col min="43" max="43" width="17.85546875" customWidth="1"/>
    <col min="44" max="44" width="15.85546875" customWidth="1"/>
    <col min="45" max="45" width="11.28515625" customWidth="1"/>
    <col min="46" max="48" width="27.28515625" customWidth="1"/>
    <col min="49" max="49" width="7.5703125" customWidth="1"/>
    <col min="50" max="50" width="6" customWidth="1"/>
    <col min="51" max="51" width="8.42578125" customWidth="1"/>
    <col min="52" max="52" width="9.7109375" style="30" customWidth="1"/>
    <col min="53" max="53" width="9.140625" style="30" customWidth="1"/>
    <col min="54" max="55" width="6" customWidth="1"/>
    <col min="56" max="56" width="21.85546875" bestFit="1" customWidth="1"/>
    <col min="57" max="66" width="6" customWidth="1"/>
    <col min="67" max="67" width="20.5703125" bestFit="1" customWidth="1"/>
    <col min="68" max="77" width="6" customWidth="1"/>
    <col min="78" max="78" width="25.28515625" bestFit="1" customWidth="1"/>
    <col min="79" max="88" width="6" customWidth="1"/>
    <col min="89" max="89" width="14.28515625" bestFit="1" customWidth="1"/>
    <col min="90" max="99" width="6" customWidth="1"/>
    <col min="100" max="100" width="22.7109375" bestFit="1" customWidth="1"/>
    <col min="101" max="101" width="6" customWidth="1"/>
    <col min="102" max="102" width="12" bestFit="1" customWidth="1"/>
    <col min="103" max="103" width="7" customWidth="1"/>
    <col min="104" max="106" width="6" customWidth="1"/>
    <col min="107" max="107" width="12" bestFit="1" customWidth="1"/>
    <col min="108" max="109" width="6" customWidth="1"/>
    <col min="110" max="110" width="12" bestFit="1" customWidth="1"/>
    <col min="111" max="111" width="23.28515625" bestFit="1" customWidth="1"/>
    <col min="112" max="121" width="6" customWidth="1"/>
    <col min="122" max="122" width="26.140625" bestFit="1" customWidth="1"/>
    <col min="123" max="132" width="6" customWidth="1"/>
    <col min="133" max="133" width="23.140625" bestFit="1" customWidth="1"/>
    <col min="134" max="143" width="6" customWidth="1"/>
    <col min="144" max="144" width="28.42578125" bestFit="1" customWidth="1"/>
    <col min="145" max="154" width="6" customWidth="1"/>
    <col min="155" max="155" width="29.28515625" bestFit="1" customWidth="1"/>
    <col min="156" max="165" width="6" customWidth="1"/>
    <col min="166" max="166" width="18.28515625" bestFit="1" customWidth="1"/>
    <col min="167" max="176" width="6" customWidth="1"/>
    <col min="177" max="177" width="26.7109375" bestFit="1" customWidth="1"/>
    <col min="178" max="187" width="6" customWidth="1"/>
    <col min="188" max="188" width="25.140625" bestFit="1" customWidth="1"/>
    <col min="189" max="198" width="6" customWidth="1"/>
    <col min="199" max="199" width="28" bestFit="1" customWidth="1"/>
    <col min="200" max="209" width="6" customWidth="1"/>
    <col min="210" max="210" width="26.28515625" bestFit="1" customWidth="1"/>
    <col min="211" max="220" width="6" customWidth="1"/>
    <col min="221" max="221" width="29" bestFit="1" customWidth="1"/>
    <col min="222" max="231" width="6" customWidth="1"/>
    <col min="232" max="232" width="18.85546875" bestFit="1" customWidth="1"/>
    <col min="233" max="242" width="6" customWidth="1"/>
    <col min="243" max="243" width="27.28515625" bestFit="1" customWidth="1"/>
    <col min="244" max="253" width="6" customWidth="1"/>
    <col min="254" max="254" width="28" bestFit="1" customWidth="1"/>
    <col min="255" max="255" width="30.85546875" bestFit="1" customWidth="1"/>
    <col min="256" max="256" width="31.7109375" bestFit="1" customWidth="1"/>
    <col min="257" max="257" width="20.5703125" bestFit="1" customWidth="1"/>
    <col min="258" max="258" width="29" bestFit="1" customWidth="1"/>
    <col min="259" max="259" width="26.85546875" bestFit="1" customWidth="1"/>
    <col min="260" max="260" width="25.7109375" bestFit="1" customWidth="1"/>
    <col min="261" max="261" width="30.42578125" bestFit="1" customWidth="1"/>
    <col min="262" max="262" width="19.28515625" bestFit="1" customWidth="1"/>
    <col min="263" max="263" width="27.7109375" bestFit="1" customWidth="1"/>
    <col min="264" max="264" width="28.28515625" bestFit="1" customWidth="1"/>
    <col min="265" max="265" width="31.140625" bestFit="1" customWidth="1"/>
    <col min="266" max="266" width="28.140625" bestFit="1" customWidth="1"/>
    <col min="267" max="267" width="33.42578125" bestFit="1" customWidth="1"/>
    <col min="268" max="268" width="34.42578125" bestFit="1" customWidth="1"/>
    <col min="269" max="269" width="23.28515625" bestFit="1" customWidth="1"/>
    <col min="270" max="270" width="31.7109375" bestFit="1" customWidth="1"/>
    <col min="271" max="271" width="30.28515625" bestFit="1" customWidth="1"/>
    <col min="272" max="272" width="33" bestFit="1" customWidth="1"/>
    <col min="273" max="273" width="31.28515625" bestFit="1" customWidth="1"/>
    <col min="274" max="274" width="34.140625" bestFit="1" customWidth="1"/>
    <col min="275" max="275" width="23.85546875" bestFit="1" customWidth="1"/>
    <col min="276" max="276" width="32.28515625" bestFit="1" customWidth="1"/>
  </cols>
  <sheetData>
    <row r="1" spans="1:276" s="19" customFormat="1" x14ac:dyDescent="0.25">
      <c r="A1"/>
      <c r="B1"/>
      <c r="AN1" s="19" t="s">
        <v>72</v>
      </c>
      <c r="AR1" s="19" t="s">
        <v>71</v>
      </c>
      <c r="AV1" s="19">
        <v>0</v>
      </c>
      <c r="AW1" s="19">
        <v>1</v>
      </c>
      <c r="AZ1" s="31"/>
      <c r="BA1" s="31"/>
    </row>
    <row r="2" spans="1:276" s="19" customFormat="1" hidden="1" x14ac:dyDescent="0.25">
      <c r="A2" s="36"/>
      <c r="B2" s="36"/>
      <c r="C2" s="36"/>
      <c r="AZ2" s="31"/>
      <c r="BA2" s="31"/>
    </row>
    <row r="3" spans="1:276" s="26" customFormat="1" ht="339" hidden="1" x14ac:dyDescent="0.25">
      <c r="A3" s="37" t="s">
        <v>39</v>
      </c>
      <c r="B3" s="37" t="s">
        <v>41</v>
      </c>
      <c r="C3" s="37" t="s">
        <v>42</v>
      </c>
      <c r="D3" s="20" t="s">
        <v>43</v>
      </c>
      <c r="E3" s="20" t="s">
        <v>44</v>
      </c>
      <c r="F3" s="20" t="s">
        <v>45</v>
      </c>
      <c r="G3" s="21" t="s">
        <v>46</v>
      </c>
      <c r="H3" s="21" t="s">
        <v>47</v>
      </c>
      <c r="I3" s="21" t="s">
        <v>48</v>
      </c>
      <c r="J3" s="21" t="s">
        <v>49</v>
      </c>
      <c r="K3" s="21" t="s">
        <v>50</v>
      </c>
      <c r="L3" s="22" t="s">
        <v>51</v>
      </c>
      <c r="M3" s="22" t="s">
        <v>52</v>
      </c>
      <c r="N3" s="23" t="s">
        <v>53</v>
      </c>
      <c r="O3" s="23" t="s">
        <v>54</v>
      </c>
      <c r="P3" s="23" t="s">
        <v>55</v>
      </c>
      <c r="Q3" s="23" t="s">
        <v>56</v>
      </c>
      <c r="R3" s="23" t="s">
        <v>57</v>
      </c>
      <c r="S3" s="24" t="s">
        <v>58</v>
      </c>
      <c r="T3" s="24" t="s">
        <v>59</v>
      </c>
      <c r="U3" s="25" t="s">
        <v>60</v>
      </c>
      <c r="V3" s="25" t="s">
        <v>61</v>
      </c>
      <c r="W3" s="25" t="s">
        <v>62</v>
      </c>
      <c r="X3" s="25" t="s">
        <v>63</v>
      </c>
      <c r="Y3"/>
      <c r="Z3"/>
      <c r="AA3" s="27" t="s">
        <v>64</v>
      </c>
      <c r="AB3" s="27" t="s">
        <v>65</v>
      </c>
      <c r="AC3" s="28" t="s">
        <v>66</v>
      </c>
      <c r="AD3" s="28" t="s">
        <v>67</v>
      </c>
      <c r="AE3" s="28" t="s">
        <v>68</v>
      </c>
      <c r="AF3" s="28" t="s">
        <v>69</v>
      </c>
      <c r="AG3" s="28" t="s">
        <v>70</v>
      </c>
      <c r="AH3" s="28"/>
      <c r="AI3" s="28"/>
      <c r="AZ3" s="32"/>
      <c r="BA3" s="32"/>
    </row>
    <row r="4" spans="1:276" x14ac:dyDescent="0.25">
      <c r="A4" s="36" t="s">
        <v>10</v>
      </c>
      <c r="B4" s="38">
        <v>10</v>
      </c>
      <c r="C4" s="38">
        <v>5</v>
      </c>
      <c r="D4" s="4">
        <v>0</v>
      </c>
      <c r="E4" s="4">
        <v>11</v>
      </c>
      <c r="F4" s="5">
        <v>0.45454545454545453</v>
      </c>
      <c r="G4" s="7">
        <v>31</v>
      </c>
      <c r="H4" s="7">
        <v>10</v>
      </c>
      <c r="I4" s="7">
        <v>4</v>
      </c>
      <c r="J4" s="7">
        <v>31</v>
      </c>
      <c r="K4" s="8">
        <v>0.45161290322580644</v>
      </c>
      <c r="L4" s="18">
        <v>23</v>
      </c>
      <c r="M4" s="18">
        <v>16</v>
      </c>
      <c r="N4" s="15">
        <v>1</v>
      </c>
      <c r="O4" s="15">
        <v>1</v>
      </c>
      <c r="P4" s="15">
        <v>1</v>
      </c>
      <c r="Q4" s="15">
        <v>44</v>
      </c>
      <c r="R4" s="16">
        <v>0.40909090909090912</v>
      </c>
      <c r="S4" s="13">
        <v>0</v>
      </c>
      <c r="T4" s="13">
        <v>0</v>
      </c>
      <c r="U4" s="10">
        <v>13</v>
      </c>
      <c r="V4" s="10">
        <v>6</v>
      </c>
      <c r="W4" s="10">
        <v>7</v>
      </c>
      <c r="X4" s="11">
        <v>0.8571428571428571</v>
      </c>
      <c r="AA4">
        <v>0</v>
      </c>
      <c r="AB4">
        <v>1</v>
      </c>
      <c r="AC4">
        <f>SUM(C4+D4)</f>
        <v>5</v>
      </c>
      <c r="AD4">
        <f>SUM(H4+I4)</f>
        <v>14</v>
      </c>
      <c r="AE4">
        <f>SUM(M4+O4+P4)</f>
        <v>18</v>
      </c>
      <c r="AF4" t="str">
        <f>IF(AC4=MAX($AC$4:$AC$14),AC4,"")</f>
        <v/>
      </c>
      <c r="AG4">
        <f>IF(AF4=MAX($AC$4:$AC$14),"",AC4)</f>
        <v>5</v>
      </c>
      <c r="AH4" t="str">
        <f>IF(AD4=MAX($AD$4:$AD$14),AD4,"")</f>
        <v/>
      </c>
      <c r="AI4">
        <f>IF(AD4=MAX($AD$4:$AD$14),"",AD4)</f>
        <v>14</v>
      </c>
      <c r="AJ4" t="str">
        <f>IF(AE4=MAX($AE$4:$AE$14),AE4,"")</f>
        <v/>
      </c>
      <c r="AK4" s="10"/>
      <c r="AL4" t="str">
        <f>IF(V4=MAX($V$4:$V$14),V4,"")</f>
        <v/>
      </c>
      <c r="AM4" s="45">
        <f>SUM(C4+D4)/E4</f>
        <v>0.45454545454545453</v>
      </c>
      <c r="AN4" s="45">
        <f>SUM(H4+I4)/J4</f>
        <v>0.45161290322580644</v>
      </c>
      <c r="AO4" s="45">
        <f>SUM(M4+O4+P4)/Q4</f>
        <v>0.40909090909090912</v>
      </c>
      <c r="AP4" s="47">
        <f>SUM(V4/W4)</f>
        <v>0.8571428571428571</v>
      </c>
      <c r="AQ4" s="2">
        <v>1</v>
      </c>
      <c r="AR4" s="42">
        <f>SUM($AQ$4-AM4)</f>
        <v>0.54545454545454541</v>
      </c>
      <c r="AS4" s="42">
        <f>SUM($AQ$4-AN4)</f>
        <v>0.54838709677419351</v>
      </c>
      <c r="AT4" s="42">
        <f t="shared" ref="AT4:AU4" si="0">SUM($AQ$4-AO4)</f>
        <v>0.59090909090909083</v>
      </c>
      <c r="AU4" s="42">
        <f t="shared" si="0"/>
        <v>0.1428571428571429</v>
      </c>
      <c r="AV4" s="33">
        <f>SIN(AR4*2*PI())</f>
        <v>-0.28173255684142939</v>
      </c>
      <c r="AW4" s="34">
        <f>COS(AN4*2*PI())</f>
        <v>-0.95413925640004882</v>
      </c>
      <c r="AX4" s="2">
        <v>0.27</v>
      </c>
      <c r="AY4" s="35">
        <v>0.73</v>
      </c>
      <c r="AZ4" s="33">
        <v>0.99529000000000001</v>
      </c>
      <c r="BA4" s="33">
        <v>-9.6970000000000001E-2</v>
      </c>
      <c r="BB4" s="1">
        <v>0</v>
      </c>
      <c r="BC4" s="2">
        <v>1</v>
      </c>
      <c r="BD4" s="39">
        <v>0.45454545454545453</v>
      </c>
      <c r="BE4" s="45">
        <v>0.45161290322580644</v>
      </c>
      <c r="BF4" s="40">
        <v>0.40909090909090912</v>
      </c>
      <c r="BG4" s="40">
        <v>0.8571428571428571</v>
      </c>
    </row>
    <row r="5" spans="1:276" x14ac:dyDescent="0.25">
      <c r="A5" s="36" t="s">
        <v>8</v>
      </c>
      <c r="B5" s="38">
        <v>9</v>
      </c>
      <c r="C5" s="38">
        <v>6</v>
      </c>
      <c r="D5" s="4">
        <v>1</v>
      </c>
      <c r="E5" s="4">
        <v>11</v>
      </c>
      <c r="F5" s="5">
        <v>0.63636363636363635</v>
      </c>
      <c r="G5" s="7">
        <v>14</v>
      </c>
      <c r="H5" s="7">
        <v>12</v>
      </c>
      <c r="I5" s="7">
        <v>9</v>
      </c>
      <c r="J5" s="7">
        <v>24</v>
      </c>
      <c r="K5" s="8">
        <v>0.875</v>
      </c>
      <c r="L5" s="18">
        <v>16</v>
      </c>
      <c r="M5" s="18">
        <v>21</v>
      </c>
      <c r="N5" s="15">
        <v>6</v>
      </c>
      <c r="O5" s="15">
        <v>4</v>
      </c>
      <c r="P5" s="15">
        <v>1</v>
      </c>
      <c r="Q5" s="15">
        <v>35</v>
      </c>
      <c r="R5" s="16">
        <v>0.74285714285714288</v>
      </c>
      <c r="S5" s="13">
        <v>0</v>
      </c>
      <c r="T5" s="13">
        <v>0</v>
      </c>
      <c r="U5" s="10">
        <v>13</v>
      </c>
      <c r="V5" s="10">
        <v>11</v>
      </c>
      <c r="W5" s="10">
        <v>7</v>
      </c>
      <c r="X5" s="11">
        <v>1.5714285714285714</v>
      </c>
      <c r="AA5">
        <v>0</v>
      </c>
      <c r="AB5">
        <v>8</v>
      </c>
      <c r="AC5">
        <f t="shared" ref="AC5:AC14" si="1">SUM(C5+D5)</f>
        <v>7</v>
      </c>
      <c r="AD5">
        <f t="shared" ref="AD5:AD14" si="2">SUM(H5+I5)</f>
        <v>21</v>
      </c>
      <c r="AE5">
        <f t="shared" ref="AE5:AE14" si="3">SUM(M5+O5+P5)</f>
        <v>26</v>
      </c>
      <c r="AF5" t="str">
        <f t="shared" ref="AF5:AF14" si="4">IF(AC5=MAX($AC$4:$AC$14),AC5,"")</f>
        <v/>
      </c>
      <c r="AG5">
        <f t="shared" ref="AG5:AG14" si="5">IF(AF5=MAX($AC$4:$AC$14),"",AC5)</f>
        <v>7</v>
      </c>
      <c r="AH5" t="str">
        <f t="shared" ref="AH5:AH14" si="6">IF(AD5=MAX($AD$4:$AD$14),AD5,"")</f>
        <v/>
      </c>
      <c r="AI5">
        <f t="shared" ref="AI5:AI14" si="7">IF(AD5=MAX($AD$4:$AD$14),"",AD5)</f>
        <v>21</v>
      </c>
      <c r="AJ5" t="str">
        <f t="shared" ref="AJ5:AJ14" si="8">IF(AE5=MAX($AE$4:$AE$14),AE5,"")</f>
        <v/>
      </c>
      <c r="AK5" s="10"/>
      <c r="AL5">
        <f t="shared" ref="AL5:AL14" si="9">IF(V5=MAX($V$4:$V$14),V5,"")</f>
        <v>11</v>
      </c>
      <c r="AM5" s="46">
        <f t="shared" ref="AM5:AM14" si="10">SUM(C5+D5)/E5</f>
        <v>0.63636363636363635</v>
      </c>
      <c r="AN5" s="47">
        <f t="shared" ref="AN5:AN14" si="11">SUM(H5+I5)/J5</f>
        <v>0.875</v>
      </c>
      <c r="AO5" s="46">
        <f t="shared" ref="AO5:AO14" si="12">SUM(M5+O5+P5)/Q5</f>
        <v>0.74285714285714288</v>
      </c>
      <c r="AP5" s="47">
        <f t="shared" ref="AP5:AP14" si="13">SUM(V5/W5)</f>
        <v>1.5714285714285714</v>
      </c>
      <c r="AQ5" s="2">
        <v>1</v>
      </c>
      <c r="AR5" s="41">
        <f t="shared" ref="AR5:AR14" si="14">SUM($AQ$4-AM5)</f>
        <v>0.36363636363636365</v>
      </c>
      <c r="AS5" s="44">
        <f t="shared" ref="AS5:AS14" si="15">SUM($AQ$4-AN5)</f>
        <v>0.125</v>
      </c>
      <c r="AT5" s="41">
        <f t="shared" ref="AT5:AT14" si="16">SUM($AQ$4-AO5)</f>
        <v>0.25714285714285712</v>
      </c>
      <c r="AU5" s="41">
        <f t="shared" ref="AU5:AU14" si="17">SUM($AQ$4-AP5)</f>
        <v>-0.5714285714285714</v>
      </c>
      <c r="AV5" s="33">
        <f t="shared" ref="AV5:AV14" si="18">SIN(AR5*2*PI())</f>
        <v>0.75574957435425827</v>
      </c>
      <c r="AW5" s="34">
        <f t="shared" ref="AW5:AW14" si="19">COS(AN5*2*PI())</f>
        <v>0.70710678118654735</v>
      </c>
      <c r="AX5" s="2"/>
      <c r="AY5" s="2"/>
      <c r="BD5" s="39">
        <v>0.63636363636363635</v>
      </c>
      <c r="BE5" s="46">
        <v>0.875</v>
      </c>
      <c r="BF5" s="40">
        <v>0.74285714285714288</v>
      </c>
      <c r="BG5" s="40">
        <v>1.5714285714285714</v>
      </c>
    </row>
    <row r="6" spans="1:276" x14ac:dyDescent="0.25">
      <c r="A6" s="36" t="s">
        <v>7</v>
      </c>
      <c r="B6" s="38">
        <v>6</v>
      </c>
      <c r="C6" s="38">
        <v>6</v>
      </c>
      <c r="D6" s="4">
        <v>0</v>
      </c>
      <c r="E6" s="4">
        <v>11</v>
      </c>
      <c r="F6" s="5">
        <v>0.54545454545454541</v>
      </c>
      <c r="G6" s="7">
        <v>31</v>
      </c>
      <c r="H6" s="7">
        <v>20</v>
      </c>
      <c r="I6" s="7">
        <v>20</v>
      </c>
      <c r="J6" s="7">
        <v>24</v>
      </c>
      <c r="K6" s="8">
        <v>1.6666666666666667</v>
      </c>
      <c r="L6" s="18">
        <v>11</v>
      </c>
      <c r="M6" s="18">
        <v>21</v>
      </c>
      <c r="N6" s="15">
        <v>5</v>
      </c>
      <c r="O6" s="15">
        <v>3</v>
      </c>
      <c r="P6" s="15">
        <v>4</v>
      </c>
      <c r="Q6" s="15">
        <v>35</v>
      </c>
      <c r="R6" s="16">
        <v>0.8</v>
      </c>
      <c r="S6" s="13">
        <v>0</v>
      </c>
      <c r="T6" s="13">
        <v>0</v>
      </c>
      <c r="U6" s="10">
        <v>10</v>
      </c>
      <c r="V6" s="10">
        <v>4</v>
      </c>
      <c r="W6" s="10">
        <v>7</v>
      </c>
      <c r="X6" s="11">
        <v>0.5714285714285714</v>
      </c>
      <c r="AA6">
        <v>0</v>
      </c>
      <c r="AB6">
        <v>15</v>
      </c>
      <c r="AC6">
        <f t="shared" si="1"/>
        <v>6</v>
      </c>
      <c r="AD6">
        <f t="shared" si="2"/>
        <v>40</v>
      </c>
      <c r="AE6">
        <f t="shared" si="3"/>
        <v>28</v>
      </c>
      <c r="AF6" t="str">
        <f t="shared" si="4"/>
        <v/>
      </c>
      <c r="AG6">
        <f t="shared" si="5"/>
        <v>6</v>
      </c>
      <c r="AH6" t="str">
        <f t="shared" si="6"/>
        <v/>
      </c>
      <c r="AI6">
        <f t="shared" si="7"/>
        <v>40</v>
      </c>
      <c r="AJ6">
        <f t="shared" si="8"/>
        <v>28</v>
      </c>
      <c r="AK6" s="10"/>
      <c r="AL6" t="str">
        <f t="shared" si="9"/>
        <v/>
      </c>
      <c r="AM6" s="46">
        <f t="shared" si="10"/>
        <v>0.54545454545454541</v>
      </c>
      <c r="AN6" s="47">
        <f t="shared" si="11"/>
        <v>1.6666666666666667</v>
      </c>
      <c r="AO6" s="47">
        <f t="shared" si="12"/>
        <v>0.8</v>
      </c>
      <c r="AP6" s="46">
        <f t="shared" si="13"/>
        <v>0.5714285714285714</v>
      </c>
      <c r="AQ6" s="2">
        <v>1</v>
      </c>
      <c r="AR6" s="41">
        <f t="shared" si="14"/>
        <v>0.45454545454545459</v>
      </c>
      <c r="AS6" s="44">
        <f t="shared" si="15"/>
        <v>-0.66666666666666674</v>
      </c>
      <c r="AT6" s="41">
        <f t="shared" si="16"/>
        <v>0.19999999999999996</v>
      </c>
      <c r="AU6" s="41">
        <f t="shared" si="17"/>
        <v>0.4285714285714286</v>
      </c>
      <c r="AV6" s="33">
        <f t="shared" si="18"/>
        <v>0.28173255684142967</v>
      </c>
      <c r="AW6" s="34">
        <f t="shared" si="19"/>
        <v>-0.49999999999999983</v>
      </c>
      <c r="AX6" s="2"/>
      <c r="AY6" s="2"/>
      <c r="BD6" s="39">
        <v>0.54545454545454541</v>
      </c>
      <c r="BE6" s="46">
        <v>1.6666666666666667</v>
      </c>
      <c r="BF6" s="40">
        <v>0.8</v>
      </c>
      <c r="BG6" s="40">
        <v>0.5714285714285714</v>
      </c>
    </row>
    <row r="7" spans="1:276" x14ac:dyDescent="0.25">
      <c r="A7" t="s">
        <v>5</v>
      </c>
      <c r="B7" s="4">
        <v>1</v>
      </c>
      <c r="C7" s="4">
        <v>1</v>
      </c>
      <c r="D7" s="4">
        <v>0</v>
      </c>
      <c r="E7" s="4">
        <v>12</v>
      </c>
      <c r="F7" s="5">
        <v>8.3333333333333329E-2</v>
      </c>
      <c r="G7" s="7">
        <v>2</v>
      </c>
      <c r="H7" s="7">
        <v>2</v>
      </c>
      <c r="I7" s="7">
        <v>52</v>
      </c>
      <c r="J7" s="7">
        <v>32</v>
      </c>
      <c r="K7" s="8">
        <v>1.6875</v>
      </c>
      <c r="L7" s="18">
        <v>1</v>
      </c>
      <c r="M7" s="18">
        <v>1</v>
      </c>
      <c r="N7" s="15">
        <v>0</v>
      </c>
      <c r="O7" s="15">
        <v>1</v>
      </c>
      <c r="P7" s="15">
        <v>21</v>
      </c>
      <c r="Q7" s="15">
        <v>45</v>
      </c>
      <c r="R7" s="16">
        <v>0.51111111111111107</v>
      </c>
      <c r="S7" s="13">
        <v>0</v>
      </c>
      <c r="T7" s="13">
        <v>0</v>
      </c>
      <c r="U7" s="10">
        <v>4</v>
      </c>
      <c r="V7" s="10">
        <v>3</v>
      </c>
      <c r="W7" s="10">
        <v>8</v>
      </c>
      <c r="X7" s="11">
        <v>0.375</v>
      </c>
      <c r="AA7">
        <v>0</v>
      </c>
      <c r="AB7">
        <v>22</v>
      </c>
      <c r="AC7">
        <f t="shared" si="1"/>
        <v>1</v>
      </c>
      <c r="AD7">
        <f t="shared" si="2"/>
        <v>54</v>
      </c>
      <c r="AE7">
        <f t="shared" si="3"/>
        <v>23</v>
      </c>
      <c r="AF7" t="str">
        <f t="shared" si="4"/>
        <v/>
      </c>
      <c r="AG7">
        <f t="shared" si="5"/>
        <v>1</v>
      </c>
      <c r="AH7">
        <f t="shared" si="6"/>
        <v>54</v>
      </c>
      <c r="AI7" t="str">
        <f t="shared" si="7"/>
        <v/>
      </c>
      <c r="AJ7" t="str">
        <f t="shared" si="8"/>
        <v/>
      </c>
      <c r="AK7" s="10"/>
      <c r="AL7" t="str">
        <f t="shared" si="9"/>
        <v/>
      </c>
      <c r="AM7" s="39">
        <f t="shared" si="10"/>
        <v>8.3333333333333329E-2</v>
      </c>
      <c r="AN7" s="47">
        <f t="shared" si="11"/>
        <v>1.6875</v>
      </c>
      <c r="AO7" s="46">
        <f t="shared" si="12"/>
        <v>0.51111111111111107</v>
      </c>
      <c r="AP7" s="45">
        <f t="shared" si="13"/>
        <v>0.375</v>
      </c>
      <c r="AQ7" s="2">
        <v>1</v>
      </c>
      <c r="AR7" s="43">
        <f t="shared" si="14"/>
        <v>0.91666666666666663</v>
      </c>
      <c r="AS7" s="44">
        <f t="shared" si="15"/>
        <v>-0.6875</v>
      </c>
      <c r="AT7" s="43">
        <f t="shared" si="16"/>
        <v>0.48888888888888893</v>
      </c>
      <c r="AU7" s="43">
        <f t="shared" si="17"/>
        <v>0.625</v>
      </c>
      <c r="AV7" s="33">
        <f t="shared" si="18"/>
        <v>-0.50000000000000044</v>
      </c>
      <c r="AW7" s="34">
        <f t="shared" si="19"/>
        <v>-0.38268343236509056</v>
      </c>
      <c r="AX7" s="2"/>
      <c r="AY7" s="2"/>
      <c r="BD7" s="39">
        <v>8.3333333333333329E-2</v>
      </c>
      <c r="BE7" s="39">
        <v>1.6875</v>
      </c>
      <c r="BF7" s="40">
        <v>0.51111111111111107</v>
      </c>
      <c r="BG7" s="40">
        <v>0.375</v>
      </c>
    </row>
    <row r="8" spans="1:276" x14ac:dyDescent="0.25">
      <c r="A8" t="s">
        <v>11</v>
      </c>
      <c r="B8" s="4">
        <v>3</v>
      </c>
      <c r="C8" s="4">
        <v>1</v>
      </c>
      <c r="D8" s="4">
        <v>0</v>
      </c>
      <c r="E8" s="4">
        <v>12</v>
      </c>
      <c r="F8" s="5">
        <v>8.3333333333333329E-2</v>
      </c>
      <c r="G8" s="7">
        <v>3</v>
      </c>
      <c r="H8" s="7">
        <v>2</v>
      </c>
      <c r="I8" s="7">
        <v>26</v>
      </c>
      <c r="J8" s="7">
        <v>32</v>
      </c>
      <c r="K8" s="8">
        <v>0.875</v>
      </c>
      <c r="L8" s="18">
        <v>1</v>
      </c>
      <c r="M8" s="18">
        <v>1</v>
      </c>
      <c r="N8" s="15">
        <v>1</v>
      </c>
      <c r="O8" s="15">
        <v>1</v>
      </c>
      <c r="P8" s="15">
        <v>16</v>
      </c>
      <c r="Q8" s="15">
        <v>45</v>
      </c>
      <c r="R8" s="16">
        <v>0.4</v>
      </c>
      <c r="S8" s="13">
        <v>0</v>
      </c>
      <c r="T8" s="13">
        <v>0</v>
      </c>
      <c r="U8" s="10">
        <v>1</v>
      </c>
      <c r="V8" s="10">
        <v>1</v>
      </c>
      <c r="W8" s="10">
        <v>8</v>
      </c>
      <c r="X8" s="11">
        <v>0.125</v>
      </c>
      <c r="AA8">
        <v>0</v>
      </c>
      <c r="AB8">
        <v>29</v>
      </c>
      <c r="AC8">
        <f t="shared" si="1"/>
        <v>1</v>
      </c>
      <c r="AD8">
        <f t="shared" si="2"/>
        <v>28</v>
      </c>
      <c r="AE8">
        <f t="shared" si="3"/>
        <v>18</v>
      </c>
      <c r="AF8" t="str">
        <f t="shared" si="4"/>
        <v/>
      </c>
      <c r="AG8">
        <f t="shared" si="5"/>
        <v>1</v>
      </c>
      <c r="AH8" t="str">
        <f t="shared" si="6"/>
        <v/>
      </c>
      <c r="AI8">
        <f t="shared" si="7"/>
        <v>28</v>
      </c>
      <c r="AJ8" t="str">
        <f t="shared" si="8"/>
        <v/>
      </c>
      <c r="AK8" s="10"/>
      <c r="AL8" t="str">
        <f t="shared" si="9"/>
        <v/>
      </c>
      <c r="AM8" s="39">
        <f t="shared" si="10"/>
        <v>8.3333333333333329E-2</v>
      </c>
      <c r="AN8" s="47">
        <f t="shared" si="11"/>
        <v>0.875</v>
      </c>
      <c r="AO8" s="45">
        <f t="shared" si="12"/>
        <v>0.4</v>
      </c>
      <c r="AP8" s="39">
        <f t="shared" si="13"/>
        <v>0.125</v>
      </c>
      <c r="AQ8" s="2">
        <v>1</v>
      </c>
      <c r="AR8" s="43">
        <f t="shared" si="14"/>
        <v>0.91666666666666663</v>
      </c>
      <c r="AS8" s="44">
        <f t="shared" si="15"/>
        <v>0.125</v>
      </c>
      <c r="AT8" s="43">
        <f t="shared" si="16"/>
        <v>0.6</v>
      </c>
      <c r="AU8" s="43">
        <f t="shared" si="17"/>
        <v>0.875</v>
      </c>
      <c r="AV8" s="33">
        <f t="shared" si="18"/>
        <v>-0.50000000000000044</v>
      </c>
      <c r="AW8" s="34">
        <f t="shared" si="19"/>
        <v>0.70710678118654735</v>
      </c>
      <c r="AX8" s="2"/>
      <c r="AY8" s="2"/>
      <c r="BD8" s="39">
        <v>8.3333333333333329E-2</v>
      </c>
      <c r="BE8" s="39">
        <v>0.875</v>
      </c>
      <c r="BF8" s="40">
        <v>0.4</v>
      </c>
      <c r="BG8" s="40">
        <v>0.125</v>
      </c>
    </row>
    <row r="9" spans="1:276" x14ac:dyDescent="0.25">
      <c r="A9" t="s">
        <v>3</v>
      </c>
      <c r="B9" s="4">
        <v>7</v>
      </c>
      <c r="C9" s="4">
        <v>1</v>
      </c>
      <c r="D9" s="4">
        <v>3</v>
      </c>
      <c r="E9" s="4">
        <v>12</v>
      </c>
      <c r="F9" s="5">
        <v>0.33333333333333331</v>
      </c>
      <c r="G9" s="7">
        <v>10</v>
      </c>
      <c r="H9" s="7">
        <v>2</v>
      </c>
      <c r="I9" s="7">
        <v>34</v>
      </c>
      <c r="J9" s="7">
        <v>32</v>
      </c>
      <c r="K9" s="8">
        <v>1.125</v>
      </c>
      <c r="L9" s="18">
        <v>13</v>
      </c>
      <c r="M9" s="18">
        <v>1</v>
      </c>
      <c r="N9" s="15">
        <v>3</v>
      </c>
      <c r="O9" s="15">
        <v>2</v>
      </c>
      <c r="P9" s="15">
        <v>16</v>
      </c>
      <c r="Q9" s="15">
        <v>45</v>
      </c>
      <c r="R9" s="16">
        <v>0.42222222222222222</v>
      </c>
      <c r="S9" s="13">
        <v>0</v>
      </c>
      <c r="T9" s="13">
        <v>0</v>
      </c>
      <c r="U9" s="10">
        <v>7</v>
      </c>
      <c r="V9" s="10">
        <v>1</v>
      </c>
      <c r="W9" s="10">
        <v>8</v>
      </c>
      <c r="X9" s="11">
        <v>0.125</v>
      </c>
      <c r="AA9">
        <v>0</v>
      </c>
      <c r="AB9">
        <v>36</v>
      </c>
      <c r="AC9">
        <f t="shared" si="1"/>
        <v>4</v>
      </c>
      <c r="AD9">
        <f t="shared" si="2"/>
        <v>36</v>
      </c>
      <c r="AE9">
        <f t="shared" si="3"/>
        <v>19</v>
      </c>
      <c r="AF9" t="str">
        <f t="shared" si="4"/>
        <v/>
      </c>
      <c r="AG9">
        <f t="shared" si="5"/>
        <v>4</v>
      </c>
      <c r="AH9" t="str">
        <f t="shared" si="6"/>
        <v/>
      </c>
      <c r="AI9">
        <f t="shared" si="7"/>
        <v>36</v>
      </c>
      <c r="AJ9" t="str">
        <f t="shared" si="8"/>
        <v/>
      </c>
      <c r="AK9" s="10"/>
      <c r="AL9" t="str">
        <f t="shared" si="9"/>
        <v/>
      </c>
      <c r="AM9" s="45">
        <f t="shared" si="10"/>
        <v>0.33333333333333331</v>
      </c>
      <c r="AN9" s="47">
        <f t="shared" si="11"/>
        <v>1.125</v>
      </c>
      <c r="AO9" s="45">
        <f t="shared" si="12"/>
        <v>0.42222222222222222</v>
      </c>
      <c r="AP9" s="39">
        <f t="shared" si="13"/>
        <v>0.125</v>
      </c>
      <c r="AQ9" s="2">
        <v>1</v>
      </c>
      <c r="AR9" s="42">
        <f t="shared" si="14"/>
        <v>0.66666666666666674</v>
      </c>
      <c r="AS9" s="44">
        <f t="shared" si="15"/>
        <v>-0.125</v>
      </c>
      <c r="AT9" s="42">
        <f t="shared" si="16"/>
        <v>0.57777777777777772</v>
      </c>
      <c r="AU9" s="42">
        <f t="shared" si="17"/>
        <v>0.875</v>
      </c>
      <c r="AV9" s="33">
        <f t="shared" si="18"/>
        <v>-0.86602540378443882</v>
      </c>
      <c r="AW9" s="34">
        <f t="shared" si="19"/>
        <v>0.70710678118654768</v>
      </c>
      <c r="AX9" s="2"/>
      <c r="AY9" s="2"/>
      <c r="BD9" s="39">
        <v>0.33333333333333331</v>
      </c>
      <c r="BE9" s="45">
        <v>1.125</v>
      </c>
      <c r="BF9" s="40">
        <v>0.42222222222222222</v>
      </c>
      <c r="BG9" s="40">
        <v>0.125</v>
      </c>
    </row>
    <row r="10" spans="1:276" x14ac:dyDescent="0.25">
      <c r="A10" t="s">
        <v>13</v>
      </c>
      <c r="B10" s="4">
        <v>20</v>
      </c>
      <c r="C10" s="4">
        <v>11</v>
      </c>
      <c r="D10" s="4">
        <v>0</v>
      </c>
      <c r="E10" s="4">
        <v>12</v>
      </c>
      <c r="F10" s="5">
        <v>0.91666666666666663</v>
      </c>
      <c r="G10" s="7">
        <v>23</v>
      </c>
      <c r="H10" s="7">
        <v>10</v>
      </c>
      <c r="I10" s="7">
        <v>14</v>
      </c>
      <c r="J10" s="7">
        <v>32</v>
      </c>
      <c r="K10" s="8">
        <v>0.75</v>
      </c>
      <c r="L10" s="18">
        <v>22</v>
      </c>
      <c r="M10" s="18">
        <v>15</v>
      </c>
      <c r="N10" s="15">
        <v>5</v>
      </c>
      <c r="O10" s="15">
        <v>5</v>
      </c>
      <c r="P10" s="15">
        <v>4</v>
      </c>
      <c r="Q10" s="15">
        <v>45</v>
      </c>
      <c r="R10" s="16">
        <v>0.53333333333333333</v>
      </c>
      <c r="S10" s="13">
        <v>0</v>
      </c>
      <c r="T10" s="13">
        <v>0</v>
      </c>
      <c r="U10" s="10">
        <v>15</v>
      </c>
      <c r="V10" s="10">
        <v>4</v>
      </c>
      <c r="W10" s="10">
        <v>8</v>
      </c>
      <c r="X10" s="11">
        <v>0.5</v>
      </c>
      <c r="AA10">
        <v>0</v>
      </c>
      <c r="AB10">
        <v>43</v>
      </c>
      <c r="AC10">
        <f t="shared" si="1"/>
        <v>11</v>
      </c>
      <c r="AD10">
        <f t="shared" si="2"/>
        <v>24</v>
      </c>
      <c r="AE10">
        <f t="shared" si="3"/>
        <v>24</v>
      </c>
      <c r="AF10">
        <f t="shared" si="4"/>
        <v>11</v>
      </c>
      <c r="AG10" t="str">
        <f t="shared" si="5"/>
        <v/>
      </c>
      <c r="AH10" t="str">
        <f t="shared" si="6"/>
        <v/>
      </c>
      <c r="AI10">
        <f t="shared" si="7"/>
        <v>24</v>
      </c>
      <c r="AJ10" t="str">
        <f t="shared" si="8"/>
        <v/>
      </c>
      <c r="AK10" s="10"/>
      <c r="AL10" t="str">
        <f t="shared" si="9"/>
        <v/>
      </c>
      <c r="AM10" s="47">
        <f t="shared" si="10"/>
        <v>0.91666666666666663</v>
      </c>
      <c r="AN10" s="47">
        <f t="shared" si="11"/>
        <v>0.75</v>
      </c>
      <c r="AO10" s="46">
        <f t="shared" si="12"/>
        <v>0.53333333333333333</v>
      </c>
      <c r="AP10" s="46">
        <f t="shared" si="13"/>
        <v>0.5</v>
      </c>
      <c r="AQ10" s="2">
        <v>1</v>
      </c>
      <c r="AR10" s="44">
        <f t="shared" si="14"/>
        <v>8.333333333333337E-2</v>
      </c>
      <c r="AS10" s="41">
        <f t="shared" si="15"/>
        <v>0.25</v>
      </c>
      <c r="AT10" s="44">
        <f t="shared" si="16"/>
        <v>0.46666666666666667</v>
      </c>
      <c r="AU10" s="44">
        <f t="shared" si="17"/>
        <v>0.5</v>
      </c>
      <c r="AV10" s="33">
        <f t="shared" si="18"/>
        <v>0.50000000000000011</v>
      </c>
      <c r="AW10" s="34">
        <f t="shared" si="19"/>
        <v>-1.83772268236293E-16</v>
      </c>
      <c r="AX10" s="2"/>
      <c r="AY10" s="2"/>
      <c r="BD10" s="39">
        <v>0.91666666666666663</v>
      </c>
      <c r="BE10" s="47">
        <v>0.75</v>
      </c>
      <c r="BF10" s="40">
        <v>0.53333333333333333</v>
      </c>
      <c r="BG10" s="40">
        <v>0.5</v>
      </c>
    </row>
    <row r="11" spans="1:276" x14ac:dyDescent="0.25">
      <c r="A11" t="s">
        <v>9</v>
      </c>
      <c r="B11" s="4">
        <v>12</v>
      </c>
      <c r="C11" s="4">
        <v>9</v>
      </c>
      <c r="D11" s="4">
        <v>0</v>
      </c>
      <c r="E11" s="4">
        <v>12</v>
      </c>
      <c r="F11" s="5">
        <v>0.75</v>
      </c>
      <c r="G11" s="7">
        <v>24</v>
      </c>
      <c r="H11" s="7">
        <v>12</v>
      </c>
      <c r="I11" s="7">
        <v>15</v>
      </c>
      <c r="J11" s="7">
        <v>31</v>
      </c>
      <c r="K11" s="8">
        <v>0.87096774193548387</v>
      </c>
      <c r="L11" s="18">
        <v>26</v>
      </c>
      <c r="M11" s="18">
        <v>20</v>
      </c>
      <c r="N11" s="15">
        <v>2</v>
      </c>
      <c r="O11" s="15">
        <v>2</v>
      </c>
      <c r="P11" s="15">
        <v>3</v>
      </c>
      <c r="Q11" s="15">
        <v>45</v>
      </c>
      <c r="R11" s="16">
        <v>0.55555555555555558</v>
      </c>
      <c r="S11" s="13">
        <v>0</v>
      </c>
      <c r="T11" s="13">
        <v>0</v>
      </c>
      <c r="U11" s="10">
        <v>7</v>
      </c>
      <c r="V11" s="10">
        <v>2</v>
      </c>
      <c r="W11" s="10">
        <v>8</v>
      </c>
      <c r="X11" s="11">
        <v>0.25</v>
      </c>
      <c r="AA11">
        <v>0</v>
      </c>
      <c r="AB11">
        <v>-50</v>
      </c>
      <c r="AC11">
        <f t="shared" si="1"/>
        <v>9</v>
      </c>
      <c r="AD11">
        <f t="shared" si="2"/>
        <v>27</v>
      </c>
      <c r="AE11">
        <f t="shared" si="3"/>
        <v>25</v>
      </c>
      <c r="AF11" t="str">
        <f t="shared" si="4"/>
        <v/>
      </c>
      <c r="AG11">
        <f t="shared" si="5"/>
        <v>9</v>
      </c>
      <c r="AH11" t="str">
        <f t="shared" si="6"/>
        <v/>
      </c>
      <c r="AI11">
        <f t="shared" si="7"/>
        <v>27</v>
      </c>
      <c r="AJ11" t="str">
        <f t="shared" si="8"/>
        <v/>
      </c>
      <c r="AK11" s="10"/>
      <c r="AL11" t="str">
        <f t="shared" si="9"/>
        <v/>
      </c>
      <c r="AM11" s="47">
        <f t="shared" si="10"/>
        <v>0.75</v>
      </c>
      <c r="AN11" s="47">
        <f t="shared" si="11"/>
        <v>0.87096774193548387</v>
      </c>
      <c r="AO11" s="46">
        <f t="shared" si="12"/>
        <v>0.55555555555555558</v>
      </c>
      <c r="AP11" s="45">
        <f t="shared" si="13"/>
        <v>0.25</v>
      </c>
      <c r="AQ11" s="2">
        <v>1</v>
      </c>
      <c r="AR11" s="41">
        <f t="shared" si="14"/>
        <v>0.25</v>
      </c>
      <c r="AS11" s="44">
        <f t="shared" si="15"/>
        <v>0.12903225806451613</v>
      </c>
      <c r="AT11" s="41">
        <f t="shared" si="16"/>
        <v>0.44444444444444442</v>
      </c>
      <c r="AU11" s="41">
        <f t="shared" si="17"/>
        <v>0.75</v>
      </c>
      <c r="AV11" s="33">
        <f t="shared" si="18"/>
        <v>1</v>
      </c>
      <c r="AW11" s="34">
        <f t="shared" si="19"/>
        <v>0.68896691907568652</v>
      </c>
      <c r="AX11" s="2"/>
      <c r="AY11" s="2"/>
      <c r="BD11" s="39">
        <v>0.75</v>
      </c>
      <c r="BE11" s="47">
        <v>0.87096774193548387</v>
      </c>
      <c r="BF11" s="40">
        <v>0.55555555555555558</v>
      </c>
      <c r="BG11" s="40">
        <v>0.25</v>
      </c>
    </row>
    <row r="12" spans="1:276" x14ac:dyDescent="0.25">
      <c r="A12" t="s">
        <v>12</v>
      </c>
      <c r="B12" s="4">
        <v>11</v>
      </c>
      <c r="C12" s="4">
        <v>7</v>
      </c>
      <c r="D12" s="4">
        <v>0</v>
      </c>
      <c r="E12" s="4">
        <v>11</v>
      </c>
      <c r="F12" s="5">
        <v>0.63636363636363635</v>
      </c>
      <c r="G12" s="7">
        <v>34</v>
      </c>
      <c r="H12" s="7">
        <v>14</v>
      </c>
      <c r="I12" s="7">
        <v>1</v>
      </c>
      <c r="J12" s="7">
        <v>24</v>
      </c>
      <c r="K12" s="8">
        <v>0.625</v>
      </c>
      <c r="L12" s="18">
        <v>19</v>
      </c>
      <c r="M12" s="18">
        <v>17</v>
      </c>
      <c r="N12" s="15">
        <v>3</v>
      </c>
      <c r="O12" s="15">
        <v>4</v>
      </c>
      <c r="P12" s="15">
        <v>0</v>
      </c>
      <c r="Q12" s="15">
        <v>35</v>
      </c>
      <c r="R12" s="16">
        <v>0.6</v>
      </c>
      <c r="S12" s="13">
        <v>1</v>
      </c>
      <c r="T12" s="13">
        <v>0</v>
      </c>
      <c r="U12" s="10">
        <v>9</v>
      </c>
      <c r="V12" s="10">
        <v>9</v>
      </c>
      <c r="W12" s="10">
        <v>7</v>
      </c>
      <c r="X12" s="11">
        <v>1.2857142857142858</v>
      </c>
      <c r="AA12">
        <v>0</v>
      </c>
      <c r="AB12">
        <v>-57</v>
      </c>
      <c r="AC12">
        <f t="shared" si="1"/>
        <v>7</v>
      </c>
      <c r="AD12">
        <f t="shared" si="2"/>
        <v>15</v>
      </c>
      <c r="AE12">
        <f t="shared" si="3"/>
        <v>21</v>
      </c>
      <c r="AF12" t="str">
        <f t="shared" si="4"/>
        <v/>
      </c>
      <c r="AG12">
        <f t="shared" si="5"/>
        <v>7</v>
      </c>
      <c r="AH12" t="str">
        <f t="shared" si="6"/>
        <v/>
      </c>
      <c r="AI12">
        <f t="shared" si="7"/>
        <v>15</v>
      </c>
      <c r="AJ12" t="str">
        <f t="shared" si="8"/>
        <v/>
      </c>
      <c r="AK12" s="10"/>
      <c r="AL12" t="str">
        <f t="shared" si="9"/>
        <v/>
      </c>
      <c r="AM12" s="46">
        <f t="shared" si="10"/>
        <v>0.63636363636363635</v>
      </c>
      <c r="AN12" s="46">
        <f t="shared" si="11"/>
        <v>0.625</v>
      </c>
      <c r="AO12" s="46">
        <f t="shared" si="12"/>
        <v>0.6</v>
      </c>
      <c r="AP12" s="47">
        <f t="shared" si="13"/>
        <v>1.2857142857142858</v>
      </c>
      <c r="AQ12" s="2">
        <v>1</v>
      </c>
      <c r="AR12" s="41">
        <f t="shared" si="14"/>
        <v>0.36363636363636365</v>
      </c>
      <c r="AS12" s="41">
        <f t="shared" si="15"/>
        <v>0.375</v>
      </c>
      <c r="AT12" s="41">
        <f t="shared" si="16"/>
        <v>0.4</v>
      </c>
      <c r="AU12" s="41">
        <f t="shared" si="17"/>
        <v>-0.28571428571428581</v>
      </c>
      <c r="AV12" s="33">
        <f t="shared" si="18"/>
        <v>0.75574957435425827</v>
      </c>
      <c r="AW12" s="34">
        <f t="shared" si="19"/>
        <v>-0.70710678118654768</v>
      </c>
      <c r="AX12" s="2"/>
      <c r="AY12" s="2"/>
      <c r="BD12" s="39">
        <v>0.63636363636363635</v>
      </c>
      <c r="BE12" s="46">
        <v>0.625</v>
      </c>
      <c r="BF12" s="40">
        <v>0.6</v>
      </c>
      <c r="BG12" s="40">
        <v>1.2857142857142858</v>
      </c>
    </row>
    <row r="13" spans="1:276" x14ac:dyDescent="0.25">
      <c r="A13" t="s">
        <v>4</v>
      </c>
      <c r="B13" s="4">
        <v>11</v>
      </c>
      <c r="C13" s="4">
        <v>6</v>
      </c>
      <c r="D13" s="4">
        <v>0</v>
      </c>
      <c r="E13" s="4">
        <v>11</v>
      </c>
      <c r="F13" s="5">
        <v>0.54545454545454541</v>
      </c>
      <c r="G13" s="7">
        <v>14</v>
      </c>
      <c r="H13" s="7">
        <v>10</v>
      </c>
      <c r="I13" s="7">
        <v>6</v>
      </c>
      <c r="J13" s="7">
        <v>25</v>
      </c>
      <c r="K13" s="8">
        <v>0.64</v>
      </c>
      <c r="L13" s="18">
        <v>23</v>
      </c>
      <c r="M13" s="18">
        <v>16</v>
      </c>
      <c r="N13" s="15">
        <v>2</v>
      </c>
      <c r="O13" s="15">
        <v>1</v>
      </c>
      <c r="P13" s="15">
        <v>2</v>
      </c>
      <c r="Q13" s="15">
        <v>35</v>
      </c>
      <c r="R13" s="16">
        <v>0.54285714285714282</v>
      </c>
      <c r="S13" s="13">
        <v>0</v>
      </c>
      <c r="T13" s="13">
        <v>0</v>
      </c>
      <c r="U13" s="10">
        <v>8</v>
      </c>
      <c r="V13" s="10">
        <v>4</v>
      </c>
      <c r="W13" s="10">
        <v>7</v>
      </c>
      <c r="X13" s="11">
        <v>0.5714285714285714</v>
      </c>
      <c r="AA13">
        <v>0</v>
      </c>
      <c r="AB13">
        <v>64</v>
      </c>
      <c r="AC13">
        <f t="shared" si="1"/>
        <v>6</v>
      </c>
      <c r="AD13">
        <f t="shared" si="2"/>
        <v>16</v>
      </c>
      <c r="AE13">
        <f t="shared" si="3"/>
        <v>19</v>
      </c>
      <c r="AF13" t="str">
        <f t="shared" si="4"/>
        <v/>
      </c>
      <c r="AG13">
        <f t="shared" si="5"/>
        <v>6</v>
      </c>
      <c r="AH13" t="str">
        <f t="shared" si="6"/>
        <v/>
      </c>
      <c r="AI13">
        <f t="shared" si="7"/>
        <v>16</v>
      </c>
      <c r="AJ13" t="str">
        <f t="shared" si="8"/>
        <v/>
      </c>
      <c r="AK13" s="10"/>
      <c r="AL13" t="str">
        <f t="shared" si="9"/>
        <v/>
      </c>
      <c r="AM13" s="46">
        <f t="shared" si="10"/>
        <v>0.54545454545454541</v>
      </c>
      <c r="AN13" s="46">
        <f t="shared" si="11"/>
        <v>0.64</v>
      </c>
      <c r="AO13" s="46">
        <f t="shared" si="12"/>
        <v>0.54285714285714282</v>
      </c>
      <c r="AP13" s="46">
        <f t="shared" si="13"/>
        <v>0.5714285714285714</v>
      </c>
      <c r="AQ13" s="2">
        <v>1</v>
      </c>
      <c r="AR13" s="41">
        <f t="shared" si="14"/>
        <v>0.45454545454545459</v>
      </c>
      <c r="AS13" s="41">
        <f t="shared" si="15"/>
        <v>0.36</v>
      </c>
      <c r="AT13" s="41">
        <f t="shared" si="16"/>
        <v>0.45714285714285718</v>
      </c>
      <c r="AU13" s="41">
        <f t="shared" si="17"/>
        <v>0.4285714285714286</v>
      </c>
      <c r="AV13" s="33">
        <f t="shared" si="18"/>
        <v>0.28173255684142967</v>
      </c>
      <c r="AW13" s="34">
        <f t="shared" si="19"/>
        <v>-0.63742398974868952</v>
      </c>
      <c r="AX13" s="2"/>
      <c r="AY13" s="2"/>
      <c r="BD13" s="39">
        <v>0.54545454545454541</v>
      </c>
      <c r="BE13" s="46">
        <v>0.64</v>
      </c>
      <c r="BF13" s="40">
        <v>0.54285714285714282</v>
      </c>
      <c r="BG13" s="40">
        <v>0.5714285714285714</v>
      </c>
    </row>
    <row r="14" spans="1:276" x14ac:dyDescent="0.25">
      <c r="A14" t="s">
        <v>6</v>
      </c>
      <c r="B14" s="4">
        <v>18</v>
      </c>
      <c r="C14" s="4">
        <v>4</v>
      </c>
      <c r="D14" s="4">
        <v>0</v>
      </c>
      <c r="E14" s="4">
        <v>12</v>
      </c>
      <c r="F14" s="5">
        <v>0.33333333333333331</v>
      </c>
      <c r="G14" s="7">
        <v>53</v>
      </c>
      <c r="H14" s="7">
        <v>13</v>
      </c>
      <c r="I14" s="7">
        <v>10</v>
      </c>
      <c r="J14" s="7">
        <v>31</v>
      </c>
      <c r="K14" s="8">
        <v>0.74193548387096775</v>
      </c>
      <c r="L14" s="18">
        <v>27</v>
      </c>
      <c r="M14" s="18">
        <v>18</v>
      </c>
      <c r="N14" s="15">
        <v>12</v>
      </c>
      <c r="O14" s="15">
        <v>4</v>
      </c>
      <c r="P14" s="15">
        <v>2</v>
      </c>
      <c r="Q14" s="15">
        <v>45</v>
      </c>
      <c r="R14" s="16">
        <v>0.53333333333333333</v>
      </c>
      <c r="S14" s="13">
        <v>0</v>
      </c>
      <c r="T14" s="13">
        <v>2</v>
      </c>
      <c r="U14" s="10">
        <v>11</v>
      </c>
      <c r="V14" s="10">
        <v>2</v>
      </c>
      <c r="W14" s="10">
        <v>8</v>
      </c>
      <c r="X14" s="11">
        <v>0.25</v>
      </c>
      <c r="AA14">
        <v>0</v>
      </c>
      <c r="AB14">
        <v>71</v>
      </c>
      <c r="AC14">
        <f t="shared" si="1"/>
        <v>4</v>
      </c>
      <c r="AD14">
        <f t="shared" si="2"/>
        <v>23</v>
      </c>
      <c r="AE14">
        <f t="shared" si="3"/>
        <v>24</v>
      </c>
      <c r="AF14" t="str">
        <f t="shared" si="4"/>
        <v/>
      </c>
      <c r="AG14">
        <f t="shared" si="5"/>
        <v>4</v>
      </c>
      <c r="AH14" t="str">
        <f t="shared" si="6"/>
        <v/>
      </c>
      <c r="AI14">
        <f t="shared" si="7"/>
        <v>23</v>
      </c>
      <c r="AJ14" t="str">
        <f t="shared" si="8"/>
        <v/>
      </c>
      <c r="AK14" s="10"/>
      <c r="AL14" t="str">
        <f t="shared" si="9"/>
        <v/>
      </c>
      <c r="AM14" s="45">
        <f t="shared" si="10"/>
        <v>0.33333333333333331</v>
      </c>
      <c r="AN14" s="46">
        <f t="shared" si="11"/>
        <v>0.74193548387096775</v>
      </c>
      <c r="AO14" s="46">
        <f t="shared" si="12"/>
        <v>0.53333333333333333</v>
      </c>
      <c r="AP14" s="45">
        <f t="shared" si="13"/>
        <v>0.25</v>
      </c>
      <c r="AQ14" s="2">
        <v>1</v>
      </c>
      <c r="AR14" s="42">
        <f t="shared" si="14"/>
        <v>0.66666666666666674</v>
      </c>
      <c r="AS14" s="41">
        <f t="shared" si="15"/>
        <v>0.25806451612903225</v>
      </c>
      <c r="AT14" s="42">
        <f t="shared" si="16"/>
        <v>0.46666666666666667</v>
      </c>
      <c r="AU14" s="42">
        <f t="shared" si="17"/>
        <v>0.75</v>
      </c>
      <c r="AV14" s="33">
        <f t="shared" si="18"/>
        <v>-0.86602540378443882</v>
      </c>
      <c r="AW14" s="34">
        <f t="shared" si="19"/>
        <v>-5.0649168838712663E-2</v>
      </c>
      <c r="AX14" s="2"/>
      <c r="AY14" s="2"/>
      <c r="BD14" s="39">
        <v>0.33333333333333331</v>
      </c>
      <c r="BE14" s="45">
        <v>0.74193548387096775</v>
      </c>
      <c r="BF14" s="40">
        <v>0.53333333333333333</v>
      </c>
      <c r="BG14" s="40">
        <v>0.25</v>
      </c>
    </row>
    <row r="15" spans="1:276" x14ac:dyDescent="0.25">
      <c r="A15" t="s">
        <v>40</v>
      </c>
      <c r="B15" s="4">
        <v>108</v>
      </c>
      <c r="C15" s="4">
        <v>57</v>
      </c>
      <c r="D15" s="4">
        <v>4</v>
      </c>
      <c r="E15" s="4">
        <v>127</v>
      </c>
      <c r="F15" s="5">
        <v>5.3181818181818175</v>
      </c>
      <c r="G15" s="7">
        <v>239</v>
      </c>
      <c r="H15" s="7">
        <v>107</v>
      </c>
      <c r="I15" s="7">
        <v>191</v>
      </c>
      <c r="J15" s="7">
        <v>318</v>
      </c>
      <c r="K15" s="8">
        <v>10.308682795698925</v>
      </c>
      <c r="L15" s="18">
        <v>182</v>
      </c>
      <c r="M15" s="18">
        <v>147</v>
      </c>
      <c r="N15" s="15">
        <v>40</v>
      </c>
      <c r="O15" s="15">
        <v>28</v>
      </c>
      <c r="P15" s="15">
        <v>70</v>
      </c>
      <c r="Q15" s="15">
        <v>454</v>
      </c>
      <c r="R15" s="16">
        <v>6.0503607503607491</v>
      </c>
      <c r="S15" s="13">
        <v>1</v>
      </c>
      <c r="T15" s="13">
        <v>2</v>
      </c>
      <c r="U15" s="10">
        <v>98</v>
      </c>
      <c r="V15" s="10">
        <v>47</v>
      </c>
      <c r="W15" s="10">
        <v>83</v>
      </c>
      <c r="X15" s="11">
        <v>6.4821428571428568</v>
      </c>
      <c r="AM15" s="19"/>
      <c r="AN15" s="19"/>
      <c r="AO15" s="19"/>
      <c r="AP15" s="36"/>
    </row>
    <row r="16" spans="1:276" s="19" customFormat="1"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s="30"/>
      <c r="BA16" s="30"/>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row>
    <row r="17" spans="1:276" s="19" customFormat="1" x14ac:dyDescent="0.25">
      <c r="A17"/>
      <c r="B17"/>
      <c r="C17"/>
      <c r="D17"/>
      <c r="E17"/>
      <c r="F17"/>
      <c r="G17"/>
      <c r="H17"/>
      <c r="I17"/>
      <c r="J17"/>
      <c r="K17"/>
      <c r="L17"/>
      <c r="M17"/>
      <c r="N17"/>
      <c r="O17"/>
      <c r="P17"/>
      <c r="Q17"/>
      <c r="R17"/>
      <c r="S17"/>
      <c r="T17"/>
      <c r="U17"/>
      <c r="V17"/>
      <c r="W17"/>
      <c r="X17"/>
      <c r="Y17" t="s">
        <v>73</v>
      </c>
      <c r="Z17"/>
      <c r="AA17"/>
      <c r="AB17"/>
      <c r="AC17"/>
      <c r="AD17"/>
      <c r="AE17"/>
      <c r="AF17"/>
      <c r="AG17"/>
      <c r="AH17"/>
      <c r="AI17"/>
      <c r="AJ17"/>
      <c r="AK17"/>
      <c r="AL17"/>
      <c r="AM17"/>
      <c r="AN17"/>
      <c r="AO17"/>
      <c r="AP17"/>
      <c r="AQ17"/>
      <c r="AR17"/>
      <c r="AS17"/>
      <c r="AT17"/>
      <c r="AU17"/>
      <c r="AV17"/>
      <c r="AW17"/>
      <c r="AX17"/>
      <c r="AY17"/>
      <c r="AZ17" s="30"/>
      <c r="BA17" s="30"/>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row>
    <row r="18" spans="1:276" s="19" customFormat="1" x14ac:dyDescent="0.25">
      <c r="A18"/>
      <c r="B18"/>
      <c r="C18"/>
      <c r="D18"/>
      <c r="E18"/>
      <c r="F18"/>
      <c r="G18"/>
      <c r="H18"/>
      <c r="I18"/>
      <c r="J18"/>
      <c r="K18"/>
      <c r="L18"/>
      <c r="M18"/>
      <c r="N18"/>
      <c r="O18"/>
      <c r="P18"/>
      <c r="Q18"/>
      <c r="R18"/>
      <c r="S18"/>
      <c r="T18"/>
      <c r="U18"/>
      <c r="V18"/>
      <c r="W18"/>
      <c r="X18"/>
      <c r="Y18" s="1">
        <f>SUM(BD4:BD14)/11</f>
        <v>0.48347107438016523</v>
      </c>
      <c r="Z18" s="1">
        <f>SUM(BE4:BE14)/11</f>
        <v>0.93715298142717496</v>
      </c>
      <c r="AA18" s="1">
        <f>SUM(BF4:BF14)/11</f>
        <v>0.55003279548734085</v>
      </c>
      <c r="AB18" s="1">
        <f>SUM(BG4:BG14)/11</f>
        <v>0.5892857142857143</v>
      </c>
      <c r="AK18"/>
      <c r="AL18"/>
      <c r="AM18"/>
      <c r="AN18"/>
      <c r="AO18"/>
      <c r="AZ18" s="31"/>
      <c r="BA18" s="31"/>
    </row>
    <row r="19" spans="1:276" s="19" customFormat="1" x14ac:dyDescent="0.25">
      <c r="C19"/>
      <c r="D19"/>
      <c r="E19"/>
      <c r="F19"/>
      <c r="G19"/>
      <c r="H19"/>
      <c r="I19"/>
      <c r="J19"/>
      <c r="K19"/>
      <c r="L19"/>
      <c r="M19"/>
      <c r="N19"/>
      <c r="O19"/>
      <c r="P19"/>
      <c r="Q19"/>
      <c r="R19"/>
      <c r="S19"/>
      <c r="T19"/>
      <c r="U19"/>
      <c r="V19"/>
      <c r="W19"/>
      <c r="X19"/>
      <c r="Y19"/>
      <c r="Z19"/>
      <c r="AK19"/>
      <c r="AL19"/>
      <c r="AM19"/>
      <c r="AN19"/>
      <c r="AO19"/>
      <c r="AZ19" s="31"/>
      <c r="BA19" s="31"/>
    </row>
    <row r="20" spans="1:276" s="19" customFormat="1" x14ac:dyDescent="0.25">
      <c r="C20"/>
      <c r="D20"/>
      <c r="E20"/>
      <c r="F20"/>
      <c r="G20"/>
      <c r="H20"/>
      <c r="I20"/>
      <c r="J20"/>
      <c r="K20"/>
      <c r="L20"/>
      <c r="M20"/>
      <c r="N20"/>
      <c r="O20"/>
      <c r="P20"/>
      <c r="Q20"/>
      <c r="R20"/>
      <c r="S20"/>
      <c r="T20"/>
      <c r="U20"/>
      <c r="V20"/>
      <c r="W20"/>
      <c r="X20"/>
      <c r="Y20"/>
      <c r="Z20"/>
      <c r="AK20"/>
      <c r="AL20"/>
      <c r="AM20"/>
      <c r="AN20"/>
      <c r="AO20"/>
      <c r="AZ20" s="31"/>
      <c r="BA20" s="31"/>
    </row>
    <row r="21" spans="1:276" s="19" customFormat="1" x14ac:dyDescent="0.25">
      <c r="C21"/>
      <c r="D21"/>
      <c r="E21"/>
      <c r="F21"/>
      <c r="G21"/>
      <c r="H21"/>
      <c r="I21"/>
      <c r="J21"/>
      <c r="K21"/>
      <c r="L21"/>
      <c r="M21"/>
      <c r="N21"/>
      <c r="O21"/>
      <c r="P21"/>
      <c r="Q21"/>
      <c r="R21"/>
      <c r="S21"/>
      <c r="T21"/>
      <c r="U21"/>
      <c r="V21"/>
      <c r="W21"/>
      <c r="X21"/>
      <c r="Y21"/>
      <c r="Z21"/>
      <c r="AK21"/>
      <c r="AL21"/>
      <c r="AM21"/>
      <c r="AN21"/>
      <c r="AO21"/>
      <c r="AZ21" s="31"/>
      <c r="BA21" s="31"/>
    </row>
    <row r="22" spans="1:276" s="19" customFormat="1" x14ac:dyDescent="0.25">
      <c r="C22"/>
      <c r="D22"/>
      <c r="E22"/>
      <c r="F22"/>
      <c r="G22"/>
      <c r="H22"/>
      <c r="I22"/>
      <c r="J22"/>
      <c r="K22"/>
      <c r="L22"/>
      <c r="M22"/>
      <c r="N22"/>
      <c r="O22"/>
      <c r="P22"/>
      <c r="Q22"/>
      <c r="R22"/>
      <c r="S22"/>
      <c r="T22"/>
      <c r="U22"/>
      <c r="V22"/>
      <c r="W22"/>
      <c r="X22"/>
      <c r="Y22"/>
      <c r="Z22"/>
      <c r="AK22"/>
      <c r="AL22"/>
      <c r="AM22"/>
      <c r="AN22"/>
      <c r="AO22"/>
      <c r="AZ22" s="31"/>
      <c r="BA22" s="31"/>
    </row>
    <row r="23" spans="1:276" s="19" customFormat="1" x14ac:dyDescent="0.25">
      <c r="C23"/>
      <c r="D23"/>
      <c r="E23"/>
      <c r="F23"/>
      <c r="G23"/>
      <c r="H23"/>
      <c r="I23"/>
      <c r="J23"/>
      <c r="K23"/>
      <c r="L23"/>
      <c r="M23"/>
      <c r="N23"/>
      <c r="O23"/>
      <c r="P23"/>
      <c r="Q23"/>
      <c r="R23"/>
      <c r="S23"/>
      <c r="T23"/>
      <c r="U23"/>
      <c r="V23"/>
      <c r="W23"/>
      <c r="X23"/>
      <c r="Y23"/>
      <c r="Z23"/>
      <c r="AK23"/>
      <c r="AL23"/>
      <c r="AM23"/>
      <c r="AN23"/>
      <c r="AO23"/>
      <c r="AZ23" s="31"/>
      <c r="BA23" s="31"/>
    </row>
    <row r="24" spans="1:276" s="19" customFormat="1" x14ac:dyDescent="0.25">
      <c r="C24"/>
      <c r="D24"/>
      <c r="E24"/>
      <c r="F24"/>
      <c r="G24"/>
      <c r="H24"/>
      <c r="I24"/>
      <c r="J24"/>
      <c r="K24"/>
      <c r="L24"/>
      <c r="M24"/>
      <c r="N24"/>
      <c r="O24"/>
      <c r="P24"/>
      <c r="Q24"/>
      <c r="R24"/>
      <c r="S24"/>
      <c r="T24"/>
      <c r="U24"/>
      <c r="V24"/>
      <c r="W24"/>
      <c r="X24"/>
      <c r="Y24"/>
      <c r="Z24"/>
      <c r="AK24"/>
      <c r="AL24"/>
      <c r="AM24"/>
      <c r="AN24"/>
      <c r="AO24"/>
      <c r="AZ24" s="31"/>
      <c r="BA24" s="31"/>
    </row>
    <row r="25" spans="1:276" s="19" customFormat="1" x14ac:dyDescent="0.25">
      <c r="C25"/>
      <c r="D25"/>
      <c r="E25"/>
      <c r="F25"/>
      <c r="G25"/>
      <c r="H25"/>
      <c r="I25"/>
      <c r="J25"/>
      <c r="K25"/>
      <c r="L25"/>
      <c r="M25"/>
      <c r="N25"/>
      <c r="O25"/>
      <c r="P25"/>
      <c r="Q25"/>
      <c r="R25"/>
      <c r="S25"/>
      <c r="T25"/>
      <c r="U25"/>
      <c r="V25"/>
      <c r="W25"/>
      <c r="X25"/>
      <c r="Y25"/>
      <c r="Z25"/>
      <c r="AK25"/>
      <c r="AL25"/>
      <c r="AM25"/>
      <c r="AN25"/>
      <c r="AO25"/>
      <c r="AZ25" s="31"/>
      <c r="BA25" s="31"/>
    </row>
    <row r="26" spans="1:276" s="19" customFormat="1" x14ac:dyDescent="0.25">
      <c r="C26"/>
      <c r="D26"/>
      <c r="E26"/>
      <c r="F26"/>
      <c r="G26"/>
      <c r="H26"/>
      <c r="I26"/>
      <c r="J26"/>
      <c r="K26"/>
      <c r="L26"/>
      <c r="M26"/>
      <c r="N26"/>
      <c r="O26"/>
      <c r="P26"/>
      <c r="Q26"/>
      <c r="R26"/>
      <c r="S26"/>
      <c r="T26"/>
      <c r="U26"/>
      <c r="V26"/>
      <c r="W26"/>
      <c r="X26"/>
      <c r="Y26"/>
      <c r="Z26"/>
      <c r="AK26"/>
      <c r="AL26"/>
      <c r="AM26"/>
      <c r="AN26"/>
      <c r="AO26"/>
      <c r="AZ26" s="31"/>
      <c r="BA26" s="31"/>
    </row>
    <row r="27" spans="1:276" s="19" customFormat="1" x14ac:dyDescent="0.25">
      <c r="C27"/>
      <c r="D27"/>
      <c r="E27"/>
      <c r="F27"/>
      <c r="G27"/>
      <c r="H27"/>
      <c r="I27"/>
      <c r="J27"/>
      <c r="K27"/>
      <c r="L27"/>
      <c r="M27"/>
      <c r="N27"/>
      <c r="O27"/>
      <c r="P27"/>
      <c r="Q27"/>
      <c r="R27"/>
      <c r="S27"/>
      <c r="T27"/>
      <c r="U27"/>
      <c r="V27"/>
      <c r="W27"/>
      <c r="X27"/>
      <c r="Y27"/>
      <c r="Z27"/>
      <c r="AK27"/>
      <c r="AL27"/>
      <c r="AM27"/>
      <c r="AN27"/>
      <c r="AZ27" s="31"/>
      <c r="BA27" s="31"/>
    </row>
    <row r="28" spans="1:276" s="19" customFormat="1" x14ac:dyDescent="0.25">
      <c r="C28"/>
      <c r="D28"/>
      <c r="E28"/>
      <c r="F28"/>
      <c r="G28"/>
      <c r="H28"/>
      <c r="I28"/>
      <c r="J28"/>
      <c r="K28"/>
      <c r="L28"/>
      <c r="M28"/>
      <c r="N28"/>
      <c r="O28"/>
      <c r="P28"/>
      <c r="Q28"/>
      <c r="R28"/>
      <c r="S28"/>
      <c r="T28"/>
      <c r="U28"/>
      <c r="V28"/>
      <c r="W28"/>
      <c r="X28"/>
      <c r="Y28"/>
      <c r="Z28"/>
      <c r="AK28"/>
      <c r="AL28"/>
      <c r="AM28"/>
      <c r="AN28"/>
      <c r="AZ28" s="31"/>
      <c r="BA28" s="31"/>
    </row>
    <row r="29" spans="1:276" s="19" customFormat="1" x14ac:dyDescent="0.25">
      <c r="C29"/>
      <c r="D29"/>
      <c r="E29"/>
      <c r="F29"/>
      <c r="G29"/>
      <c r="H29"/>
      <c r="I29"/>
      <c r="J29"/>
      <c r="K29"/>
      <c r="L29"/>
      <c r="M29"/>
      <c r="N29"/>
      <c r="O29"/>
      <c r="P29"/>
      <c r="Q29"/>
      <c r="R29"/>
      <c r="S29"/>
      <c r="T29"/>
      <c r="U29"/>
      <c r="V29"/>
      <c r="W29"/>
      <c r="X29"/>
      <c r="Y29"/>
      <c r="Z29"/>
      <c r="AK29"/>
      <c r="AL29"/>
      <c r="AM29"/>
      <c r="AN29"/>
      <c r="AZ29" s="31"/>
      <c r="BA29" s="31"/>
    </row>
    <row r="30" spans="1:276" s="19" customFormat="1" x14ac:dyDescent="0.25">
      <c r="C30"/>
      <c r="D30"/>
      <c r="E30"/>
      <c r="F30"/>
      <c r="G30"/>
      <c r="H30"/>
      <c r="I30"/>
      <c r="J30"/>
      <c r="K30"/>
      <c r="L30"/>
      <c r="M30"/>
      <c r="N30"/>
      <c r="O30"/>
      <c r="P30"/>
      <c r="Q30"/>
      <c r="R30"/>
      <c r="S30"/>
      <c r="T30"/>
      <c r="U30"/>
      <c r="V30"/>
      <c r="W30"/>
      <c r="X30"/>
      <c r="Y30"/>
      <c r="Z30"/>
      <c r="AK30"/>
      <c r="AL30"/>
      <c r="AM30"/>
      <c r="AN30"/>
      <c r="AZ30" s="31"/>
      <c r="BA30" s="31"/>
    </row>
    <row r="31" spans="1:276" s="19" customFormat="1" x14ac:dyDescent="0.25">
      <c r="A31"/>
      <c r="B31"/>
      <c r="C31"/>
      <c r="D31"/>
      <c r="E31"/>
      <c r="F31"/>
      <c r="G31"/>
      <c r="H31"/>
      <c r="I31"/>
      <c r="J31"/>
      <c r="K31"/>
      <c r="L31"/>
      <c r="M31"/>
      <c r="N31"/>
      <c r="O31"/>
      <c r="P31"/>
      <c r="Q31"/>
      <c r="R31"/>
      <c r="S31"/>
      <c r="T31"/>
      <c r="U31"/>
      <c r="V31"/>
      <c r="W31"/>
      <c r="X31"/>
      <c r="Y31"/>
      <c r="Z31"/>
      <c r="AK31"/>
      <c r="AL31"/>
      <c r="AM31"/>
      <c r="AN31"/>
      <c r="AZ31" s="31"/>
      <c r="BA31" s="31"/>
    </row>
    <row r="32" spans="1:276" s="19" customFormat="1" x14ac:dyDescent="0.25">
      <c r="A32"/>
      <c r="B32"/>
      <c r="C32"/>
      <c r="D32"/>
      <c r="E32"/>
      <c r="F32"/>
      <c r="G32"/>
      <c r="H32"/>
      <c r="I32"/>
      <c r="J32"/>
      <c r="K32"/>
      <c r="L32"/>
      <c r="M32"/>
      <c r="N32"/>
      <c r="O32"/>
      <c r="P32"/>
      <c r="Q32"/>
      <c r="R32"/>
      <c r="S32"/>
      <c r="T32"/>
      <c r="U32"/>
      <c r="V32"/>
      <c r="W32"/>
      <c r="X32"/>
      <c r="Y32"/>
      <c r="Z32"/>
      <c r="AK32"/>
      <c r="AL32"/>
      <c r="AM32"/>
      <c r="AN32"/>
      <c r="AZ32" s="31"/>
      <c r="BA32" s="31"/>
    </row>
    <row r="33" spans="1:53" s="19" customFormat="1" x14ac:dyDescent="0.25">
      <c r="A33"/>
      <c r="B33"/>
      <c r="C33"/>
      <c r="D33"/>
      <c r="E33"/>
      <c r="F33"/>
      <c r="G33"/>
      <c r="H33"/>
      <c r="I33"/>
      <c r="J33"/>
      <c r="K33"/>
      <c r="L33"/>
      <c r="M33"/>
      <c r="N33"/>
      <c r="O33"/>
      <c r="P33"/>
      <c r="Q33"/>
      <c r="R33"/>
      <c r="S33"/>
      <c r="T33"/>
      <c r="U33"/>
      <c r="V33"/>
      <c r="W33"/>
      <c r="X33"/>
      <c r="Y33"/>
      <c r="Z33"/>
      <c r="AK33"/>
      <c r="AL33"/>
      <c r="AM33"/>
      <c r="AN33"/>
      <c r="AZ33" s="31"/>
      <c r="BA33" s="31"/>
    </row>
    <row r="34" spans="1:53" s="19" customFormat="1" x14ac:dyDescent="0.25">
      <c r="A34"/>
      <c r="B34"/>
      <c r="C34"/>
      <c r="D34"/>
      <c r="E34"/>
      <c r="F34"/>
      <c r="G34"/>
      <c r="H34"/>
      <c r="I34"/>
      <c r="J34"/>
      <c r="K34"/>
      <c r="L34"/>
      <c r="M34"/>
      <c r="N34"/>
      <c r="O34"/>
      <c r="P34"/>
      <c r="Q34"/>
      <c r="R34"/>
      <c r="S34"/>
      <c r="T34"/>
      <c r="U34"/>
      <c r="V34"/>
      <c r="W34"/>
      <c r="X34"/>
      <c r="Y34"/>
      <c r="Z34"/>
      <c r="AK34"/>
      <c r="AL34"/>
      <c r="AM34"/>
      <c r="AN34"/>
      <c r="AZ34" s="31"/>
      <c r="BA34" s="31"/>
    </row>
    <row r="35" spans="1:53" s="19" customFormat="1" x14ac:dyDescent="0.25">
      <c r="A35"/>
      <c r="B35"/>
      <c r="C35"/>
      <c r="D35"/>
      <c r="E35"/>
      <c r="F35"/>
      <c r="G35"/>
      <c r="H35"/>
      <c r="I35"/>
      <c r="J35"/>
      <c r="K35"/>
      <c r="L35"/>
      <c r="M35"/>
      <c r="N35"/>
      <c r="O35"/>
      <c r="P35"/>
      <c r="Q35"/>
      <c r="R35"/>
      <c r="S35"/>
      <c r="T35"/>
      <c r="U35"/>
      <c r="V35"/>
      <c r="W35"/>
      <c r="X35"/>
      <c r="Y35"/>
      <c r="Z35"/>
      <c r="AK35"/>
      <c r="AL35"/>
      <c r="AM35"/>
      <c r="AN35"/>
      <c r="AZ35" s="31"/>
      <c r="BA35" s="31"/>
    </row>
    <row r="36" spans="1:53" s="19" customFormat="1" x14ac:dyDescent="0.25">
      <c r="A36"/>
      <c r="B36"/>
      <c r="C36"/>
      <c r="D36"/>
      <c r="E36"/>
      <c r="F36"/>
      <c r="G36"/>
      <c r="H36"/>
      <c r="I36"/>
      <c r="J36"/>
      <c r="K36"/>
      <c r="L36"/>
      <c r="M36"/>
      <c r="N36"/>
      <c r="O36"/>
      <c r="P36"/>
      <c r="Q36"/>
      <c r="R36"/>
      <c r="S36"/>
      <c r="T36"/>
      <c r="U36"/>
      <c r="V36"/>
      <c r="W36"/>
      <c r="X36"/>
      <c r="Y36"/>
      <c r="Z36"/>
      <c r="AK36"/>
      <c r="AL36"/>
      <c r="AM36"/>
      <c r="AN36"/>
      <c r="AZ36" s="31"/>
      <c r="BA36" s="31"/>
    </row>
    <row r="37" spans="1:53" s="19" customFormat="1" x14ac:dyDescent="0.25">
      <c r="A37"/>
      <c r="B37"/>
      <c r="C37"/>
      <c r="D37"/>
      <c r="E37"/>
      <c r="F37"/>
      <c r="G37"/>
      <c r="H37"/>
      <c r="I37"/>
      <c r="J37"/>
      <c r="K37"/>
      <c r="L37"/>
      <c r="M37"/>
      <c r="N37"/>
      <c r="O37"/>
      <c r="P37"/>
      <c r="Q37"/>
      <c r="R37"/>
      <c r="S37"/>
      <c r="T37"/>
      <c r="U37"/>
      <c r="V37"/>
      <c r="W37"/>
      <c r="X37"/>
      <c r="Y37"/>
      <c r="Z37"/>
      <c r="AK37"/>
      <c r="AL37"/>
      <c r="AM37"/>
      <c r="AN37"/>
      <c r="AZ37" s="31"/>
      <c r="BA37" s="31"/>
    </row>
    <row r="38" spans="1:53" s="19" customFormat="1" x14ac:dyDescent="0.25">
      <c r="A38"/>
      <c r="B38"/>
      <c r="C38"/>
      <c r="D38"/>
      <c r="E38"/>
      <c r="F38"/>
      <c r="G38"/>
      <c r="H38"/>
      <c r="I38"/>
      <c r="J38"/>
      <c r="K38"/>
      <c r="L38"/>
      <c r="M38"/>
      <c r="N38"/>
      <c r="O38"/>
      <c r="P38"/>
      <c r="Q38"/>
      <c r="R38"/>
      <c r="S38"/>
      <c r="T38"/>
      <c r="U38"/>
      <c r="V38"/>
      <c r="W38"/>
      <c r="X38"/>
      <c r="Y38"/>
      <c r="Z38"/>
      <c r="AK38"/>
      <c r="AL38"/>
      <c r="AM38"/>
      <c r="AZ38" s="31"/>
      <c r="BA38" s="31"/>
    </row>
    <row r="39" spans="1:53" s="19" customFormat="1" x14ac:dyDescent="0.25">
      <c r="A39"/>
      <c r="B39"/>
      <c r="C39"/>
      <c r="D39"/>
      <c r="E39"/>
      <c r="F39"/>
      <c r="G39"/>
      <c r="H39"/>
      <c r="I39"/>
      <c r="J39"/>
      <c r="K39"/>
      <c r="L39"/>
      <c r="M39"/>
      <c r="N39"/>
      <c r="O39"/>
      <c r="P39"/>
      <c r="Q39"/>
      <c r="R39"/>
      <c r="S39"/>
      <c r="T39"/>
      <c r="U39"/>
      <c r="V39"/>
      <c r="W39"/>
      <c r="X39"/>
      <c r="Y39"/>
      <c r="Z39"/>
      <c r="AK39"/>
      <c r="AL39"/>
      <c r="AM39"/>
      <c r="AZ39" s="31"/>
      <c r="BA39" s="31"/>
    </row>
    <row r="40" spans="1:53" s="19" customFormat="1" x14ac:dyDescent="0.25">
      <c r="A40"/>
      <c r="B40"/>
      <c r="C40"/>
      <c r="D40"/>
      <c r="E40"/>
      <c r="F40"/>
      <c r="G40"/>
      <c r="H40"/>
      <c r="I40"/>
      <c r="J40"/>
      <c r="K40"/>
      <c r="L40"/>
      <c r="M40"/>
      <c r="N40"/>
      <c r="O40"/>
      <c r="P40"/>
      <c r="Q40"/>
      <c r="R40"/>
      <c r="S40"/>
      <c r="T40"/>
      <c r="U40"/>
      <c r="V40"/>
      <c r="W40"/>
      <c r="X40"/>
      <c r="Y40"/>
      <c r="Z40"/>
      <c r="AK40"/>
      <c r="AL40"/>
      <c r="AM40"/>
      <c r="AZ40" s="31"/>
      <c r="BA40" s="31"/>
    </row>
    <row r="41" spans="1:53" s="19" customFormat="1" x14ac:dyDescent="0.25">
      <c r="A41"/>
      <c r="B41"/>
      <c r="C41"/>
      <c r="D41"/>
      <c r="E41"/>
      <c r="F41"/>
      <c r="G41"/>
      <c r="H41"/>
      <c r="I41"/>
      <c r="J41"/>
      <c r="K41"/>
      <c r="L41"/>
      <c r="M41"/>
      <c r="N41"/>
      <c r="O41"/>
      <c r="P41"/>
      <c r="Q41"/>
      <c r="R41"/>
      <c r="S41"/>
      <c r="T41"/>
      <c r="U41"/>
      <c r="V41"/>
      <c r="W41"/>
      <c r="X41"/>
      <c r="Y41"/>
      <c r="Z41"/>
      <c r="AK41"/>
      <c r="AL41"/>
      <c r="AM41"/>
      <c r="AZ41" s="31"/>
      <c r="BA41" s="31"/>
    </row>
    <row r="42" spans="1:53" s="19" customFormat="1" x14ac:dyDescent="0.25">
      <c r="A42"/>
      <c r="B42"/>
      <c r="C42"/>
      <c r="D42"/>
      <c r="E42"/>
      <c r="F42"/>
      <c r="G42"/>
      <c r="H42"/>
      <c r="I42"/>
      <c r="J42"/>
      <c r="K42"/>
      <c r="L42"/>
      <c r="M42"/>
      <c r="N42"/>
      <c r="O42"/>
      <c r="P42"/>
      <c r="Q42"/>
      <c r="R42"/>
      <c r="S42"/>
      <c r="T42"/>
      <c r="U42"/>
      <c r="V42"/>
      <c r="W42"/>
      <c r="X42"/>
      <c r="Y42"/>
      <c r="Z42"/>
      <c r="AK42"/>
      <c r="AL42"/>
      <c r="AM42"/>
      <c r="AZ42" s="31"/>
      <c r="BA42" s="31"/>
    </row>
    <row r="43" spans="1:53" s="19" customFormat="1" x14ac:dyDescent="0.25">
      <c r="A43"/>
      <c r="B43"/>
      <c r="C43"/>
      <c r="D43"/>
      <c r="E43"/>
      <c r="F43"/>
      <c r="G43"/>
      <c r="H43"/>
      <c r="I43"/>
      <c r="J43"/>
      <c r="K43"/>
      <c r="L43"/>
      <c r="M43"/>
      <c r="N43"/>
      <c r="O43"/>
      <c r="P43"/>
      <c r="Q43"/>
      <c r="R43"/>
      <c r="S43"/>
      <c r="T43"/>
      <c r="U43"/>
      <c r="V43"/>
      <c r="W43"/>
      <c r="X43"/>
      <c r="Y43"/>
      <c r="Z43"/>
      <c r="AK43"/>
      <c r="AL43"/>
      <c r="AM43"/>
      <c r="AZ43" s="31"/>
      <c r="BA43" s="31"/>
    </row>
    <row r="44" spans="1:53" s="19" customFormat="1" x14ac:dyDescent="0.25">
      <c r="A44"/>
      <c r="B44"/>
      <c r="C44"/>
      <c r="D44"/>
      <c r="E44"/>
      <c r="F44"/>
      <c r="G44"/>
      <c r="H44"/>
      <c r="I44"/>
      <c r="J44"/>
      <c r="K44"/>
      <c r="L44"/>
      <c r="M44"/>
      <c r="N44"/>
      <c r="O44"/>
      <c r="P44"/>
      <c r="Q44"/>
      <c r="R44"/>
      <c r="S44"/>
      <c r="T44"/>
      <c r="U44"/>
      <c r="V44"/>
      <c r="W44"/>
      <c r="X44"/>
      <c r="Y44"/>
      <c r="Z44"/>
      <c r="AK44"/>
      <c r="AL44"/>
      <c r="AM44"/>
      <c r="AZ44" s="31"/>
      <c r="BA44" s="31"/>
    </row>
    <row r="45" spans="1:53" s="19" customFormat="1" x14ac:dyDescent="0.25">
      <c r="A45"/>
      <c r="B45"/>
      <c r="C45"/>
      <c r="D45"/>
      <c r="E45"/>
      <c r="F45"/>
      <c r="G45"/>
      <c r="H45"/>
      <c r="I45"/>
      <c r="J45"/>
      <c r="K45"/>
      <c r="L45"/>
      <c r="M45"/>
      <c r="N45"/>
      <c r="O45"/>
      <c r="P45"/>
      <c r="Q45"/>
      <c r="R45"/>
      <c r="S45"/>
      <c r="T45"/>
      <c r="U45"/>
      <c r="V45"/>
      <c r="W45"/>
      <c r="X45"/>
      <c r="Y45"/>
      <c r="Z45"/>
      <c r="AK45"/>
      <c r="AL45"/>
      <c r="AM45"/>
      <c r="AZ45" s="31"/>
      <c r="BA45" s="31"/>
    </row>
    <row r="46" spans="1:53" s="19" customFormat="1" x14ac:dyDescent="0.25">
      <c r="A46"/>
      <c r="B46"/>
      <c r="C46"/>
      <c r="D46"/>
      <c r="E46"/>
      <c r="F46"/>
      <c r="G46"/>
      <c r="H46"/>
      <c r="I46"/>
      <c r="J46"/>
      <c r="K46"/>
      <c r="L46"/>
      <c r="M46"/>
      <c r="N46"/>
      <c r="O46"/>
      <c r="P46"/>
      <c r="Q46"/>
      <c r="R46"/>
      <c r="S46"/>
      <c r="T46"/>
      <c r="U46"/>
      <c r="V46"/>
      <c r="W46"/>
      <c r="X46"/>
      <c r="Y46"/>
      <c r="Z46"/>
      <c r="AK46"/>
      <c r="AL46"/>
      <c r="AM46"/>
      <c r="AZ46" s="31"/>
      <c r="BA46" s="31"/>
    </row>
    <row r="47" spans="1:53" s="19" customFormat="1" x14ac:dyDescent="0.25">
      <c r="A47"/>
      <c r="B47"/>
      <c r="C47"/>
      <c r="D47"/>
      <c r="E47"/>
      <c r="F47"/>
      <c r="G47"/>
      <c r="H47"/>
      <c r="I47"/>
      <c r="J47"/>
      <c r="K47"/>
      <c r="L47"/>
      <c r="M47"/>
      <c r="N47"/>
      <c r="O47"/>
      <c r="P47"/>
      <c r="Q47"/>
      <c r="R47"/>
      <c r="S47"/>
      <c r="T47"/>
      <c r="U47"/>
      <c r="V47"/>
      <c r="W47"/>
      <c r="X47"/>
      <c r="Y47"/>
      <c r="Z47"/>
      <c r="AK47"/>
      <c r="AL47"/>
      <c r="AM47"/>
      <c r="AZ47" s="31"/>
      <c r="BA47" s="31"/>
    </row>
    <row r="48" spans="1:53" s="19" customFormat="1" x14ac:dyDescent="0.25">
      <c r="A48"/>
      <c r="B48"/>
      <c r="C48"/>
      <c r="D48"/>
      <c r="E48"/>
      <c r="F48"/>
      <c r="G48"/>
      <c r="H48"/>
      <c r="I48"/>
      <c r="J48"/>
      <c r="K48"/>
      <c r="L48"/>
      <c r="M48"/>
      <c r="N48"/>
      <c r="O48"/>
      <c r="P48"/>
      <c r="Q48"/>
      <c r="R48"/>
      <c r="S48"/>
      <c r="T48"/>
      <c r="U48"/>
      <c r="V48"/>
      <c r="W48"/>
      <c r="X48"/>
      <c r="Y48"/>
      <c r="Z48"/>
      <c r="AK48"/>
      <c r="AL48"/>
      <c r="AM48"/>
      <c r="AZ48" s="31"/>
      <c r="BA48" s="31"/>
    </row>
    <row r="49" spans="1:53" s="19" customFormat="1" x14ac:dyDescent="0.25">
      <c r="A49"/>
      <c r="B49"/>
      <c r="C49"/>
      <c r="D49"/>
      <c r="E49"/>
      <c r="F49"/>
      <c r="G49"/>
      <c r="H49"/>
      <c r="I49"/>
      <c r="J49"/>
      <c r="K49"/>
      <c r="L49"/>
      <c r="M49"/>
      <c r="N49"/>
      <c r="O49"/>
      <c r="P49"/>
      <c r="Q49"/>
      <c r="R49"/>
      <c r="S49"/>
      <c r="T49"/>
      <c r="U49"/>
      <c r="V49"/>
      <c r="W49"/>
      <c r="X49"/>
      <c r="Y49"/>
      <c r="Z49"/>
      <c r="AK49"/>
      <c r="AL49"/>
      <c r="AZ49" s="31"/>
      <c r="BA49" s="31"/>
    </row>
    <row r="50" spans="1:53" s="19" customFormat="1" x14ac:dyDescent="0.25">
      <c r="A50"/>
      <c r="B50"/>
      <c r="C50"/>
      <c r="D50"/>
      <c r="E50"/>
      <c r="F50"/>
      <c r="G50"/>
      <c r="H50"/>
      <c r="I50"/>
      <c r="J50"/>
      <c r="K50"/>
      <c r="L50"/>
      <c r="M50"/>
      <c r="N50"/>
      <c r="O50"/>
      <c r="P50"/>
      <c r="Q50"/>
      <c r="R50"/>
      <c r="S50"/>
      <c r="T50"/>
      <c r="U50"/>
      <c r="V50"/>
      <c r="W50"/>
      <c r="X50"/>
      <c r="Y50"/>
      <c r="Z50"/>
      <c r="AK50"/>
      <c r="AL50"/>
      <c r="AZ50" s="31"/>
      <c r="BA50" s="31"/>
    </row>
    <row r="51" spans="1:53" s="19" customFormat="1" x14ac:dyDescent="0.25">
      <c r="A51"/>
      <c r="B51"/>
      <c r="C51"/>
      <c r="D51"/>
      <c r="E51"/>
      <c r="F51"/>
      <c r="G51"/>
      <c r="H51"/>
      <c r="I51"/>
      <c r="J51"/>
      <c r="K51"/>
      <c r="L51"/>
      <c r="M51"/>
      <c r="N51"/>
      <c r="O51"/>
      <c r="P51"/>
      <c r="Q51"/>
      <c r="R51"/>
      <c r="S51"/>
      <c r="T51"/>
      <c r="U51"/>
      <c r="V51"/>
      <c r="W51"/>
      <c r="X51"/>
      <c r="Y51"/>
      <c r="Z51"/>
      <c r="AK51"/>
      <c r="AL51"/>
      <c r="AZ51" s="31"/>
      <c r="BA51" s="31"/>
    </row>
    <row r="52" spans="1:53" s="19" customFormat="1" x14ac:dyDescent="0.25">
      <c r="A52"/>
      <c r="B52"/>
      <c r="C52"/>
      <c r="D52"/>
      <c r="E52"/>
      <c r="F52"/>
      <c r="G52"/>
      <c r="H52"/>
      <c r="I52"/>
      <c r="J52"/>
      <c r="K52"/>
      <c r="L52"/>
      <c r="M52"/>
      <c r="N52"/>
      <c r="O52"/>
      <c r="P52"/>
      <c r="Q52"/>
      <c r="R52"/>
      <c r="S52"/>
      <c r="T52"/>
      <c r="U52"/>
      <c r="V52"/>
      <c r="W52"/>
      <c r="X52"/>
      <c r="Y52"/>
      <c r="Z52"/>
      <c r="AK52"/>
      <c r="AL52"/>
      <c r="AZ52" s="31"/>
      <c r="BA52" s="31"/>
    </row>
    <row r="53" spans="1:53" s="19" customFormat="1" x14ac:dyDescent="0.25">
      <c r="A53"/>
      <c r="B53"/>
      <c r="C53"/>
      <c r="D53"/>
      <c r="E53"/>
      <c r="F53"/>
      <c r="G53"/>
      <c r="H53"/>
      <c r="I53"/>
      <c r="J53"/>
      <c r="K53"/>
      <c r="L53"/>
      <c r="M53"/>
      <c r="N53"/>
      <c r="O53"/>
      <c r="P53"/>
      <c r="Q53"/>
      <c r="R53"/>
      <c r="S53"/>
      <c r="T53"/>
      <c r="U53"/>
      <c r="V53"/>
      <c r="W53"/>
      <c r="X53"/>
      <c r="Y53"/>
      <c r="Z53"/>
      <c r="AK53"/>
      <c r="AL53"/>
      <c r="AZ53" s="31"/>
      <c r="BA53" s="31"/>
    </row>
    <row r="54" spans="1:53" s="19" customFormat="1" x14ac:dyDescent="0.25">
      <c r="A54"/>
      <c r="B54"/>
      <c r="C54"/>
      <c r="D54"/>
      <c r="E54"/>
      <c r="F54"/>
      <c r="G54"/>
      <c r="H54"/>
      <c r="I54"/>
      <c r="J54"/>
      <c r="K54"/>
      <c r="L54"/>
      <c r="M54"/>
      <c r="N54"/>
      <c r="O54"/>
      <c r="P54"/>
      <c r="Q54"/>
      <c r="R54"/>
      <c r="S54"/>
      <c r="T54"/>
      <c r="U54"/>
      <c r="V54"/>
      <c r="W54"/>
      <c r="X54"/>
      <c r="Y54"/>
      <c r="Z54"/>
      <c r="AK54"/>
      <c r="AL54"/>
      <c r="AZ54" s="31"/>
      <c r="BA54" s="31"/>
    </row>
    <row r="55" spans="1:53" s="19" customFormat="1" x14ac:dyDescent="0.25">
      <c r="A55"/>
      <c r="B55"/>
      <c r="C55"/>
      <c r="D55"/>
      <c r="E55"/>
      <c r="F55"/>
      <c r="G55"/>
      <c r="H55"/>
      <c r="I55"/>
      <c r="J55"/>
      <c r="K55"/>
      <c r="L55"/>
      <c r="M55"/>
      <c r="N55"/>
      <c r="O55"/>
      <c r="P55"/>
      <c r="Q55"/>
      <c r="R55"/>
      <c r="S55"/>
      <c r="T55"/>
      <c r="U55"/>
      <c r="V55"/>
      <c r="W55"/>
      <c r="X55"/>
      <c r="Y55"/>
      <c r="Z55"/>
      <c r="AK55"/>
      <c r="AL55"/>
      <c r="AZ55" s="31"/>
      <c r="BA55" s="31"/>
    </row>
    <row r="56" spans="1:53" s="19" customFormat="1" x14ac:dyDescent="0.25">
      <c r="A56"/>
      <c r="B56"/>
      <c r="C56"/>
      <c r="D56"/>
      <c r="E56"/>
      <c r="F56"/>
      <c r="G56"/>
      <c r="H56"/>
      <c r="I56"/>
      <c r="J56"/>
      <c r="K56"/>
      <c r="L56"/>
      <c r="M56"/>
      <c r="N56"/>
      <c r="O56"/>
      <c r="P56"/>
      <c r="Q56"/>
      <c r="R56"/>
      <c r="S56"/>
      <c r="T56"/>
      <c r="U56"/>
      <c r="V56"/>
      <c r="W56"/>
      <c r="X56"/>
      <c r="Y56"/>
      <c r="Z56"/>
      <c r="AK56"/>
      <c r="AL56"/>
      <c r="AZ56" s="31"/>
      <c r="BA56" s="31"/>
    </row>
    <row r="57" spans="1:53" s="19" customFormat="1" x14ac:dyDescent="0.25">
      <c r="A57"/>
      <c r="B57"/>
      <c r="C57"/>
      <c r="D57"/>
      <c r="E57"/>
      <c r="F57"/>
      <c r="G57"/>
      <c r="H57"/>
      <c r="I57"/>
      <c r="J57"/>
      <c r="K57"/>
      <c r="L57"/>
      <c r="M57"/>
      <c r="N57"/>
      <c r="O57"/>
      <c r="P57"/>
      <c r="Q57"/>
      <c r="R57"/>
      <c r="S57"/>
      <c r="T57"/>
      <c r="U57"/>
      <c r="V57"/>
      <c r="W57"/>
      <c r="X57"/>
      <c r="Y57"/>
      <c r="Z57"/>
      <c r="AK57"/>
      <c r="AL57"/>
      <c r="AZ57" s="31"/>
      <c r="BA57" s="31"/>
    </row>
    <row r="58" spans="1:53" s="19" customFormat="1" x14ac:dyDescent="0.25">
      <c r="A58"/>
      <c r="B58"/>
      <c r="C58"/>
      <c r="D58"/>
      <c r="E58"/>
      <c r="F58"/>
      <c r="G58"/>
      <c r="H58"/>
      <c r="I58"/>
      <c r="J58"/>
      <c r="K58"/>
      <c r="L58"/>
      <c r="M58"/>
      <c r="N58"/>
      <c r="O58"/>
      <c r="P58"/>
      <c r="Q58"/>
      <c r="R58"/>
      <c r="S58"/>
      <c r="T58"/>
      <c r="U58"/>
      <c r="V58"/>
      <c r="W58"/>
      <c r="X58"/>
      <c r="Y58"/>
      <c r="Z58"/>
      <c r="AK58"/>
      <c r="AL58"/>
      <c r="AZ58" s="31"/>
      <c r="BA58" s="31"/>
    </row>
    <row r="59" spans="1:53" s="19" customFormat="1" x14ac:dyDescent="0.25">
      <c r="A59"/>
      <c r="B59"/>
      <c r="C59"/>
      <c r="D59"/>
      <c r="E59"/>
      <c r="F59"/>
      <c r="G59"/>
      <c r="H59"/>
      <c r="I59"/>
      <c r="J59"/>
      <c r="K59"/>
      <c r="L59"/>
      <c r="M59"/>
      <c r="N59"/>
      <c r="O59"/>
      <c r="P59"/>
      <c r="Q59"/>
      <c r="R59"/>
      <c r="S59"/>
      <c r="T59"/>
      <c r="U59"/>
      <c r="V59"/>
      <c r="W59"/>
      <c r="X59"/>
      <c r="Y59"/>
      <c r="Z59"/>
      <c r="AK59"/>
      <c r="AL59"/>
      <c r="AZ59" s="31"/>
      <c r="BA59" s="31"/>
    </row>
    <row r="60" spans="1:53" s="19" customFormat="1" x14ac:dyDescent="0.25">
      <c r="A60"/>
      <c r="B60"/>
      <c r="C60"/>
      <c r="D60"/>
      <c r="E60"/>
      <c r="F60"/>
      <c r="G60"/>
      <c r="H60"/>
      <c r="I60"/>
      <c r="J60"/>
      <c r="K60"/>
      <c r="L60"/>
      <c r="M60"/>
      <c r="N60"/>
      <c r="O60"/>
      <c r="P60"/>
      <c r="Q60"/>
      <c r="R60"/>
      <c r="S60"/>
      <c r="T60"/>
      <c r="U60"/>
      <c r="V60"/>
      <c r="W60"/>
      <c r="X60"/>
      <c r="Y60"/>
      <c r="Z60"/>
      <c r="AK60"/>
      <c r="AZ60" s="31"/>
      <c r="BA60" s="31"/>
    </row>
    <row r="61" spans="1:53" s="19" customFormat="1" x14ac:dyDescent="0.25">
      <c r="A61"/>
      <c r="B61"/>
      <c r="C61"/>
      <c r="D61"/>
      <c r="E61"/>
      <c r="F61"/>
      <c r="G61"/>
      <c r="H61"/>
      <c r="I61"/>
      <c r="J61"/>
      <c r="K61"/>
      <c r="L61"/>
      <c r="M61"/>
      <c r="N61"/>
      <c r="O61"/>
      <c r="P61"/>
      <c r="Q61"/>
      <c r="R61"/>
      <c r="S61"/>
      <c r="T61"/>
      <c r="U61"/>
      <c r="V61"/>
      <c r="W61"/>
      <c r="X61"/>
      <c r="Y61"/>
      <c r="Z61"/>
      <c r="AK61"/>
      <c r="AZ61" s="31"/>
      <c r="BA61" s="31"/>
    </row>
    <row r="62" spans="1:53" s="19" customFormat="1" x14ac:dyDescent="0.25">
      <c r="A62"/>
      <c r="B62"/>
      <c r="C62"/>
      <c r="D62"/>
      <c r="E62"/>
      <c r="F62"/>
      <c r="G62"/>
      <c r="H62"/>
      <c r="I62"/>
      <c r="J62"/>
      <c r="K62"/>
      <c r="L62"/>
      <c r="M62"/>
      <c r="N62"/>
      <c r="O62"/>
      <c r="P62"/>
      <c r="Q62"/>
      <c r="R62"/>
      <c r="S62"/>
      <c r="T62"/>
      <c r="U62"/>
      <c r="V62"/>
      <c r="W62"/>
      <c r="X62"/>
      <c r="Y62"/>
      <c r="Z62"/>
      <c r="AK62"/>
      <c r="AZ62" s="31"/>
      <c r="BA62" s="31"/>
    </row>
    <row r="63" spans="1:53" s="19" customFormat="1" x14ac:dyDescent="0.25">
      <c r="A63"/>
      <c r="B63"/>
      <c r="C63"/>
      <c r="D63"/>
      <c r="E63"/>
      <c r="F63"/>
      <c r="G63"/>
      <c r="H63"/>
      <c r="I63"/>
      <c r="J63"/>
      <c r="K63"/>
      <c r="L63"/>
      <c r="M63"/>
      <c r="N63"/>
      <c r="O63"/>
      <c r="P63"/>
      <c r="Q63"/>
      <c r="R63"/>
      <c r="S63"/>
      <c r="T63"/>
      <c r="U63"/>
      <c r="V63"/>
      <c r="W63"/>
      <c r="X63"/>
      <c r="Y63"/>
      <c r="Z63"/>
      <c r="AK63"/>
      <c r="AZ63" s="31"/>
      <c r="BA63" s="31"/>
    </row>
    <row r="64" spans="1:53" s="19" customFormat="1" x14ac:dyDescent="0.25">
      <c r="A64"/>
      <c r="B64"/>
      <c r="C64"/>
      <c r="D64"/>
      <c r="E64"/>
      <c r="F64"/>
      <c r="G64"/>
      <c r="H64"/>
      <c r="I64"/>
      <c r="J64"/>
      <c r="K64"/>
      <c r="L64"/>
      <c r="M64"/>
      <c r="N64"/>
      <c r="O64"/>
      <c r="P64"/>
      <c r="Q64"/>
      <c r="R64"/>
      <c r="S64"/>
      <c r="T64"/>
      <c r="U64"/>
      <c r="V64"/>
      <c r="W64"/>
      <c r="X64"/>
      <c r="Y64"/>
      <c r="Z64"/>
      <c r="AK64"/>
      <c r="AZ64" s="31"/>
      <c r="BA64" s="31"/>
    </row>
    <row r="65" spans="1:53" s="19" customFormat="1" x14ac:dyDescent="0.25">
      <c r="A65"/>
      <c r="B65"/>
      <c r="C65"/>
      <c r="D65"/>
      <c r="E65"/>
      <c r="F65"/>
      <c r="G65"/>
      <c r="H65"/>
      <c r="I65"/>
      <c r="J65"/>
      <c r="K65"/>
      <c r="L65"/>
      <c r="M65"/>
      <c r="N65"/>
      <c r="O65"/>
      <c r="P65"/>
      <c r="Q65"/>
      <c r="R65"/>
      <c r="S65"/>
      <c r="T65"/>
      <c r="U65"/>
      <c r="V65"/>
      <c r="W65"/>
      <c r="X65"/>
      <c r="Y65"/>
      <c r="Z65"/>
      <c r="AK65"/>
      <c r="AZ65" s="31"/>
      <c r="BA65" s="31"/>
    </row>
    <row r="66" spans="1:53" s="19" customFormat="1" x14ac:dyDescent="0.25">
      <c r="A66"/>
      <c r="B66"/>
      <c r="C66"/>
      <c r="D66"/>
      <c r="E66"/>
      <c r="F66"/>
      <c r="G66"/>
      <c r="H66"/>
      <c r="I66"/>
      <c r="J66"/>
      <c r="K66"/>
      <c r="L66"/>
      <c r="M66"/>
      <c r="N66"/>
      <c r="O66"/>
      <c r="P66"/>
      <c r="Q66"/>
      <c r="R66"/>
      <c r="S66"/>
      <c r="T66"/>
      <c r="U66"/>
      <c r="V66"/>
      <c r="W66"/>
      <c r="X66"/>
      <c r="Y66"/>
      <c r="Z66"/>
      <c r="AK66"/>
      <c r="AZ66" s="31"/>
      <c r="BA66" s="31"/>
    </row>
    <row r="67" spans="1:53" s="19" customFormat="1" x14ac:dyDescent="0.25">
      <c r="A67"/>
      <c r="B67"/>
      <c r="C67"/>
      <c r="D67"/>
      <c r="E67"/>
      <c r="F67"/>
      <c r="G67"/>
      <c r="H67"/>
      <c r="I67"/>
      <c r="J67"/>
      <c r="K67"/>
      <c r="L67"/>
      <c r="M67"/>
      <c r="N67"/>
      <c r="O67"/>
      <c r="P67"/>
      <c r="Q67"/>
      <c r="R67"/>
      <c r="S67"/>
      <c r="T67"/>
      <c r="U67"/>
      <c r="V67"/>
      <c r="W67"/>
      <c r="X67"/>
      <c r="Y67"/>
      <c r="Z67"/>
      <c r="AK67"/>
      <c r="AZ67" s="31"/>
      <c r="BA67" s="31"/>
    </row>
    <row r="68" spans="1:53" s="19" customFormat="1" x14ac:dyDescent="0.25">
      <c r="A68"/>
      <c r="B68"/>
      <c r="C68"/>
      <c r="D68"/>
      <c r="E68"/>
      <c r="F68"/>
      <c r="G68"/>
      <c r="H68"/>
      <c r="I68"/>
      <c r="J68"/>
      <c r="K68"/>
      <c r="L68"/>
      <c r="M68"/>
      <c r="N68"/>
      <c r="O68"/>
      <c r="P68"/>
      <c r="Q68"/>
      <c r="R68"/>
      <c r="S68"/>
      <c r="T68"/>
      <c r="U68"/>
      <c r="V68"/>
      <c r="W68"/>
      <c r="X68"/>
      <c r="Y68"/>
      <c r="Z68"/>
      <c r="AK68"/>
      <c r="AZ68" s="31"/>
      <c r="BA68" s="31"/>
    </row>
    <row r="69" spans="1:53" s="19" customFormat="1" x14ac:dyDescent="0.25">
      <c r="A69"/>
      <c r="B69"/>
      <c r="C69"/>
      <c r="D69"/>
      <c r="E69"/>
      <c r="F69"/>
      <c r="G69"/>
      <c r="H69"/>
      <c r="I69"/>
      <c r="J69"/>
      <c r="K69"/>
      <c r="L69"/>
      <c r="M69"/>
      <c r="N69"/>
      <c r="O69"/>
      <c r="P69"/>
      <c r="Q69"/>
      <c r="R69"/>
      <c r="S69"/>
      <c r="T69"/>
      <c r="U69"/>
      <c r="V69"/>
      <c r="W69"/>
      <c r="X69"/>
      <c r="Y69"/>
      <c r="Z69"/>
      <c r="AK69"/>
      <c r="AZ69" s="31"/>
      <c r="BA69" s="31"/>
    </row>
    <row r="70" spans="1:53" s="19" customFormat="1" x14ac:dyDescent="0.25">
      <c r="A70"/>
      <c r="B70"/>
      <c r="C70"/>
      <c r="D70"/>
      <c r="E70"/>
      <c r="F70"/>
      <c r="G70"/>
      <c r="H70"/>
      <c r="I70"/>
      <c r="J70"/>
      <c r="K70"/>
      <c r="L70"/>
      <c r="M70"/>
      <c r="N70"/>
      <c r="O70"/>
      <c r="P70"/>
      <c r="Q70"/>
      <c r="R70"/>
      <c r="S70"/>
      <c r="T70"/>
      <c r="U70"/>
      <c r="V70"/>
      <c r="W70"/>
      <c r="X70"/>
      <c r="Y70"/>
      <c r="Z70"/>
      <c r="AK70"/>
      <c r="AZ70" s="31"/>
      <c r="BA70" s="31"/>
    </row>
    <row r="71" spans="1:53" s="19" customFormat="1" x14ac:dyDescent="0.25">
      <c r="A71"/>
      <c r="B71"/>
      <c r="C71"/>
      <c r="D71"/>
      <c r="E71"/>
      <c r="F71"/>
      <c r="G71"/>
      <c r="H71"/>
      <c r="I71"/>
      <c r="J71"/>
      <c r="K71"/>
      <c r="L71"/>
      <c r="M71"/>
      <c r="N71"/>
      <c r="O71"/>
      <c r="P71"/>
      <c r="Q71"/>
      <c r="R71"/>
      <c r="S71"/>
      <c r="T71"/>
      <c r="U71"/>
      <c r="V71"/>
      <c r="W71"/>
      <c r="X71"/>
      <c r="Y71"/>
      <c r="Z71"/>
      <c r="AZ71" s="31"/>
      <c r="BA71" s="31"/>
    </row>
    <row r="72" spans="1:53" s="19" customFormat="1" x14ac:dyDescent="0.25">
      <c r="A72"/>
      <c r="B72"/>
      <c r="C72"/>
      <c r="D72"/>
      <c r="E72"/>
      <c r="F72"/>
      <c r="G72"/>
      <c r="H72"/>
      <c r="I72"/>
      <c r="J72"/>
      <c r="K72"/>
      <c r="L72"/>
      <c r="M72"/>
      <c r="N72"/>
      <c r="O72"/>
      <c r="P72"/>
      <c r="Q72"/>
      <c r="R72"/>
      <c r="S72"/>
      <c r="T72"/>
      <c r="U72"/>
      <c r="V72"/>
      <c r="W72"/>
      <c r="X72"/>
      <c r="Y72"/>
      <c r="Z72"/>
      <c r="AZ72" s="31"/>
      <c r="BA72" s="31"/>
    </row>
    <row r="73" spans="1:53" s="19" customFormat="1" x14ac:dyDescent="0.25">
      <c r="A73"/>
      <c r="B73"/>
      <c r="C73"/>
      <c r="D73"/>
      <c r="E73"/>
      <c r="F73"/>
      <c r="G73"/>
      <c r="H73"/>
      <c r="I73"/>
      <c r="J73"/>
      <c r="K73"/>
      <c r="L73"/>
      <c r="M73"/>
      <c r="N73"/>
      <c r="O73"/>
      <c r="P73"/>
      <c r="Q73"/>
      <c r="R73"/>
      <c r="S73"/>
      <c r="T73"/>
      <c r="U73"/>
      <c r="V73"/>
      <c r="W73"/>
      <c r="X73"/>
      <c r="Y73"/>
      <c r="Z73"/>
      <c r="AZ73" s="31"/>
      <c r="BA73" s="31"/>
    </row>
    <row r="74" spans="1:53" s="19" customFormat="1" x14ac:dyDescent="0.25">
      <c r="A74"/>
      <c r="B74"/>
      <c r="C74"/>
      <c r="D74"/>
      <c r="E74"/>
      <c r="F74"/>
      <c r="G74"/>
      <c r="H74"/>
      <c r="I74"/>
      <c r="J74"/>
      <c r="K74"/>
      <c r="L74"/>
      <c r="M74"/>
      <c r="N74"/>
      <c r="O74"/>
      <c r="P74"/>
      <c r="Q74"/>
      <c r="R74"/>
      <c r="S74"/>
      <c r="T74"/>
      <c r="U74"/>
      <c r="V74"/>
      <c r="W74"/>
      <c r="X74"/>
      <c r="Y74"/>
      <c r="Z74"/>
      <c r="AZ74" s="31"/>
      <c r="BA74" s="31"/>
    </row>
    <row r="75" spans="1:53" s="19" customFormat="1" x14ac:dyDescent="0.25">
      <c r="A75"/>
      <c r="B75"/>
      <c r="C75"/>
      <c r="D75"/>
      <c r="E75"/>
      <c r="F75"/>
      <c r="G75"/>
      <c r="H75"/>
      <c r="I75"/>
      <c r="J75"/>
      <c r="K75"/>
      <c r="L75"/>
      <c r="M75"/>
      <c r="N75"/>
      <c r="O75"/>
      <c r="P75"/>
      <c r="Q75"/>
      <c r="R75"/>
      <c r="S75"/>
      <c r="T75"/>
      <c r="U75"/>
      <c r="V75"/>
      <c r="W75"/>
      <c r="X75"/>
      <c r="Y75"/>
      <c r="Z75"/>
      <c r="AZ75" s="31"/>
      <c r="BA75" s="31"/>
    </row>
    <row r="76" spans="1:53" s="19" customFormat="1" x14ac:dyDescent="0.25">
      <c r="A76"/>
      <c r="B76"/>
      <c r="C76"/>
      <c r="D76"/>
      <c r="E76"/>
      <c r="F76"/>
      <c r="G76"/>
      <c r="H76"/>
      <c r="I76"/>
      <c r="J76"/>
      <c r="K76"/>
      <c r="L76"/>
      <c r="M76"/>
      <c r="N76"/>
      <c r="O76"/>
      <c r="P76"/>
      <c r="Q76"/>
      <c r="R76"/>
      <c r="S76"/>
      <c r="T76"/>
      <c r="U76"/>
      <c r="V76"/>
      <c r="W76"/>
      <c r="X76"/>
      <c r="Y76"/>
      <c r="Z76"/>
      <c r="AZ76" s="31"/>
      <c r="BA76" s="31"/>
    </row>
    <row r="77" spans="1:53" s="19" customFormat="1" x14ac:dyDescent="0.25">
      <c r="A77"/>
      <c r="B77"/>
      <c r="C77"/>
      <c r="D77"/>
      <c r="E77"/>
      <c r="F77"/>
      <c r="G77"/>
      <c r="H77"/>
      <c r="I77"/>
      <c r="J77"/>
      <c r="K77"/>
      <c r="L77"/>
      <c r="M77"/>
      <c r="N77"/>
      <c r="O77"/>
      <c r="P77"/>
      <c r="Q77"/>
      <c r="R77"/>
      <c r="S77"/>
      <c r="T77"/>
      <c r="U77"/>
      <c r="V77"/>
      <c r="W77"/>
      <c r="X77"/>
      <c r="Y77"/>
      <c r="Z77"/>
      <c r="AZ77" s="31"/>
      <c r="BA77" s="31"/>
    </row>
    <row r="78" spans="1:53" s="19" customFormat="1" x14ac:dyDescent="0.25">
      <c r="A78"/>
      <c r="B78"/>
      <c r="C78"/>
      <c r="D78"/>
      <c r="E78"/>
      <c r="F78"/>
      <c r="G78"/>
      <c r="H78"/>
      <c r="I78"/>
      <c r="J78"/>
      <c r="K78"/>
      <c r="L78"/>
      <c r="M78"/>
      <c r="N78"/>
      <c r="O78"/>
      <c r="P78"/>
      <c r="Q78"/>
      <c r="R78"/>
      <c r="S78"/>
      <c r="T78"/>
      <c r="U78"/>
      <c r="V78"/>
      <c r="W78"/>
      <c r="X78"/>
      <c r="Y78"/>
      <c r="Z78"/>
      <c r="AZ78" s="31"/>
      <c r="BA78" s="31"/>
    </row>
    <row r="79" spans="1:53" s="19" customFormat="1" x14ac:dyDescent="0.25">
      <c r="A79"/>
      <c r="B79"/>
      <c r="C79"/>
      <c r="D79"/>
      <c r="E79"/>
      <c r="F79"/>
      <c r="G79"/>
      <c r="H79"/>
      <c r="I79"/>
      <c r="J79"/>
      <c r="K79"/>
      <c r="L79"/>
      <c r="M79"/>
      <c r="N79"/>
      <c r="O79"/>
      <c r="P79"/>
      <c r="Q79"/>
      <c r="R79"/>
      <c r="S79"/>
      <c r="T79"/>
      <c r="U79"/>
      <c r="V79"/>
      <c r="W79"/>
      <c r="X79"/>
      <c r="Y79"/>
      <c r="Z79"/>
      <c r="AZ79" s="31"/>
      <c r="BA79" s="31"/>
    </row>
    <row r="80" spans="1:53" s="19" customFormat="1" x14ac:dyDescent="0.25">
      <c r="A80"/>
      <c r="B80"/>
      <c r="C80"/>
      <c r="D80"/>
      <c r="E80"/>
      <c r="F80"/>
      <c r="G80"/>
      <c r="H80"/>
      <c r="I80"/>
      <c r="J80"/>
      <c r="K80"/>
      <c r="L80"/>
      <c r="M80"/>
      <c r="N80"/>
      <c r="O80"/>
      <c r="P80"/>
      <c r="Q80"/>
      <c r="R80"/>
      <c r="S80"/>
      <c r="T80"/>
      <c r="U80"/>
      <c r="V80"/>
      <c r="W80"/>
      <c r="X80"/>
      <c r="Y80"/>
      <c r="Z80"/>
      <c r="AZ80" s="31"/>
      <c r="BA80" s="31"/>
    </row>
    <row r="81" spans="1:53" s="19" customFormat="1" x14ac:dyDescent="0.25">
      <c r="A81"/>
      <c r="B81"/>
      <c r="C81"/>
      <c r="D81"/>
      <c r="E81"/>
      <c r="F81"/>
      <c r="G81"/>
      <c r="H81"/>
      <c r="I81"/>
      <c r="J81"/>
      <c r="K81"/>
      <c r="L81"/>
      <c r="M81"/>
      <c r="N81"/>
      <c r="O81"/>
      <c r="P81"/>
      <c r="Q81"/>
      <c r="R81"/>
      <c r="S81"/>
      <c r="T81"/>
      <c r="U81"/>
      <c r="V81"/>
      <c r="W81"/>
      <c r="X81"/>
      <c r="Y81"/>
      <c r="Z81"/>
      <c r="AZ81" s="31"/>
      <c r="BA81" s="31"/>
    </row>
    <row r="82" spans="1:53" s="19" customFormat="1" x14ac:dyDescent="0.25">
      <c r="A82"/>
      <c r="B82"/>
      <c r="C82"/>
      <c r="D82"/>
      <c r="E82"/>
      <c r="F82"/>
      <c r="G82"/>
      <c r="H82"/>
      <c r="I82"/>
      <c r="J82"/>
      <c r="K82"/>
      <c r="L82"/>
      <c r="M82"/>
      <c r="N82"/>
      <c r="O82"/>
      <c r="P82"/>
      <c r="Q82"/>
      <c r="R82"/>
      <c r="S82"/>
      <c r="T82"/>
      <c r="U82"/>
      <c r="V82"/>
      <c r="W82"/>
      <c r="X82"/>
      <c r="Y82"/>
      <c r="Z82"/>
      <c r="AZ82" s="31"/>
      <c r="BA82" s="31"/>
    </row>
    <row r="83" spans="1:53" s="19" customFormat="1" x14ac:dyDescent="0.25">
      <c r="A83"/>
      <c r="B83"/>
      <c r="C83"/>
      <c r="D83"/>
      <c r="E83"/>
      <c r="F83"/>
      <c r="G83"/>
      <c r="H83"/>
      <c r="I83"/>
      <c r="J83"/>
      <c r="K83"/>
      <c r="L83"/>
      <c r="M83"/>
      <c r="N83"/>
      <c r="O83"/>
      <c r="P83"/>
      <c r="Q83"/>
      <c r="R83"/>
      <c r="S83"/>
      <c r="T83"/>
      <c r="U83"/>
      <c r="V83"/>
      <c r="W83"/>
      <c r="X83"/>
      <c r="Y83"/>
      <c r="Z83"/>
      <c r="AZ83" s="31"/>
      <c r="BA83" s="31"/>
    </row>
    <row r="84" spans="1:53" s="19" customFormat="1" x14ac:dyDescent="0.25">
      <c r="A84"/>
      <c r="B84"/>
      <c r="C84"/>
      <c r="D84"/>
      <c r="E84"/>
      <c r="F84"/>
      <c r="G84"/>
      <c r="H84"/>
      <c r="I84"/>
      <c r="J84"/>
      <c r="K84"/>
      <c r="L84"/>
      <c r="M84"/>
      <c r="N84"/>
      <c r="O84"/>
      <c r="P84"/>
      <c r="Q84"/>
      <c r="R84"/>
      <c r="S84"/>
      <c r="T84"/>
      <c r="U84"/>
      <c r="V84"/>
      <c r="W84"/>
      <c r="X84"/>
      <c r="Y84"/>
      <c r="Z84"/>
      <c r="AZ84" s="31"/>
      <c r="BA84" s="31"/>
    </row>
    <row r="85" spans="1:53" s="19" customFormat="1" x14ac:dyDescent="0.25">
      <c r="A85"/>
      <c r="B85"/>
      <c r="C85"/>
      <c r="D85"/>
      <c r="E85"/>
      <c r="F85"/>
      <c r="G85"/>
      <c r="H85"/>
      <c r="I85"/>
      <c r="J85"/>
      <c r="K85"/>
      <c r="L85"/>
      <c r="M85"/>
      <c r="N85"/>
      <c r="O85"/>
      <c r="P85"/>
      <c r="Q85"/>
      <c r="R85"/>
      <c r="S85"/>
      <c r="T85"/>
      <c r="U85"/>
      <c r="V85"/>
      <c r="W85"/>
      <c r="X85"/>
      <c r="Y85"/>
      <c r="Z85"/>
      <c r="AZ85" s="31"/>
      <c r="BA85" s="31"/>
    </row>
    <row r="86" spans="1:53" s="19" customFormat="1" x14ac:dyDescent="0.25">
      <c r="A86"/>
      <c r="B86"/>
      <c r="C86"/>
      <c r="D86"/>
      <c r="E86"/>
      <c r="F86"/>
      <c r="G86"/>
      <c r="H86"/>
      <c r="I86"/>
      <c r="J86"/>
      <c r="K86"/>
      <c r="L86"/>
      <c r="M86"/>
      <c r="N86"/>
      <c r="O86"/>
      <c r="P86"/>
      <c r="Q86"/>
      <c r="R86"/>
      <c r="S86"/>
      <c r="T86"/>
      <c r="U86"/>
      <c r="V86"/>
      <c r="W86"/>
      <c r="X86"/>
      <c r="Y86"/>
      <c r="Z86"/>
      <c r="AZ86" s="31"/>
      <c r="BA86" s="31"/>
    </row>
    <row r="87" spans="1:53" s="19" customFormat="1" x14ac:dyDescent="0.25">
      <c r="A87"/>
      <c r="B87"/>
      <c r="C87"/>
      <c r="D87"/>
      <c r="E87"/>
      <c r="F87"/>
      <c r="G87"/>
      <c r="H87"/>
      <c r="I87"/>
      <c r="J87"/>
      <c r="K87"/>
      <c r="L87"/>
      <c r="M87"/>
      <c r="N87"/>
      <c r="O87"/>
      <c r="P87"/>
      <c r="Q87"/>
      <c r="R87"/>
      <c r="S87"/>
      <c r="T87"/>
      <c r="U87"/>
      <c r="V87"/>
      <c r="W87"/>
      <c r="X87"/>
      <c r="Y87"/>
      <c r="Z87"/>
      <c r="AZ87" s="31"/>
      <c r="BA87" s="31"/>
    </row>
    <row r="88" spans="1:53" s="19" customFormat="1" x14ac:dyDescent="0.25">
      <c r="A88"/>
      <c r="B88"/>
      <c r="C88"/>
      <c r="D88"/>
      <c r="E88"/>
      <c r="F88"/>
      <c r="G88"/>
      <c r="H88"/>
      <c r="I88"/>
      <c r="J88"/>
      <c r="K88"/>
      <c r="L88"/>
      <c r="M88"/>
      <c r="N88"/>
      <c r="O88"/>
      <c r="P88"/>
      <c r="Q88"/>
      <c r="R88"/>
      <c r="S88"/>
      <c r="T88"/>
      <c r="U88"/>
      <c r="V88"/>
      <c r="W88"/>
      <c r="X88"/>
      <c r="Y88"/>
      <c r="Z88"/>
      <c r="AZ88" s="31"/>
      <c r="BA88" s="31"/>
    </row>
    <row r="89" spans="1:53" s="19" customFormat="1" x14ac:dyDescent="0.25">
      <c r="A89"/>
      <c r="B89"/>
      <c r="C89"/>
      <c r="D89"/>
      <c r="E89"/>
      <c r="F89"/>
      <c r="G89"/>
      <c r="H89"/>
      <c r="I89"/>
      <c r="J89"/>
      <c r="K89"/>
      <c r="L89"/>
      <c r="M89"/>
      <c r="N89"/>
      <c r="O89"/>
      <c r="P89"/>
      <c r="Q89"/>
      <c r="R89"/>
      <c r="S89"/>
      <c r="T89"/>
      <c r="U89"/>
      <c r="V89"/>
      <c r="W89"/>
      <c r="X89"/>
      <c r="Y89"/>
      <c r="Z89"/>
      <c r="AZ89" s="31"/>
      <c r="BA89" s="31"/>
    </row>
    <row r="90" spans="1:53" s="19" customFormat="1" x14ac:dyDescent="0.25">
      <c r="A90"/>
      <c r="B90"/>
      <c r="C90"/>
      <c r="D90"/>
      <c r="E90"/>
      <c r="F90"/>
      <c r="G90"/>
      <c r="H90"/>
      <c r="I90"/>
      <c r="J90"/>
      <c r="K90"/>
      <c r="L90"/>
      <c r="M90"/>
      <c r="N90"/>
      <c r="O90"/>
      <c r="P90"/>
      <c r="Q90"/>
      <c r="R90"/>
      <c r="S90"/>
      <c r="T90"/>
      <c r="U90"/>
      <c r="V90"/>
      <c r="W90"/>
      <c r="X90"/>
      <c r="Y90"/>
      <c r="Z90"/>
      <c r="AZ90" s="31"/>
      <c r="BA90" s="31"/>
    </row>
    <row r="91" spans="1:53" s="19" customFormat="1" x14ac:dyDescent="0.25">
      <c r="A91"/>
      <c r="B91"/>
      <c r="C91"/>
      <c r="D91"/>
      <c r="E91"/>
      <c r="F91"/>
      <c r="G91"/>
      <c r="H91"/>
      <c r="I91"/>
      <c r="J91"/>
      <c r="K91"/>
      <c r="L91"/>
      <c r="M91"/>
      <c r="N91"/>
      <c r="O91"/>
      <c r="P91"/>
      <c r="Q91"/>
      <c r="R91"/>
      <c r="S91"/>
      <c r="T91"/>
      <c r="U91"/>
      <c r="V91"/>
      <c r="W91"/>
      <c r="X91"/>
      <c r="Y91"/>
      <c r="Z91"/>
      <c r="AZ91" s="31"/>
      <c r="BA91" s="31"/>
    </row>
    <row r="92" spans="1:53" s="19" customFormat="1" x14ac:dyDescent="0.25">
      <c r="A92"/>
      <c r="B92"/>
      <c r="C92"/>
      <c r="D92"/>
      <c r="E92"/>
      <c r="F92"/>
      <c r="G92"/>
      <c r="H92"/>
      <c r="I92"/>
      <c r="J92"/>
      <c r="K92"/>
      <c r="L92"/>
      <c r="M92"/>
      <c r="N92"/>
      <c r="O92"/>
      <c r="P92"/>
      <c r="Q92"/>
      <c r="R92"/>
      <c r="S92"/>
      <c r="T92"/>
      <c r="U92"/>
      <c r="V92"/>
      <c r="W92"/>
      <c r="X92"/>
      <c r="Y92"/>
      <c r="Z92"/>
      <c r="AZ92" s="31"/>
      <c r="BA92" s="31"/>
    </row>
    <row r="93" spans="1:53" s="19" customFormat="1" x14ac:dyDescent="0.25">
      <c r="A93"/>
      <c r="B93"/>
      <c r="C93"/>
      <c r="D93"/>
      <c r="E93"/>
      <c r="F93"/>
      <c r="G93"/>
      <c r="H93"/>
      <c r="I93"/>
      <c r="J93"/>
      <c r="K93"/>
      <c r="L93"/>
      <c r="M93"/>
      <c r="N93"/>
      <c r="O93"/>
      <c r="P93"/>
      <c r="Q93"/>
      <c r="R93"/>
      <c r="S93"/>
      <c r="T93"/>
      <c r="U93"/>
      <c r="V93"/>
      <c r="W93"/>
      <c r="X93"/>
      <c r="Y93"/>
      <c r="Z93"/>
      <c r="AZ93" s="31"/>
      <c r="BA93" s="31"/>
    </row>
    <row r="94" spans="1:53" s="19" customFormat="1" x14ac:dyDescent="0.25">
      <c r="A94"/>
      <c r="B94"/>
      <c r="C94"/>
      <c r="D94"/>
      <c r="E94"/>
      <c r="F94"/>
      <c r="G94"/>
      <c r="H94"/>
      <c r="I94"/>
      <c r="J94"/>
      <c r="K94"/>
      <c r="L94"/>
      <c r="M94"/>
      <c r="N94"/>
      <c r="O94"/>
      <c r="P94"/>
      <c r="Q94"/>
      <c r="R94"/>
      <c r="S94"/>
      <c r="T94"/>
      <c r="U94"/>
      <c r="V94"/>
      <c r="W94"/>
      <c r="X94"/>
      <c r="Y94"/>
      <c r="Z94"/>
      <c r="AZ94" s="31"/>
      <c r="BA94" s="31"/>
    </row>
    <row r="95" spans="1:53" s="19" customFormat="1" x14ac:dyDescent="0.25">
      <c r="A95"/>
      <c r="B95"/>
      <c r="C95"/>
      <c r="D95"/>
      <c r="E95"/>
      <c r="F95"/>
      <c r="G95"/>
      <c r="H95"/>
      <c r="I95"/>
      <c r="J95"/>
      <c r="K95"/>
      <c r="L95"/>
      <c r="M95"/>
      <c r="N95"/>
      <c r="O95"/>
      <c r="P95"/>
      <c r="Q95"/>
      <c r="R95"/>
      <c r="S95"/>
      <c r="T95"/>
      <c r="U95"/>
      <c r="V95"/>
      <c r="W95"/>
      <c r="X95"/>
      <c r="Y95"/>
      <c r="Z95"/>
      <c r="AZ95" s="31"/>
      <c r="BA95" s="31"/>
    </row>
    <row r="96" spans="1:53" s="19" customFormat="1" x14ac:dyDescent="0.25">
      <c r="A96"/>
      <c r="B96"/>
      <c r="C96"/>
      <c r="D96"/>
      <c r="E96"/>
      <c r="F96"/>
      <c r="G96"/>
      <c r="H96"/>
      <c r="I96"/>
      <c r="J96"/>
      <c r="K96"/>
      <c r="L96"/>
      <c r="M96"/>
      <c r="N96"/>
      <c r="O96"/>
      <c r="P96"/>
      <c r="Q96"/>
      <c r="R96"/>
      <c r="S96"/>
      <c r="T96"/>
      <c r="U96"/>
      <c r="V96"/>
      <c r="W96"/>
      <c r="X96"/>
      <c r="Y96"/>
      <c r="Z96"/>
      <c r="AZ96" s="31"/>
      <c r="BA96" s="31"/>
    </row>
    <row r="97" spans="1:53" s="19" customFormat="1" x14ac:dyDescent="0.25">
      <c r="A97"/>
      <c r="B97"/>
      <c r="C97"/>
      <c r="D97"/>
      <c r="E97"/>
      <c r="F97"/>
      <c r="G97"/>
      <c r="H97"/>
      <c r="I97"/>
      <c r="J97"/>
      <c r="K97"/>
      <c r="L97"/>
      <c r="M97"/>
      <c r="N97"/>
      <c r="O97"/>
      <c r="P97"/>
      <c r="Q97"/>
      <c r="R97"/>
      <c r="S97"/>
      <c r="T97"/>
      <c r="U97"/>
      <c r="V97"/>
      <c r="W97"/>
      <c r="X97"/>
      <c r="Y97"/>
      <c r="Z97"/>
      <c r="AZ97" s="31"/>
      <c r="BA97" s="31"/>
    </row>
    <row r="98" spans="1:53" s="19" customFormat="1" x14ac:dyDescent="0.25">
      <c r="A98"/>
      <c r="B98"/>
      <c r="C98"/>
      <c r="D98"/>
      <c r="E98"/>
      <c r="F98"/>
      <c r="G98"/>
      <c r="H98"/>
      <c r="I98"/>
      <c r="J98"/>
      <c r="K98"/>
      <c r="L98"/>
      <c r="M98"/>
      <c r="N98"/>
      <c r="O98"/>
      <c r="P98"/>
      <c r="Q98"/>
      <c r="R98"/>
      <c r="S98"/>
      <c r="T98"/>
      <c r="U98"/>
      <c r="V98"/>
      <c r="W98"/>
      <c r="X98"/>
      <c r="Y98"/>
      <c r="Z98"/>
      <c r="AZ98" s="31"/>
      <c r="BA98" s="31"/>
    </row>
    <row r="99" spans="1:53" s="19" customFormat="1" x14ac:dyDescent="0.25">
      <c r="A99"/>
      <c r="B99"/>
      <c r="C99"/>
      <c r="D99"/>
      <c r="E99"/>
      <c r="F99"/>
      <c r="G99"/>
      <c r="H99"/>
      <c r="I99"/>
      <c r="J99"/>
      <c r="K99"/>
      <c r="L99"/>
      <c r="M99"/>
      <c r="N99"/>
      <c r="O99"/>
      <c r="P99"/>
      <c r="Q99"/>
      <c r="R99"/>
      <c r="S99"/>
      <c r="T99"/>
      <c r="U99"/>
      <c r="V99"/>
      <c r="W99"/>
      <c r="X99"/>
      <c r="Y99"/>
      <c r="Z99"/>
      <c r="AZ99" s="31"/>
      <c r="BA99" s="31"/>
    </row>
    <row r="100" spans="1:53" s="19" customFormat="1" x14ac:dyDescent="0.25">
      <c r="A100"/>
      <c r="B100"/>
      <c r="C100"/>
      <c r="D100"/>
      <c r="E100"/>
      <c r="F100"/>
      <c r="G100"/>
      <c r="H100"/>
      <c r="I100"/>
      <c r="J100"/>
      <c r="K100"/>
      <c r="L100"/>
      <c r="M100"/>
      <c r="N100"/>
      <c r="O100"/>
      <c r="P100"/>
      <c r="Q100"/>
      <c r="R100"/>
      <c r="S100"/>
      <c r="T100"/>
      <c r="U100"/>
      <c r="V100"/>
      <c r="W100"/>
      <c r="X100"/>
      <c r="Y100"/>
      <c r="Z100"/>
      <c r="AZ100" s="31"/>
      <c r="BA100" s="31"/>
    </row>
    <row r="101" spans="1:53" s="19" customFormat="1" x14ac:dyDescent="0.25">
      <c r="A101"/>
      <c r="B101"/>
      <c r="C101"/>
      <c r="D101"/>
      <c r="E101"/>
      <c r="F101"/>
      <c r="G101"/>
      <c r="H101"/>
      <c r="I101"/>
      <c r="J101"/>
      <c r="K101"/>
      <c r="L101"/>
      <c r="M101"/>
      <c r="N101"/>
      <c r="O101"/>
      <c r="P101"/>
      <c r="Q101"/>
      <c r="R101"/>
      <c r="S101"/>
      <c r="T101"/>
      <c r="U101"/>
      <c r="V101"/>
      <c r="W101"/>
      <c r="X101"/>
      <c r="Y101"/>
      <c r="Z101"/>
      <c r="AZ101" s="31"/>
      <c r="BA101" s="31"/>
    </row>
    <row r="102" spans="1:53" s="19" customFormat="1" x14ac:dyDescent="0.25">
      <c r="A102"/>
      <c r="B102"/>
      <c r="C102"/>
      <c r="D102"/>
      <c r="E102"/>
      <c r="F102"/>
      <c r="G102"/>
      <c r="H102"/>
      <c r="I102"/>
      <c r="J102"/>
      <c r="K102"/>
      <c r="L102"/>
      <c r="M102"/>
      <c r="N102"/>
      <c r="O102"/>
      <c r="P102"/>
      <c r="Q102"/>
      <c r="R102"/>
      <c r="S102"/>
      <c r="T102"/>
      <c r="U102"/>
      <c r="V102"/>
      <c r="W102"/>
      <c r="X102"/>
      <c r="Y102"/>
      <c r="Z102"/>
      <c r="AZ102" s="31"/>
      <c r="BA102" s="31"/>
    </row>
    <row r="103" spans="1:53" s="19" customFormat="1" x14ac:dyDescent="0.25">
      <c r="A103"/>
      <c r="B103"/>
      <c r="C103"/>
      <c r="D103"/>
      <c r="E103"/>
      <c r="F103"/>
      <c r="G103"/>
      <c r="H103"/>
      <c r="I103"/>
      <c r="J103"/>
      <c r="K103"/>
      <c r="L103"/>
      <c r="M103"/>
      <c r="N103"/>
      <c r="O103"/>
      <c r="P103"/>
      <c r="Q103"/>
      <c r="R103"/>
      <c r="S103"/>
      <c r="T103"/>
      <c r="U103"/>
      <c r="V103"/>
      <c r="W103"/>
      <c r="X103"/>
      <c r="Y103"/>
      <c r="Z103"/>
      <c r="AZ103" s="31"/>
      <c r="BA103" s="31"/>
    </row>
    <row r="104" spans="1:53" s="19" customFormat="1" x14ac:dyDescent="0.25">
      <c r="A104"/>
      <c r="B104"/>
      <c r="C104"/>
      <c r="D104"/>
      <c r="E104"/>
      <c r="F104"/>
      <c r="G104"/>
      <c r="H104"/>
      <c r="I104"/>
      <c r="J104"/>
      <c r="K104"/>
      <c r="L104"/>
      <c r="M104"/>
      <c r="N104"/>
      <c r="O104"/>
      <c r="P104"/>
      <c r="Q104"/>
      <c r="R104"/>
      <c r="S104"/>
      <c r="T104"/>
      <c r="U104"/>
      <c r="V104"/>
      <c r="W104"/>
      <c r="X104"/>
      <c r="Y104"/>
      <c r="Z104"/>
      <c r="AZ104" s="31"/>
      <c r="BA104" s="31"/>
    </row>
    <row r="105" spans="1:53" s="19" customFormat="1" x14ac:dyDescent="0.25">
      <c r="A105"/>
      <c r="B105"/>
      <c r="C105"/>
      <c r="D105"/>
      <c r="E105"/>
      <c r="F105"/>
      <c r="G105"/>
      <c r="H105"/>
      <c r="I105"/>
      <c r="J105"/>
      <c r="K105"/>
      <c r="L105"/>
      <c r="M105"/>
      <c r="N105"/>
      <c r="O105"/>
      <c r="P105"/>
      <c r="Q105"/>
      <c r="R105"/>
      <c r="S105"/>
      <c r="T105"/>
      <c r="U105"/>
      <c r="V105"/>
      <c r="W105"/>
      <c r="X105"/>
      <c r="Y105"/>
      <c r="Z105"/>
      <c r="AZ105" s="31"/>
      <c r="BA105" s="31"/>
    </row>
    <row r="106" spans="1:53" s="19" customFormat="1" x14ac:dyDescent="0.25">
      <c r="A106"/>
      <c r="B106"/>
      <c r="C106"/>
      <c r="D106"/>
      <c r="E106"/>
      <c r="F106"/>
      <c r="G106"/>
      <c r="H106"/>
      <c r="I106"/>
      <c r="J106"/>
      <c r="K106"/>
      <c r="L106"/>
      <c r="M106"/>
      <c r="N106"/>
      <c r="O106"/>
      <c r="P106"/>
      <c r="Q106"/>
      <c r="R106"/>
      <c r="S106"/>
      <c r="T106"/>
      <c r="U106"/>
      <c r="V106"/>
      <c r="W106"/>
      <c r="X106"/>
      <c r="Y106"/>
      <c r="Z106"/>
      <c r="AZ106" s="31"/>
      <c r="BA106" s="31"/>
    </row>
    <row r="107" spans="1:53" s="19" customFormat="1" x14ac:dyDescent="0.25">
      <c r="A107"/>
      <c r="B107"/>
      <c r="C107"/>
      <c r="D107"/>
      <c r="E107"/>
      <c r="F107"/>
      <c r="G107"/>
      <c r="H107"/>
      <c r="I107"/>
      <c r="J107"/>
      <c r="K107"/>
      <c r="L107"/>
      <c r="M107"/>
      <c r="N107"/>
      <c r="O107"/>
      <c r="P107"/>
      <c r="Q107"/>
      <c r="R107"/>
      <c r="S107"/>
      <c r="T107"/>
      <c r="U107"/>
      <c r="V107"/>
      <c r="W107"/>
      <c r="X107"/>
      <c r="Y107"/>
      <c r="Z107"/>
      <c r="AZ107" s="31"/>
      <c r="BA107" s="31"/>
    </row>
    <row r="108" spans="1:53" s="19" customFormat="1" x14ac:dyDescent="0.25">
      <c r="A108"/>
      <c r="B108"/>
      <c r="C108"/>
      <c r="D108"/>
      <c r="E108"/>
      <c r="F108"/>
      <c r="G108"/>
      <c r="H108"/>
      <c r="I108"/>
      <c r="J108"/>
      <c r="K108"/>
      <c r="L108"/>
      <c r="M108"/>
      <c r="N108"/>
      <c r="O108"/>
      <c r="P108"/>
      <c r="Q108"/>
      <c r="R108"/>
      <c r="S108"/>
      <c r="T108"/>
      <c r="U108"/>
      <c r="V108"/>
      <c r="W108"/>
      <c r="X108"/>
      <c r="Y108"/>
      <c r="Z108"/>
      <c r="AZ108" s="31"/>
      <c r="BA108" s="31"/>
    </row>
    <row r="109" spans="1:53" s="19" customFormat="1" x14ac:dyDescent="0.25">
      <c r="A109"/>
      <c r="B109"/>
      <c r="C109"/>
      <c r="D109"/>
      <c r="E109"/>
      <c r="F109"/>
      <c r="G109"/>
      <c r="H109"/>
      <c r="I109"/>
      <c r="J109"/>
      <c r="K109"/>
      <c r="L109"/>
      <c r="M109"/>
      <c r="N109"/>
      <c r="O109"/>
      <c r="P109"/>
      <c r="Q109"/>
      <c r="R109"/>
      <c r="S109"/>
      <c r="T109"/>
      <c r="U109"/>
      <c r="V109"/>
      <c r="W109"/>
      <c r="X109"/>
      <c r="Y109"/>
      <c r="Z109"/>
      <c r="AZ109" s="31"/>
      <c r="BA109" s="31"/>
    </row>
    <row r="110" spans="1:53" s="19" customFormat="1" x14ac:dyDescent="0.25">
      <c r="A110"/>
      <c r="B110"/>
      <c r="C110"/>
      <c r="D110"/>
      <c r="E110"/>
      <c r="F110"/>
      <c r="G110"/>
      <c r="H110"/>
      <c r="I110"/>
      <c r="J110"/>
      <c r="K110"/>
      <c r="L110"/>
      <c r="M110"/>
      <c r="N110"/>
      <c r="O110"/>
      <c r="P110"/>
      <c r="Q110"/>
      <c r="R110"/>
      <c r="S110"/>
      <c r="T110"/>
      <c r="U110"/>
      <c r="V110"/>
      <c r="W110"/>
      <c r="X110"/>
      <c r="Y110"/>
      <c r="Z110"/>
      <c r="AZ110" s="31"/>
      <c r="BA110" s="31"/>
    </row>
    <row r="111" spans="1:53" s="19" customFormat="1" x14ac:dyDescent="0.25">
      <c r="A111"/>
      <c r="B111"/>
      <c r="C111"/>
      <c r="D111"/>
      <c r="E111"/>
      <c r="F111"/>
      <c r="G111"/>
      <c r="H111"/>
      <c r="I111"/>
      <c r="J111"/>
      <c r="K111"/>
      <c r="L111"/>
      <c r="M111"/>
      <c r="N111"/>
      <c r="O111"/>
      <c r="P111"/>
      <c r="Q111"/>
      <c r="R111"/>
      <c r="S111"/>
      <c r="T111"/>
      <c r="U111"/>
      <c r="V111"/>
      <c r="W111"/>
      <c r="X111"/>
      <c r="Y111"/>
      <c r="Z111"/>
      <c r="AZ111" s="31"/>
      <c r="BA111" s="31"/>
    </row>
    <row r="112" spans="1:53" s="19" customFormat="1" x14ac:dyDescent="0.25">
      <c r="A112"/>
      <c r="B112"/>
      <c r="C112"/>
      <c r="D112"/>
      <c r="E112"/>
      <c r="F112"/>
      <c r="G112"/>
      <c r="H112"/>
      <c r="I112"/>
      <c r="J112"/>
      <c r="K112"/>
      <c r="L112"/>
      <c r="M112"/>
      <c r="N112"/>
      <c r="O112"/>
      <c r="P112"/>
      <c r="Q112"/>
      <c r="R112"/>
      <c r="S112"/>
      <c r="T112"/>
      <c r="U112"/>
      <c r="V112"/>
      <c r="W112"/>
      <c r="X112"/>
      <c r="Y112"/>
      <c r="Z112"/>
      <c r="AZ112" s="31"/>
      <c r="BA112" s="31"/>
    </row>
    <row r="113" spans="1:53" s="19" customFormat="1" x14ac:dyDescent="0.25">
      <c r="A113"/>
      <c r="B113"/>
      <c r="C113"/>
      <c r="D113"/>
      <c r="E113"/>
      <c r="F113"/>
      <c r="G113"/>
      <c r="H113"/>
      <c r="I113"/>
      <c r="J113"/>
      <c r="K113"/>
      <c r="L113"/>
      <c r="M113"/>
      <c r="N113"/>
      <c r="O113"/>
      <c r="P113"/>
      <c r="Q113"/>
      <c r="R113"/>
      <c r="S113"/>
      <c r="T113"/>
      <c r="U113"/>
      <c r="V113"/>
      <c r="W113"/>
      <c r="X113"/>
      <c r="Y113"/>
      <c r="Z113"/>
      <c r="AZ113" s="31"/>
      <c r="BA113" s="31"/>
    </row>
    <row r="114" spans="1:53" s="19" customFormat="1" x14ac:dyDescent="0.25">
      <c r="A114"/>
      <c r="B114"/>
      <c r="C114"/>
      <c r="D114"/>
      <c r="E114"/>
      <c r="F114"/>
      <c r="G114"/>
      <c r="H114"/>
      <c r="I114"/>
      <c r="J114"/>
      <c r="K114"/>
      <c r="L114"/>
      <c r="M114"/>
      <c r="N114"/>
      <c r="O114"/>
      <c r="P114"/>
      <c r="Q114"/>
      <c r="R114"/>
      <c r="S114"/>
      <c r="T114"/>
      <c r="U114"/>
      <c r="V114"/>
      <c r="W114"/>
      <c r="X114"/>
      <c r="Y114"/>
      <c r="Z114"/>
      <c r="AZ114" s="31"/>
      <c r="BA114" s="31"/>
    </row>
    <row r="115" spans="1:53" s="19" customFormat="1" x14ac:dyDescent="0.25">
      <c r="A115"/>
      <c r="B115"/>
      <c r="C115"/>
      <c r="D115"/>
      <c r="E115"/>
      <c r="F115"/>
      <c r="G115"/>
      <c r="H115"/>
      <c r="I115"/>
      <c r="J115"/>
      <c r="K115"/>
      <c r="L115"/>
      <c r="M115"/>
      <c r="N115"/>
      <c r="O115"/>
      <c r="P115"/>
      <c r="Q115"/>
      <c r="R115"/>
      <c r="S115"/>
      <c r="T115"/>
      <c r="U115"/>
      <c r="V115"/>
      <c r="W115"/>
      <c r="X115"/>
      <c r="Y115"/>
      <c r="Z115"/>
      <c r="AZ115" s="31"/>
      <c r="BA115" s="31"/>
    </row>
    <row r="116" spans="1:53" s="19" customFormat="1" x14ac:dyDescent="0.25">
      <c r="A116"/>
      <c r="B116"/>
      <c r="C116"/>
      <c r="D116"/>
      <c r="E116"/>
      <c r="F116"/>
      <c r="G116"/>
      <c r="H116"/>
      <c r="I116"/>
      <c r="J116"/>
      <c r="K116"/>
      <c r="L116"/>
      <c r="M116"/>
      <c r="N116"/>
      <c r="O116"/>
      <c r="P116"/>
      <c r="Q116"/>
      <c r="R116"/>
      <c r="S116"/>
      <c r="T116"/>
      <c r="U116"/>
      <c r="V116"/>
      <c r="W116"/>
      <c r="X116"/>
      <c r="Y116"/>
      <c r="Z116"/>
      <c r="AZ116" s="31"/>
      <c r="BA116" s="31"/>
    </row>
    <row r="117" spans="1:53" s="19" customFormat="1" x14ac:dyDescent="0.25">
      <c r="A117"/>
      <c r="B117"/>
      <c r="C117"/>
      <c r="D117"/>
      <c r="E117"/>
      <c r="F117"/>
      <c r="G117"/>
      <c r="H117"/>
      <c r="I117"/>
      <c r="J117"/>
      <c r="K117"/>
      <c r="L117"/>
      <c r="M117"/>
      <c r="N117"/>
      <c r="O117"/>
      <c r="P117"/>
      <c r="Q117"/>
      <c r="R117"/>
      <c r="S117"/>
      <c r="T117"/>
      <c r="U117"/>
      <c r="V117"/>
      <c r="W117"/>
      <c r="X117"/>
      <c r="Y117"/>
      <c r="Z117"/>
      <c r="AZ117" s="31"/>
      <c r="BA117" s="31"/>
    </row>
    <row r="118" spans="1:53" s="19" customFormat="1" x14ac:dyDescent="0.25">
      <c r="A118"/>
      <c r="B118"/>
      <c r="C118"/>
      <c r="D118"/>
      <c r="E118"/>
      <c r="F118"/>
      <c r="G118"/>
      <c r="H118"/>
      <c r="I118"/>
      <c r="J118"/>
      <c r="K118"/>
      <c r="L118"/>
      <c r="M118"/>
      <c r="N118"/>
      <c r="O118"/>
      <c r="P118"/>
      <c r="Q118"/>
      <c r="R118"/>
      <c r="S118"/>
      <c r="T118"/>
      <c r="U118"/>
      <c r="V118"/>
      <c r="W118"/>
      <c r="X118"/>
      <c r="Y118"/>
      <c r="Z118"/>
      <c r="AZ118" s="31"/>
      <c r="BA118" s="31"/>
    </row>
    <row r="119" spans="1:53" s="19" customFormat="1" x14ac:dyDescent="0.25">
      <c r="A119"/>
      <c r="B119"/>
      <c r="C119"/>
      <c r="D119"/>
      <c r="E119"/>
      <c r="F119"/>
      <c r="G119"/>
      <c r="H119"/>
      <c r="I119"/>
      <c r="J119"/>
      <c r="K119"/>
      <c r="L119"/>
      <c r="M119"/>
      <c r="N119"/>
      <c r="O119"/>
      <c r="P119"/>
      <c r="Q119"/>
      <c r="R119"/>
      <c r="S119"/>
      <c r="T119"/>
      <c r="U119"/>
      <c r="V119"/>
      <c r="W119"/>
      <c r="X119"/>
      <c r="Y119"/>
      <c r="Z119"/>
      <c r="AZ119" s="31"/>
      <c r="BA119" s="31"/>
    </row>
    <row r="120" spans="1:53" s="19" customFormat="1" x14ac:dyDescent="0.25">
      <c r="A120"/>
      <c r="B120"/>
      <c r="C120"/>
      <c r="D120"/>
      <c r="E120"/>
      <c r="F120"/>
      <c r="G120"/>
      <c r="H120"/>
      <c r="I120"/>
      <c r="J120"/>
      <c r="K120"/>
      <c r="L120"/>
      <c r="M120"/>
      <c r="N120"/>
      <c r="O120"/>
      <c r="P120"/>
      <c r="Q120"/>
      <c r="R120"/>
      <c r="S120"/>
      <c r="T120"/>
      <c r="U120"/>
      <c r="V120"/>
      <c r="W120"/>
      <c r="X120"/>
      <c r="Y120"/>
      <c r="Z120"/>
      <c r="AZ120" s="31"/>
      <c r="BA120" s="31"/>
    </row>
    <row r="121" spans="1:53" s="19" customFormat="1" x14ac:dyDescent="0.25">
      <c r="A121"/>
      <c r="B121"/>
      <c r="C121"/>
      <c r="D121"/>
      <c r="E121"/>
      <c r="F121"/>
      <c r="G121"/>
      <c r="H121"/>
      <c r="I121"/>
      <c r="J121"/>
      <c r="K121"/>
      <c r="L121"/>
      <c r="M121"/>
      <c r="N121"/>
      <c r="O121"/>
      <c r="P121"/>
      <c r="Q121"/>
      <c r="R121"/>
      <c r="S121"/>
      <c r="T121"/>
      <c r="U121"/>
      <c r="V121"/>
      <c r="W121"/>
      <c r="X121"/>
      <c r="Y121"/>
      <c r="Z121"/>
      <c r="AZ121" s="31"/>
      <c r="BA121" s="31"/>
    </row>
    <row r="122" spans="1:53" s="19" customFormat="1" x14ac:dyDescent="0.25">
      <c r="A122"/>
      <c r="B122"/>
      <c r="C122"/>
      <c r="D122"/>
      <c r="E122"/>
      <c r="F122"/>
      <c r="G122"/>
      <c r="H122"/>
      <c r="I122"/>
      <c r="J122"/>
      <c r="K122"/>
      <c r="L122"/>
      <c r="M122"/>
      <c r="N122"/>
      <c r="O122"/>
      <c r="P122"/>
      <c r="Q122"/>
      <c r="R122"/>
      <c r="S122"/>
      <c r="T122"/>
      <c r="U122"/>
      <c r="V122"/>
      <c r="W122"/>
      <c r="X122"/>
      <c r="Y122"/>
      <c r="Z122"/>
      <c r="AZ122" s="31"/>
      <c r="BA122" s="31"/>
    </row>
    <row r="123" spans="1:53" s="19" customFormat="1" x14ac:dyDescent="0.25">
      <c r="A123"/>
      <c r="B123"/>
      <c r="C123"/>
      <c r="D123"/>
      <c r="E123"/>
      <c r="F123"/>
      <c r="G123"/>
      <c r="H123"/>
      <c r="I123"/>
      <c r="J123"/>
      <c r="K123"/>
      <c r="L123"/>
      <c r="M123"/>
      <c r="N123"/>
      <c r="O123"/>
      <c r="P123"/>
      <c r="Q123"/>
      <c r="R123"/>
      <c r="S123"/>
      <c r="T123"/>
      <c r="U123"/>
      <c r="V123"/>
      <c r="W123"/>
      <c r="X123"/>
      <c r="Y123"/>
      <c r="Z123"/>
      <c r="AZ123" s="31"/>
      <c r="BA123" s="31"/>
    </row>
    <row r="124" spans="1:53" s="19" customFormat="1" x14ac:dyDescent="0.25">
      <c r="A124"/>
      <c r="B124"/>
      <c r="C124"/>
      <c r="D124"/>
      <c r="E124"/>
      <c r="F124"/>
      <c r="G124"/>
      <c r="H124"/>
      <c r="I124"/>
      <c r="J124"/>
      <c r="K124"/>
      <c r="L124"/>
      <c r="M124"/>
      <c r="N124"/>
      <c r="O124"/>
      <c r="P124"/>
      <c r="Q124"/>
      <c r="R124"/>
      <c r="S124"/>
      <c r="T124"/>
      <c r="U124"/>
      <c r="V124"/>
      <c r="W124"/>
      <c r="X124"/>
      <c r="Y124"/>
      <c r="Z124"/>
      <c r="AZ124" s="31"/>
      <c r="BA124" s="31"/>
    </row>
    <row r="125" spans="1:53" s="19" customFormat="1" x14ac:dyDescent="0.25">
      <c r="A125"/>
      <c r="B125"/>
      <c r="C125"/>
      <c r="D125"/>
      <c r="E125"/>
      <c r="F125"/>
      <c r="G125"/>
      <c r="H125"/>
      <c r="I125"/>
      <c r="J125"/>
      <c r="K125"/>
      <c r="L125"/>
      <c r="M125"/>
      <c r="N125"/>
      <c r="O125"/>
      <c r="P125"/>
      <c r="Q125"/>
      <c r="R125"/>
      <c r="S125"/>
      <c r="T125"/>
      <c r="U125"/>
      <c r="V125"/>
      <c r="W125"/>
      <c r="X125"/>
      <c r="Y125"/>
      <c r="Z125"/>
      <c r="AZ125" s="31"/>
      <c r="BA125" s="31"/>
    </row>
    <row r="126" spans="1:53" s="19" customFormat="1" x14ac:dyDescent="0.25">
      <c r="A126"/>
      <c r="B126"/>
      <c r="C126"/>
      <c r="D126"/>
      <c r="E126"/>
      <c r="F126"/>
      <c r="G126"/>
      <c r="H126"/>
      <c r="I126"/>
      <c r="J126"/>
      <c r="K126"/>
      <c r="L126"/>
      <c r="M126"/>
      <c r="N126"/>
      <c r="O126"/>
      <c r="P126"/>
      <c r="Q126"/>
      <c r="R126"/>
      <c r="S126"/>
      <c r="T126"/>
      <c r="U126"/>
      <c r="V126"/>
      <c r="W126"/>
      <c r="X126"/>
      <c r="Y126"/>
      <c r="Z126"/>
      <c r="AZ126" s="31"/>
      <c r="BA126" s="31"/>
    </row>
    <row r="127" spans="1:53" s="19" customFormat="1" x14ac:dyDescent="0.25">
      <c r="A127"/>
      <c r="B127"/>
      <c r="C127"/>
      <c r="D127"/>
      <c r="E127"/>
      <c r="F127"/>
      <c r="G127"/>
      <c r="H127"/>
      <c r="I127"/>
      <c r="J127"/>
      <c r="K127"/>
      <c r="L127"/>
      <c r="M127"/>
      <c r="N127"/>
      <c r="O127"/>
      <c r="P127"/>
      <c r="Q127"/>
      <c r="R127"/>
      <c r="S127"/>
      <c r="T127"/>
      <c r="U127"/>
      <c r="V127"/>
      <c r="W127"/>
      <c r="X127"/>
      <c r="Y127"/>
      <c r="Z127"/>
      <c r="AZ127" s="31"/>
      <c r="BA127" s="31"/>
    </row>
    <row r="128" spans="1:53" s="19" customFormat="1" x14ac:dyDescent="0.25">
      <c r="A128"/>
      <c r="B128"/>
      <c r="C128"/>
      <c r="D128"/>
      <c r="E128"/>
      <c r="F128"/>
      <c r="G128"/>
      <c r="H128"/>
      <c r="I128"/>
      <c r="J128"/>
      <c r="K128"/>
      <c r="L128"/>
      <c r="M128"/>
      <c r="N128"/>
      <c r="O128"/>
      <c r="P128"/>
      <c r="Q128"/>
      <c r="R128"/>
      <c r="S128"/>
      <c r="T128"/>
      <c r="U128"/>
      <c r="V128"/>
      <c r="W128"/>
      <c r="X128"/>
      <c r="Y128"/>
      <c r="Z128"/>
      <c r="AZ128" s="31"/>
      <c r="BA128" s="31"/>
    </row>
    <row r="129" spans="1:53" s="19" customFormat="1" x14ac:dyDescent="0.25">
      <c r="A129"/>
      <c r="B129"/>
      <c r="C129"/>
      <c r="D129"/>
      <c r="E129"/>
      <c r="F129"/>
      <c r="G129"/>
      <c r="H129"/>
      <c r="I129"/>
      <c r="J129"/>
      <c r="K129"/>
      <c r="L129"/>
      <c r="M129"/>
      <c r="N129"/>
      <c r="O129"/>
      <c r="P129"/>
      <c r="Q129"/>
      <c r="R129"/>
      <c r="S129"/>
      <c r="T129"/>
      <c r="U129"/>
      <c r="V129"/>
      <c r="W129"/>
      <c r="X129"/>
      <c r="Y129"/>
      <c r="Z129"/>
      <c r="AZ129" s="31"/>
      <c r="BA129" s="31"/>
    </row>
    <row r="130" spans="1:53" s="19" customFormat="1" x14ac:dyDescent="0.25">
      <c r="A130"/>
      <c r="B130"/>
      <c r="C130"/>
      <c r="D130"/>
      <c r="E130"/>
      <c r="F130"/>
      <c r="G130"/>
      <c r="H130"/>
      <c r="I130"/>
      <c r="J130"/>
      <c r="K130"/>
      <c r="L130"/>
      <c r="M130"/>
      <c r="N130"/>
      <c r="O130"/>
      <c r="P130"/>
      <c r="Q130"/>
      <c r="R130"/>
      <c r="S130"/>
      <c r="T130"/>
      <c r="U130"/>
      <c r="V130"/>
      <c r="W130"/>
      <c r="X130"/>
      <c r="Y130"/>
      <c r="Z130"/>
      <c r="AZ130" s="31"/>
      <c r="BA130" s="31"/>
    </row>
    <row r="131" spans="1:53" s="19" customFormat="1" x14ac:dyDescent="0.25">
      <c r="A131"/>
      <c r="B131"/>
      <c r="C131"/>
      <c r="D131"/>
      <c r="E131"/>
      <c r="F131"/>
      <c r="G131"/>
      <c r="H131"/>
      <c r="I131"/>
      <c r="J131"/>
      <c r="K131"/>
      <c r="L131"/>
      <c r="M131"/>
      <c r="N131"/>
      <c r="O131"/>
      <c r="P131"/>
      <c r="Q131"/>
      <c r="R131"/>
      <c r="S131"/>
      <c r="T131"/>
      <c r="U131"/>
      <c r="V131"/>
      <c r="W131"/>
      <c r="X131"/>
      <c r="Y131"/>
      <c r="Z131"/>
      <c r="AZ131" s="31"/>
      <c r="BA131" s="31"/>
    </row>
    <row r="132" spans="1:53" s="19" customFormat="1" x14ac:dyDescent="0.25">
      <c r="A132"/>
      <c r="B132"/>
      <c r="C132"/>
      <c r="D132"/>
      <c r="E132"/>
      <c r="F132"/>
      <c r="G132"/>
      <c r="H132"/>
      <c r="I132"/>
      <c r="J132"/>
      <c r="K132"/>
      <c r="L132"/>
      <c r="M132"/>
      <c r="N132"/>
      <c r="O132"/>
      <c r="P132"/>
      <c r="Q132"/>
      <c r="R132"/>
      <c r="S132"/>
      <c r="T132"/>
      <c r="U132"/>
      <c r="V132"/>
      <c r="W132"/>
      <c r="X132"/>
      <c r="Y132"/>
      <c r="Z132"/>
      <c r="AZ132" s="31"/>
      <c r="BA132" s="31"/>
    </row>
    <row r="133" spans="1:53" s="19" customFormat="1" x14ac:dyDescent="0.25">
      <c r="A133"/>
      <c r="B133"/>
      <c r="C133"/>
      <c r="D133"/>
      <c r="E133"/>
      <c r="F133"/>
      <c r="G133"/>
      <c r="H133"/>
      <c r="I133"/>
      <c r="J133"/>
      <c r="K133"/>
      <c r="L133"/>
      <c r="M133"/>
      <c r="N133"/>
      <c r="O133"/>
      <c r="P133"/>
      <c r="Q133"/>
      <c r="R133"/>
      <c r="S133"/>
      <c r="T133"/>
      <c r="U133"/>
      <c r="V133"/>
      <c r="W133"/>
      <c r="X133"/>
      <c r="Y133"/>
      <c r="Z133"/>
      <c r="AZ133" s="31"/>
      <c r="BA133" s="31"/>
    </row>
    <row r="134" spans="1:53" s="19" customFormat="1" x14ac:dyDescent="0.25">
      <c r="A134"/>
      <c r="B134"/>
      <c r="C134"/>
      <c r="D134"/>
      <c r="E134"/>
      <c r="F134"/>
      <c r="G134"/>
      <c r="H134"/>
      <c r="I134"/>
      <c r="J134"/>
      <c r="K134"/>
      <c r="L134"/>
      <c r="M134"/>
      <c r="N134"/>
      <c r="O134"/>
      <c r="P134"/>
      <c r="Q134"/>
      <c r="R134"/>
      <c r="S134"/>
      <c r="T134"/>
      <c r="U134"/>
      <c r="V134"/>
      <c r="W134"/>
      <c r="X134"/>
      <c r="Y134"/>
      <c r="Z134"/>
      <c r="AZ134" s="31"/>
      <c r="BA134" s="31"/>
    </row>
    <row r="135" spans="1:53" s="19" customFormat="1" x14ac:dyDescent="0.25">
      <c r="A135"/>
      <c r="B135"/>
      <c r="C135"/>
      <c r="D135"/>
      <c r="E135"/>
      <c r="F135"/>
      <c r="G135"/>
      <c r="H135"/>
      <c r="I135"/>
      <c r="J135"/>
      <c r="K135"/>
      <c r="L135"/>
      <c r="M135"/>
      <c r="N135"/>
      <c r="O135"/>
      <c r="P135"/>
      <c r="Q135"/>
      <c r="R135"/>
      <c r="S135"/>
      <c r="T135"/>
      <c r="U135"/>
      <c r="V135"/>
      <c r="W135"/>
      <c r="X135"/>
      <c r="Y135"/>
      <c r="Z135"/>
      <c r="AZ135" s="31"/>
      <c r="BA135" s="31"/>
    </row>
    <row r="136" spans="1:53" s="19" customFormat="1" x14ac:dyDescent="0.25">
      <c r="A136"/>
      <c r="B136"/>
      <c r="C136"/>
      <c r="D136"/>
      <c r="E136"/>
      <c r="F136"/>
      <c r="G136"/>
      <c r="H136"/>
      <c r="I136"/>
      <c r="J136"/>
      <c r="K136"/>
      <c r="L136"/>
      <c r="M136"/>
      <c r="N136"/>
      <c r="O136"/>
      <c r="P136"/>
      <c r="Q136"/>
      <c r="R136"/>
      <c r="S136"/>
      <c r="T136"/>
      <c r="U136"/>
      <c r="V136"/>
      <c r="W136"/>
      <c r="X136"/>
      <c r="Y136"/>
      <c r="Z136"/>
      <c r="AZ136" s="31"/>
      <c r="BA136" s="31"/>
    </row>
    <row r="137" spans="1:53" s="19" customFormat="1" x14ac:dyDescent="0.25">
      <c r="AZ137" s="31"/>
      <c r="BA137" s="31"/>
    </row>
    <row r="138" spans="1:53" s="19" customFormat="1" x14ac:dyDescent="0.25">
      <c r="AZ138" s="31"/>
      <c r="BA138" s="31"/>
    </row>
    <row r="139" spans="1:53" s="19" customFormat="1" x14ac:dyDescent="0.25">
      <c r="AZ139" s="31"/>
      <c r="BA139" s="31"/>
    </row>
    <row r="140" spans="1:53" s="19" customFormat="1" x14ac:dyDescent="0.25">
      <c r="AZ140" s="31"/>
      <c r="BA140" s="31"/>
    </row>
    <row r="141" spans="1:53" s="19" customFormat="1" x14ac:dyDescent="0.25">
      <c r="AZ141" s="31"/>
      <c r="BA141" s="31"/>
    </row>
    <row r="142" spans="1:53" s="19" customFormat="1" x14ac:dyDescent="0.25">
      <c r="AZ142" s="31"/>
      <c r="BA142" s="31"/>
    </row>
    <row r="143" spans="1:53" s="19" customFormat="1" x14ac:dyDescent="0.25">
      <c r="AZ143" s="31"/>
      <c r="BA143" s="31"/>
    </row>
    <row r="144" spans="1:53" s="19" customFormat="1" x14ac:dyDescent="0.25">
      <c r="AZ144" s="31"/>
      <c r="BA144" s="31"/>
    </row>
    <row r="145" spans="52:53" s="19" customFormat="1" x14ac:dyDescent="0.25">
      <c r="AZ145" s="31"/>
      <c r="BA145" s="31"/>
    </row>
    <row r="146" spans="52:53" s="19" customFormat="1" x14ac:dyDescent="0.25">
      <c r="AZ146" s="31"/>
      <c r="BA146" s="31"/>
    </row>
    <row r="147" spans="52:53" s="19" customFormat="1" x14ac:dyDescent="0.25">
      <c r="AZ147" s="31"/>
      <c r="BA147" s="31"/>
    </row>
    <row r="148" spans="52:53" s="19" customFormat="1" x14ac:dyDescent="0.25">
      <c r="AZ148" s="31"/>
      <c r="BA148" s="31"/>
    </row>
    <row r="149" spans="52:53" s="19" customFormat="1" x14ac:dyDescent="0.25">
      <c r="AZ149" s="31"/>
      <c r="BA149" s="31"/>
    </row>
    <row r="150" spans="52:53" s="19" customFormat="1" x14ac:dyDescent="0.25">
      <c r="AZ150" s="31"/>
      <c r="BA150" s="31"/>
    </row>
    <row r="151" spans="52:53" s="19" customFormat="1" x14ac:dyDescent="0.25">
      <c r="AZ151" s="31"/>
      <c r="BA151" s="31"/>
    </row>
    <row r="152" spans="52:53" s="19" customFormat="1" x14ac:dyDescent="0.25">
      <c r="AZ152" s="31"/>
      <c r="BA152" s="31"/>
    </row>
    <row r="153" spans="52:53" s="19" customFormat="1" x14ac:dyDescent="0.25">
      <c r="AZ153" s="31"/>
      <c r="BA153" s="31"/>
    </row>
    <row r="154" spans="52:53" s="19" customFormat="1" x14ac:dyDescent="0.25">
      <c r="AZ154" s="31"/>
      <c r="BA154" s="31"/>
    </row>
    <row r="155" spans="52:53" s="19" customFormat="1" x14ac:dyDescent="0.25">
      <c r="AZ155" s="31"/>
      <c r="BA155" s="31"/>
    </row>
    <row r="156" spans="52:53" s="19" customFormat="1" x14ac:dyDescent="0.25">
      <c r="AZ156" s="31"/>
      <c r="BA156" s="31"/>
    </row>
    <row r="157" spans="52:53" s="19" customFormat="1" x14ac:dyDescent="0.25">
      <c r="AZ157" s="31"/>
      <c r="BA157" s="31"/>
    </row>
    <row r="158" spans="52:53" s="19" customFormat="1" x14ac:dyDescent="0.25">
      <c r="AZ158" s="31"/>
      <c r="BA158" s="31"/>
    </row>
    <row r="159" spans="52:53" s="19" customFormat="1" x14ac:dyDescent="0.25">
      <c r="AZ159" s="31"/>
      <c r="BA159" s="31"/>
    </row>
    <row r="160" spans="52:53" s="19" customFormat="1" x14ac:dyDescent="0.25">
      <c r="AZ160" s="31"/>
      <c r="BA160" s="31"/>
    </row>
    <row r="161" spans="52:53" s="19" customFormat="1" x14ac:dyDescent="0.25">
      <c r="AZ161" s="31"/>
      <c r="BA161" s="31"/>
    </row>
    <row r="162" spans="52:53" s="19" customFormat="1" x14ac:dyDescent="0.25">
      <c r="AZ162" s="31"/>
      <c r="BA162" s="31"/>
    </row>
    <row r="163" spans="52:53" s="19" customFormat="1" x14ac:dyDescent="0.25">
      <c r="AZ163" s="31"/>
      <c r="BA163" s="31"/>
    </row>
    <row r="164" spans="52:53" s="19" customFormat="1" x14ac:dyDescent="0.25">
      <c r="AZ164" s="31"/>
      <c r="BA164" s="31"/>
    </row>
    <row r="165" spans="52:53" s="19" customFormat="1" x14ac:dyDescent="0.25">
      <c r="AZ165" s="31"/>
      <c r="BA165" s="31"/>
    </row>
    <row r="166" spans="52:53" s="19" customFormat="1" x14ac:dyDescent="0.25">
      <c r="AZ166" s="31"/>
      <c r="BA166" s="31"/>
    </row>
    <row r="167" spans="52:53" s="19" customFormat="1" x14ac:dyDescent="0.25">
      <c r="AZ167" s="31"/>
      <c r="BA167" s="31"/>
    </row>
    <row r="168" spans="52:53" s="19" customFormat="1" x14ac:dyDescent="0.25">
      <c r="AZ168" s="31"/>
      <c r="BA168" s="31"/>
    </row>
    <row r="169" spans="52:53" s="19" customFormat="1" x14ac:dyDescent="0.25">
      <c r="AZ169" s="31"/>
      <c r="BA169" s="31"/>
    </row>
    <row r="170" spans="52:53" s="19" customFormat="1" x14ac:dyDescent="0.25">
      <c r="AZ170" s="31"/>
      <c r="BA170" s="31"/>
    </row>
    <row r="171" spans="52:53" s="19" customFormat="1" x14ac:dyDescent="0.25">
      <c r="AZ171" s="31"/>
      <c r="BA171" s="31"/>
    </row>
    <row r="172" spans="52:53" s="19" customFormat="1" x14ac:dyDescent="0.25">
      <c r="AZ172" s="31"/>
      <c r="BA172" s="31"/>
    </row>
    <row r="173" spans="52:53" s="19" customFormat="1" x14ac:dyDescent="0.25">
      <c r="AZ173" s="31"/>
      <c r="BA173" s="31"/>
    </row>
    <row r="174" spans="52:53" s="19" customFormat="1" x14ac:dyDescent="0.25">
      <c r="AZ174" s="31"/>
      <c r="BA174" s="31"/>
    </row>
    <row r="175" spans="52:53" s="19" customFormat="1" x14ac:dyDescent="0.25">
      <c r="AZ175" s="31"/>
      <c r="BA175" s="31"/>
    </row>
    <row r="176" spans="52:53" s="19" customFormat="1" x14ac:dyDescent="0.25">
      <c r="AZ176" s="31"/>
      <c r="BA176" s="31"/>
    </row>
    <row r="177" spans="52:53" s="19" customFormat="1" x14ac:dyDescent="0.25">
      <c r="AZ177" s="31"/>
      <c r="BA177" s="31"/>
    </row>
    <row r="178" spans="52:53" s="19" customFormat="1" x14ac:dyDescent="0.25">
      <c r="AZ178" s="31"/>
      <c r="BA178" s="31"/>
    </row>
    <row r="179" spans="52:53" s="19" customFormat="1" x14ac:dyDescent="0.25">
      <c r="AZ179" s="31"/>
      <c r="BA179" s="31"/>
    </row>
    <row r="180" spans="52:53" s="19" customFormat="1" x14ac:dyDescent="0.25">
      <c r="AZ180" s="31"/>
      <c r="BA180" s="31"/>
    </row>
    <row r="181" spans="52:53" s="19" customFormat="1" x14ac:dyDescent="0.25">
      <c r="AZ181" s="31"/>
      <c r="BA181" s="31"/>
    </row>
    <row r="182" spans="52:53" s="19" customFormat="1" x14ac:dyDescent="0.25">
      <c r="AZ182" s="31"/>
      <c r="BA182" s="31"/>
    </row>
    <row r="183" spans="52:53" s="19" customFormat="1" x14ac:dyDescent="0.25">
      <c r="AZ183" s="31"/>
      <c r="BA183" s="31"/>
    </row>
    <row r="184" spans="52:53" s="19" customFormat="1" x14ac:dyDescent="0.25">
      <c r="AZ184" s="31"/>
      <c r="BA184" s="31"/>
    </row>
    <row r="185" spans="52:53" s="19" customFormat="1" x14ac:dyDescent="0.25">
      <c r="AZ185" s="31"/>
      <c r="BA185" s="31"/>
    </row>
    <row r="186" spans="52:53" s="19" customFormat="1" x14ac:dyDescent="0.25">
      <c r="AZ186" s="31"/>
      <c r="BA186" s="31"/>
    </row>
    <row r="187" spans="52:53" s="19" customFormat="1" x14ac:dyDescent="0.25">
      <c r="AZ187" s="31"/>
      <c r="BA187" s="31"/>
    </row>
    <row r="188" spans="52:53" s="19" customFormat="1" x14ac:dyDescent="0.25">
      <c r="AZ188" s="31"/>
      <c r="BA188" s="31"/>
    </row>
    <row r="189" spans="52:53" s="19" customFormat="1" x14ac:dyDescent="0.25">
      <c r="AZ189" s="31"/>
      <c r="BA189" s="31"/>
    </row>
    <row r="190" spans="52:53" s="19" customFormat="1" x14ac:dyDescent="0.25">
      <c r="AZ190" s="31"/>
      <c r="BA190" s="31"/>
    </row>
    <row r="191" spans="52:53" s="19" customFormat="1" x14ac:dyDescent="0.25">
      <c r="AZ191" s="31"/>
      <c r="BA191" s="31"/>
    </row>
    <row r="192" spans="52:53" s="19" customFormat="1" x14ac:dyDescent="0.25">
      <c r="AZ192" s="31"/>
      <c r="BA192" s="31"/>
    </row>
    <row r="193" spans="52:53" s="19" customFormat="1" x14ac:dyDescent="0.25">
      <c r="AZ193" s="31"/>
      <c r="BA193" s="31"/>
    </row>
    <row r="194" spans="52:53" s="19" customFormat="1" x14ac:dyDescent="0.25">
      <c r="AZ194" s="31"/>
      <c r="BA194" s="31"/>
    </row>
    <row r="195" spans="52:53" s="19" customFormat="1" x14ac:dyDescent="0.25">
      <c r="AZ195" s="31"/>
      <c r="BA195" s="31"/>
    </row>
    <row r="196" spans="52:53" s="19" customFormat="1" x14ac:dyDescent="0.25">
      <c r="AZ196" s="31"/>
      <c r="BA196" s="31"/>
    </row>
    <row r="197" spans="52:53" s="19" customFormat="1" x14ac:dyDescent="0.25">
      <c r="AZ197" s="31"/>
      <c r="BA197" s="31"/>
    </row>
    <row r="198" spans="52:53" s="19" customFormat="1" x14ac:dyDescent="0.25">
      <c r="AZ198" s="31"/>
      <c r="BA198" s="31"/>
    </row>
    <row r="199" spans="52:53" s="19" customFormat="1" x14ac:dyDescent="0.25">
      <c r="AZ199" s="31"/>
      <c r="BA199" s="31"/>
    </row>
    <row r="200" spans="52:53" s="19" customFormat="1" x14ac:dyDescent="0.25">
      <c r="AZ200" s="31"/>
      <c r="BA200" s="31"/>
    </row>
    <row r="201" spans="52:53" s="19" customFormat="1" x14ac:dyDescent="0.25">
      <c r="AZ201" s="31"/>
      <c r="BA201" s="31"/>
    </row>
    <row r="202" spans="52:53" s="19" customFormat="1" x14ac:dyDescent="0.25">
      <c r="AZ202" s="31"/>
      <c r="BA202" s="31"/>
    </row>
    <row r="203" spans="52:53" s="19" customFormat="1" x14ac:dyDescent="0.25">
      <c r="AZ203" s="31"/>
      <c r="BA203" s="31"/>
    </row>
    <row r="204" spans="52:53" s="19" customFormat="1" x14ac:dyDescent="0.25">
      <c r="AZ204" s="31"/>
      <c r="BA204" s="31"/>
    </row>
    <row r="205" spans="52:53" s="19" customFormat="1" x14ac:dyDescent="0.25">
      <c r="AZ205" s="31"/>
      <c r="BA205" s="31"/>
    </row>
    <row r="206" spans="52:53" s="19" customFormat="1" x14ac:dyDescent="0.25">
      <c r="AZ206" s="31"/>
      <c r="BA206" s="31"/>
    </row>
    <row r="207" spans="52:53" s="19" customFormat="1" x14ac:dyDescent="0.25">
      <c r="AZ207" s="31"/>
      <c r="BA207" s="31"/>
    </row>
    <row r="208" spans="52:53" s="19" customFormat="1" x14ac:dyDescent="0.25">
      <c r="AZ208" s="31"/>
      <c r="BA208" s="31"/>
    </row>
    <row r="209" spans="52:53" s="19" customFormat="1" x14ac:dyDescent="0.25">
      <c r="AZ209" s="31"/>
      <c r="BA209" s="31"/>
    </row>
    <row r="210" spans="52:53" s="19" customFormat="1" x14ac:dyDescent="0.25">
      <c r="AZ210" s="31"/>
      <c r="BA210" s="31"/>
    </row>
    <row r="211" spans="52:53" s="19" customFormat="1" x14ac:dyDescent="0.25">
      <c r="AZ211" s="31"/>
      <c r="BA211" s="31"/>
    </row>
    <row r="212" spans="52:53" s="19" customFormat="1" x14ac:dyDescent="0.25">
      <c r="AZ212" s="31"/>
      <c r="BA212" s="31"/>
    </row>
    <row r="213" spans="52:53" s="19" customFormat="1" x14ac:dyDescent="0.25">
      <c r="AZ213" s="31"/>
      <c r="BA213" s="31"/>
    </row>
    <row r="214" spans="52:53" s="19" customFormat="1" x14ac:dyDescent="0.25">
      <c r="AZ214" s="31"/>
      <c r="BA214" s="31"/>
    </row>
    <row r="215" spans="52:53" s="19" customFormat="1" x14ac:dyDescent="0.25">
      <c r="AZ215" s="31"/>
      <c r="BA215" s="31"/>
    </row>
    <row r="216" spans="52:53" s="19" customFormat="1" x14ac:dyDescent="0.25">
      <c r="AZ216" s="31"/>
      <c r="BA216" s="31"/>
    </row>
    <row r="217" spans="52:53" s="19" customFormat="1" x14ac:dyDescent="0.25">
      <c r="AZ217" s="31"/>
      <c r="BA217" s="31"/>
    </row>
    <row r="218" spans="52:53" s="19" customFormat="1" x14ac:dyDescent="0.25">
      <c r="AZ218" s="31"/>
      <c r="BA218" s="31"/>
    </row>
    <row r="219" spans="52:53" s="19" customFormat="1" x14ac:dyDescent="0.25">
      <c r="AZ219" s="31"/>
      <c r="BA219" s="31"/>
    </row>
    <row r="220" spans="52:53" s="19" customFormat="1" x14ac:dyDescent="0.25">
      <c r="AZ220" s="31"/>
      <c r="BA220" s="31"/>
    </row>
    <row r="221" spans="52:53" s="19" customFormat="1" x14ac:dyDescent="0.25">
      <c r="AZ221" s="31"/>
      <c r="BA221" s="31"/>
    </row>
    <row r="222" spans="52:53" s="19" customFormat="1" x14ac:dyDescent="0.25">
      <c r="AZ222" s="31"/>
      <c r="BA222" s="31"/>
    </row>
    <row r="223" spans="52:53" s="19" customFormat="1" x14ac:dyDescent="0.25">
      <c r="AZ223" s="31"/>
      <c r="BA223" s="31"/>
    </row>
    <row r="224" spans="52:53" s="19" customFormat="1" x14ac:dyDescent="0.25">
      <c r="AZ224" s="31"/>
      <c r="BA224" s="31"/>
    </row>
    <row r="225" spans="52:53" s="19" customFormat="1" x14ac:dyDescent="0.25">
      <c r="AZ225" s="31"/>
      <c r="BA225" s="31"/>
    </row>
    <row r="226" spans="52:53" s="19" customFormat="1" x14ac:dyDescent="0.25">
      <c r="AZ226" s="31"/>
      <c r="BA226" s="31"/>
    </row>
    <row r="227" spans="52:53" s="19" customFormat="1" x14ac:dyDescent="0.25">
      <c r="AZ227" s="31"/>
      <c r="BA227" s="31"/>
    </row>
    <row r="228" spans="52:53" s="19" customFormat="1" x14ac:dyDescent="0.25">
      <c r="AZ228" s="31"/>
      <c r="BA228" s="31"/>
    </row>
    <row r="229" spans="52:53" s="19" customFormat="1" x14ac:dyDescent="0.25">
      <c r="AZ229" s="31"/>
      <c r="BA229" s="31"/>
    </row>
    <row r="230" spans="52:53" s="19" customFormat="1" x14ac:dyDescent="0.25">
      <c r="AZ230" s="31"/>
      <c r="BA230" s="31"/>
    </row>
    <row r="231" spans="52:53" s="19" customFormat="1" x14ac:dyDescent="0.25">
      <c r="AZ231" s="31"/>
      <c r="BA231" s="31"/>
    </row>
    <row r="232" spans="52:53" s="19" customFormat="1" x14ac:dyDescent="0.25">
      <c r="AZ232" s="31"/>
      <c r="BA232" s="31"/>
    </row>
    <row r="233" spans="52:53" s="19" customFormat="1" x14ac:dyDescent="0.25">
      <c r="AZ233" s="31"/>
      <c r="BA233" s="31"/>
    </row>
    <row r="234" spans="52:53" s="19" customFormat="1" x14ac:dyDescent="0.25">
      <c r="AZ234" s="31"/>
      <c r="BA234" s="31"/>
    </row>
    <row r="235" spans="52:53" s="19" customFormat="1" x14ac:dyDescent="0.25">
      <c r="AZ235" s="31"/>
      <c r="BA235" s="31"/>
    </row>
    <row r="236" spans="52:53" s="19" customFormat="1" x14ac:dyDescent="0.25">
      <c r="AZ236" s="31"/>
      <c r="BA236" s="31"/>
    </row>
    <row r="237" spans="52:53" s="19" customFormat="1" x14ac:dyDescent="0.25">
      <c r="AZ237" s="31"/>
      <c r="BA237" s="31"/>
    </row>
    <row r="238" spans="52:53" s="19" customFormat="1" x14ac:dyDescent="0.25">
      <c r="AZ238" s="31"/>
      <c r="BA238" s="31"/>
    </row>
    <row r="239" spans="52:53" s="19" customFormat="1" x14ac:dyDescent="0.25">
      <c r="AZ239" s="31"/>
      <c r="BA239" s="31"/>
    </row>
    <row r="240" spans="52:53" s="19" customFormat="1" x14ac:dyDescent="0.25">
      <c r="AZ240" s="31"/>
      <c r="BA240" s="31"/>
    </row>
    <row r="241" spans="52:53" s="19" customFormat="1" x14ac:dyDescent="0.25">
      <c r="AZ241" s="31"/>
      <c r="BA241" s="31"/>
    </row>
    <row r="242" spans="52:53" s="19" customFormat="1" x14ac:dyDescent="0.25">
      <c r="AZ242" s="31"/>
      <c r="BA242" s="31"/>
    </row>
    <row r="243" spans="52:53" s="19" customFormat="1" x14ac:dyDescent="0.25">
      <c r="AZ243" s="31"/>
      <c r="BA243" s="31"/>
    </row>
    <row r="244" spans="52:53" s="19" customFormat="1" x14ac:dyDescent="0.25">
      <c r="AZ244" s="31"/>
      <c r="BA244" s="31"/>
    </row>
    <row r="245" spans="52:53" s="19" customFormat="1" x14ac:dyDescent="0.25">
      <c r="AZ245" s="31"/>
      <c r="BA245" s="31"/>
    </row>
    <row r="246" spans="52:53" s="19" customFormat="1" x14ac:dyDescent="0.25">
      <c r="AZ246" s="31"/>
      <c r="BA246" s="31"/>
    </row>
    <row r="247" spans="52:53" s="19" customFormat="1" x14ac:dyDescent="0.25">
      <c r="AZ247" s="31"/>
      <c r="BA247" s="31"/>
    </row>
    <row r="248" spans="52:53" s="19" customFormat="1" x14ac:dyDescent="0.25">
      <c r="AZ248" s="31"/>
      <c r="BA248" s="31"/>
    </row>
    <row r="249" spans="52:53" s="19" customFormat="1" x14ac:dyDescent="0.25">
      <c r="AZ249" s="31"/>
      <c r="BA249" s="31"/>
    </row>
    <row r="250" spans="52:53" s="19" customFormat="1" x14ac:dyDescent="0.25">
      <c r="AZ250" s="31"/>
      <c r="BA250" s="31"/>
    </row>
    <row r="251" spans="52:53" s="19" customFormat="1" x14ac:dyDescent="0.25">
      <c r="AZ251" s="31"/>
      <c r="BA251" s="31"/>
    </row>
    <row r="252" spans="52:53" s="19" customFormat="1" x14ac:dyDescent="0.25">
      <c r="AZ252" s="31"/>
      <c r="BA252" s="31"/>
    </row>
    <row r="253" spans="52:53" s="19" customFormat="1" x14ac:dyDescent="0.25">
      <c r="AZ253" s="31"/>
      <c r="BA253" s="31"/>
    </row>
    <row r="254" spans="52:53" s="19" customFormat="1" x14ac:dyDescent="0.25">
      <c r="AZ254" s="31"/>
      <c r="BA254" s="31"/>
    </row>
    <row r="255" spans="52:53" s="19" customFormat="1" x14ac:dyDescent="0.25">
      <c r="AZ255" s="31"/>
      <c r="BA255" s="31"/>
    </row>
    <row r="256" spans="52:53" s="19" customFormat="1" x14ac:dyDescent="0.25">
      <c r="AZ256" s="31"/>
      <c r="BA256" s="31"/>
    </row>
    <row r="257" spans="52:53" s="19" customFormat="1" x14ac:dyDescent="0.25">
      <c r="AZ257" s="31"/>
      <c r="BA257" s="31"/>
    </row>
    <row r="258" spans="52:53" s="19" customFormat="1" x14ac:dyDescent="0.25">
      <c r="AZ258" s="31"/>
      <c r="BA258" s="31"/>
    </row>
    <row r="259" spans="52:53" s="19" customFormat="1" x14ac:dyDescent="0.25">
      <c r="AZ259" s="31"/>
      <c r="BA259" s="31"/>
    </row>
    <row r="260" spans="52:53" s="19" customFormat="1" x14ac:dyDescent="0.25">
      <c r="AZ260" s="31"/>
      <c r="BA260" s="31"/>
    </row>
    <row r="261" spans="52:53" s="19" customFormat="1" x14ac:dyDescent="0.25">
      <c r="AZ261" s="31"/>
      <c r="BA261" s="31"/>
    </row>
    <row r="262" spans="52:53" s="19" customFormat="1" x14ac:dyDescent="0.25">
      <c r="AZ262" s="31"/>
      <c r="BA262" s="31"/>
    </row>
    <row r="263" spans="52:53" s="19" customFormat="1" x14ac:dyDescent="0.25">
      <c r="AZ263" s="31"/>
      <c r="BA263" s="31"/>
    </row>
    <row r="264" spans="52:53" s="19" customFormat="1" x14ac:dyDescent="0.25">
      <c r="AZ264" s="31"/>
      <c r="BA264" s="31"/>
    </row>
    <row r="265" spans="52:53" s="19" customFormat="1" x14ac:dyDescent="0.25">
      <c r="AZ265" s="31"/>
      <c r="BA265" s="31"/>
    </row>
    <row r="266" spans="52:53" s="19" customFormat="1" x14ac:dyDescent="0.25">
      <c r="AZ266" s="31"/>
      <c r="BA266" s="31"/>
    </row>
    <row r="267" spans="52:53" s="19" customFormat="1" x14ac:dyDescent="0.25">
      <c r="AZ267" s="31"/>
      <c r="BA267" s="31"/>
    </row>
    <row r="268" spans="52:53" s="19" customFormat="1" x14ac:dyDescent="0.25">
      <c r="AZ268" s="31"/>
      <c r="BA268" s="31"/>
    </row>
    <row r="269" spans="52:53" s="19" customFormat="1" x14ac:dyDescent="0.25">
      <c r="AZ269" s="31"/>
      <c r="BA269" s="31"/>
    </row>
    <row r="270" spans="52:53" s="19" customFormat="1" x14ac:dyDescent="0.25">
      <c r="AZ270" s="31"/>
      <c r="BA270" s="31"/>
    </row>
    <row r="271" spans="52:53" s="19" customFormat="1" x14ac:dyDescent="0.25">
      <c r="AZ271" s="31"/>
      <c r="BA271" s="31"/>
    </row>
    <row r="272" spans="52:53" s="19" customFormat="1" x14ac:dyDescent="0.25">
      <c r="AZ272" s="31"/>
      <c r="BA272" s="31"/>
    </row>
    <row r="273" spans="52:53" s="19" customFormat="1" x14ac:dyDescent="0.25">
      <c r="AZ273" s="31"/>
      <c r="BA273" s="31"/>
    </row>
    <row r="274" spans="52:53" s="19" customFormat="1" x14ac:dyDescent="0.25">
      <c r="AZ274" s="31"/>
      <c r="BA274" s="31"/>
    </row>
    <row r="275" spans="52:53" s="19" customFormat="1" x14ac:dyDescent="0.25">
      <c r="AZ275" s="31"/>
      <c r="BA275" s="31"/>
    </row>
    <row r="276" spans="52:53" s="19" customFormat="1" x14ac:dyDescent="0.25">
      <c r="AZ276" s="31"/>
      <c r="BA276" s="31"/>
    </row>
    <row r="277" spans="52:53" s="19" customFormat="1" x14ac:dyDescent="0.25">
      <c r="AZ277" s="31"/>
      <c r="BA277" s="31"/>
    </row>
    <row r="278" spans="52:53" s="19" customFormat="1" x14ac:dyDescent="0.25">
      <c r="AZ278" s="31"/>
      <c r="BA278" s="31"/>
    </row>
    <row r="279" spans="52:53" s="19" customFormat="1" x14ac:dyDescent="0.25">
      <c r="AZ279" s="31"/>
      <c r="BA279" s="31"/>
    </row>
    <row r="280" spans="52:53" s="19" customFormat="1" x14ac:dyDescent="0.25">
      <c r="AZ280" s="31"/>
      <c r="BA280" s="31"/>
    </row>
    <row r="281" spans="52:53" s="19" customFormat="1" x14ac:dyDescent="0.25">
      <c r="AZ281" s="31"/>
      <c r="BA281" s="31"/>
    </row>
    <row r="282" spans="52:53" s="19" customFormat="1" x14ac:dyDescent="0.25">
      <c r="AZ282" s="31"/>
      <c r="BA282" s="31"/>
    </row>
    <row r="283" spans="52:53" s="19" customFormat="1" x14ac:dyDescent="0.25">
      <c r="AZ283" s="31"/>
      <c r="BA283" s="31"/>
    </row>
    <row r="284" spans="52:53" s="19" customFormat="1" x14ac:dyDescent="0.25">
      <c r="AZ284" s="31"/>
      <c r="BA284" s="31"/>
    </row>
    <row r="285" spans="52:53" s="19" customFormat="1" x14ac:dyDescent="0.25">
      <c r="AZ285" s="31"/>
      <c r="BA285" s="31"/>
    </row>
    <row r="286" spans="52:53" s="19" customFormat="1" x14ac:dyDescent="0.25">
      <c r="AZ286" s="31"/>
      <c r="BA286" s="31"/>
    </row>
    <row r="287" spans="52:53" s="19" customFormat="1" x14ac:dyDescent="0.25">
      <c r="AZ287" s="31"/>
      <c r="BA287" s="31"/>
    </row>
    <row r="288" spans="52:53" s="19" customFormat="1" x14ac:dyDescent="0.25">
      <c r="AZ288" s="31"/>
      <c r="BA288" s="31"/>
    </row>
    <row r="289" spans="52:53" s="19" customFormat="1" x14ac:dyDescent="0.25">
      <c r="AZ289" s="31"/>
      <c r="BA289" s="31"/>
    </row>
    <row r="290" spans="52:53" s="19" customFormat="1" x14ac:dyDescent="0.25">
      <c r="AZ290" s="31"/>
      <c r="BA290" s="31"/>
    </row>
    <row r="291" spans="52:53" s="19" customFormat="1" x14ac:dyDescent="0.25">
      <c r="AZ291" s="31"/>
      <c r="BA291" s="31"/>
    </row>
    <row r="292" spans="52:53" s="19" customFormat="1" x14ac:dyDescent="0.25">
      <c r="AZ292" s="31"/>
      <c r="BA292" s="31"/>
    </row>
    <row r="293" spans="52:53" s="19" customFormat="1" x14ac:dyDescent="0.25">
      <c r="AZ293" s="31"/>
      <c r="BA293" s="31"/>
    </row>
    <row r="294" spans="52:53" s="19" customFormat="1" x14ac:dyDescent="0.25">
      <c r="AZ294" s="31"/>
      <c r="BA294" s="31"/>
    </row>
    <row r="295" spans="52:53" s="19" customFormat="1" x14ac:dyDescent="0.25">
      <c r="AZ295" s="31"/>
      <c r="BA295" s="31"/>
    </row>
    <row r="296" spans="52:53" s="19" customFormat="1" x14ac:dyDescent="0.25">
      <c r="AZ296" s="31"/>
      <c r="BA296" s="31"/>
    </row>
    <row r="297" spans="52:53" s="19" customFormat="1" x14ac:dyDescent="0.25">
      <c r="AZ297" s="31"/>
      <c r="BA297" s="31"/>
    </row>
    <row r="298" spans="52:53" s="19" customFormat="1" x14ac:dyDescent="0.25">
      <c r="AZ298" s="31"/>
      <c r="BA298" s="31"/>
    </row>
    <row r="299" spans="52:53" s="19" customFormat="1" x14ac:dyDescent="0.25">
      <c r="AZ299" s="31"/>
      <c r="BA299" s="31"/>
    </row>
    <row r="300" spans="52:53" s="19" customFormat="1" x14ac:dyDescent="0.25">
      <c r="AZ300" s="31"/>
      <c r="BA300" s="31"/>
    </row>
    <row r="301" spans="52:53" s="19" customFormat="1" x14ac:dyDescent="0.25">
      <c r="AZ301" s="31"/>
      <c r="BA301" s="31"/>
    </row>
    <row r="302" spans="52:53" s="19" customFormat="1" x14ac:dyDescent="0.25">
      <c r="AZ302" s="31"/>
      <c r="BA302" s="31"/>
    </row>
    <row r="303" spans="52:53" s="19" customFormat="1" x14ac:dyDescent="0.25">
      <c r="AZ303" s="31"/>
      <c r="BA303" s="31"/>
    </row>
    <row r="304" spans="52:53" s="19" customFormat="1" x14ac:dyDescent="0.25">
      <c r="AZ304" s="31"/>
      <c r="BA304" s="31"/>
    </row>
    <row r="305" spans="52:53" s="19" customFormat="1" x14ac:dyDescent="0.25">
      <c r="AZ305" s="31"/>
      <c r="BA305" s="31"/>
    </row>
    <row r="306" spans="52:53" s="19" customFormat="1" x14ac:dyDescent="0.25">
      <c r="AZ306" s="31"/>
      <c r="BA306" s="31"/>
    </row>
    <row r="307" spans="52:53" s="19" customFormat="1" x14ac:dyDescent="0.25">
      <c r="AZ307" s="31"/>
      <c r="BA307" s="31"/>
    </row>
    <row r="308" spans="52:53" s="19" customFormat="1" x14ac:dyDescent="0.25">
      <c r="AZ308" s="31"/>
      <c r="BA308" s="31"/>
    </row>
    <row r="309" spans="52:53" s="19" customFormat="1" x14ac:dyDescent="0.25">
      <c r="AZ309" s="31"/>
      <c r="BA309" s="31"/>
    </row>
    <row r="310" spans="52:53" s="19" customFormat="1" x14ac:dyDescent="0.25">
      <c r="AZ310" s="31"/>
      <c r="BA310" s="31"/>
    </row>
    <row r="311" spans="52:53" s="19" customFormat="1" x14ac:dyDescent="0.25">
      <c r="AZ311" s="31"/>
      <c r="BA311" s="31"/>
    </row>
    <row r="312" spans="52:53" s="19" customFormat="1" x14ac:dyDescent="0.25">
      <c r="AZ312" s="31"/>
      <c r="BA312" s="31"/>
    </row>
    <row r="313" spans="52:53" s="19" customFormat="1" x14ac:dyDescent="0.25">
      <c r="AZ313" s="31"/>
      <c r="BA313" s="31"/>
    </row>
    <row r="314" spans="52:53" s="19" customFormat="1" x14ac:dyDescent="0.25">
      <c r="AZ314" s="31"/>
      <c r="BA314" s="31"/>
    </row>
    <row r="315" spans="52:53" s="19" customFormat="1" x14ac:dyDescent="0.25">
      <c r="AZ315" s="31"/>
      <c r="BA315" s="31"/>
    </row>
    <row r="316" spans="52:53" s="19" customFormat="1" x14ac:dyDescent="0.25">
      <c r="AZ316" s="31"/>
      <c r="BA316" s="31"/>
    </row>
    <row r="317" spans="52:53" s="19" customFormat="1" x14ac:dyDescent="0.25">
      <c r="AZ317" s="31"/>
      <c r="BA317" s="31"/>
    </row>
    <row r="318" spans="52:53" s="19" customFormat="1" x14ac:dyDescent="0.25">
      <c r="AZ318" s="31"/>
      <c r="BA318" s="31"/>
    </row>
    <row r="319" spans="52:53" s="19" customFormat="1" x14ac:dyDescent="0.25">
      <c r="AZ319" s="31"/>
      <c r="BA319" s="31"/>
    </row>
    <row r="320" spans="52:53" s="19" customFormat="1" x14ac:dyDescent="0.25">
      <c r="AZ320" s="31"/>
      <c r="BA320" s="31"/>
    </row>
    <row r="321" spans="52:53" s="19" customFormat="1" x14ac:dyDescent="0.25">
      <c r="AZ321" s="31"/>
      <c r="BA321" s="31"/>
    </row>
    <row r="322" spans="52:53" s="19" customFormat="1" x14ac:dyDescent="0.25">
      <c r="AZ322" s="31"/>
      <c r="BA322" s="31"/>
    </row>
    <row r="323" spans="52:53" s="19" customFormat="1" x14ac:dyDescent="0.25">
      <c r="AZ323" s="31"/>
      <c r="BA323" s="31"/>
    </row>
    <row r="324" spans="52:53" s="19" customFormat="1" x14ac:dyDescent="0.25">
      <c r="AZ324" s="31"/>
      <c r="BA324" s="31"/>
    </row>
    <row r="325" spans="52:53" s="19" customFormat="1" x14ac:dyDescent="0.25">
      <c r="AZ325" s="31"/>
      <c r="BA325" s="31"/>
    </row>
    <row r="326" spans="52:53" s="19" customFormat="1" x14ac:dyDescent="0.25">
      <c r="AZ326" s="31"/>
      <c r="BA326" s="31"/>
    </row>
    <row r="327" spans="52:53" s="19" customFormat="1" x14ac:dyDescent="0.25">
      <c r="AZ327" s="31"/>
      <c r="BA327" s="31"/>
    </row>
    <row r="328" spans="52:53" s="19" customFormat="1" x14ac:dyDescent="0.25">
      <c r="AZ328" s="31"/>
      <c r="BA328" s="31"/>
    </row>
    <row r="329" spans="52:53" s="19" customFormat="1" x14ac:dyDescent="0.25">
      <c r="AZ329" s="31"/>
      <c r="BA329" s="31"/>
    </row>
    <row r="330" spans="52:53" s="19" customFormat="1" x14ac:dyDescent="0.25">
      <c r="AZ330" s="31"/>
      <c r="BA330" s="31"/>
    </row>
    <row r="331" spans="52:53" s="19" customFormat="1" x14ac:dyDescent="0.25">
      <c r="AZ331" s="31"/>
      <c r="BA331" s="31"/>
    </row>
    <row r="332" spans="52:53" s="19" customFormat="1" x14ac:dyDescent="0.25">
      <c r="AZ332" s="31"/>
      <c r="BA332" s="31"/>
    </row>
    <row r="333" spans="52:53" s="19" customFormat="1" x14ac:dyDescent="0.25">
      <c r="AZ333" s="31"/>
      <c r="BA333" s="31"/>
    </row>
    <row r="334" spans="52:53" s="19" customFormat="1" x14ac:dyDescent="0.25">
      <c r="AZ334" s="31"/>
      <c r="BA334" s="31"/>
    </row>
    <row r="335" spans="52:53" s="19" customFormat="1" x14ac:dyDescent="0.25">
      <c r="AZ335" s="31"/>
      <c r="BA335" s="31"/>
    </row>
    <row r="336" spans="52:53" s="19" customFormat="1" x14ac:dyDescent="0.25">
      <c r="AZ336" s="31"/>
      <c r="BA336" s="31"/>
    </row>
    <row r="337" spans="52:53" s="19" customFormat="1" x14ac:dyDescent="0.25">
      <c r="AZ337" s="31"/>
      <c r="BA337" s="31"/>
    </row>
    <row r="338" spans="52:53" s="19" customFormat="1" x14ac:dyDescent="0.25">
      <c r="AZ338" s="31"/>
      <c r="BA338" s="31"/>
    </row>
    <row r="339" spans="52:53" s="19" customFormat="1" x14ac:dyDescent="0.25">
      <c r="AZ339" s="31"/>
      <c r="BA339" s="31"/>
    </row>
    <row r="340" spans="52:53" s="19" customFormat="1" x14ac:dyDescent="0.25">
      <c r="AZ340" s="31"/>
      <c r="BA340" s="31"/>
    </row>
    <row r="341" spans="52:53" s="19" customFormat="1" x14ac:dyDescent="0.25">
      <c r="AZ341" s="31"/>
      <c r="BA341" s="31"/>
    </row>
    <row r="342" spans="52:53" s="19" customFormat="1" x14ac:dyDescent="0.25">
      <c r="AZ342" s="31"/>
      <c r="BA342" s="31"/>
    </row>
    <row r="343" spans="52:53" s="19" customFormat="1" x14ac:dyDescent="0.25">
      <c r="AZ343" s="31"/>
      <c r="BA343" s="31"/>
    </row>
    <row r="344" spans="52:53" s="19" customFormat="1" x14ac:dyDescent="0.25">
      <c r="AZ344" s="31"/>
      <c r="BA344" s="31"/>
    </row>
    <row r="345" spans="52:53" s="19" customFormat="1" x14ac:dyDescent="0.25">
      <c r="AZ345" s="31"/>
      <c r="BA345" s="31"/>
    </row>
    <row r="346" spans="52:53" s="19" customFormat="1" x14ac:dyDescent="0.25">
      <c r="AZ346" s="31"/>
      <c r="BA346" s="31"/>
    </row>
    <row r="347" spans="52:53" s="19" customFormat="1" x14ac:dyDescent="0.25">
      <c r="AZ347" s="31"/>
      <c r="BA347" s="31"/>
    </row>
    <row r="348" spans="52:53" s="19" customFormat="1" x14ac:dyDescent="0.25">
      <c r="AZ348" s="31"/>
      <c r="BA348" s="31"/>
    </row>
    <row r="349" spans="52:53" s="19" customFormat="1" x14ac:dyDescent="0.25">
      <c r="AZ349" s="31"/>
      <c r="BA349" s="31"/>
    </row>
    <row r="350" spans="52:53" s="19" customFormat="1" x14ac:dyDescent="0.25">
      <c r="AZ350" s="31"/>
      <c r="BA350" s="31"/>
    </row>
    <row r="351" spans="52:53" s="19" customFormat="1" x14ac:dyDescent="0.25">
      <c r="AZ351" s="31"/>
      <c r="BA351" s="31"/>
    </row>
    <row r="352" spans="52:53" s="19" customFormat="1" x14ac:dyDescent="0.25">
      <c r="AZ352" s="31"/>
      <c r="BA352" s="31"/>
    </row>
    <row r="353" spans="52:53" s="19" customFormat="1" x14ac:dyDescent="0.25">
      <c r="AZ353" s="31"/>
      <c r="BA353" s="31"/>
    </row>
    <row r="354" spans="52:53" s="19" customFormat="1" x14ac:dyDescent="0.25">
      <c r="AZ354" s="31"/>
      <c r="BA354" s="31"/>
    </row>
    <row r="355" spans="52:53" s="19" customFormat="1" x14ac:dyDescent="0.25">
      <c r="AZ355" s="31"/>
      <c r="BA355" s="31"/>
    </row>
    <row r="356" spans="52:53" s="19" customFormat="1" x14ac:dyDescent="0.25">
      <c r="AZ356" s="31"/>
      <c r="BA356" s="31"/>
    </row>
    <row r="357" spans="52:53" s="19" customFormat="1" x14ac:dyDescent="0.25">
      <c r="AZ357" s="31"/>
      <c r="BA357" s="31"/>
    </row>
    <row r="358" spans="52:53" s="19" customFormat="1" x14ac:dyDescent="0.25">
      <c r="AZ358" s="31"/>
      <c r="BA358" s="31"/>
    </row>
    <row r="359" spans="52:53" s="19" customFormat="1" x14ac:dyDescent="0.25">
      <c r="AZ359" s="31"/>
      <c r="BA359" s="31"/>
    </row>
    <row r="360" spans="52:53" s="19" customFormat="1" x14ac:dyDescent="0.25">
      <c r="AZ360" s="31"/>
      <c r="BA360" s="31"/>
    </row>
    <row r="361" spans="52:53" s="19" customFormat="1" x14ac:dyDescent="0.25">
      <c r="AZ361" s="31"/>
      <c r="BA361" s="31"/>
    </row>
    <row r="362" spans="52:53" s="19" customFormat="1" x14ac:dyDescent="0.25">
      <c r="AZ362" s="31"/>
      <c r="BA362" s="31"/>
    </row>
    <row r="363" spans="52:53" s="19" customFormat="1" x14ac:dyDescent="0.25">
      <c r="AZ363" s="31"/>
      <c r="BA363" s="31"/>
    </row>
    <row r="364" spans="52:53" s="19" customFormat="1" x14ac:dyDescent="0.25">
      <c r="AZ364" s="31"/>
      <c r="BA364" s="31"/>
    </row>
    <row r="365" spans="52:53" s="19" customFormat="1" x14ac:dyDescent="0.25">
      <c r="AZ365" s="31"/>
      <c r="BA365" s="31"/>
    </row>
    <row r="366" spans="52:53" s="19" customFormat="1" x14ac:dyDescent="0.25">
      <c r="AZ366" s="31"/>
      <c r="BA366" s="31"/>
    </row>
    <row r="367" spans="52:53" s="19" customFormat="1" x14ac:dyDescent="0.25">
      <c r="AZ367" s="31"/>
      <c r="BA367" s="31"/>
    </row>
    <row r="368" spans="52:53" s="19" customFormat="1" x14ac:dyDescent="0.25">
      <c r="AZ368" s="31"/>
      <c r="BA368" s="31"/>
    </row>
    <row r="369" spans="52:53" s="19" customFormat="1" x14ac:dyDescent="0.25">
      <c r="AZ369" s="31"/>
      <c r="BA369" s="31"/>
    </row>
    <row r="370" spans="52:53" s="19" customFormat="1" x14ac:dyDescent="0.25">
      <c r="AZ370" s="31"/>
      <c r="BA370" s="31"/>
    </row>
    <row r="371" spans="52:53" s="19" customFormat="1" x14ac:dyDescent="0.25">
      <c r="AZ371" s="31"/>
      <c r="BA371" s="31"/>
    </row>
    <row r="372" spans="52:53" s="19" customFormat="1" x14ac:dyDescent="0.25">
      <c r="AZ372" s="31"/>
      <c r="BA372" s="31"/>
    </row>
    <row r="373" spans="52:53" s="19" customFormat="1" x14ac:dyDescent="0.25">
      <c r="AZ373" s="31"/>
      <c r="BA373" s="31"/>
    </row>
    <row r="374" spans="52:53" s="19" customFormat="1" x14ac:dyDescent="0.25">
      <c r="AZ374" s="31"/>
      <c r="BA374" s="31"/>
    </row>
    <row r="375" spans="52:53" s="19" customFormat="1" x14ac:dyDescent="0.25">
      <c r="AZ375" s="31"/>
      <c r="BA375" s="31"/>
    </row>
    <row r="376" spans="52:53" s="19" customFormat="1" x14ac:dyDescent="0.25">
      <c r="AZ376" s="31"/>
      <c r="BA376" s="31"/>
    </row>
    <row r="377" spans="52:53" s="19" customFormat="1" x14ac:dyDescent="0.25">
      <c r="AZ377" s="31"/>
      <c r="BA377" s="31"/>
    </row>
    <row r="378" spans="52:53" s="19" customFormat="1" x14ac:dyDescent="0.25">
      <c r="AZ378" s="31"/>
      <c r="BA378" s="31"/>
    </row>
    <row r="379" spans="52:53" s="19" customFormat="1" x14ac:dyDescent="0.25">
      <c r="AZ379" s="31"/>
      <c r="BA379" s="31"/>
    </row>
    <row r="380" spans="52:53" s="19" customFormat="1" x14ac:dyDescent="0.25">
      <c r="AZ380" s="31"/>
      <c r="BA380" s="31"/>
    </row>
    <row r="381" spans="52:53" s="19" customFormat="1" x14ac:dyDescent="0.25">
      <c r="AZ381" s="31"/>
      <c r="BA381" s="31"/>
    </row>
    <row r="382" spans="52:53" s="19" customFormat="1" x14ac:dyDescent="0.25">
      <c r="AZ382" s="31"/>
      <c r="BA382" s="31"/>
    </row>
    <row r="383" spans="52:53" s="19" customFormat="1" x14ac:dyDescent="0.25">
      <c r="AZ383" s="31"/>
      <c r="BA383" s="31"/>
    </row>
    <row r="384" spans="52:53" s="19" customFormat="1" x14ac:dyDescent="0.25">
      <c r="AZ384" s="31"/>
      <c r="BA384" s="31"/>
    </row>
    <row r="385" spans="52:53" s="19" customFormat="1" x14ac:dyDescent="0.25">
      <c r="AZ385" s="31"/>
      <c r="BA385" s="31"/>
    </row>
    <row r="386" spans="52:53" s="19" customFormat="1" x14ac:dyDescent="0.25">
      <c r="AZ386" s="31"/>
      <c r="BA386" s="31"/>
    </row>
    <row r="387" spans="52:53" s="19" customFormat="1" x14ac:dyDescent="0.25">
      <c r="AZ387" s="31"/>
      <c r="BA387" s="31"/>
    </row>
    <row r="388" spans="52:53" s="19" customFormat="1" x14ac:dyDescent="0.25">
      <c r="AZ388" s="31"/>
      <c r="BA388" s="31"/>
    </row>
    <row r="389" spans="52:53" s="19" customFormat="1" x14ac:dyDescent="0.25">
      <c r="AZ389" s="31"/>
      <c r="BA389" s="31"/>
    </row>
    <row r="390" spans="52:53" s="19" customFormat="1" x14ac:dyDescent="0.25">
      <c r="AZ390" s="31"/>
      <c r="BA390" s="31"/>
    </row>
    <row r="391" spans="52:53" s="19" customFormat="1" x14ac:dyDescent="0.25">
      <c r="AZ391" s="31"/>
      <c r="BA391" s="31"/>
    </row>
    <row r="392" spans="52:53" s="19" customFormat="1" x14ac:dyDescent="0.25">
      <c r="AZ392" s="31"/>
      <c r="BA392" s="31"/>
    </row>
    <row r="393" spans="52:53" s="19" customFormat="1" x14ac:dyDescent="0.25">
      <c r="AZ393" s="31"/>
      <c r="BA393" s="31"/>
    </row>
    <row r="394" spans="52:53" s="19" customFormat="1" x14ac:dyDescent="0.25">
      <c r="AZ394" s="31"/>
      <c r="BA394" s="31"/>
    </row>
    <row r="395" spans="52:53" s="19" customFormat="1" x14ac:dyDescent="0.25">
      <c r="AZ395" s="31"/>
      <c r="BA395" s="31"/>
    </row>
    <row r="396" spans="52:53" s="19" customFormat="1" x14ac:dyDescent="0.25">
      <c r="AZ396" s="31"/>
      <c r="BA396" s="31"/>
    </row>
    <row r="397" spans="52:53" s="19" customFormat="1" x14ac:dyDescent="0.25">
      <c r="AZ397" s="31"/>
      <c r="BA397" s="31"/>
    </row>
    <row r="398" spans="52:53" s="19" customFormat="1" x14ac:dyDescent="0.25">
      <c r="AZ398" s="31"/>
      <c r="BA398" s="31"/>
    </row>
    <row r="399" spans="52:53" s="19" customFormat="1" x14ac:dyDescent="0.25">
      <c r="AZ399" s="31"/>
      <c r="BA399" s="31"/>
    </row>
    <row r="400" spans="52:53" s="19" customFormat="1" x14ac:dyDescent="0.25">
      <c r="AZ400" s="31"/>
      <c r="BA400" s="31"/>
    </row>
    <row r="401" spans="52:53" s="19" customFormat="1" x14ac:dyDescent="0.25">
      <c r="AZ401" s="31"/>
      <c r="BA401" s="31"/>
    </row>
    <row r="402" spans="52:53" s="19" customFormat="1" x14ac:dyDescent="0.25">
      <c r="AZ402" s="31"/>
      <c r="BA402" s="31"/>
    </row>
    <row r="403" spans="52:53" s="19" customFormat="1" x14ac:dyDescent="0.25">
      <c r="AZ403" s="31"/>
      <c r="BA403" s="31"/>
    </row>
    <row r="404" spans="52:53" s="19" customFormat="1" x14ac:dyDescent="0.25">
      <c r="AZ404" s="31"/>
      <c r="BA404" s="31"/>
    </row>
    <row r="405" spans="52:53" s="19" customFormat="1" x14ac:dyDescent="0.25">
      <c r="AZ405" s="31"/>
      <c r="BA405" s="31"/>
    </row>
    <row r="406" spans="52:53" s="19" customFormat="1" x14ac:dyDescent="0.25">
      <c r="AZ406" s="31"/>
      <c r="BA406" s="31"/>
    </row>
    <row r="407" spans="52:53" s="19" customFormat="1" x14ac:dyDescent="0.25">
      <c r="AZ407" s="31"/>
      <c r="BA407" s="31"/>
    </row>
    <row r="408" spans="52:53" s="19" customFormat="1" x14ac:dyDescent="0.25">
      <c r="AZ408" s="31"/>
      <c r="BA408" s="31"/>
    </row>
    <row r="409" spans="52:53" s="19" customFormat="1" x14ac:dyDescent="0.25">
      <c r="AZ409" s="31"/>
      <c r="BA409" s="31"/>
    </row>
    <row r="410" spans="52:53" s="19" customFormat="1" x14ac:dyDescent="0.25">
      <c r="AZ410" s="31"/>
      <c r="BA410" s="31"/>
    </row>
    <row r="411" spans="52:53" s="19" customFormat="1" x14ac:dyDescent="0.25">
      <c r="AZ411" s="31"/>
      <c r="BA411" s="31"/>
    </row>
    <row r="412" spans="52:53" s="19" customFormat="1" x14ac:dyDescent="0.25">
      <c r="AZ412" s="31"/>
      <c r="BA412" s="31"/>
    </row>
    <row r="413" spans="52:53" s="19" customFormat="1" x14ac:dyDescent="0.25">
      <c r="AZ413" s="31"/>
      <c r="BA413" s="31"/>
    </row>
    <row r="414" spans="52:53" s="19" customFormat="1" x14ac:dyDescent="0.25">
      <c r="AZ414" s="31"/>
      <c r="BA414" s="31"/>
    </row>
    <row r="415" spans="52:53" s="19" customFormat="1" x14ac:dyDescent="0.25">
      <c r="AZ415" s="31"/>
      <c r="BA415" s="31"/>
    </row>
    <row r="416" spans="52:53" s="19" customFormat="1" x14ac:dyDescent="0.25">
      <c r="AZ416" s="31"/>
      <c r="BA416" s="31"/>
    </row>
    <row r="417" spans="52:53" s="19" customFormat="1" x14ac:dyDescent="0.25">
      <c r="AZ417" s="31"/>
      <c r="BA417" s="31"/>
    </row>
    <row r="418" spans="52:53" s="19" customFormat="1" x14ac:dyDescent="0.25">
      <c r="AZ418" s="31"/>
      <c r="BA418" s="31"/>
    </row>
    <row r="419" spans="52:53" s="19" customFormat="1" x14ac:dyDescent="0.25">
      <c r="AZ419" s="31"/>
      <c r="BA419" s="31"/>
    </row>
    <row r="420" spans="52:53" s="19" customFormat="1" x14ac:dyDescent="0.25">
      <c r="AZ420" s="31"/>
      <c r="BA420" s="31"/>
    </row>
    <row r="421" spans="52:53" s="19" customFormat="1" x14ac:dyDescent="0.25">
      <c r="AZ421" s="31"/>
      <c r="BA421" s="31"/>
    </row>
    <row r="422" spans="52:53" s="19" customFormat="1" x14ac:dyDescent="0.25">
      <c r="AZ422" s="31"/>
      <c r="BA422" s="31"/>
    </row>
    <row r="423" spans="52:53" s="19" customFormat="1" x14ac:dyDescent="0.25">
      <c r="AZ423" s="31"/>
      <c r="BA423" s="31"/>
    </row>
    <row r="424" spans="52:53" s="19" customFormat="1" x14ac:dyDescent="0.25">
      <c r="AZ424" s="31"/>
      <c r="BA424" s="31"/>
    </row>
    <row r="425" spans="52:53" s="19" customFormat="1" x14ac:dyDescent="0.25">
      <c r="AZ425" s="31"/>
      <c r="BA425" s="31"/>
    </row>
    <row r="426" spans="52:53" s="19" customFormat="1" x14ac:dyDescent="0.25">
      <c r="AZ426" s="31"/>
      <c r="BA426" s="31"/>
    </row>
    <row r="427" spans="52:53" s="19" customFormat="1" x14ac:dyDescent="0.25">
      <c r="AZ427" s="31"/>
      <c r="BA427" s="31"/>
    </row>
    <row r="428" spans="52:53" s="19" customFormat="1" x14ac:dyDescent="0.25">
      <c r="AZ428" s="31"/>
      <c r="BA428" s="31"/>
    </row>
    <row r="429" spans="52:53" s="19" customFormat="1" x14ac:dyDescent="0.25">
      <c r="AZ429" s="31"/>
      <c r="BA429" s="31"/>
    </row>
    <row r="430" spans="52:53" s="19" customFormat="1" x14ac:dyDescent="0.25">
      <c r="AZ430" s="31"/>
      <c r="BA430" s="31"/>
    </row>
    <row r="431" spans="52:53" s="19" customFormat="1" x14ac:dyDescent="0.25">
      <c r="AZ431" s="31"/>
      <c r="BA431" s="31"/>
    </row>
    <row r="432" spans="52:53" s="19" customFormat="1" x14ac:dyDescent="0.25">
      <c r="AZ432" s="31"/>
      <c r="BA432" s="31"/>
    </row>
    <row r="433" spans="52:53" s="19" customFormat="1" x14ac:dyDescent="0.25">
      <c r="AZ433" s="31"/>
      <c r="BA433" s="31"/>
    </row>
    <row r="434" spans="52:53" s="19" customFormat="1" x14ac:dyDescent="0.25">
      <c r="AZ434" s="31"/>
      <c r="BA434" s="31"/>
    </row>
    <row r="435" spans="52:53" s="19" customFormat="1" x14ac:dyDescent="0.25">
      <c r="AZ435" s="31"/>
      <c r="BA435" s="31"/>
    </row>
    <row r="436" spans="52:53" s="19" customFormat="1" x14ac:dyDescent="0.25">
      <c r="AZ436" s="31"/>
      <c r="BA436" s="31"/>
    </row>
    <row r="437" spans="52:53" s="19" customFormat="1" x14ac:dyDescent="0.25">
      <c r="AZ437" s="31"/>
      <c r="BA437" s="31"/>
    </row>
    <row r="438" spans="52:53" s="19" customFormat="1" x14ac:dyDescent="0.25">
      <c r="AZ438" s="31"/>
      <c r="BA438" s="31"/>
    </row>
    <row r="439" spans="52:53" s="19" customFormat="1" x14ac:dyDescent="0.25">
      <c r="AZ439" s="31"/>
      <c r="BA439" s="31"/>
    </row>
    <row r="440" spans="52:53" s="19" customFormat="1" x14ac:dyDescent="0.25">
      <c r="AZ440" s="31"/>
      <c r="BA440" s="31"/>
    </row>
    <row r="441" spans="52:53" s="19" customFormat="1" x14ac:dyDescent="0.25">
      <c r="AZ441" s="31"/>
      <c r="BA441" s="31"/>
    </row>
    <row r="442" spans="52:53" s="19" customFormat="1" x14ac:dyDescent="0.25">
      <c r="AZ442" s="31"/>
      <c r="BA442" s="31"/>
    </row>
    <row r="443" spans="52:53" s="19" customFormat="1" x14ac:dyDescent="0.25">
      <c r="AZ443" s="31"/>
      <c r="BA443" s="31"/>
    </row>
    <row r="444" spans="52:53" s="19" customFormat="1" x14ac:dyDescent="0.25">
      <c r="AZ444" s="31"/>
      <c r="BA444" s="31"/>
    </row>
    <row r="445" spans="52:53" s="19" customFormat="1" x14ac:dyDescent="0.25">
      <c r="AZ445" s="31"/>
      <c r="BA445" s="31"/>
    </row>
    <row r="446" spans="52:53" s="19" customFormat="1" x14ac:dyDescent="0.25">
      <c r="AZ446" s="31"/>
      <c r="BA446" s="31"/>
    </row>
    <row r="447" spans="52:53" s="19" customFormat="1" x14ac:dyDescent="0.25">
      <c r="AZ447" s="31"/>
      <c r="BA447" s="31"/>
    </row>
    <row r="448" spans="52:53" s="19" customFormat="1" x14ac:dyDescent="0.25">
      <c r="AZ448" s="31"/>
      <c r="BA448" s="31"/>
    </row>
    <row r="449" spans="52:53" s="19" customFormat="1" x14ac:dyDescent="0.25">
      <c r="AZ449" s="31"/>
      <c r="BA449" s="31"/>
    </row>
    <row r="450" spans="52:53" s="19" customFormat="1" x14ac:dyDescent="0.25">
      <c r="AZ450" s="31"/>
      <c r="BA450" s="31"/>
    </row>
    <row r="451" spans="52:53" s="19" customFormat="1" x14ac:dyDescent="0.25">
      <c r="AZ451" s="31"/>
      <c r="BA451" s="31"/>
    </row>
    <row r="452" spans="52:53" s="19" customFormat="1" x14ac:dyDescent="0.25">
      <c r="AZ452" s="31"/>
      <c r="BA452" s="31"/>
    </row>
    <row r="453" spans="52:53" s="19" customFormat="1" x14ac:dyDescent="0.25">
      <c r="AZ453" s="31"/>
      <c r="BA453" s="31"/>
    </row>
    <row r="454" spans="52:53" s="19" customFormat="1" x14ac:dyDescent="0.25">
      <c r="AZ454" s="31"/>
      <c r="BA454" s="31"/>
    </row>
    <row r="455" spans="52:53" s="19" customFormat="1" x14ac:dyDescent="0.25">
      <c r="AZ455" s="31"/>
      <c r="BA455" s="31"/>
    </row>
    <row r="456" spans="52:53" s="19" customFormat="1" x14ac:dyDescent="0.25">
      <c r="AZ456" s="31"/>
      <c r="BA456" s="31"/>
    </row>
    <row r="457" spans="52:53" s="19" customFormat="1" x14ac:dyDescent="0.25">
      <c r="AZ457" s="31"/>
      <c r="BA457" s="31"/>
    </row>
    <row r="458" spans="52:53" s="19" customFormat="1" x14ac:dyDescent="0.25">
      <c r="AZ458" s="31"/>
      <c r="BA458" s="31"/>
    </row>
    <row r="459" spans="52:53" s="19" customFormat="1" x14ac:dyDescent="0.25">
      <c r="AZ459" s="31"/>
      <c r="BA459" s="31"/>
    </row>
    <row r="460" spans="52:53" s="19" customFormat="1" x14ac:dyDescent="0.25">
      <c r="AZ460" s="31"/>
      <c r="BA460" s="31"/>
    </row>
    <row r="461" spans="52:53" s="19" customFormat="1" x14ac:dyDescent="0.25">
      <c r="AZ461" s="31"/>
      <c r="BA461" s="31"/>
    </row>
    <row r="462" spans="52:53" s="19" customFormat="1" x14ac:dyDescent="0.25">
      <c r="AZ462" s="31"/>
      <c r="BA462" s="31"/>
    </row>
    <row r="463" spans="52:53" s="19" customFormat="1" x14ac:dyDescent="0.25">
      <c r="AZ463" s="31"/>
      <c r="BA463" s="31"/>
    </row>
    <row r="464" spans="52:53" s="19" customFormat="1" x14ac:dyDescent="0.25">
      <c r="AZ464" s="31"/>
      <c r="BA464" s="31"/>
    </row>
  </sheetData>
  <sheetProtection formatCells="0"/>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abSelected="1" topLeftCell="A7" zoomScale="115" zoomScaleNormal="115" workbookViewId="0">
      <selection activeCell="K2" sqref="K2"/>
    </sheetView>
  </sheetViews>
  <sheetFormatPr defaultRowHeight="15" x14ac:dyDescent="0.25"/>
  <cols>
    <col min="1" max="16384" width="9.14062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
  <sheetViews>
    <sheetView workbookViewId="0"/>
  </sheetViews>
  <sheetFormatPr defaultRowHeight="15" x14ac:dyDescent="0.25"/>
  <sheetData>
    <row r="1" spans="1:2" x14ac:dyDescent="0.25">
      <c r="A1">
        <f>IF(AND(pivottables!AN4&gt;=0,pivottables!AN4&lt;=1),pivottables!AN4,IF(pivottables!AN4&gt;1,1,0))</f>
        <v>0.45161290322580644</v>
      </c>
      <c r="B1">
        <f>1-Kutools_Chart!A1</f>
        <v>0.54838709677419351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pivottables</vt:lpstr>
      <vt:lpstr>Sheet3</vt:lpstr>
      <vt:lpstr>Kutools_Chart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Dzonara</dc:creator>
  <cp:lastModifiedBy>Dzonara</cp:lastModifiedBy>
  <dcterms:created xsi:type="dcterms:W3CDTF">2022-07-26T09:40:37Z</dcterms:created>
  <dcterms:modified xsi:type="dcterms:W3CDTF">2022-07-31T21:26:53Z</dcterms:modified>
</cp:coreProperties>
</file>