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8.xml" ContentType="application/vnd.openxmlformats-officedocument.spreadsheetml.worksheet+xml"/>
  <Override PartName="/xl/worksheets/sheet4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0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4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17.xml" ContentType="application/vnd.openxmlformats-officedocument.spreadsheetml.worksheet+xml"/>
  <Override PartName="/xl/worksheets/sheet4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firstSheet="90" activeTab="92"/>
  </bookViews>
  <sheets>
    <sheet sheetId="27" name="Januar " state="visible" r:id="rId4"/>
    <sheet sheetId="28" name="Februar " state="visible" r:id="rId5"/>
    <sheet sheetId="30" name="Mart" state="visible" r:id="rId6"/>
    <sheet sheetId="31" name="April " state="visible" r:id="rId7"/>
    <sheet sheetId="32" name="Maj " state="visible" r:id="rId8"/>
    <sheet sheetId="33" name="Jun " state="visible" r:id="rId9"/>
    <sheet sheetId="34" name="Jul " state="visible" r:id="rId10"/>
    <sheet sheetId="35" name="Avgust " state="visible" r:id="rId11"/>
    <sheet sheetId="36" name="Septembar (2)" state="visible" r:id="rId12"/>
    <sheet sheetId="37" name="Oktobar (2)" state="visible" r:id="rId13"/>
    <sheet sheetId="38" name="Novembar (2)" state="visible" r:id="rId14"/>
    <sheet sheetId="39" name="Decembar (2)" state="visible" r:id="rId15"/>
    <sheet sheetId="42" name="Januar 2019 (2)" state="visible" r:id="rId16"/>
    <sheet sheetId="43" name="Februar 2019 (2)" state="visible" r:id="rId17"/>
    <sheet sheetId="45" name="MART 2019 (3)" state="visible" r:id="rId18"/>
    <sheet sheetId="46" name="APRIL 19 (2)" state="visible" r:id="rId19"/>
    <sheet sheetId="47" name="MAJ 19 (2)" state="visible" r:id="rId20"/>
    <sheet sheetId="48" name="JUN 19 (2)" state="visible" r:id="rId21"/>
    <sheet sheetId="50" name="JUL 19  (2)" state="visible" r:id="rId22"/>
    <sheet sheetId="51" name="AVGUST 19 (2)" state="visible" r:id="rId23"/>
    <sheet sheetId="52" name="SEPTEMBAR 19 (2)" state="visible" r:id="rId24"/>
    <sheet sheetId="53" name="OKTOBAR 19 (2)" state="visible" r:id="rId25"/>
    <sheet sheetId="54" name="NOVEMBAR 19 (2)" state="visible" r:id="rId26"/>
    <sheet sheetId="55" name="DECEMBAR 19 (2)" state="visible" r:id="rId27"/>
    <sheet sheetId="58" name="JANUAR 2020 (2)" state="visible" r:id="rId28"/>
    <sheet sheetId="49" name="FEBRUAR 2020" state="visible" r:id="rId29"/>
    <sheet sheetId="60" name="MART 2020  (2)" state="visible" r:id="rId30"/>
    <sheet sheetId="61" name="APRIL 2020 (2)" state="visible" r:id="rId31"/>
    <sheet sheetId="62" name="MAJ 2020 (2)" state="visible" r:id="rId32"/>
    <sheet sheetId="63" name="JUN 2020 (2)" state="visible" r:id="rId33"/>
    <sheet sheetId="64" name="JUL 2020 (2)" state="visible" r:id="rId34"/>
    <sheet sheetId="65" name="AVGUST 20 (2)" state="visible" r:id="rId35"/>
    <sheet sheetId="66" name="SEPTEMBAR 20 (2)" state="visible" r:id="rId36"/>
    <sheet sheetId="67" name="OKTOBAR 20 (2)" state="visible" r:id="rId37"/>
    <sheet sheetId="68" name="NOVEMBAR 20 (2)" state="visible" r:id="rId38"/>
    <sheet sheetId="70" name="DECEMBAR 20 (2)" state="visible" r:id="rId39"/>
    <sheet sheetId="72" name="JANUAR 2021 (2)" state="visible" r:id="rId40"/>
    <sheet sheetId="73" name="FEBRUAR 2021 (2)" state="visible" r:id="rId41"/>
    <sheet sheetId="74" name="MART 2021 (2)" state="visible" r:id="rId42"/>
    <sheet sheetId="75" name="APRIL 2021 (2)" state="visible" r:id="rId43"/>
    <sheet sheetId="76" name="MAJ 2021 (2)" state="visible" r:id="rId44"/>
    <sheet sheetId="77" name="JUN 2021 (2)" state="visible" r:id="rId45"/>
    <sheet sheetId="78" name="JUL 2021 (2)" state="visible" r:id="rId46"/>
    <sheet sheetId="79" name="AVGUST 2021 (2)" state="visible" r:id="rId47"/>
    <sheet sheetId="80" name="SEPTEMBAR 2021 (2)" state="visible" r:id="rId48"/>
    <sheet sheetId="81" name="OKTOBAR 2021 (2)" state="visible" r:id="rId49"/>
    <sheet sheetId="82" name="NOVEMBAR 2021 (2)" state="visible" r:id="rId50"/>
    <sheet sheetId="84" name="DECEMBAR 2021 (3)" state="visible" r:id="rId51"/>
    <sheet sheetId="86" name="JANUAR 2022 (2)" state="visible" r:id="rId52"/>
    <sheet sheetId="87" name="FEBRUAR 2022 (2)" state="visible" r:id="rId53"/>
    <sheet sheetId="88" name="MART 2022 (2)" state="visible" r:id="rId54"/>
    <sheet sheetId="89" name="APRIL 2022 (2)" state="visible" r:id="rId55"/>
    <sheet sheetId="90" name="MAJ 2022 (2)" state="visible" r:id="rId56"/>
    <sheet sheetId="91" name="JUN  2022 (2)" state="visible" r:id="rId57"/>
    <sheet sheetId="92" name="JUL  2022 (2)" state="visible" r:id="rId58"/>
    <sheet sheetId="93" name="AVGUST  2022 (2)" state="visible" r:id="rId59"/>
    <sheet sheetId="94" name="SEPTEMBAR  2022 (2)" state="visible" r:id="rId60"/>
    <sheet sheetId="95" name="OKTOBAR  2022 (2)" state="visible" r:id="rId61"/>
    <sheet sheetId="96" name="NOVEMBAR 2022 (2)" state="visible" r:id="rId62"/>
    <sheet sheetId="97" name="DECEMBAR 2022 (2)" state="visible" r:id="rId63"/>
    <sheet sheetId="99" name="JANUAR 2023 (2)" state="visible" r:id="rId64"/>
    <sheet sheetId="100" name="FEBRUAR  2023 (2)" state="visible" r:id="rId65"/>
    <sheet sheetId="101" name="MART  2023 (2)" state="visible" r:id="rId66"/>
    <sheet sheetId="103" name="APRIL 2023 (2)" state="visible" r:id="rId67"/>
    <sheet sheetId="104" name="MAJ 2023 (2)" state="visible" r:id="rId68"/>
    <sheet sheetId="105" name="JUN 2023 (2)" state="visible" r:id="rId69"/>
    <sheet sheetId="106" name="JUL 2023 (2)" state="visible" r:id="rId70"/>
    <sheet sheetId="107" name="AVGUST 2023 (2)" state="visible" r:id="rId71"/>
    <sheet sheetId="108" name="SEPTEMBAR 2023 (2)" state="visible" r:id="rId72"/>
    <sheet sheetId="109" name="OKTOBAR 2023 " state="visible" r:id="rId73"/>
    <sheet sheetId="110" name="NOVEMBAR 2023 " state="visible" r:id="rId74"/>
    <sheet sheetId="111" name="DECEMBAR 2023 " state="visible" r:id="rId75"/>
    <sheet sheetId="113" name="JANUAR 24 " state="visible" r:id="rId76"/>
    <sheet sheetId="114" name="FEBRUAR 24 " state="visible" r:id="rId77"/>
    <sheet sheetId="115" name="MART 24 " state="visible" r:id="rId78"/>
    <sheet sheetId="116" name="APRIL 24 " state="visible" r:id="rId79"/>
    <sheet sheetId="118" name="MAJ 24  (2)" state="visible" r:id="rId80"/>
    <sheet sheetId="119" name="JUN 24  (2)" state="visible" r:id="rId81"/>
    <sheet sheetId="120" name="JUL 24  (2)" state="visible" r:id="rId82"/>
    <sheet sheetId="121" name="AVGUST  24  (2)" state="visible" r:id="rId83"/>
    <sheet sheetId="122" name="SEPTEMBAR  24  (2)" state="visible" r:id="rId84"/>
    <sheet sheetId="123" name="OKTOBAR 24  (2)" state="visible" r:id="rId85"/>
    <sheet sheetId="124" name="NOVEMBAR  24  (2)" state="visible" r:id="rId86"/>
    <sheet sheetId="125" name="DECEMBAR   24  (2)" state="visible" r:id="rId87"/>
    <sheet sheetId="127" name="JANUAR 2025 (2)" state="visible" r:id="rId88"/>
    <sheet sheetId="128" name="FEBRUAR 2025 (2)" state="visible" r:id="rId89"/>
    <sheet sheetId="129" name="MART 2025 (2)" state="visible" r:id="rId90"/>
    <sheet sheetId="130" name="APRIL 2025 (2)" state="visible" r:id="rId91"/>
    <sheet sheetId="131" name="MAJ 2025 (2)" state="visible" r:id="rId92"/>
    <sheet sheetId="132" name="JUN 2025 (2)" state="visible" r:id="rId93"/>
    <sheet sheetId="133" name="JUL 2025 (2)" state="visible" r:id="rId94"/>
    <sheet sheetId="117" name="Avgust_2025" state="visible" r:id="rId95"/>
    <sheet sheetId="41" name="prosečno po mesecima 2018-2025" state="visible" r:id="rId96"/>
    <sheet sheetId="1" name="Septembar_2025" state="visible" r:id="rId97"/>
  </sheets>
  <calcPr calcId="171027"/>
</workbook>
</file>

<file path=xl/sharedStrings.xml><?xml version="1.0" encoding="utf-8"?>
<sst xmlns="http://schemas.openxmlformats.org/spreadsheetml/2006/main" count="8059" uniqueCount="439">
  <si>
    <t>Pregled ostvarenog prihoda po humanitarnim SMS i VOICE brojevima, u prepaid i postpaid saobraćaju - januar 2018.</t>
  </si>
  <si>
    <t>Humanitanri SMS brojevi</t>
  </si>
  <si>
    <t>Prepaid</t>
  </si>
  <si>
    <t>Postpaid</t>
  </si>
  <si>
    <t>Ukupan prihod po broju</t>
  </si>
  <si>
    <t>Prosečan ukupan prihod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</si>
  <si>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</si>
  <si>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</si>
  <si>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</si>
  <si>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</si>
  <si>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</si>
  <si>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</si>
  <si>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</si>
  <si>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2886/1</t>
  </si>
  <si>
    <t>Fond Ana i Vlade Divac</t>
  </si>
  <si>
    <t>2821/1</t>
  </si>
  <si>
    <t>Blic fondacija</t>
  </si>
  <si>
    <t>22831/1 do 02.01.</t>
  </si>
  <si>
    <t>31099/1 od 03.01.</t>
  </si>
  <si>
    <t>Crveni krst Stara Pazova</t>
  </si>
  <si>
    <t>428171/1</t>
  </si>
  <si>
    <t>Humanitarna fondacija  Budi human-Aleksandar Šapić</t>
  </si>
  <si>
    <t>121552/1</t>
  </si>
  <si>
    <t>Fondacija "Podrži život"</t>
  </si>
  <si>
    <t>175008/1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</si>
  <si>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</si>
  <si>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</si>
  <si>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</si>
  <si>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</si>
  <si>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</si>
  <si>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</si>
  <si>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Fondacija za zdravstvo</t>
  </si>
  <si>
    <t>455276/1</t>
  </si>
  <si>
    <t>Udruženje "Uvek sa decom"</t>
  </si>
  <si>
    <t>266554/1</t>
  </si>
  <si>
    <t>Udruženje "Mironosice</t>
  </si>
  <si>
    <t>266579/1</t>
  </si>
  <si>
    <t>UNICEF</t>
  </si>
  <si>
    <t>431425/1</t>
  </si>
  <si>
    <t>BELhospice</t>
  </si>
  <si>
    <t>476890/1</t>
  </si>
  <si>
    <t xml:space="preserve">Versko dobrotvorno starateljstvo Arhiepiskopije beogradsko-karlovačke SPC </t>
  </si>
  <si>
    <t>175034/1</t>
  </si>
  <si>
    <t>Humanitarna fondacija Budi srećan-Vladimir vučetić</t>
  </si>
  <si>
    <t>175044/1</t>
  </si>
  <si>
    <t>Fondacija BEKAMENT</t>
  </si>
  <si>
    <t>306550/1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</si>
  <si>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</si>
  <si>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</si>
  <si>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</si>
  <si>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</si>
  <si>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</si>
  <si>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</si>
  <si>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</si>
  <si>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</si>
  <si>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</si>
  <si>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</si>
  <si>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 - 290147/1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</si>
  <si>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</si>
  <si>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</si>
  <si>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</si>
  <si>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</si>
  <si>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>Pregled ostvarenog prihoda po humanitarnim SMS i VOICE brojevima, u prepaid i postpaid saobraćaju - april  2018.</t>
  </si>
  <si>
    <t xml:space="preserve">31099/1 </t>
  </si>
  <si>
    <t>131424/1 14.03.2018.</t>
  </si>
  <si>
    <t>Pregled ostvarenog prihoda po humanitarnim SMS i VOICE brojevima, u prepaid i postpaid saobraćaju - MAJ 2018.</t>
  </si>
  <si>
    <t>190503/1</t>
  </si>
  <si>
    <t>PROCEDURA</t>
  </si>
  <si>
    <t xml:space="preserve">131424/1 </t>
  </si>
  <si>
    <t>HO Zajedno za život</t>
  </si>
  <si>
    <t xml:space="preserve"> PROCEDURA</t>
  </si>
  <si>
    <t>Pregled ostvarenog prihoda po humanitarnim SMS i VOICE brojevima, u prepaid i postpaid saobraćaju - JUN 2018.</t>
  </si>
  <si>
    <t>31065/1</t>
  </si>
  <si>
    <t>246072/1</t>
  </si>
  <si>
    <t>UG Roditelji Subotice</t>
  </si>
  <si>
    <t>Pregled ostvarenog prihoda po humanitarnim SMS i VOICE brojevima, u prepaid i postpaid saobraćaju - JUL 2018.</t>
  </si>
  <si>
    <t>U proceduri</t>
  </si>
  <si>
    <t>246094/1</t>
  </si>
  <si>
    <t>250663/1</t>
  </si>
  <si>
    <t>Crveni krst Srbije</t>
  </si>
  <si>
    <t>Dečije srce</t>
  </si>
  <si>
    <t>283428/1</t>
  </si>
  <si>
    <t>Pregled ostvarenog prihoda po humanitarnim SMS i VOICE brojevima, u prepaid i postpaid saobraćaju - AVGUST 2018.</t>
  </si>
  <si>
    <t>246081/1</t>
  </si>
  <si>
    <t>337927/1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</si>
  <si>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</si>
  <si>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</si>
  <si>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</si>
  <si>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</si>
  <si>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511536/1</t>
  </si>
  <si>
    <t xml:space="preserve">529751/1 </t>
  </si>
  <si>
    <t>451118/1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</si>
  <si>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</si>
  <si>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</si>
  <si>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</si>
  <si>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</si>
  <si>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</si>
  <si>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</si>
  <si>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</si>
  <si>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</si>
  <si>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</si>
  <si>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190471/1</t>
  </si>
  <si>
    <t>105084/1</t>
  </si>
  <si>
    <t>Pregled ostvarenog prihoda po humanitarnim SMS i VOICE brojevima, u prepaid i postpaid saobraćaju - april  2019.</t>
  </si>
  <si>
    <t xml:space="preserve">28858/1 </t>
  </si>
  <si>
    <t>160363/1</t>
  </si>
  <si>
    <t>Udruženje građana "Roditelji Subotice"</t>
  </si>
  <si>
    <t>177013/1</t>
  </si>
  <si>
    <t>Klinički centar Srbije - Teleton</t>
  </si>
  <si>
    <t>177295/1</t>
  </si>
  <si>
    <t>Pregled ostvarenog prihoda po humanitarnim SMS i VOICE brojevima, u prepaid i postpaid saobraćaju - MAJ  2019.</t>
  </si>
  <si>
    <t>196243/1</t>
  </si>
  <si>
    <t>Pregled ostvarenog prihoda po humanitarnim SMS i VOICE brojevima, u prepaid i postpaid saobraćaju - JUN  2019.</t>
  </si>
  <si>
    <t>Srpsko-rusko-iransko udruženje za slepu i slabovidu decu "Svetlo srce"</t>
  </si>
  <si>
    <t xml:space="preserve">                  264205/1</t>
  </si>
  <si>
    <t>Fondacija NORBS plus</t>
  </si>
  <si>
    <t xml:space="preserve">                 268269/1 </t>
  </si>
  <si>
    <t>Pregled ostvarenog prihoda po humanitarnim SMS i VOICE brojevima, u prepaid i postpaid saobraćaju - JUL  2019.</t>
  </si>
  <si>
    <t>Fondacija "Prvi korak"</t>
  </si>
  <si>
    <t xml:space="preserve">                 294767/1</t>
  </si>
  <si>
    <t>Fondacija Novak Đoković</t>
  </si>
  <si>
    <r>
      <t xml:space="preserve">               </t>
    </r>
    <r>
      <rPr>
        <charset val="238"/>
        <family val="2"/>
        <scheme val="minor"/>
        <sz val="11"/>
        <rFont val="Calibri"/>
      </rPr>
      <t>323562/1</t>
    </r>
  </si>
  <si>
    <t>Fondacija Zajedno za mlade- Prof. Dr Danica Grujičić</t>
  </si>
  <si>
    <t xml:space="preserve">               294773/1</t>
  </si>
  <si>
    <t>Pregled ostvarenog prihoda po humanitarnim SMS i VOICE brojevima, u prepaid i postpaid saobraćaju - Avgust  2019.</t>
  </si>
  <si>
    <t>Fondacija Budimo ljudi</t>
  </si>
  <si>
    <t xml:space="preserve">              348556/1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</si>
  <si>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</si>
  <si>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</si>
  <si>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</si>
  <si>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</si>
  <si>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r>
      <t xml:space="preserve">                 </t>
    </r>
    <r>
      <rPr>
        <charset val="238"/>
        <family val="2"/>
        <scheme val="minor"/>
        <sz val="11"/>
        <rFont val="Calibri"/>
      </rPr>
      <t>323562/1</t>
    </r>
  </si>
  <si>
    <t xml:space="preserve">                294773/1</t>
  </si>
  <si>
    <t xml:space="preserve">               348556/1</t>
  </si>
  <si>
    <t>Udruženje Zdravlje Božuri</t>
  </si>
  <si>
    <t xml:space="preserve">              495224/1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</si>
  <si>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</si>
  <si>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</si>
  <si>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</si>
  <si>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 xml:space="preserve">              501227/1</t>
  </si>
  <si>
    <t>HO Dečje srce  - TLZP</t>
  </si>
  <si>
    <t xml:space="preserve">              517700/1</t>
  </si>
  <si>
    <t>Fondacija "JEDAN POSTO"</t>
  </si>
  <si>
    <t>549050/1</t>
  </si>
  <si>
    <t>Pregled ostvarenog prihoda po humanitarnim SMS i VOICE brojevima, u prepaid i postpaid saobraćaju - JANUAR 2020.</t>
  </si>
  <si>
    <t>1,800.00</t>
  </si>
  <si>
    <t>8,800.00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</si>
  <si>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</si>
  <si>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</si>
  <si>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</si>
  <si>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72268/1</t>
  </si>
  <si>
    <t>UDRUŽENJE 28 JUN</t>
  </si>
  <si>
    <t>Pregled ostvarenog prihoda po humanitarnim SMS i VOICE brojevima, u prepaid i postpaid saobraćaju - APRIL 2020.</t>
  </si>
  <si>
    <t xml:space="preserve">100,00  200,00 </t>
  </si>
  <si>
    <t xml:space="preserve">  94027/1</t>
  </si>
  <si>
    <t>Humanitarno udruženje SVI ZA KOSMET</t>
  </si>
  <si>
    <t>128447/1</t>
  </si>
  <si>
    <t>Fondacija KATALIST</t>
  </si>
  <si>
    <t xml:space="preserve">                 134828/1</t>
  </si>
  <si>
    <t>Pregled ostvarenog prihoda po humanitarnim SMS i VOICE brojevima, u prepaid i postpaid saobraćaju - MAJ 2020.</t>
  </si>
  <si>
    <t xml:space="preserve">                495224/1</t>
  </si>
  <si>
    <t xml:space="preserve">               501227/1</t>
  </si>
  <si>
    <t>94027/1</t>
  </si>
  <si>
    <t>134828/1</t>
  </si>
  <si>
    <t>Humanitarna organizacija SVI ZA KOSMET</t>
  </si>
  <si>
    <t xml:space="preserve">                 128447/1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</si>
  <si>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</si>
  <si>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</si>
  <si>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</si>
  <si>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</si>
  <si>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100,00  200,00</t>
  </si>
  <si>
    <t>HO DECIJE SRCE</t>
  </si>
  <si>
    <t>Fondacija DELIJE</t>
  </si>
  <si>
    <t xml:space="preserve">                255031/1</t>
  </si>
  <si>
    <t>Udruženje Banka hrane</t>
  </si>
  <si>
    <t xml:space="preserve">               264093/1</t>
  </si>
  <si>
    <t>Pregled ostvarenog prihoda po humanitarnim SMS i VOICE brojevima, u prepaid i postpaid saobraćaju - SEPTEMBAR 2020.</t>
  </si>
  <si>
    <t>U PROCEDURI</t>
  </si>
  <si>
    <t xml:space="preserve">               264096/1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</si>
  <si>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</si>
  <si>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</si>
  <si>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</si>
  <si>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</si>
  <si>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humanizacija</t>
  </si>
  <si>
    <t xml:space="preserve">              375929/1</t>
  </si>
  <si>
    <t>Pregled ostvarenog prihoda po humanitarnim SMS i VOICE brojevima, u prepaid i postpaid saobraćaju - DECEMBAR 2020.</t>
  </si>
  <si>
    <t>Udruženje "Humanizacija"</t>
  </si>
  <si>
    <t>375929/1</t>
  </si>
  <si>
    <t>Pregled ostvarenog prihoda po humanitarnim SMS i VOICE brojevima, u prepaid i postpaid saobraćaju - JANUAR 2021.</t>
  </si>
  <si>
    <t>233981/1</t>
  </si>
  <si>
    <t>337034/1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</si>
  <si>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</si>
  <si>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</si>
  <si>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02.06.2021. Boris D. ispravan izveštaj</t>
  </si>
  <si>
    <t>Pregled ostvarenog prihoda po humanitarnim SMS i VOICE brojevima, u prepaid i postpaid saobraćaju - APRIL 2021.</t>
  </si>
  <si>
    <t>136388/1</t>
  </si>
  <si>
    <t>116836/1</t>
  </si>
  <si>
    <t>HU STEFAN BUNIJEVAC</t>
  </si>
  <si>
    <t>210603/1</t>
  </si>
  <si>
    <t>Pregled ostvarenog prihoda po humanitarnim SMS i VOICE brojevima, u prepaid i postpaid saobraćaju - MAJ 2021.</t>
  </si>
  <si>
    <r>
      <t xml:space="preserve">                 </t>
    </r>
    <r>
      <rPr>
        <charset val="238"/>
        <family val="2"/>
        <scheme val="minor"/>
        <sz val="11"/>
        <rFont val="Calibri"/>
      </rPr>
      <t>337034/1</t>
    </r>
  </si>
  <si>
    <t>Pregled ostvarenog prihoda po humanitarnim SMS i VOICE brojevima, u prepaid i postpaid saobraćaju - JUN 2021.</t>
  </si>
  <si>
    <t>Fondacija TATE NOVOSAĐANI</t>
  </si>
  <si>
    <t>252435/1</t>
  </si>
  <si>
    <t>HU Stefan Bunijevac</t>
  </si>
  <si>
    <t>Pregled ostvarenog prihoda po humanitarnim SMS i VOICE brojevima, u prepaid i postpaid saobraćaju - JUL 2021.</t>
  </si>
  <si>
    <t>HO POKRENI ŽIVOT</t>
  </si>
  <si>
    <t>332891/1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</si>
  <si>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</si>
  <si>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</si>
  <si>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Pregled ostvarenog prihoda po humanitarnim SMS i VOICE brojevima, u prepaid i postpaid saobraćaju - OKTOBAR  2021.</t>
  </si>
  <si>
    <t>441199/1</t>
  </si>
  <si>
    <t>Pregled ostvarenog prihoda po humanitarnim SMS i VOICE brojevima, u prepaid i postpaid saobraćaju - NOVEMBAR  2021.</t>
  </si>
  <si>
    <t>Pregled ostvarenog prihoda po humanitarnim SMS i VOICE brojevima, u prepaid i postpaid saobraćaju - DECEMBAR  2021.</t>
  </si>
  <si>
    <t>SRCE JOHANOVO</t>
  </si>
  <si>
    <t>596441/1</t>
  </si>
  <si>
    <t>Pregled ostvarenog prihoda po humanitarnim SMS i VOICE brojevima, u prepaid i postpaid saobraćaju - JANUAR 2022.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</si>
  <si>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</si>
  <si>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</si>
  <si>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</si>
  <si>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</si>
  <si>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</si>
  <si>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</si>
  <si>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</si>
  <si>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221638/1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</si>
  <si>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</si>
  <si>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</si>
  <si>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</si>
  <si>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</si>
  <si>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</si>
  <si>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HO POKRENI ŽIVOT (istekao 31.08).</t>
  </si>
  <si>
    <t>praćenje još 3 meseca</t>
  </si>
  <si>
    <t>366507/1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</si>
  <si>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</si>
  <si>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</si>
  <si>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</si>
  <si>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STARI UGOVOR</t>
  </si>
  <si>
    <t>465485/1</t>
  </si>
  <si>
    <t>Fondacija Humanist</t>
  </si>
  <si>
    <t>Udruženje Podeli radost</t>
  </si>
  <si>
    <t>Pregled ostvarenog prihoda po humanitarnim SMS i VOICE brojevima, u prepaid i postpaid saobraćaju - DECEMBAR  2022.</t>
  </si>
  <si>
    <t>520954/1</t>
  </si>
  <si>
    <t>TV HRAM</t>
  </si>
  <si>
    <t>Pregled ostvarenog prihoda po humanitarnim SMS i VOICE brojevima, u prepaid i postpaid saobraćaju - JANUAR 2023.</t>
  </si>
  <si>
    <t>16261/1</t>
  </si>
  <si>
    <t>8735/1</t>
  </si>
  <si>
    <t>Pregled ostvarenog prihoda po humanitarnim SMS i VOICE brojevima, u prepaid i postpaid saobraćaju - FEBRUAR  2023.</t>
  </si>
  <si>
    <t>Fondacija Tamara Misirlić</t>
  </si>
  <si>
    <t>Pomoć Turskoj</t>
  </si>
  <si>
    <t>Pomoć Siriji</t>
  </si>
  <si>
    <t>Pregled ostvarenog prihoda po humanitarnim SMS i VOICE brojevima, u prepaid i postpaid saobraćaju - MART  2023.</t>
  </si>
  <si>
    <t>DEAKTIVIRAN</t>
  </si>
  <si>
    <t>87410/1</t>
  </si>
  <si>
    <t>97328/1</t>
  </si>
  <si>
    <t>105449/1</t>
  </si>
  <si>
    <t>Pregled ostvarenog prihoda po humanitarnim SMS i VOICE brojevima, u prepaid i postpaid saobraćaju - APRIL  2023.</t>
  </si>
  <si>
    <t xml:space="preserve">                 128447/1 (stari ug).</t>
  </si>
  <si>
    <t>Fondacija Ana i Vlade Divac</t>
  </si>
  <si>
    <t>177760/1</t>
  </si>
  <si>
    <t>Pregled ostvarenog prihoda po humanitarnim SMS i VOICE brojevima, u prepaid i postpaid saobraćaju - MAJ   2023.</t>
  </si>
  <si>
    <t>200,00  500,00</t>
  </si>
  <si>
    <t>100/200,00</t>
  </si>
  <si>
    <t>Pregled ostvarenog prihoda po humanitarnim SMS i VOICE brojevima, u prepaid i postpaid saobraćaju - JUN  2023.</t>
  </si>
  <si>
    <t>221234/1</t>
  </si>
  <si>
    <t>169164/1</t>
  </si>
  <si>
    <t>OOŠ Vladislav Ribnikar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</si>
  <si>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</si>
  <si>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</si>
  <si>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</si>
  <si>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</si>
  <si>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</si>
  <si>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</si>
  <si>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Pregled ostvarenog prihoda po humanitarnim SMS i VOICE brojevima, u prepaid i postpaid saobraćaju - OKTOBAR  2023.</t>
  </si>
  <si>
    <t xml:space="preserve"> 200,00  500,00</t>
  </si>
  <si>
    <t>449447/1</t>
  </si>
  <si>
    <t xml:space="preserve">  200,00  500,00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</si>
  <si>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</si>
  <si>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</si>
  <si>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</si>
  <si>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Pregled ostvarenog prihoda po humanitarnim SMS i VOICE brojevima, u prepaid i postpaid saobraćaju - FEBRUAR 2024</t>
  </si>
  <si>
    <t>Pregled ostvarenog prihoda po humanitarnim SMS i VOICE brojevima, u prepaid i postpaid saobraćaju - MART 2024</t>
  </si>
  <si>
    <t xml:space="preserve">Fondacija MATIJA NIKOLIĆ </t>
  </si>
  <si>
    <t>116124/1</t>
  </si>
  <si>
    <t xml:space="preserve">Fondacija "HEROJI BEOGRADSKOG MARATONA </t>
  </si>
  <si>
    <t>84851/1</t>
  </si>
  <si>
    <t>BANKA HRANE - Vojvodina</t>
  </si>
  <si>
    <t>84757/1</t>
  </si>
  <si>
    <t>Pregled ostvarenog prihoda po humanitarnim SMS i VOICE brojevima, u prepaid i postpaid saobraćaju - APRIL  2024</t>
  </si>
  <si>
    <t>139697/1 (04.04.2024.)</t>
  </si>
  <si>
    <t>84891/1</t>
  </si>
  <si>
    <t>FONDACIJA OD SRCA SA LJUBAVLJU ( od 17.04.2024.)</t>
  </si>
  <si>
    <t>177969/1</t>
  </si>
  <si>
    <t>UDRUŽENJE "TELOK" (18.04.2023.)</t>
  </si>
  <si>
    <t>UDRUŽENJE ŽIVOT (od 17.04.2023.)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</si>
  <si>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</si>
  <si>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</si>
  <si>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</si>
  <si>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JUN  2024</t>
  </si>
  <si>
    <t>235867/1</t>
  </si>
  <si>
    <t>Pregled ostvarenog prihoda po humanitarnim SMS i VOICE brojevima, u prepaid i postpaid saobraćaju - JUL  2024</t>
  </si>
  <si>
    <t>275992/3</t>
  </si>
  <si>
    <t/>
  </si>
  <si>
    <t>Pregled ostvarenog prihoda po humanitarnim SMS i VOICE brojevima, u prepaid i postpaid saobraćaju - AVGUST   2024</t>
  </si>
  <si>
    <t xml:space="preserve">139697/1 </t>
  </si>
  <si>
    <t>340653/1-2024</t>
  </si>
  <si>
    <t>100,00  200,01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</si>
  <si>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</si>
  <si>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</si>
  <si>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</si>
  <si>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</si>
  <si>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</si>
  <si>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</si>
  <si>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</si>
  <si>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471225/1</t>
  </si>
  <si>
    <t>482819/1</t>
  </si>
  <si>
    <t>429634/1</t>
  </si>
  <si>
    <t>Pregled ostvarenog prihoda po humanitarnim SMS i VOICE brojevima, u prepaid i postpaid saobraćaju -DECEMBAR   2024</t>
  </si>
  <si>
    <t>POMOZI SRCEM</t>
  </si>
  <si>
    <t>564271/1</t>
  </si>
  <si>
    <t>Pregled ostvarenog prihoda po humanitarnim SMS i VOICE brojevima, u prepaid i postpaid saobraćaju -JANUAR 2025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</si>
  <si>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</si>
  <si>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</si>
  <si>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</si>
  <si>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</si>
  <si>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</si>
  <si>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</si>
  <si>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</si>
  <si>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</si>
  <si>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</si>
  <si>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</si>
  <si>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</si>
  <si>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</si>
  <si>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</si>
  <si>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</si>
  <si>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</si>
  <si>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</si>
  <si>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</si>
  <si>
    <t>Prihod ostavren na svim aktivinim humanitarnim SMS brojevima, prosečno, na mesečnom nivou u 2018. godini</t>
  </si>
  <si>
    <t>01.07.201</t>
  </si>
  <si>
    <t>u 2019. godini</t>
  </si>
  <si>
    <t>u 2020. godini</t>
  </si>
  <si>
    <t>1.093.288.89</t>
  </si>
  <si>
    <t>u 2021. godini</t>
  </si>
  <si>
    <t>u 2022. godini</t>
  </si>
  <si>
    <t>u 2023. godini</t>
  </si>
  <si>
    <t>u 2024. godini</t>
  </si>
  <si>
    <t>u 2025. godini</t>
  </si>
  <si>
    <t>1.292.559.,38</t>
  </si>
  <si>
    <t>8545/1-2025</t>
  </si>
  <si>
    <t>1033</t>
  </si>
  <si>
    <t>Humanitarna fondacija ZA NAŠE HEROJE</t>
  </si>
  <si>
    <t>77713/1-2025</t>
  </si>
  <si>
    <t>3027</t>
  </si>
  <si>
    <t>Svetionik</t>
  </si>
  <si>
    <t>127165/1-2025</t>
  </si>
  <si>
    <t>3059</t>
  </si>
  <si>
    <t>Udruženje UVEK SA DECOM</t>
  </si>
  <si>
    <t>268945/1-2021</t>
  </si>
  <si>
    <t>7175</t>
  </si>
  <si>
    <t>Блиц Фондација</t>
  </si>
  <si>
    <t>8733/1-2025</t>
  </si>
  <si>
    <t>2552</t>
  </si>
  <si>
    <t>Верско добротворно старатељство Архиепископије београдско-карловачке СПЦ</t>
  </si>
  <si>
    <t>241876/1-2023</t>
  </si>
  <si>
    <t>2844</t>
  </si>
  <si>
    <t>Добро памтим све</t>
  </si>
  <si>
    <t>213753/1-2025</t>
  </si>
  <si>
    <t>3008</t>
  </si>
  <si>
    <t>Епархија нишка „Добри Самарјанин“</t>
  </si>
  <si>
    <t>275992/1 - 2024</t>
  </si>
  <si>
    <t>3018</t>
  </si>
  <si>
    <t>Национално удружење родитеља деце оболеле од рака-НУРДОР</t>
  </si>
  <si>
    <t>1150</t>
  </si>
  <si>
    <t>Удружење „Српска Солидарност“</t>
  </si>
  <si>
    <t xml:space="preserve"> 221638/1-2022</t>
  </si>
  <si>
    <t>1389</t>
  </si>
  <si>
    <t>Удружење Подели радост</t>
  </si>
  <si>
    <t>520954/1-2022</t>
  </si>
  <si>
    <t>6333</t>
  </si>
  <si>
    <t>Удружење ТЕЛОК</t>
  </si>
  <si>
    <t>180532/1-2024</t>
  </si>
  <si>
    <t>3051</t>
  </si>
  <si>
    <t>УНИЦЕФ</t>
  </si>
  <si>
    <t>311479/1-2020</t>
  </si>
  <si>
    <t>9656</t>
  </si>
  <si>
    <t>ФОНДАЦИЈА  ПОМОЗИСРЦЕМ</t>
  </si>
  <si>
    <t>564271/1-2024</t>
  </si>
  <si>
    <t>3066</t>
  </si>
  <si>
    <t>Фондација – Хуманост без граница</t>
  </si>
  <si>
    <t>221234/1-2023</t>
  </si>
  <si>
    <t>2407</t>
  </si>
  <si>
    <t>Фондација „ Буди хуман - Александар Шапић“</t>
  </si>
  <si>
    <t>449447/2023</t>
  </si>
  <si>
    <t>3030</t>
  </si>
  <si>
    <t>Фондација „Подржи живот“</t>
  </si>
  <si>
    <t>139697/1-2024</t>
  </si>
  <si>
    <t>5757</t>
  </si>
  <si>
    <t>Фондација „ХЕРОЈИ БЕОГРАДСКОГ МАРАТОНА“</t>
  </si>
  <si>
    <t>84891/1-2024</t>
  </si>
  <si>
    <t>3023</t>
  </si>
  <si>
    <t>Фондација ДЕЛИЈЕ</t>
  </si>
  <si>
    <t>341943/1-2025</t>
  </si>
  <si>
    <t>1817</t>
  </si>
  <si>
    <t xml:space="preserve">Фондација Заједно за младе </t>
  </si>
  <si>
    <t>271700/1-2023</t>
  </si>
  <si>
    <t>4334</t>
  </si>
  <si>
    <t>Фондација Једро</t>
  </si>
  <si>
    <t>471225/1-2024</t>
  </si>
  <si>
    <t>3091</t>
  </si>
  <si>
    <t>Фондација српских бораца</t>
  </si>
  <si>
    <t>101597/1-2022</t>
  </si>
  <si>
    <t>7323</t>
  </si>
  <si>
    <t>Фондација Тамара Мисирлић</t>
  </si>
  <si>
    <t>274880/1-2025</t>
  </si>
  <si>
    <t>5800</t>
  </si>
  <si>
    <t>Фондација ТАТЕ НОВОСАЂАНИ</t>
  </si>
  <si>
    <t>235867/1-2024</t>
  </si>
  <si>
    <t>6880</t>
  </si>
  <si>
    <t>Хуманитарна организација  „Покрени живот“</t>
  </si>
  <si>
    <t>366507/1-2022</t>
  </si>
  <si>
    <t>3800</t>
  </si>
  <si>
    <t>Хуманитарна организација „Заједно можемо - Марко Николић“</t>
  </si>
  <si>
    <t>259013/1-2025</t>
  </si>
  <si>
    <t>3855</t>
  </si>
  <si>
    <t>Хуманитарна организација „Срби за Србе“</t>
  </si>
  <si>
    <t>136388/2021</t>
  </si>
  <si>
    <t>7763</t>
  </si>
  <si>
    <t>Хуманитарна организација Принцип</t>
  </si>
  <si>
    <t>142545/1-2025</t>
  </si>
  <si>
    <t>1733</t>
  </si>
  <si>
    <t>Хуманитарна организација Сви за Космет</t>
  </si>
  <si>
    <t>169164/1-2023</t>
  </si>
  <si>
    <t>4030</t>
  </si>
  <si>
    <t>Хуманитарно удружење Дечији осмех</t>
  </si>
  <si>
    <t>429634/1-2024</t>
  </si>
  <si>
    <t>3045</t>
  </si>
  <si>
    <t>Чеп за хендикеп - Зрењанин</t>
  </si>
  <si>
    <t>482819/1-2024</t>
  </si>
  <si>
    <t>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</si>
</sst>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b/>
      <charset val="238"/>
      <family val="2"/>
      <sz val="12"/>
      <name val="Arial"/>
    </font>
    <font>
      <b/>
      <charset val="238"/>
      <family val="2"/>
      <sz val="10"/>
      <name val="Arial"/>
    </font>
    <font>
      <b/>
      <charset val="238"/>
      <color theme="1"/>
      <family val="2"/>
      <scheme val="minor"/>
      <sz val="11"/>
      <name val="Calibri"/>
    </font>
    <font>
      <charset val="238"/>
      <family val="2"/>
      <sz val="12"/>
      <name val="Calibri"/>
    </font>
    <font>
      <charset val="238"/>
      <color rgb="FF9C0006"/>
      <family val="2"/>
      <scheme val="minor"/>
      <sz val="11"/>
      <name val="Calibri"/>
    </font>
    <font>
      <charset val="238"/>
      <family val="2"/>
      <scheme val="minor"/>
      <sz val="11"/>
      <name val="Calibri"/>
    </font>
    <font>
      <color theme="5" tint="-0.249977111117893"/>
      <family val="2"/>
      <scheme val="minor"/>
      <sz val="11"/>
      <name val="Calibri"/>
    </font>
    <font>
      <charset val="238"/>
      <color theme="5" tint="-0.249977111117893"/>
      <family val="2"/>
      <scheme val="minor"/>
      <sz val="11"/>
      <name val="Calibri"/>
    </font>
    <font>
      <charset val="238"/>
      <family val="2"/>
      <scheme val="minor"/>
      <sz val="12"/>
      <name val="Calibri"/>
    </font>
    <font>
      <family val="2"/>
      <scheme val="minor"/>
      <sz val="11"/>
      <name val="Calibri"/>
    </font>
    <font>
      <charset val="238"/>
      <family val="2"/>
      <sz val="10"/>
      <name val="Arial"/>
    </font>
    <font>
      <b/>
      <charset val="238"/>
      <family val="2"/>
      <sz val="12"/>
      <name val="Calibri"/>
    </font>
    <font>
      <charset val="238"/>
      <color indexed="10"/>
      <family val="2"/>
      <sz val="10"/>
      <name val="Arial"/>
    </font>
    <font>
      <charset val="238"/>
      <color rgb="FF444444"/>
      <family val="2"/>
      <sz val="10"/>
      <name val="Verdana"/>
    </font>
    <font>
      <charset val="238"/>
      <color rgb="FFFF0000"/>
      <family val="2"/>
      <scheme val="minor"/>
      <sz val="11"/>
      <name val="Calibri"/>
    </font>
    <font>
      <charset val="238"/>
      <color rgb="FFFF0000"/>
      <family val="2"/>
      <scheme val="minor"/>
      <sz val="12"/>
      <name val="Calibri"/>
    </font>
    <font>
      <charset val="238"/>
      <color rgb="FFC0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rgb="FFC00000"/>
      <family val="2"/>
      <scheme val="minor"/>
      <sz val="11"/>
      <name val="Calibri"/>
    </font>
    <font>
      <b/>
      <charset val="238"/>
      <color rgb="FFFF0000"/>
      <family val="2"/>
      <scheme val="minor"/>
      <sz val="11"/>
      <name val="Calibri"/>
    </font>
    <font>
      <b/>
      <charset val="238"/>
      <color theme="9" tint="-0.499984740745262"/>
      <family val="2"/>
      <scheme val="minor"/>
      <sz val="11"/>
      <name val="Calibri"/>
    </font>
    <font>
      <b/>
      <charset val="238"/>
      <color theme="5" tint="-0.249977111117893"/>
      <family val="2"/>
      <scheme val="minor"/>
      <sz val="11"/>
      <name val="Calibri"/>
    </font>
    <font>
      <charset val="238"/>
      <color theme="1"/>
      <family val="2"/>
      <scheme val="minor"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E1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4" fontId="0" fillId="0" borderId="7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4" fontId="0" fillId="0" borderId="4" xfId="0" applyNumberForma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4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 vertical="center" indent="1"/>
    </xf>
    <xf numFmtId="4" fontId="0" fillId="0" borderId="5" xfId="0" applyNumberFormat="1" applyBorder="1" applyAlignment="1">
      <alignment horizontal="righ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4" fillId="0" borderId="4" xfId="0" applyFont="1" applyBorder="1"/>
    <xf numFmtId="0" fontId="4" fillId="0" borderId="14" xfId="0" applyFont="1" applyBorder="1" applyAlignment="1">
      <alignment horizontal="left" vertical="center" indent="1"/>
    </xf>
    <xf numFmtId="0" fontId="11" fillId="0" borderId="6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right" indent="1"/>
    </xf>
    <xf numFmtId="3" fontId="0" fillId="0" borderId="8" xfId="0" applyNumberFormat="1" applyBorder="1" applyAlignment="1">
      <alignment horizontal="right" indent="2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 indent="1"/>
    </xf>
    <xf numFmtId="2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/>
    <xf numFmtId="0" fontId="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right" indent="1"/>
    </xf>
    <xf numFmtId="0" fontId="9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/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wrapText="1"/>
    </xf>
    <xf numFmtId="0" fontId="0" fillId="0" borderId="17" xfId="0" applyBorder="1" applyAlignment="1">
      <alignment horizontal="right" indent="1"/>
    </xf>
    <xf numFmtId="0" fontId="11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wrapText="1"/>
    </xf>
    <xf numFmtId="4" fontId="0" fillId="0" borderId="17" xfId="0" applyNumberFormat="1" applyBorder="1" applyAlignment="1">
      <alignment horizontal="center" vertical="center"/>
    </xf>
    <xf numFmtId="4" fontId="0" fillId="6" borderId="4" xfId="0" applyNumberFormat="1" applyFill="1" applyBorder="1" applyAlignment="1">
      <alignment horizontal="right" vertical="center"/>
    </xf>
    <xf numFmtId="0" fontId="0" fillId="0" borderId="7" xfId="0" applyBorder="1"/>
    <xf numFmtId="0" fontId="2" fillId="0" borderId="4" xfId="0" applyFont="1" applyBorder="1"/>
    <xf numFmtId="4" fontId="10" fillId="8" borderId="4" xfId="0" applyNumberFormat="1" applyFont="1" applyFill="1" applyBorder="1" applyAlignment="1">
      <alignment horizontal="center" wrapText="1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7" borderId="4" xfId="0" applyFont="1" applyFill="1" applyBorder="1" applyAlignment="1">
      <alignment horizontal="center"/>
    </xf>
    <xf numFmtId="0" fontId="11" fillId="0" borderId="4" xfId="0" applyFont="1" applyBorder="1"/>
    <xf numFmtId="4" fontId="10" fillId="4" borderId="4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vertical="center"/>
    </xf>
    <xf numFmtId="0" fontId="23" fillId="0" borderId="4" xfId="0" applyFont="1" applyBorder="1"/>
    <xf numFmtId="0" fontId="9" fillId="0" borderId="4" xfId="0" applyFont="1" applyBorder="1"/>
    <xf numFmtId="0" fontId="0" fillId="4" borderId="4" xfId="0" applyFill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4" fontId="18" fillId="6" borderId="3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11" fillId="0" borderId="0" xfId="0" applyFont="1"/>
    <xf numFmtId="17" fontId="0" fillId="0" borderId="0" xfId="0" applyNumberFormat="1" applyAlignment="1">
      <alignment horizontal="center"/>
    </xf>
    <xf numFmtId="17" fontId="11" fillId="0" borderId="4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7.xml"/><Relationship Id="rId5" Type="http://schemas.openxmlformats.org/officeDocument/2006/relationships/worksheet" Target="worksheets/sheet28.xml"/><Relationship Id="rId6" Type="http://schemas.openxmlformats.org/officeDocument/2006/relationships/worksheet" Target="worksheets/sheet30.xml"/><Relationship Id="rId7" Type="http://schemas.openxmlformats.org/officeDocument/2006/relationships/worksheet" Target="worksheets/sheet31.xml"/><Relationship Id="rId8" Type="http://schemas.openxmlformats.org/officeDocument/2006/relationships/worksheet" Target="worksheets/sheet32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worksheet" Target="worksheets/sheet37.xml"/><Relationship Id="rId14" Type="http://schemas.openxmlformats.org/officeDocument/2006/relationships/worksheet" Target="worksheets/sheet38.xml"/><Relationship Id="rId15" Type="http://schemas.openxmlformats.org/officeDocument/2006/relationships/worksheet" Target="worksheets/sheet39.xml"/><Relationship Id="rId16" Type="http://schemas.openxmlformats.org/officeDocument/2006/relationships/worksheet" Target="worksheets/sheet42.xml"/><Relationship Id="rId17" Type="http://schemas.openxmlformats.org/officeDocument/2006/relationships/worksheet" Target="worksheets/sheet43.xml"/><Relationship Id="rId18" Type="http://schemas.openxmlformats.org/officeDocument/2006/relationships/worksheet" Target="worksheets/sheet45.xml"/><Relationship Id="rId19" Type="http://schemas.openxmlformats.org/officeDocument/2006/relationships/worksheet" Target="worksheets/sheet46.xml"/><Relationship Id="rId20" Type="http://schemas.openxmlformats.org/officeDocument/2006/relationships/worksheet" Target="worksheets/sheet47.xml"/><Relationship Id="rId21" Type="http://schemas.openxmlformats.org/officeDocument/2006/relationships/worksheet" Target="worksheets/sheet48.xml"/><Relationship Id="rId22" Type="http://schemas.openxmlformats.org/officeDocument/2006/relationships/worksheet" Target="worksheets/sheet50.xml"/><Relationship Id="rId23" Type="http://schemas.openxmlformats.org/officeDocument/2006/relationships/worksheet" Target="worksheets/sheet51.xml"/><Relationship Id="rId24" Type="http://schemas.openxmlformats.org/officeDocument/2006/relationships/worksheet" Target="worksheets/sheet52.xml"/><Relationship Id="rId25" Type="http://schemas.openxmlformats.org/officeDocument/2006/relationships/worksheet" Target="worksheets/sheet53.xml"/><Relationship Id="rId26" Type="http://schemas.openxmlformats.org/officeDocument/2006/relationships/worksheet" Target="worksheets/sheet54.xml"/><Relationship Id="rId27" Type="http://schemas.openxmlformats.org/officeDocument/2006/relationships/worksheet" Target="worksheets/sheet55.xml"/><Relationship Id="rId28" Type="http://schemas.openxmlformats.org/officeDocument/2006/relationships/worksheet" Target="worksheets/sheet58.xml"/><Relationship Id="rId29" Type="http://schemas.openxmlformats.org/officeDocument/2006/relationships/worksheet" Target="worksheets/sheet49.xml"/><Relationship Id="rId30" Type="http://schemas.openxmlformats.org/officeDocument/2006/relationships/worksheet" Target="worksheets/sheet60.xml"/><Relationship Id="rId31" Type="http://schemas.openxmlformats.org/officeDocument/2006/relationships/worksheet" Target="worksheets/sheet61.xml"/><Relationship Id="rId32" Type="http://schemas.openxmlformats.org/officeDocument/2006/relationships/worksheet" Target="worksheets/sheet62.xml"/><Relationship Id="rId33" Type="http://schemas.openxmlformats.org/officeDocument/2006/relationships/worksheet" Target="worksheets/sheet63.xml"/><Relationship Id="rId34" Type="http://schemas.openxmlformats.org/officeDocument/2006/relationships/worksheet" Target="worksheets/sheet64.xml"/><Relationship Id="rId35" Type="http://schemas.openxmlformats.org/officeDocument/2006/relationships/worksheet" Target="worksheets/sheet65.xml"/><Relationship Id="rId36" Type="http://schemas.openxmlformats.org/officeDocument/2006/relationships/worksheet" Target="worksheets/sheet66.xml"/><Relationship Id="rId37" Type="http://schemas.openxmlformats.org/officeDocument/2006/relationships/worksheet" Target="worksheets/sheet67.xml"/><Relationship Id="rId38" Type="http://schemas.openxmlformats.org/officeDocument/2006/relationships/worksheet" Target="worksheets/sheet68.xml"/><Relationship Id="rId39" Type="http://schemas.openxmlformats.org/officeDocument/2006/relationships/worksheet" Target="worksheets/sheet70.xml"/><Relationship Id="rId40" Type="http://schemas.openxmlformats.org/officeDocument/2006/relationships/worksheet" Target="worksheets/sheet72.xml"/><Relationship Id="rId41" Type="http://schemas.openxmlformats.org/officeDocument/2006/relationships/worksheet" Target="worksheets/sheet73.xml"/><Relationship Id="rId42" Type="http://schemas.openxmlformats.org/officeDocument/2006/relationships/worksheet" Target="worksheets/sheet74.xml"/><Relationship Id="rId43" Type="http://schemas.openxmlformats.org/officeDocument/2006/relationships/worksheet" Target="worksheets/sheet75.xml"/><Relationship Id="rId44" Type="http://schemas.openxmlformats.org/officeDocument/2006/relationships/worksheet" Target="worksheets/sheet76.xml"/><Relationship Id="rId45" Type="http://schemas.openxmlformats.org/officeDocument/2006/relationships/worksheet" Target="worksheets/sheet77.xml"/><Relationship Id="rId46" Type="http://schemas.openxmlformats.org/officeDocument/2006/relationships/worksheet" Target="worksheets/sheet78.xml"/><Relationship Id="rId47" Type="http://schemas.openxmlformats.org/officeDocument/2006/relationships/worksheet" Target="worksheets/sheet79.xml"/><Relationship Id="rId48" Type="http://schemas.openxmlformats.org/officeDocument/2006/relationships/worksheet" Target="worksheets/sheet80.xml"/><Relationship Id="rId49" Type="http://schemas.openxmlformats.org/officeDocument/2006/relationships/worksheet" Target="worksheets/sheet81.xml"/><Relationship Id="rId50" Type="http://schemas.openxmlformats.org/officeDocument/2006/relationships/worksheet" Target="worksheets/sheet82.xml"/><Relationship Id="rId51" Type="http://schemas.openxmlformats.org/officeDocument/2006/relationships/worksheet" Target="worksheets/sheet84.xml"/><Relationship Id="rId52" Type="http://schemas.openxmlformats.org/officeDocument/2006/relationships/worksheet" Target="worksheets/sheet86.xml"/><Relationship Id="rId53" Type="http://schemas.openxmlformats.org/officeDocument/2006/relationships/worksheet" Target="worksheets/sheet87.xml"/><Relationship Id="rId54" Type="http://schemas.openxmlformats.org/officeDocument/2006/relationships/worksheet" Target="worksheets/sheet88.xml"/><Relationship Id="rId55" Type="http://schemas.openxmlformats.org/officeDocument/2006/relationships/worksheet" Target="worksheets/sheet89.xml"/><Relationship Id="rId56" Type="http://schemas.openxmlformats.org/officeDocument/2006/relationships/worksheet" Target="worksheets/sheet90.xml"/><Relationship Id="rId57" Type="http://schemas.openxmlformats.org/officeDocument/2006/relationships/worksheet" Target="worksheets/sheet91.xml"/><Relationship Id="rId58" Type="http://schemas.openxmlformats.org/officeDocument/2006/relationships/worksheet" Target="worksheets/sheet92.xml"/><Relationship Id="rId59" Type="http://schemas.openxmlformats.org/officeDocument/2006/relationships/worksheet" Target="worksheets/sheet93.xml"/><Relationship Id="rId60" Type="http://schemas.openxmlformats.org/officeDocument/2006/relationships/worksheet" Target="worksheets/sheet94.xml"/><Relationship Id="rId61" Type="http://schemas.openxmlformats.org/officeDocument/2006/relationships/worksheet" Target="worksheets/sheet95.xml"/><Relationship Id="rId62" Type="http://schemas.openxmlformats.org/officeDocument/2006/relationships/worksheet" Target="worksheets/sheet96.xml"/><Relationship Id="rId63" Type="http://schemas.openxmlformats.org/officeDocument/2006/relationships/worksheet" Target="worksheets/sheet97.xml"/><Relationship Id="rId64" Type="http://schemas.openxmlformats.org/officeDocument/2006/relationships/worksheet" Target="worksheets/sheet99.xml"/><Relationship Id="rId65" Type="http://schemas.openxmlformats.org/officeDocument/2006/relationships/worksheet" Target="worksheets/sheet100.xml"/><Relationship Id="rId66" Type="http://schemas.openxmlformats.org/officeDocument/2006/relationships/worksheet" Target="worksheets/sheet101.xml"/><Relationship Id="rId67" Type="http://schemas.openxmlformats.org/officeDocument/2006/relationships/worksheet" Target="worksheets/sheet103.xml"/><Relationship Id="rId68" Type="http://schemas.openxmlformats.org/officeDocument/2006/relationships/worksheet" Target="worksheets/sheet104.xml"/><Relationship Id="rId69" Type="http://schemas.openxmlformats.org/officeDocument/2006/relationships/worksheet" Target="worksheets/sheet105.xml"/><Relationship Id="rId70" Type="http://schemas.openxmlformats.org/officeDocument/2006/relationships/worksheet" Target="worksheets/sheet106.xml"/><Relationship Id="rId71" Type="http://schemas.openxmlformats.org/officeDocument/2006/relationships/worksheet" Target="worksheets/sheet107.xml"/><Relationship Id="rId72" Type="http://schemas.openxmlformats.org/officeDocument/2006/relationships/worksheet" Target="worksheets/sheet108.xml"/><Relationship Id="rId73" Type="http://schemas.openxmlformats.org/officeDocument/2006/relationships/worksheet" Target="worksheets/sheet109.xml"/><Relationship Id="rId74" Type="http://schemas.openxmlformats.org/officeDocument/2006/relationships/worksheet" Target="worksheets/sheet110.xml"/><Relationship Id="rId75" Type="http://schemas.openxmlformats.org/officeDocument/2006/relationships/worksheet" Target="worksheets/sheet111.xml"/><Relationship Id="rId76" Type="http://schemas.openxmlformats.org/officeDocument/2006/relationships/worksheet" Target="worksheets/sheet113.xml"/><Relationship Id="rId77" Type="http://schemas.openxmlformats.org/officeDocument/2006/relationships/worksheet" Target="worksheets/sheet114.xml"/><Relationship Id="rId78" Type="http://schemas.openxmlformats.org/officeDocument/2006/relationships/worksheet" Target="worksheets/sheet115.xml"/><Relationship Id="rId79" Type="http://schemas.openxmlformats.org/officeDocument/2006/relationships/worksheet" Target="worksheets/sheet116.xml"/><Relationship Id="rId80" Type="http://schemas.openxmlformats.org/officeDocument/2006/relationships/worksheet" Target="worksheets/sheet118.xml"/><Relationship Id="rId81" Type="http://schemas.openxmlformats.org/officeDocument/2006/relationships/worksheet" Target="worksheets/sheet119.xml"/><Relationship Id="rId82" Type="http://schemas.openxmlformats.org/officeDocument/2006/relationships/worksheet" Target="worksheets/sheet120.xml"/><Relationship Id="rId83" Type="http://schemas.openxmlformats.org/officeDocument/2006/relationships/worksheet" Target="worksheets/sheet121.xml"/><Relationship Id="rId84" Type="http://schemas.openxmlformats.org/officeDocument/2006/relationships/worksheet" Target="worksheets/sheet122.xml"/><Relationship Id="rId85" Type="http://schemas.openxmlformats.org/officeDocument/2006/relationships/worksheet" Target="worksheets/sheet123.xml"/><Relationship Id="rId86" Type="http://schemas.openxmlformats.org/officeDocument/2006/relationships/worksheet" Target="worksheets/sheet124.xml"/><Relationship Id="rId87" Type="http://schemas.openxmlformats.org/officeDocument/2006/relationships/worksheet" Target="worksheets/sheet125.xml"/><Relationship Id="rId88" Type="http://schemas.openxmlformats.org/officeDocument/2006/relationships/worksheet" Target="worksheets/sheet127.xml"/><Relationship Id="rId89" Type="http://schemas.openxmlformats.org/officeDocument/2006/relationships/worksheet" Target="worksheets/sheet128.xml"/><Relationship Id="rId90" Type="http://schemas.openxmlformats.org/officeDocument/2006/relationships/worksheet" Target="worksheets/sheet129.xml"/><Relationship Id="rId91" Type="http://schemas.openxmlformats.org/officeDocument/2006/relationships/worksheet" Target="worksheets/sheet130.xml"/><Relationship Id="rId92" Type="http://schemas.openxmlformats.org/officeDocument/2006/relationships/worksheet" Target="worksheets/sheet131.xml"/><Relationship Id="rId93" Type="http://schemas.openxmlformats.org/officeDocument/2006/relationships/worksheet" Target="worksheets/sheet132.xml"/><Relationship Id="rId94" Type="http://schemas.openxmlformats.org/officeDocument/2006/relationships/worksheet" Target="worksheets/sheet133.xml"/><Relationship Id="rId95" Type="http://schemas.openxmlformats.org/officeDocument/2006/relationships/worksheet" Target="worksheets/sheet117.xml"/><Relationship Id="rId96" Type="http://schemas.openxmlformats.org/officeDocument/2006/relationships/worksheet" Target="worksheets/sheet41.xml"/><Relationship Id="rId97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FormatPr defaultRowHeight="15" outlineLevelRow="0" outlineLevelCol="0" x14ac:dyDescent="55"/>
  <cols>
    <col min="1" max="1" width="5.7109375" customWidth="1"/>
    <col min="2" max="2" width="43.7109375" customWidth="1"/>
    <col min="3" max="3" width="24.140625" customWidth="1"/>
    <col min="4" max="4" width="11.85546875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</cols>
  <sheetData>
    <row r="2" ht="15.75" customHeight="1" spans="1:11" x14ac:dyDescent="0.25">
      <c r="A2" s="1"/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5"/>
      <c r="H5" s="5" t="s">
        <v>3</v>
      </c>
      <c r="I5" s="5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7"/>
      <c r="K6" s="7"/>
    </row>
    <row r="7" ht="24" customHeight="1" spans="1:14" x14ac:dyDescent="0.25">
      <c r="A7" s="1">
        <v>1</v>
      </c>
      <c r="B7" s="178" t="s">
        <v>12</v>
      </c>
      <c r="C7" s="98" t="s">
        <v>348</v>
      </c>
      <c r="D7" s="16" t="s">
        <v>349</v>
      </c>
      <c r="E7" s="133"/>
      <c r="F7" s="134">
        <v>1532</v>
      </c>
      <c r="G7" s="135">
        <v>153200</v>
      </c>
      <c r="H7" s="134">
        <v>2637</v>
      </c>
      <c r="I7" s="135">
        <v>263700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350</v>
      </c>
      <c r="C8" s="22" t="s">
        <v>351</v>
      </c>
      <c r="D8" s="16" t="s">
        <v>352</v>
      </c>
      <c r="E8" s="17"/>
      <c r="F8" s="134">
        <v>4</v>
      </c>
      <c r="G8" s="135">
        <v>800</v>
      </c>
      <c r="H8" s="134">
        <v>19</v>
      </c>
      <c r="I8" s="135">
        <v>3800</v>
      </c>
      <c r="J8" s="20">
        <f t="shared" ref="J8:J37" si="0">SUM(G8+I8)</f>
        <v>3900</v>
      </c>
      <c r="K8" s="21"/>
      <c r="M8" s="60"/>
      <c r="N8" s="60"/>
    </row>
    <row r="9" ht="31.5" customHeight="1" spans="1:14" x14ac:dyDescent="0.25">
      <c r="A9" s="1">
        <v>3</v>
      </c>
      <c r="B9" s="179" t="s">
        <v>353</v>
      </c>
      <c r="C9" s="44" t="s">
        <v>354</v>
      </c>
      <c r="D9" s="31" t="s">
        <v>355</v>
      </c>
      <c r="E9" s="102"/>
      <c r="F9" s="136">
        <v>0</v>
      </c>
      <c r="G9" s="135">
        <v>0</v>
      </c>
      <c r="H9" s="136">
        <v>3</v>
      </c>
      <c r="I9" s="135">
        <v>600</v>
      </c>
      <c r="J9" s="20">
        <f t="shared" si="0"/>
        <v>10260300</v>
      </c>
      <c r="K9" s="21"/>
      <c r="M9" s="60"/>
      <c r="N9" s="60"/>
    </row>
    <row r="10" ht="24" customHeight="1" spans="1:14" x14ac:dyDescent="0.25">
      <c r="A10" s="1">
        <v>4</v>
      </c>
      <c r="B10" s="180" t="s">
        <v>356</v>
      </c>
      <c r="C10" s="83" t="s">
        <v>357</v>
      </c>
      <c r="D10" s="31" t="s">
        <v>358</v>
      </c>
      <c r="E10" s="38"/>
      <c r="F10" s="136">
        <v>27</v>
      </c>
      <c r="G10" s="135">
        <v>2700</v>
      </c>
      <c r="H10" s="136">
        <v>80</v>
      </c>
      <c r="I10" s="135">
        <v>8000</v>
      </c>
      <c r="J10" s="20">
        <f t="shared" si="0"/>
        <v>12200</v>
      </c>
      <c r="K10" s="21"/>
      <c r="M10" s="60"/>
      <c r="N10" s="60"/>
    </row>
    <row r="11" ht="24" customHeight="1" spans="1:14" x14ac:dyDescent="0.25">
      <c r="A11" s="1">
        <v>5</v>
      </c>
      <c r="B11" s="179" t="s">
        <v>359</v>
      </c>
      <c r="C11" s="36" t="s">
        <v>360</v>
      </c>
      <c r="D11" s="137" t="s">
        <v>361</v>
      </c>
      <c r="E11" s="102"/>
      <c r="F11" s="138">
        <v>21</v>
      </c>
      <c r="G11" s="135">
        <v>2100</v>
      </c>
      <c r="H11" s="138">
        <v>21</v>
      </c>
      <c r="I11" s="135">
        <v>2100</v>
      </c>
      <c r="J11" s="20">
        <f t="shared" si="0"/>
        <v>97600</v>
      </c>
      <c r="K11" s="21"/>
      <c r="M11" s="60"/>
      <c r="N11" s="60"/>
    </row>
    <row r="12" ht="24" customHeight="1" spans="1:14" x14ac:dyDescent="0.25">
      <c r="A12" s="1">
        <v>6</v>
      </c>
      <c r="B12" s="179" t="s">
        <v>362</v>
      </c>
      <c r="C12" s="36" t="s">
        <v>363</v>
      </c>
      <c r="D12" s="31" t="s">
        <v>364</v>
      </c>
      <c r="E12" s="38"/>
      <c r="F12" s="136">
        <v>112</v>
      </c>
      <c r="G12" s="135">
        <v>22700</v>
      </c>
      <c r="H12" s="136">
        <v>472</v>
      </c>
      <c r="I12" s="135">
        <v>107300</v>
      </c>
      <c r="J12" s="20">
        <f t="shared" si="0"/>
        <v>273400</v>
      </c>
      <c r="K12" s="21"/>
      <c r="M12" s="60"/>
      <c r="N12" s="60"/>
    </row>
    <row r="13" ht="24" customHeight="1" spans="1:14" x14ac:dyDescent="0.25">
      <c r="A13" s="1">
        <v>7</v>
      </c>
      <c r="B13" s="179" t="s">
        <v>365</v>
      </c>
      <c r="C13" s="40" t="s">
        <v>366</v>
      </c>
      <c r="D13" s="31" t="s">
        <v>367</v>
      </c>
      <c r="E13" s="38"/>
      <c r="F13" s="136">
        <v>2</v>
      </c>
      <c r="G13" s="135">
        <v>200</v>
      </c>
      <c r="H13" s="136">
        <v>22</v>
      </c>
      <c r="I13" s="135">
        <v>2200</v>
      </c>
      <c r="J13" s="20">
        <f t="shared" si="0"/>
        <v>21700</v>
      </c>
      <c r="K13" s="21"/>
      <c r="M13" s="60"/>
      <c r="N13" s="60"/>
    </row>
    <row r="14" ht="51" customHeight="1" spans="1:14" x14ac:dyDescent="0.25">
      <c r="A14" s="1">
        <v>8</v>
      </c>
      <c r="B14" s="184" t="s">
        <v>368</v>
      </c>
      <c r="C14" s="26" t="s">
        <v>369</v>
      </c>
      <c r="D14" s="31" t="s">
        <v>370</v>
      </c>
      <c r="E14" s="102"/>
      <c r="F14" s="139">
        <v>2</v>
      </c>
      <c r="G14" s="135">
        <v>400</v>
      </c>
      <c r="H14" s="139">
        <v>11</v>
      </c>
      <c r="I14" s="135">
        <v>2200</v>
      </c>
      <c r="J14" s="20">
        <f t="shared" si="0"/>
        <v>1114200</v>
      </c>
      <c r="K14" s="21"/>
      <c r="M14" s="60"/>
      <c r="N14" s="60"/>
    </row>
    <row r="15" ht="30" customHeight="1" spans="1:14" x14ac:dyDescent="0.25">
      <c r="A15" s="1">
        <v>9</v>
      </c>
      <c r="B15" s="181" t="s">
        <v>371</v>
      </c>
      <c r="C15" s="44" t="s">
        <v>304</v>
      </c>
      <c r="D15" s="31" t="s">
        <v>372</v>
      </c>
      <c r="E15" s="140"/>
      <c r="F15" s="134">
        <v>87</v>
      </c>
      <c r="G15" s="135">
        <v>11400</v>
      </c>
      <c r="H15" s="134">
        <v>1917</v>
      </c>
      <c r="I15" s="135">
        <v>258900</v>
      </c>
      <c r="J15" s="20">
        <f t="shared" si="0"/>
        <v>2249800</v>
      </c>
      <c r="K15" s="21"/>
      <c r="M15" s="60"/>
      <c r="N15" s="60"/>
    </row>
    <row r="16" ht="30.75" customHeight="1" spans="1:14" x14ac:dyDescent="0.25">
      <c r="A16" s="1">
        <v>10</v>
      </c>
      <c r="B16" s="182" t="s">
        <v>373</v>
      </c>
      <c r="C16" s="44" t="s">
        <v>374</v>
      </c>
      <c r="D16" s="45" t="s">
        <v>375</v>
      </c>
      <c r="E16" s="140"/>
      <c r="F16" s="134">
        <v>15</v>
      </c>
      <c r="G16" s="135">
        <v>1500</v>
      </c>
      <c r="H16" s="134">
        <v>94</v>
      </c>
      <c r="I16" s="135">
        <v>9400</v>
      </c>
      <c r="J16" s="20">
        <f t="shared" si="0"/>
        <v>3447500</v>
      </c>
      <c r="K16" s="21"/>
      <c r="M16" s="60"/>
      <c r="N16" s="60"/>
    </row>
    <row r="17" ht="30.75" customHeight="1" spans="1:14" x14ac:dyDescent="0.25">
      <c r="A17" s="112">
        <v>11</v>
      </c>
      <c r="B17" s="184" t="s">
        <v>376</v>
      </c>
      <c r="C17" s="177" t="s">
        <v>377</v>
      </c>
      <c r="D17" s="101" t="s">
        <v>378</v>
      </c>
      <c r="E17" s="102"/>
      <c r="F17" s="136">
        <v>1</v>
      </c>
      <c r="G17" s="135">
        <v>200</v>
      </c>
      <c r="H17" s="136">
        <v>37</v>
      </c>
      <c r="I17" s="135">
        <v>7400</v>
      </c>
      <c r="J17" s="20">
        <f t="shared" si="0"/>
        <v>2400</v>
      </c>
      <c r="K17" s="21"/>
      <c r="M17" s="60"/>
      <c r="N17" s="60"/>
    </row>
    <row r="18" ht="32.25" customHeight="1" spans="1:14" x14ac:dyDescent="0.25">
      <c r="A18" s="49">
        <v>12</v>
      </c>
      <c r="B18" s="185" t="s">
        <v>379</v>
      </c>
      <c r="C18" s="26" t="s">
        <v>380</v>
      </c>
      <c r="D18" s="101" t="s">
        <v>381</v>
      </c>
      <c r="E18" s="102"/>
      <c r="F18" s="136">
        <v>434</v>
      </c>
      <c r="G18" s="145">
        <v>86800</v>
      </c>
      <c r="H18" s="136">
        <v>10439</v>
      </c>
      <c r="I18" s="145">
        <v>2087800</v>
      </c>
      <c r="J18" s="20">
        <f t="shared" si="0"/>
        <v>56800</v>
      </c>
      <c r="K18" s="21"/>
      <c r="M18" s="60"/>
      <c r="N18" s="60"/>
    </row>
    <row r="19" ht="32.25" customHeight="1" spans="1:14" x14ac:dyDescent="0.25">
      <c r="A19" s="49">
        <v>13</v>
      </c>
      <c r="B19" s="186" t="s">
        <v>382</v>
      </c>
      <c r="C19" s="176" t="s">
        <v>383</v>
      </c>
      <c r="D19" s="137" t="s">
        <v>384</v>
      </c>
      <c r="E19" s="154"/>
      <c r="F19" s="136">
        <v>156</v>
      </c>
      <c r="G19" s="145">
        <v>22000</v>
      </c>
      <c r="H19" s="136">
        <v>6013</v>
      </c>
      <c r="I19" s="145">
        <v>1086000</v>
      </c>
      <c r="J19" s="20">
        <f t="shared" si="0"/>
        <v>44400</v>
      </c>
      <c r="K19" s="21"/>
      <c r="M19" s="60"/>
      <c r="N19" s="60"/>
    </row>
    <row r="20" ht="32.25" customHeight="1" spans="1:14" x14ac:dyDescent="0.25">
      <c r="A20" s="49">
        <v>14</v>
      </c>
      <c r="B20" s="186" t="s">
        <v>385</v>
      </c>
      <c r="C20" s="25" t="s">
        <v>386</v>
      </c>
      <c r="D20" s="137" t="s">
        <v>387</v>
      </c>
      <c r="E20" s="154"/>
      <c r="F20" s="136">
        <v>0</v>
      </c>
      <c r="G20" s="145">
        <v>0</v>
      </c>
      <c r="H20" s="136">
        <v>141</v>
      </c>
      <c r="I20" s="145">
        <v>28200</v>
      </c>
      <c r="J20" s="20">
        <f t="shared" si="0"/>
        <v>10000</v>
      </c>
      <c r="K20" s="21"/>
      <c r="M20" s="60"/>
      <c r="N20" s="60"/>
    </row>
    <row r="21" ht="32.25" customHeight="1" spans="1:14" x14ac:dyDescent="0.25">
      <c r="A21" s="49">
        <v>15</v>
      </c>
      <c r="B21" s="187" t="s">
        <v>388</v>
      </c>
      <c r="C21" s="36" t="s">
        <v>389</v>
      </c>
      <c r="D21" s="137" t="s">
        <v>390</v>
      </c>
      <c r="E21" s="154"/>
      <c r="F21" s="136">
        <v>980</v>
      </c>
      <c r="G21" s="145">
        <v>196600</v>
      </c>
      <c r="H21" s="136">
        <v>18314</v>
      </c>
      <c r="I21" s="145">
        <v>3669000</v>
      </c>
      <c r="J21" s="20">
        <f t="shared" si="0"/>
        <v>20200</v>
      </c>
      <c r="K21" s="21"/>
      <c r="M21" s="60"/>
      <c r="N21" s="60"/>
    </row>
    <row r="22" ht="32.25" customHeight="1" spans="1:14" x14ac:dyDescent="0.25">
      <c r="A22" s="49">
        <v>16</v>
      </c>
      <c r="B22" s="187" t="s">
        <v>391</v>
      </c>
      <c r="C22" s="36" t="s">
        <v>392</v>
      </c>
      <c r="D22" s="137" t="s">
        <v>393</v>
      </c>
      <c r="E22" s="154"/>
      <c r="F22" s="136">
        <v>5235</v>
      </c>
      <c r="G22" s="145">
        <v>1050300</v>
      </c>
      <c r="H22" s="136">
        <v>98621</v>
      </c>
      <c r="I22" s="145">
        <v>19742500</v>
      </c>
      <c r="J22" s="20">
        <f t="shared" si="0"/>
        <v>11894400</v>
      </c>
      <c r="K22" s="21"/>
      <c r="M22" s="60"/>
      <c r="N22" s="60"/>
    </row>
    <row r="23" ht="32.25" customHeight="1" spans="1:14" x14ac:dyDescent="0.25">
      <c r="A23" s="49">
        <v>17</v>
      </c>
      <c r="B23" s="187" t="s">
        <v>394</v>
      </c>
      <c r="C23" s="36" t="s">
        <v>395</v>
      </c>
      <c r="D23" s="137" t="s">
        <v>396</v>
      </c>
      <c r="E23" s="154"/>
      <c r="F23" s="136">
        <v>39</v>
      </c>
      <c r="G23" s="145">
        <v>7800</v>
      </c>
      <c r="H23" s="136">
        <v>122</v>
      </c>
      <c r="I23" s="145">
        <v>24400</v>
      </c>
      <c r="J23" s="20">
        <f t="shared" si="0"/>
        <v>400</v>
      </c>
      <c r="K23" s="21"/>
      <c r="M23" s="60"/>
      <c r="N23" s="60"/>
    </row>
    <row r="24" ht="32.25" customHeight="1" spans="1:16" x14ac:dyDescent="0.25">
      <c r="A24" s="49">
        <v>18</v>
      </c>
      <c r="B24" s="187" t="s">
        <v>397</v>
      </c>
      <c r="C24" s="36" t="s">
        <v>398</v>
      </c>
      <c r="D24" s="137" t="s">
        <v>399</v>
      </c>
      <c r="E24" s="154"/>
      <c r="F24" s="136">
        <v>16</v>
      </c>
      <c r="G24" s="145">
        <v>3200</v>
      </c>
      <c r="H24" s="136">
        <v>171</v>
      </c>
      <c r="I24" s="145">
        <v>34200</v>
      </c>
      <c r="J24" s="20">
        <f t="shared" si="0"/>
        <v>10900</v>
      </c>
      <c r="K24" s="21"/>
      <c r="M24" s="60"/>
      <c r="N24" s="60"/>
      <c r="P24" s="60"/>
    </row>
    <row r="25" ht="32.25" customHeight="1" spans="1:14" x14ac:dyDescent="0.25">
      <c r="A25" s="49">
        <v>19</v>
      </c>
      <c r="B25" s="187" t="s">
        <v>400</v>
      </c>
      <c r="C25" s="36" t="s">
        <v>401</v>
      </c>
      <c r="D25" s="137" t="s">
        <v>402</v>
      </c>
      <c r="E25" s="154"/>
      <c r="F25" s="136">
        <v>7</v>
      </c>
      <c r="G25" s="145">
        <v>1400</v>
      </c>
      <c r="H25" s="136">
        <v>111</v>
      </c>
      <c r="I25" s="145">
        <v>22200</v>
      </c>
      <c r="J25" s="20">
        <f t="shared" si="0"/>
        <v>10800</v>
      </c>
      <c r="K25" s="21"/>
      <c r="M25" s="60"/>
      <c r="N25" s="60"/>
    </row>
    <row r="26" ht="32.25" customHeight="1" spans="1:14" x14ac:dyDescent="0.25">
      <c r="A26" s="49">
        <v>20</v>
      </c>
      <c r="B26" s="187" t="s">
        <v>403</v>
      </c>
      <c r="C26" s="36" t="s">
        <v>404</v>
      </c>
      <c r="D26" s="137" t="s">
        <v>405</v>
      </c>
      <c r="E26" s="154"/>
      <c r="F26" s="136">
        <v>1</v>
      </c>
      <c r="G26" s="145">
        <v>200</v>
      </c>
      <c r="H26" s="136">
        <v>1</v>
      </c>
      <c r="I26" s="145">
        <v>200</v>
      </c>
      <c r="J26" s="20">
        <f t="shared" si="0"/>
        <v>179200</v>
      </c>
      <c r="K26" s="21"/>
      <c r="M26" s="60"/>
      <c r="N26" s="60"/>
    </row>
    <row r="27" ht="32.25" customHeight="1" spans="1:14" x14ac:dyDescent="0.25">
      <c r="A27" s="49">
        <v>21</v>
      </c>
      <c r="B27" s="187" t="s">
        <v>406</v>
      </c>
      <c r="C27" s="36" t="s">
        <v>407</v>
      </c>
      <c r="D27" s="137" t="s">
        <v>408</v>
      </c>
      <c r="E27" s="154"/>
      <c r="F27" s="136">
        <v>291</v>
      </c>
      <c r="G27" s="145">
        <v>58200</v>
      </c>
      <c r="H27" s="136">
        <v>2993</v>
      </c>
      <c r="I27" s="145">
        <v>598600</v>
      </c>
      <c r="J27" s="20">
        <f t="shared" si="0"/>
        <v>800</v>
      </c>
      <c r="K27" s="21"/>
      <c r="M27" s="60"/>
      <c r="N27" s="60"/>
    </row>
    <row r="28" ht="32.25" customHeight="1" spans="1:14" x14ac:dyDescent="0.25">
      <c r="A28" s="49">
        <v>22</v>
      </c>
      <c r="B28" s="187" t="s">
        <v>409</v>
      </c>
      <c r="C28" s="190" t="s">
        <v>410</v>
      </c>
      <c r="D28" s="137" t="s">
        <v>411</v>
      </c>
      <c r="E28" s="154"/>
      <c r="F28" s="136">
        <v>1</v>
      </c>
      <c r="G28" s="145">
        <v>100</v>
      </c>
      <c r="H28" s="136">
        <v>2</v>
      </c>
      <c r="I28" s="145">
        <v>200</v>
      </c>
      <c r="J28" s="20">
        <f t="shared" si="0"/>
        <v>3800</v>
      </c>
      <c r="K28" s="21"/>
      <c r="M28" s="60"/>
      <c r="N28" s="60"/>
    </row>
    <row r="29" ht="32.25" customHeight="1" spans="1:14" x14ac:dyDescent="0.25">
      <c r="A29" s="49">
        <v>23</v>
      </c>
      <c r="B29" s="187" t="s">
        <v>412</v>
      </c>
      <c r="C29" s="36" t="s">
        <v>413</v>
      </c>
      <c r="D29" s="137" t="s">
        <v>414</v>
      </c>
      <c r="E29" s="154"/>
      <c r="F29" s="136">
        <v>58</v>
      </c>
      <c r="G29" s="145">
        <v>11600</v>
      </c>
      <c r="H29" s="136">
        <v>1380</v>
      </c>
      <c r="I29" s="145">
        <v>276000</v>
      </c>
      <c r="J29" s="20">
        <f>SUM(G29+I29)</f>
        <v>182600</v>
      </c>
      <c r="K29" s="21"/>
      <c r="M29" s="60"/>
      <c r="N29" s="60"/>
    </row>
    <row r="30" ht="32.25" customHeight="1" spans="1:14" x14ac:dyDescent="0.25">
      <c r="A30" s="49">
        <v>24</v>
      </c>
      <c r="B30" s="187" t="s">
        <v>415</v>
      </c>
      <c r="C30" s="36" t="s">
        <v>416</v>
      </c>
      <c r="D30" s="137" t="s">
        <v>417</v>
      </c>
      <c r="E30" s="154"/>
      <c r="F30" s="136">
        <v>7</v>
      </c>
      <c r="G30" s="145">
        <v>1400</v>
      </c>
      <c r="H30" s="136">
        <v>104</v>
      </c>
      <c r="I30" s="145">
        <v>20800</v>
      </c>
      <c r="J30" s="20">
        <f>SUM(G30+I30)</f>
        <v>2800</v>
      </c>
      <c r="K30" s="21"/>
      <c r="M30" s="60"/>
      <c r="N30" s="60"/>
    </row>
    <row r="31" ht="32.25" customHeight="1" spans="1:14" x14ac:dyDescent="0.25">
      <c r="A31" s="49">
        <v>25</v>
      </c>
      <c r="B31" s="187" t="s">
        <v>418</v>
      </c>
      <c r="C31" s="36" t="s">
        <v>419</v>
      </c>
      <c r="D31" s="137" t="s">
        <v>420</v>
      </c>
      <c r="E31" s="154"/>
      <c r="F31" s="136">
        <v>2072</v>
      </c>
      <c r="G31" s="145">
        <v>414400</v>
      </c>
      <c r="H31" s="136">
        <v>46315</v>
      </c>
      <c r="I31" s="145">
        <v>9263000</v>
      </c>
      <c r="J31" s="20">
        <f t="shared" si="0"/>
        <v>40800</v>
      </c>
      <c r="K31" s="21"/>
      <c r="M31" s="60"/>
      <c r="N31" s="60"/>
    </row>
    <row r="32" ht="32.25" customHeight="1" spans="1:14" x14ac:dyDescent="0.25">
      <c r="A32" s="49">
        <v>26</v>
      </c>
      <c r="B32" s="187" t="s">
        <v>421</v>
      </c>
      <c r="C32" s="36" t="s">
        <v>422</v>
      </c>
      <c r="D32" s="137" t="s">
        <v>423</v>
      </c>
      <c r="E32" s="154"/>
      <c r="F32" s="136">
        <v>0</v>
      </c>
      <c r="G32" s="145">
        <v>0</v>
      </c>
      <c r="H32" s="136">
        <v>1</v>
      </c>
      <c r="I32" s="145">
        <v>200</v>
      </c>
      <c r="J32" s="20">
        <f t="shared" si="0"/>
        <v>43200</v>
      </c>
      <c r="K32" s="21"/>
      <c r="M32" s="60"/>
      <c r="N32" s="60"/>
    </row>
    <row r="33" ht="32.25" customHeight="1" spans="1:14" x14ac:dyDescent="0.25">
      <c r="A33" s="49">
        <v>27</v>
      </c>
      <c r="B33" s="187" t="s">
        <v>424</v>
      </c>
      <c r="C33" s="36" t="s">
        <v>425</v>
      </c>
      <c r="D33" s="137" t="s">
        <v>426</v>
      </c>
      <c r="E33" s="154"/>
      <c r="F33" s="136">
        <v>183</v>
      </c>
      <c r="G33" s="145">
        <v>36600</v>
      </c>
      <c r="H33" s="136">
        <v>1795</v>
      </c>
      <c r="I33" s="145">
        <v>359000</v>
      </c>
      <c r="J33" s="20">
        <f t="shared" si="0"/>
        <v>4000</v>
      </c>
      <c r="K33" s="21"/>
      <c r="M33" s="60"/>
      <c r="N33" s="60"/>
    </row>
    <row r="34" ht="32.25" customHeight="1" spans="1:14" x14ac:dyDescent="0.25">
      <c r="A34" s="49">
        <v>28</v>
      </c>
      <c r="B34" s="187" t="s">
        <v>427</v>
      </c>
      <c r="C34" s="36" t="s">
        <v>428</v>
      </c>
      <c r="D34" s="137" t="s">
        <v>429</v>
      </c>
      <c r="E34" s="154"/>
      <c r="F34" s="136">
        <v>6</v>
      </c>
      <c r="G34" s="145">
        <v>1200</v>
      </c>
      <c r="H34" s="136">
        <v>64</v>
      </c>
      <c r="I34" s="145">
        <v>12800</v>
      </c>
      <c r="J34" s="20">
        <f t="shared" si="0"/>
        <v>1200</v>
      </c>
      <c r="K34" s="21"/>
      <c r="M34" s="60"/>
      <c r="N34" s="60"/>
    </row>
    <row r="35" ht="32.25" customHeight="1" spans="1:14" x14ac:dyDescent="0.25">
      <c r="A35" s="49">
        <v>29</v>
      </c>
      <c r="B35" s="187" t="s">
        <v>430</v>
      </c>
      <c r="C35" s="36" t="s">
        <v>431</v>
      </c>
      <c r="D35" s="137" t="s">
        <v>432</v>
      </c>
      <c r="E35" s="154"/>
      <c r="F35" s="136">
        <v>37</v>
      </c>
      <c r="G35" s="145">
        <v>3700</v>
      </c>
      <c r="H35" s="136">
        <v>190</v>
      </c>
      <c r="I35" s="145">
        <v>19000</v>
      </c>
      <c r="J35" s="20">
        <f t="shared" si="0"/>
        <v>13600</v>
      </c>
      <c r="K35" s="21"/>
      <c r="M35" s="60"/>
      <c r="N35" s="60"/>
    </row>
    <row r="36" ht="32.25" customHeight="1" spans="1:14" x14ac:dyDescent="0.25">
      <c r="A36" s="49">
        <v>30</v>
      </c>
      <c r="B36" s="187" t="s">
        <v>433</v>
      </c>
      <c r="C36" s="36" t="s">
        <v>434</v>
      </c>
      <c r="D36" s="137" t="s">
        <v>435</v>
      </c>
      <c r="E36" s="154"/>
      <c r="F36" s="136">
        <v>1</v>
      </c>
      <c r="G36" s="145">
        <v>200</v>
      </c>
      <c r="H36" s="136">
        <v>37</v>
      </c>
      <c r="I36" s="145">
        <v>7400</v>
      </c>
      <c r="J36" s="20">
        <f t="shared" si="0"/>
        <v>5100</v>
      </c>
      <c r="K36" s="21"/>
      <c r="M36" s="60"/>
      <c r="N36" s="60"/>
    </row>
    <row r="37" ht="32.25" customHeight="1" spans="1:14" x14ac:dyDescent="0.25">
      <c r="A37" s="49">
        <v>31</v>
      </c>
      <c r="B37" s="187" t="s">
        <v>436</v>
      </c>
      <c r="C37" s="36" t="s">
        <v>437</v>
      </c>
      <c r="D37" s="137" t="s">
        <v>438</v>
      </c>
      <c r="E37" s="154"/>
      <c r="F37" s="136">
        <v>1</v>
      </c>
      <c r="G37" s="145">
        <v>100</v>
      </c>
      <c r="H37" s="136">
        <v>68</v>
      </c>
      <c r="I37" s="145">
        <v>6800</v>
      </c>
      <c r="J37" s="20">
        <f t="shared" si="0"/>
        <v>400</v>
      </c>
      <c r="K37" s="21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4"/>
      <c r="G40" s="104"/>
      <c r="H40" s="104" t="s">
        <v>3</v>
      </c>
      <c r="I40" s="104"/>
      <c r="J40" s="104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1749</v>
      </c>
      <c r="G7" s="135">
        <v>174900</v>
      </c>
      <c r="H7" s="134">
        <v>3878</v>
      </c>
      <c r="I7" s="135">
        <v>387800</v>
      </c>
      <c r="J7" s="20">
        <f>SUM(G7+I7)</f>
        <v>562700</v>
      </c>
      <c r="K7" s="21">
        <f>SUM(J7:J34)/27</f>
        <v>2154222.222222222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52</v>
      </c>
      <c r="G8" s="135">
        <v>5200</v>
      </c>
      <c r="H8" s="134">
        <v>186</v>
      </c>
      <c r="I8" s="135">
        <v>18600</v>
      </c>
      <c r="J8" s="20">
        <f t="shared" ref="J8:J34" si="0">SUM(G8+I8)</f>
        <v>23800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8449</v>
      </c>
      <c r="G9" s="135">
        <v>1694900</v>
      </c>
      <c r="H9" s="136">
        <v>157557</v>
      </c>
      <c r="I9" s="135">
        <v>31528200</v>
      </c>
      <c r="J9" s="20">
        <f t="shared" si="0"/>
        <v>33223100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37</v>
      </c>
      <c r="G10" s="135">
        <v>7400</v>
      </c>
      <c r="H10" s="136">
        <v>79</v>
      </c>
      <c r="I10" s="135">
        <v>15800</v>
      </c>
      <c r="J10" s="20">
        <f t="shared" si="0"/>
        <v>23200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61</v>
      </c>
      <c r="G11" s="135">
        <v>6100</v>
      </c>
      <c r="H11" s="138">
        <v>920</v>
      </c>
      <c r="I11" s="135">
        <v>93900</v>
      </c>
      <c r="J11" s="20">
        <f t="shared" si="0"/>
        <v>100000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287</v>
      </c>
      <c r="G12" s="135">
        <v>57400</v>
      </c>
      <c r="H12" s="136">
        <v>3866</v>
      </c>
      <c r="I12" s="135">
        <v>773200</v>
      </c>
      <c r="J12" s="20">
        <f t="shared" si="0"/>
        <v>830600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100</v>
      </c>
      <c r="G13" s="135">
        <v>10000</v>
      </c>
      <c r="H13" s="136">
        <v>721</v>
      </c>
      <c r="I13" s="135">
        <v>72100</v>
      </c>
      <c r="J13" s="20">
        <f t="shared" si="0"/>
        <v>82100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22800</v>
      </c>
      <c r="H14" s="139">
        <v>7360</v>
      </c>
      <c r="I14" s="135">
        <v>1200600</v>
      </c>
      <c r="J14" s="20">
        <f t="shared" si="0"/>
        <v>1223400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157</v>
      </c>
      <c r="G15" s="135">
        <v>15700</v>
      </c>
      <c r="H15" s="136">
        <v>79</v>
      </c>
      <c r="I15" s="135">
        <v>7900</v>
      </c>
      <c r="J15" s="20">
        <f t="shared" si="0"/>
        <v>23600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409</v>
      </c>
      <c r="G16" s="135">
        <v>81800</v>
      </c>
      <c r="H16" s="134">
        <v>8160</v>
      </c>
      <c r="I16" s="135">
        <v>1632000</v>
      </c>
      <c r="J16" s="20">
        <f t="shared" si="0"/>
        <v>1713800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3</v>
      </c>
      <c r="I17" s="135">
        <v>300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3</v>
      </c>
      <c r="I19" s="135">
        <v>600</v>
      </c>
      <c r="J19" s="20">
        <f t="shared" si="0"/>
        <v>2400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13</v>
      </c>
      <c r="G20" s="145">
        <v>2600</v>
      </c>
      <c r="H20" s="136">
        <v>177</v>
      </c>
      <c r="I20" s="145">
        <v>35400</v>
      </c>
      <c r="J20" s="20">
        <f t="shared" si="0"/>
        <v>38000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63</v>
      </c>
      <c r="G21" s="145">
        <v>6300</v>
      </c>
      <c r="H21" s="136">
        <v>629</v>
      </c>
      <c r="I21" s="145">
        <v>62900</v>
      </c>
      <c r="J21" s="20">
        <f t="shared" si="0"/>
        <v>69200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9</v>
      </c>
      <c r="G22" s="145">
        <v>1800</v>
      </c>
      <c r="H22" s="136">
        <v>137</v>
      </c>
      <c r="I22" s="145">
        <v>27400</v>
      </c>
      <c r="J22" s="20">
        <f t="shared" si="0"/>
        <v>29200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6</v>
      </c>
      <c r="G23" s="145">
        <v>600</v>
      </c>
      <c r="H23" s="136">
        <v>94</v>
      </c>
      <c r="I23" s="145">
        <v>9400</v>
      </c>
      <c r="J23" s="20">
        <f t="shared" si="0"/>
        <v>10000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560</v>
      </c>
      <c r="G24" s="145">
        <v>112000</v>
      </c>
      <c r="H24" s="136">
        <v>9211</v>
      </c>
      <c r="I24" s="145">
        <v>1842200</v>
      </c>
      <c r="J24" s="20">
        <f t="shared" si="0"/>
        <v>1954200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2</v>
      </c>
      <c r="G25" s="145">
        <v>200</v>
      </c>
      <c r="H25" s="136">
        <v>14</v>
      </c>
      <c r="I25" s="145">
        <v>1400</v>
      </c>
      <c r="J25" s="20">
        <f t="shared" si="0"/>
        <v>1600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16</v>
      </c>
      <c r="G26" s="145">
        <v>1600</v>
      </c>
      <c r="H26" s="136">
        <v>87</v>
      </c>
      <c r="I26" s="145">
        <v>8700</v>
      </c>
      <c r="J26" s="20">
        <f t="shared" si="0"/>
        <v>10300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13</v>
      </c>
      <c r="G27" s="145">
        <v>1300</v>
      </c>
      <c r="H27" s="136">
        <v>23</v>
      </c>
      <c r="I27" s="145">
        <v>2300</v>
      </c>
      <c r="J27" s="20">
        <f t="shared" si="0"/>
        <v>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</v>
      </c>
      <c r="G29" s="145">
        <v>100</v>
      </c>
      <c r="H29" s="136">
        <v>47</v>
      </c>
      <c r="I29" s="145">
        <v>4700</v>
      </c>
      <c r="J29" s="20">
        <f t="shared" si="0"/>
        <v>4800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166" t="s">
        <v>61</v>
      </c>
      <c r="D32" s="137">
        <v>5800</v>
      </c>
      <c r="E32" s="154">
        <v>200</v>
      </c>
      <c r="F32" s="136">
        <v>3</v>
      </c>
      <c r="G32" s="145">
        <v>600</v>
      </c>
      <c r="H32" s="136">
        <v>39</v>
      </c>
      <c r="I32" s="145">
        <v>7800</v>
      </c>
      <c r="J32" s="20">
        <f t="shared" si="1"/>
        <v>8400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166" t="s">
        <v>61</v>
      </c>
      <c r="D33" s="137">
        <v>1003</v>
      </c>
      <c r="E33" s="154">
        <v>200</v>
      </c>
      <c r="F33" s="136">
        <v>5149</v>
      </c>
      <c r="G33" s="145">
        <v>1029800</v>
      </c>
      <c r="H33" s="136">
        <v>31386</v>
      </c>
      <c r="I33" s="145">
        <v>6277200</v>
      </c>
      <c r="J33" s="20">
        <f t="shared" si="1"/>
        <v>7307000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166" t="s">
        <v>61</v>
      </c>
      <c r="D34" s="137">
        <v>1004</v>
      </c>
      <c r="E34" s="154">
        <v>200</v>
      </c>
      <c r="F34" s="136">
        <v>6940</v>
      </c>
      <c r="G34" s="145">
        <v>1388000</v>
      </c>
      <c r="H34" s="136">
        <v>47649</v>
      </c>
      <c r="I34" s="145">
        <v>9529800</v>
      </c>
      <c r="J34" s="20">
        <f t="shared" si="0"/>
        <v>10917800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83</v>
      </c>
      <c r="G40" s="70">
        <f>SUM(F40*E40)</f>
        <v>4150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I41" sqref="I4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1549</v>
      </c>
      <c r="G7" s="135">
        <v>154900</v>
      </c>
      <c r="H7" s="134">
        <v>3115</v>
      </c>
      <c r="I7" s="135">
        <v>311500</v>
      </c>
      <c r="J7" s="20">
        <f>SUM(G7+I7)</f>
        <v>466400</v>
      </c>
      <c r="K7" s="21">
        <f>SUM(J7:J34)/27</f>
        <v>1415940.7407407407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49</v>
      </c>
      <c r="I8" s="135">
        <v>4900</v>
      </c>
      <c r="J8" s="20">
        <f t="shared" ref="J8:J34" si="0">SUM(G8+I8)</f>
        <v>8300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7012</v>
      </c>
      <c r="G9" s="135">
        <v>1416200</v>
      </c>
      <c r="H9" s="136">
        <v>142893</v>
      </c>
      <c r="I9" s="135">
        <v>28595400</v>
      </c>
      <c r="J9" s="20">
        <f t="shared" si="0"/>
        <v>30011600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23</v>
      </c>
      <c r="G10" s="135">
        <v>4600</v>
      </c>
      <c r="H10" s="136">
        <v>68</v>
      </c>
      <c r="I10" s="135">
        <v>13600</v>
      </c>
      <c r="J10" s="20">
        <f t="shared" si="0"/>
        <v>18200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103</v>
      </c>
      <c r="I11" s="135">
        <v>12100</v>
      </c>
      <c r="J11" s="20">
        <f t="shared" si="0"/>
        <v>12800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321</v>
      </c>
      <c r="G12" s="135">
        <v>64200</v>
      </c>
      <c r="H12" s="136">
        <v>3485</v>
      </c>
      <c r="I12" s="135">
        <v>697000</v>
      </c>
      <c r="J12" s="20">
        <f t="shared" si="0"/>
        <v>761200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23</v>
      </c>
      <c r="G13" s="135">
        <v>2300</v>
      </c>
      <c r="H13" s="136">
        <v>127</v>
      </c>
      <c r="I13" s="135">
        <v>12700</v>
      </c>
      <c r="J13" s="20">
        <f t="shared" si="0"/>
        <v>15000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182</v>
      </c>
      <c r="G14" s="135">
        <v>24100</v>
      </c>
      <c r="H14" s="139">
        <v>7261</v>
      </c>
      <c r="I14" s="135">
        <v>1184500</v>
      </c>
      <c r="J14" s="20">
        <f t="shared" si="0"/>
        <v>1208600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75</v>
      </c>
      <c r="G15" s="135">
        <v>7500</v>
      </c>
      <c r="H15" s="136">
        <v>115</v>
      </c>
      <c r="I15" s="135">
        <v>11500</v>
      </c>
      <c r="J15" s="20">
        <f t="shared" si="0"/>
        <v>19000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598</v>
      </c>
      <c r="G16" s="135">
        <v>119600</v>
      </c>
      <c r="H16" s="134">
        <v>14298</v>
      </c>
      <c r="I16" s="135">
        <v>2859600</v>
      </c>
      <c r="J16" s="20">
        <f t="shared" si="0"/>
        <v>2979200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7</v>
      </c>
      <c r="I17" s="135">
        <v>700</v>
      </c>
      <c r="J17" s="20">
        <f t="shared" si="0"/>
        <v>700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2</v>
      </c>
      <c r="I18" s="135">
        <v>400</v>
      </c>
      <c r="J18" s="20">
        <f t="shared" si="0"/>
        <v>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4</v>
      </c>
      <c r="I19" s="135">
        <v>800</v>
      </c>
      <c r="J19" s="20">
        <f t="shared" si="0"/>
        <v>2600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21</v>
      </c>
      <c r="G20" s="145">
        <v>4200</v>
      </c>
      <c r="H20" s="136">
        <v>978</v>
      </c>
      <c r="I20" s="145">
        <v>195600</v>
      </c>
      <c r="J20" s="20">
        <f t="shared" si="0"/>
        <v>199800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121</v>
      </c>
      <c r="G21" s="145">
        <v>12100</v>
      </c>
      <c r="H21" s="136">
        <v>951</v>
      </c>
      <c r="I21" s="145">
        <v>95100</v>
      </c>
      <c r="J21" s="20">
        <f t="shared" si="0"/>
        <v>107200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11</v>
      </c>
      <c r="G22" s="145">
        <v>2200</v>
      </c>
      <c r="H22" s="136">
        <v>151</v>
      </c>
      <c r="I22" s="145">
        <v>30200</v>
      </c>
      <c r="J22" s="20">
        <f t="shared" si="0"/>
        <v>32400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11</v>
      </c>
      <c r="G23" s="145">
        <v>1100</v>
      </c>
      <c r="H23" s="136">
        <v>178</v>
      </c>
      <c r="I23" s="145">
        <v>17800</v>
      </c>
      <c r="J23" s="20">
        <f t="shared" si="0"/>
        <v>18900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507</v>
      </c>
      <c r="G24" s="145">
        <v>101400</v>
      </c>
      <c r="H24" s="136">
        <v>9726</v>
      </c>
      <c r="I24" s="145">
        <v>1945200</v>
      </c>
      <c r="J24" s="20">
        <f t="shared" si="0"/>
        <v>2046600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12</v>
      </c>
      <c r="G26" s="145">
        <v>1200</v>
      </c>
      <c r="H26" s="136">
        <v>34</v>
      </c>
      <c r="I26" s="145">
        <v>3400</v>
      </c>
      <c r="J26" s="20">
        <f t="shared" si="0"/>
        <v>4600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42</v>
      </c>
      <c r="G27" s="145">
        <v>4200</v>
      </c>
      <c r="H27" s="136">
        <v>45</v>
      </c>
      <c r="I27" s="145">
        <v>4500</v>
      </c>
      <c r="J27" s="20">
        <f t="shared" si="0"/>
        <v>8700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251</v>
      </c>
      <c r="D28" s="137">
        <v>5040</v>
      </c>
      <c r="E28" s="154">
        <v>200</v>
      </c>
      <c r="F28" s="136">
        <v>0</v>
      </c>
      <c r="G28" s="145">
        <v>0</v>
      </c>
      <c r="H28" s="136">
        <v>4</v>
      </c>
      <c r="I28" s="145">
        <v>800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4</v>
      </c>
      <c r="G29" s="145">
        <v>400</v>
      </c>
      <c r="H29" s="136">
        <v>59</v>
      </c>
      <c r="I29" s="145">
        <v>5900</v>
      </c>
      <c r="J29" s="20">
        <f t="shared" si="0"/>
        <v>6300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10</v>
      </c>
      <c r="G32" s="145">
        <v>2000</v>
      </c>
      <c r="H32" s="136">
        <v>104</v>
      </c>
      <c r="I32" s="145">
        <v>20800</v>
      </c>
      <c r="J32" s="20">
        <f t="shared" si="1"/>
        <v>22800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140</v>
      </c>
      <c r="G33" s="145">
        <v>28000</v>
      </c>
      <c r="H33" s="136">
        <v>240</v>
      </c>
      <c r="I33" s="145">
        <v>48000</v>
      </c>
      <c r="J33" s="20">
        <f t="shared" si="1"/>
        <v>76000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275</v>
      </c>
      <c r="G34" s="145">
        <v>55000</v>
      </c>
      <c r="H34" s="136">
        <v>735</v>
      </c>
      <c r="I34" s="145">
        <v>147000</v>
      </c>
      <c r="J34" s="20">
        <f t="shared" si="0"/>
        <v>202000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92</v>
      </c>
      <c r="G40" s="70">
        <f>SUM(F40*E40)</f>
        <v>4600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5" sqref="C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1908</v>
      </c>
      <c r="G7" s="135">
        <v>190800</v>
      </c>
      <c r="H7" s="134">
        <v>3408</v>
      </c>
      <c r="I7" s="135">
        <v>340800</v>
      </c>
      <c r="J7" s="20">
        <f>SUM(G7+I7)</f>
        <v>531600</v>
      </c>
      <c r="K7" s="21">
        <f>SUM(J7:J35)/27</f>
        <v>1513170.3703703703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29</v>
      </c>
      <c r="G8" s="135">
        <v>2900</v>
      </c>
      <c r="H8" s="134">
        <v>37</v>
      </c>
      <c r="I8" s="135">
        <v>3700</v>
      </c>
      <c r="J8" s="20">
        <f t="shared" ref="J8:J35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8274</v>
      </c>
      <c r="G9" s="135">
        <v>1660500</v>
      </c>
      <c r="H9" s="136">
        <v>166600</v>
      </c>
      <c r="I9" s="135">
        <v>33342200</v>
      </c>
      <c r="J9" s="20">
        <f t="shared" si="0"/>
        <v>35002700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100</v>
      </c>
      <c r="I10" s="135">
        <v>20000</v>
      </c>
      <c r="J10" s="20">
        <f t="shared" si="0"/>
        <v>29200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30</v>
      </c>
      <c r="I11" s="135">
        <v>3000</v>
      </c>
      <c r="J11" s="20">
        <f t="shared" si="0"/>
        <v>3700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204</v>
      </c>
      <c r="G12" s="135">
        <v>40800</v>
      </c>
      <c r="H12" s="136">
        <v>2905</v>
      </c>
      <c r="I12" s="135">
        <v>581000</v>
      </c>
      <c r="J12" s="20">
        <f t="shared" si="0"/>
        <v>621800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249</v>
      </c>
      <c r="I13" s="135">
        <v>24900</v>
      </c>
      <c r="J13" s="20">
        <f t="shared" si="0"/>
        <v>28400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23500</v>
      </c>
      <c r="H14" s="139">
        <v>7508</v>
      </c>
      <c r="I14" s="135">
        <v>1259100</v>
      </c>
      <c r="J14" s="20">
        <f t="shared" si="0"/>
        <v>1282600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148</v>
      </c>
      <c r="G15" s="135">
        <v>14800</v>
      </c>
      <c r="H15" s="136">
        <v>348</v>
      </c>
      <c r="I15" s="135">
        <v>34800</v>
      </c>
      <c r="J15" s="20">
        <f t="shared" si="0"/>
        <v>49600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289</v>
      </c>
      <c r="G16" s="135">
        <v>57800</v>
      </c>
      <c r="H16" s="134">
        <v>5500</v>
      </c>
      <c r="I16" s="135">
        <v>1100000</v>
      </c>
      <c r="J16" s="20">
        <f t="shared" si="0"/>
        <v>1157800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2</v>
      </c>
      <c r="I17" s="135">
        <v>200</v>
      </c>
      <c r="J17" s="20">
        <f t="shared" si="0"/>
        <v>200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36</v>
      </c>
      <c r="G19" s="135">
        <v>7200</v>
      </c>
      <c r="H19" s="136">
        <v>8</v>
      </c>
      <c r="I19" s="135">
        <v>1600</v>
      </c>
      <c r="J19" s="20">
        <f t="shared" si="0"/>
        <v>8800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97</v>
      </c>
      <c r="G20" s="145">
        <v>19400</v>
      </c>
      <c r="H20" s="136">
        <v>1302</v>
      </c>
      <c r="I20" s="145">
        <v>260400</v>
      </c>
      <c r="J20" s="20">
        <f t="shared" si="0"/>
        <v>279800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256</v>
      </c>
      <c r="D21" s="137">
        <v>4030</v>
      </c>
      <c r="E21" s="154">
        <v>100</v>
      </c>
      <c r="F21" s="136">
        <v>62</v>
      </c>
      <c r="G21" s="145">
        <v>6200</v>
      </c>
      <c r="H21" s="136">
        <v>285</v>
      </c>
      <c r="I21" s="145">
        <v>28500</v>
      </c>
      <c r="J21" s="20">
        <f>SUM(G21+I21)</f>
        <v>34700</v>
      </c>
      <c r="K21" s="146"/>
      <c r="M21" s="60"/>
    </row>
    <row r="22" ht="32.25" customHeight="1" spans="1:13" x14ac:dyDescent="0.25">
      <c r="A22" s="49"/>
      <c r="B22" s="157" t="s">
        <v>164</v>
      </c>
      <c r="C22" s="172" t="s">
        <v>61</v>
      </c>
      <c r="D22" s="137">
        <v>4030</v>
      </c>
      <c r="E22" s="154">
        <v>100</v>
      </c>
      <c r="F22" s="136">
        <v>113</v>
      </c>
      <c r="G22" s="145">
        <v>11300</v>
      </c>
      <c r="H22" s="136">
        <v>449</v>
      </c>
      <c r="I22" s="145">
        <v>44900</v>
      </c>
      <c r="J22" s="20">
        <f>SUM(G22+I22)</f>
        <v>56200</v>
      </c>
      <c r="K22" s="146"/>
      <c r="M22" s="60"/>
    </row>
    <row r="23" ht="32.25" customHeight="1" spans="1:13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32</v>
      </c>
      <c r="G23" s="145">
        <v>6400</v>
      </c>
      <c r="H23" s="136">
        <v>376</v>
      </c>
      <c r="I23" s="145">
        <v>75200</v>
      </c>
      <c r="J23" s="20">
        <f t="shared" si="0"/>
        <v>81600</v>
      </c>
      <c r="K23" s="146"/>
      <c r="M23" s="60"/>
    </row>
    <row r="24" ht="32.25" customHeight="1" spans="1:13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17</v>
      </c>
      <c r="G24" s="145">
        <v>1700</v>
      </c>
      <c r="H24" s="136">
        <v>287</v>
      </c>
      <c r="I24" s="145">
        <v>28700</v>
      </c>
      <c r="J24" s="20">
        <f t="shared" si="0"/>
        <v>30400</v>
      </c>
      <c r="K24" s="146"/>
      <c r="M24" s="60"/>
    </row>
    <row r="25" ht="32.25" customHeight="1" spans="1:13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420</v>
      </c>
      <c r="G25" s="145">
        <v>84000</v>
      </c>
      <c r="H25" s="136">
        <v>7128</v>
      </c>
      <c r="I25" s="145">
        <v>1425600</v>
      </c>
      <c r="J25" s="20">
        <f t="shared" si="0"/>
        <v>1509600</v>
      </c>
      <c r="K25" s="146"/>
      <c r="M25" s="60"/>
    </row>
    <row r="26" ht="32.25" customHeight="1" spans="1:13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15</v>
      </c>
      <c r="G27" s="145">
        <v>1500</v>
      </c>
      <c r="H27" s="136">
        <v>117</v>
      </c>
      <c r="I27" s="145">
        <v>11700</v>
      </c>
      <c r="J27" s="20">
        <f t="shared" si="0"/>
        <v>13200</v>
      </c>
      <c r="K27" s="146"/>
      <c r="M27" s="60"/>
    </row>
    <row r="28" ht="32.25" customHeight="1" spans="1:13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50</v>
      </c>
      <c r="G28" s="145">
        <v>5000</v>
      </c>
      <c r="H28" s="136">
        <v>20</v>
      </c>
      <c r="I28" s="145">
        <v>2000</v>
      </c>
      <c r="J28" s="20">
        <f t="shared" si="0"/>
        <v>7000</v>
      </c>
      <c r="K28" s="146"/>
      <c r="M28" s="60"/>
    </row>
    <row r="29" ht="32.25" customHeight="1" spans="1:13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0</v>
      </c>
      <c r="G29" s="145">
        <v>0</v>
      </c>
      <c r="H29" s="136">
        <v>17</v>
      </c>
      <c r="I29" s="145">
        <v>1700</v>
      </c>
      <c r="J29" s="20">
        <f t="shared" si="0"/>
        <v>1700</v>
      </c>
      <c r="K29" s="146"/>
      <c r="M29" s="60"/>
    </row>
    <row r="30" ht="32.25" customHeight="1" spans="1:13" x14ac:dyDescent="0.25">
      <c r="A30" s="49">
        <v>23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24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4" si="1">SUM(G31+I31)</f>
        <v>0</v>
      </c>
      <c r="K31" s="146"/>
      <c r="M31" s="60"/>
    </row>
    <row r="32" ht="32.25" customHeight="1" spans="1:13" x14ac:dyDescent="0.25">
      <c r="A32" s="49">
        <v>25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27</v>
      </c>
      <c r="G32" s="145">
        <v>5400</v>
      </c>
      <c r="H32" s="136">
        <v>324</v>
      </c>
      <c r="I32" s="145">
        <v>64800</v>
      </c>
      <c r="J32" s="20">
        <f t="shared" si="1"/>
        <v>70200</v>
      </c>
      <c r="K32" s="146"/>
      <c r="M32" s="60"/>
    </row>
    <row r="33" ht="32.25" customHeight="1" spans="1:13" x14ac:dyDescent="0.25">
      <c r="A33" s="49">
        <v>26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31</v>
      </c>
      <c r="G33" s="145">
        <v>6200</v>
      </c>
      <c r="H33" s="136">
        <v>62</v>
      </c>
      <c r="I33" s="145">
        <v>12400</v>
      </c>
      <c r="J33" s="20">
        <f t="shared" si="1"/>
        <v>18600</v>
      </c>
      <c r="K33" s="146"/>
      <c r="M33" s="60"/>
    </row>
    <row r="34" ht="32.25" customHeight="1" spans="1:13" x14ac:dyDescent="0.25">
      <c r="A34" s="49">
        <v>27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42</v>
      </c>
      <c r="G34" s="145">
        <v>8400</v>
      </c>
      <c r="H34" s="136">
        <v>100</v>
      </c>
      <c r="I34" s="145">
        <v>20000</v>
      </c>
      <c r="J34" s="20">
        <f t="shared" si="1"/>
        <v>28400</v>
      </c>
      <c r="K34" s="146"/>
      <c r="M34" s="60"/>
    </row>
    <row r="35" ht="32.25" customHeight="1" spans="1:13" x14ac:dyDescent="0.25">
      <c r="A35" s="49">
        <v>28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19</v>
      </c>
      <c r="G40" s="70">
        <f>SUM(F40*E40)</f>
        <v>475</v>
      </c>
      <c r="H40" s="68">
        <v>100</v>
      </c>
      <c r="I40" s="25">
        <v>5</v>
      </c>
      <c r="J40" s="71">
        <f>SUM(I40*H40)</f>
        <v>500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105</v>
      </c>
      <c r="G41" s="70">
        <f>SUM(F41*E41)</f>
        <v>5250</v>
      </c>
      <c r="H41" s="168">
        <v>50</v>
      </c>
      <c r="I41" s="75">
        <v>11</v>
      </c>
      <c r="J41" s="70">
        <f>SUM(I41*H41)</f>
        <v>550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7" sqref="C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1859</v>
      </c>
      <c r="G7" s="135">
        <v>185900</v>
      </c>
      <c r="H7" s="134">
        <v>3339</v>
      </c>
      <c r="I7" s="135">
        <v>333900</v>
      </c>
      <c r="J7" s="20">
        <f>SUM(G7+I7)</f>
        <v>519800</v>
      </c>
      <c r="K7" s="21">
        <v>1578680.77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33</v>
      </c>
      <c r="G8" s="135">
        <v>3300</v>
      </c>
      <c r="H8" s="134">
        <v>32</v>
      </c>
      <c r="I8" s="135">
        <v>3200</v>
      </c>
      <c r="J8" s="20">
        <f t="shared" ref="J8:J35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7084</v>
      </c>
      <c r="G9" s="135">
        <v>1424000</v>
      </c>
      <c r="H9" s="136">
        <v>167955</v>
      </c>
      <c r="I9" s="135">
        <v>33615900</v>
      </c>
      <c r="J9" s="20">
        <f t="shared" si="0"/>
        <v>35039900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26</v>
      </c>
      <c r="G10" s="135">
        <v>5200</v>
      </c>
      <c r="H10" s="136">
        <v>398</v>
      </c>
      <c r="I10" s="135">
        <v>79600</v>
      </c>
      <c r="J10" s="20">
        <f t="shared" si="0"/>
        <v>84800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77</v>
      </c>
      <c r="I11" s="135">
        <v>9100</v>
      </c>
      <c r="J11" s="20">
        <f t="shared" si="0"/>
        <v>9300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241</v>
      </c>
      <c r="G12" s="135">
        <v>48200</v>
      </c>
      <c r="H12" s="136">
        <v>2181</v>
      </c>
      <c r="I12" s="135">
        <v>436200</v>
      </c>
      <c r="J12" s="20">
        <f t="shared" si="0"/>
        <v>484400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176</v>
      </c>
      <c r="I13" s="135">
        <v>17600</v>
      </c>
      <c r="J13" s="20">
        <f t="shared" si="0"/>
        <v>19400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128</v>
      </c>
      <c r="G14" s="135">
        <v>17700</v>
      </c>
      <c r="H14" s="139">
        <v>7346</v>
      </c>
      <c r="I14" s="135">
        <v>1237500</v>
      </c>
      <c r="J14" s="20">
        <f t="shared" si="0"/>
        <v>1255200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41</v>
      </c>
      <c r="G15" s="135">
        <v>4100</v>
      </c>
      <c r="H15" s="136">
        <v>34</v>
      </c>
      <c r="I15" s="135">
        <v>3400</v>
      </c>
      <c r="J15" s="20">
        <f t="shared" si="0"/>
        <v>7500</v>
      </c>
      <c r="K15" s="23"/>
      <c r="M15" s="60"/>
      <c r="N15" s="60"/>
    </row>
    <row r="16" ht="30" customHeight="1" spans="1:14" x14ac:dyDescent="0.25">
      <c r="A16" s="1"/>
      <c r="B16" s="124" t="s">
        <v>41</v>
      </c>
      <c r="C16" s="44" t="s">
        <v>83</v>
      </c>
      <c r="D16" s="31">
        <v>2844</v>
      </c>
      <c r="E16" s="140" t="s">
        <v>260</v>
      </c>
      <c r="F16" s="134">
        <v>4</v>
      </c>
      <c r="G16" s="135">
        <v>800</v>
      </c>
      <c r="H16" s="134">
        <v>51</v>
      </c>
      <c r="I16" s="135">
        <v>10200</v>
      </c>
      <c r="J16" s="20">
        <v>11000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77</v>
      </c>
      <c r="D17" s="45">
        <v>2407</v>
      </c>
      <c r="E17" s="140">
        <v>200</v>
      </c>
      <c r="F17" s="134">
        <v>52</v>
      </c>
      <c r="G17" s="135">
        <v>10400</v>
      </c>
      <c r="H17" s="134">
        <v>898</v>
      </c>
      <c r="I17" s="135">
        <v>179600</v>
      </c>
      <c r="J17" s="20">
        <f t="shared" si="0"/>
        <v>190000</v>
      </c>
      <c r="K17" s="23"/>
      <c r="M17" s="60"/>
      <c r="N17" s="60"/>
    </row>
    <row r="18" ht="30.75" customHeight="1" spans="1:14" x14ac:dyDescent="0.25">
      <c r="A18" s="1"/>
      <c r="B18" s="125" t="s">
        <v>226</v>
      </c>
      <c r="C18" s="173" t="s">
        <v>61</v>
      </c>
      <c r="D18" s="45">
        <v>2407</v>
      </c>
      <c r="E18" s="140">
        <v>200</v>
      </c>
      <c r="F18" s="134">
        <v>0</v>
      </c>
      <c r="G18" s="135">
        <v>0</v>
      </c>
      <c r="H18" s="134">
        <v>0</v>
      </c>
      <c r="I18" s="135">
        <v>0</v>
      </c>
      <c r="J18" s="20">
        <v>0</v>
      </c>
      <c r="K18" s="23"/>
      <c r="M18" s="60"/>
      <c r="N18" s="60"/>
    </row>
    <row r="19" ht="30.75" customHeight="1" spans="1:14" x14ac:dyDescent="0.25">
      <c r="A19" s="49">
        <v>11</v>
      </c>
      <c r="B19" s="124" t="s">
        <v>86</v>
      </c>
      <c r="C19" s="44" t="s">
        <v>211</v>
      </c>
      <c r="D19" s="31">
        <v>4540</v>
      </c>
      <c r="E19" s="102">
        <v>100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49">
        <v>12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0</v>
      </c>
      <c r="G20" s="135">
        <v>0</v>
      </c>
      <c r="H20" s="136">
        <v>4</v>
      </c>
      <c r="I20" s="135">
        <v>800</v>
      </c>
      <c r="J20" s="20">
        <f t="shared" si="0"/>
        <v>800</v>
      </c>
      <c r="K20" s="23"/>
      <c r="M20" s="60"/>
      <c r="N20" s="60"/>
    </row>
    <row r="21" ht="30.75" customHeight="1" spans="1:14" x14ac:dyDescent="0.25">
      <c r="A21" s="112">
        <v>13</v>
      </c>
      <c r="B21" s="128" t="s">
        <v>122</v>
      </c>
      <c r="C21" s="114" t="s">
        <v>132</v>
      </c>
      <c r="D21" s="101">
        <v>4334</v>
      </c>
      <c r="E21" s="102">
        <v>200</v>
      </c>
      <c r="F21" s="136">
        <v>32</v>
      </c>
      <c r="G21" s="135">
        <v>6400</v>
      </c>
      <c r="H21" s="136">
        <v>1</v>
      </c>
      <c r="I21" s="135">
        <v>200</v>
      </c>
      <c r="J21" s="20">
        <f t="shared" si="0"/>
        <v>6600</v>
      </c>
      <c r="K21" s="23"/>
      <c r="M21" s="60"/>
      <c r="N21" s="60"/>
    </row>
    <row r="22" ht="32.25" customHeight="1" spans="1:14" x14ac:dyDescent="0.25">
      <c r="A22" s="49">
        <v>14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15</v>
      </c>
      <c r="G22" s="145">
        <v>3000</v>
      </c>
      <c r="H22" s="136">
        <v>97</v>
      </c>
      <c r="I22" s="145">
        <v>19400</v>
      </c>
      <c r="J22" s="20">
        <f t="shared" si="0"/>
        <v>22400</v>
      </c>
      <c r="K22" s="174"/>
      <c r="M22" s="60"/>
      <c r="N22" s="60"/>
    </row>
    <row r="23" ht="32.25" customHeight="1" spans="1:14" x14ac:dyDescent="0.25">
      <c r="A23" s="49">
        <v>15</v>
      </c>
      <c r="B23" s="157" t="s">
        <v>164</v>
      </c>
      <c r="C23" s="25" t="s">
        <v>256</v>
      </c>
      <c r="D23" s="137">
        <v>4030</v>
      </c>
      <c r="E23" s="154">
        <v>100</v>
      </c>
      <c r="F23" s="136">
        <v>95</v>
      </c>
      <c r="G23" s="145">
        <v>9500</v>
      </c>
      <c r="H23" s="136">
        <v>663</v>
      </c>
      <c r="I23" s="145">
        <v>66300</v>
      </c>
      <c r="J23" s="20">
        <f>SUM(G23+I23)</f>
        <v>75800</v>
      </c>
      <c r="K23" s="174"/>
      <c r="M23" s="60"/>
      <c r="N23" s="60"/>
    </row>
    <row r="24" ht="32.25" customHeight="1" spans="1:14" x14ac:dyDescent="0.25">
      <c r="A24" s="49"/>
      <c r="B24" s="157" t="s">
        <v>164</v>
      </c>
      <c r="C24" s="172" t="s">
        <v>61</v>
      </c>
      <c r="D24" s="137">
        <v>4030</v>
      </c>
      <c r="E24" s="154">
        <v>100</v>
      </c>
      <c r="F24" s="136">
        <v>0</v>
      </c>
      <c r="G24" s="145">
        <v>0</v>
      </c>
      <c r="H24" s="136">
        <v>0</v>
      </c>
      <c r="I24" s="145">
        <v>0</v>
      </c>
      <c r="J24" s="20">
        <f>SUM(G24+I24)</f>
        <v>0</v>
      </c>
      <c r="K24" s="174"/>
      <c r="M24" s="60"/>
      <c r="N24" s="60"/>
    </row>
    <row r="25" ht="32.25" customHeight="1" spans="1:14" x14ac:dyDescent="0.25">
      <c r="A25" s="49">
        <v>16</v>
      </c>
      <c r="B25" s="157" t="s">
        <v>172</v>
      </c>
      <c r="C25" s="25" t="s">
        <v>173</v>
      </c>
      <c r="D25" s="137">
        <v>1817</v>
      </c>
      <c r="E25" s="154">
        <v>200</v>
      </c>
      <c r="F25" s="136">
        <v>9</v>
      </c>
      <c r="G25" s="145">
        <v>1800</v>
      </c>
      <c r="H25" s="136">
        <v>106</v>
      </c>
      <c r="I25" s="145">
        <v>21200</v>
      </c>
      <c r="J25" s="20">
        <f t="shared" si="0"/>
        <v>23000</v>
      </c>
      <c r="K25" s="174"/>
      <c r="M25" s="60"/>
      <c r="N25" s="60"/>
    </row>
    <row r="26" ht="32.25" customHeight="1" spans="1:14" x14ac:dyDescent="0.25">
      <c r="A26" s="49">
        <v>17</v>
      </c>
      <c r="B26" s="113" t="s">
        <v>202</v>
      </c>
      <c r="C26" s="36" t="s">
        <v>203</v>
      </c>
      <c r="D26" s="137">
        <v>6880</v>
      </c>
      <c r="E26" s="154">
        <v>100</v>
      </c>
      <c r="F26" s="136">
        <v>14</v>
      </c>
      <c r="G26" s="145">
        <v>1400</v>
      </c>
      <c r="H26" s="136">
        <v>305</v>
      </c>
      <c r="I26" s="145">
        <v>30500</v>
      </c>
      <c r="J26" s="20">
        <f t="shared" si="0"/>
        <v>31900</v>
      </c>
      <c r="K26" s="174"/>
      <c r="M26" s="60"/>
      <c r="N26" s="60"/>
    </row>
    <row r="27" ht="32.25" customHeight="1" spans="1:14" x14ac:dyDescent="0.25">
      <c r="A27" s="49">
        <v>18</v>
      </c>
      <c r="B27" s="113" t="s">
        <v>206</v>
      </c>
      <c r="C27" s="36" t="s">
        <v>232</v>
      </c>
      <c r="D27" s="137">
        <v>3800</v>
      </c>
      <c r="E27" s="154">
        <v>200</v>
      </c>
      <c r="F27" s="136">
        <v>706</v>
      </c>
      <c r="G27" s="145">
        <v>141200</v>
      </c>
      <c r="H27" s="136">
        <v>15216</v>
      </c>
      <c r="I27" s="145">
        <v>3043200</v>
      </c>
      <c r="J27" s="20">
        <f t="shared" si="0"/>
        <v>3184400</v>
      </c>
      <c r="K27" s="174"/>
      <c r="M27" s="60"/>
      <c r="N27" s="60"/>
    </row>
    <row r="28" ht="32.25" customHeight="1" spans="1:14" x14ac:dyDescent="0.25">
      <c r="A28" s="49">
        <v>19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3</v>
      </c>
      <c r="I28" s="145">
        <v>300</v>
      </c>
      <c r="J28" s="20">
        <f t="shared" si="0"/>
        <v>300</v>
      </c>
      <c r="K28" s="174"/>
      <c r="M28" s="60"/>
      <c r="N28" s="60"/>
    </row>
    <row r="29" ht="32.25" customHeight="1" spans="1:14" x14ac:dyDescent="0.25">
      <c r="A29" s="49">
        <v>20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18</v>
      </c>
      <c r="G29" s="145">
        <v>1800</v>
      </c>
      <c r="H29" s="136">
        <v>73</v>
      </c>
      <c r="I29" s="145">
        <v>7300</v>
      </c>
      <c r="J29" s="20">
        <f t="shared" si="0"/>
        <v>9100</v>
      </c>
      <c r="K29" s="174"/>
      <c r="M29" s="60"/>
      <c r="N29" s="60"/>
    </row>
    <row r="30" ht="32.25" customHeight="1" spans="1:14" x14ac:dyDescent="0.25">
      <c r="A30" s="49">
        <v>21</v>
      </c>
      <c r="B30" s="113" t="s">
        <v>234</v>
      </c>
      <c r="C30" s="36" t="s">
        <v>237</v>
      </c>
      <c r="D30" s="137">
        <v>4018</v>
      </c>
      <c r="E30" s="154">
        <v>100</v>
      </c>
      <c r="F30" s="136">
        <v>18</v>
      </c>
      <c r="G30" s="145">
        <v>1800</v>
      </c>
      <c r="H30" s="136">
        <v>19</v>
      </c>
      <c r="I30" s="145">
        <v>1900</v>
      </c>
      <c r="J30" s="20">
        <f t="shared" si="0"/>
        <v>3700</v>
      </c>
      <c r="K30" s="174"/>
      <c r="M30" s="60"/>
      <c r="N30" s="60"/>
    </row>
    <row r="31" ht="32.25" customHeight="1" spans="1:14" x14ac:dyDescent="0.25">
      <c r="A31" s="49">
        <v>22</v>
      </c>
      <c r="B31" s="113" t="s">
        <v>239</v>
      </c>
      <c r="C31" s="36" t="s">
        <v>241</v>
      </c>
      <c r="D31" s="137">
        <v>6333</v>
      </c>
      <c r="E31" s="154" t="s">
        <v>261</v>
      </c>
      <c r="F31" s="136">
        <v>5</v>
      </c>
      <c r="G31" s="145">
        <v>500</v>
      </c>
      <c r="H31" s="136">
        <v>37</v>
      </c>
      <c r="I31" s="145">
        <v>4200</v>
      </c>
      <c r="J31" s="20">
        <f t="shared" si="0"/>
        <v>4700</v>
      </c>
      <c r="K31" s="174"/>
      <c r="M31" s="60"/>
      <c r="N31" s="60"/>
    </row>
    <row r="32" ht="32.25" customHeight="1" spans="1:14" x14ac:dyDescent="0.25">
      <c r="A32" s="49">
        <v>23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16</v>
      </c>
      <c r="G32" s="145">
        <v>3200</v>
      </c>
      <c r="H32" s="136">
        <v>160</v>
      </c>
      <c r="I32" s="145">
        <v>32000</v>
      </c>
      <c r="J32" s="20">
        <f t="shared" si="0"/>
        <v>35200</v>
      </c>
      <c r="K32" s="174"/>
      <c r="M32" s="60"/>
      <c r="N32" s="60"/>
    </row>
    <row r="33" ht="32.25" customHeight="1" spans="1:14" x14ac:dyDescent="0.25">
      <c r="A33" s="49">
        <v>24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15</v>
      </c>
      <c r="G33" s="145">
        <v>3000</v>
      </c>
      <c r="H33" s="136">
        <v>36</v>
      </c>
      <c r="I33" s="145">
        <v>7200</v>
      </c>
      <c r="J33" s="20">
        <f t="shared" si="0"/>
        <v>10200</v>
      </c>
      <c r="K33" s="174"/>
      <c r="M33" s="60"/>
      <c r="N33" s="60"/>
    </row>
    <row r="34" ht="32.25" customHeight="1" spans="1:14" x14ac:dyDescent="0.25">
      <c r="A34" s="49">
        <v>25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11</v>
      </c>
      <c r="G34" s="145">
        <v>2200</v>
      </c>
      <c r="H34" s="136">
        <v>38</v>
      </c>
      <c r="I34" s="145">
        <v>7600</v>
      </c>
      <c r="J34" s="20">
        <f t="shared" si="0"/>
        <v>9800</v>
      </c>
      <c r="K34" s="174"/>
      <c r="M34" s="60"/>
      <c r="N34" s="60"/>
    </row>
    <row r="35" ht="32.25" customHeight="1" spans="1:14" x14ac:dyDescent="0.25">
      <c r="A35" s="49">
        <v>26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75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3</v>
      </c>
      <c r="J40" s="71">
        <f>SUM(I40*H40)</f>
        <v>300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123</v>
      </c>
      <c r="G41" s="70">
        <f>SUM(F41*E41)</f>
        <v>6150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1874</v>
      </c>
      <c r="G7" s="135">
        <v>187400</v>
      </c>
      <c r="H7" s="134">
        <v>3332</v>
      </c>
      <c r="I7" s="135">
        <v>333200</v>
      </c>
      <c r="J7" s="20">
        <f>SUM(G7+I7)</f>
        <v>520600</v>
      </c>
      <c r="K7" s="21">
        <f>SUM(J7:J33)/27</f>
        <v>1555274.0740740742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27</v>
      </c>
      <c r="G8" s="135">
        <v>2700</v>
      </c>
      <c r="H8" s="134">
        <v>34</v>
      </c>
      <c r="I8" s="135">
        <v>3400</v>
      </c>
      <c r="J8" s="20">
        <f t="shared" ref="J8:J33" si="0">SUM(G8+I8)</f>
        <v>6100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7385</v>
      </c>
      <c r="G9" s="135">
        <v>1480300</v>
      </c>
      <c r="H9" s="136">
        <v>144530</v>
      </c>
      <c r="I9" s="135">
        <v>28930300</v>
      </c>
      <c r="J9" s="20">
        <f t="shared" si="0"/>
        <v>30410600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41</v>
      </c>
      <c r="G10" s="135">
        <v>8200</v>
      </c>
      <c r="H10" s="136">
        <v>103</v>
      </c>
      <c r="I10" s="135">
        <v>20600</v>
      </c>
      <c r="J10" s="20">
        <f t="shared" si="0"/>
        <v>28800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179</v>
      </c>
      <c r="G12" s="135">
        <v>35800</v>
      </c>
      <c r="H12" s="136">
        <v>2088</v>
      </c>
      <c r="I12" s="135">
        <v>417600</v>
      </c>
      <c r="J12" s="20">
        <f t="shared" si="0"/>
        <v>453400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121</v>
      </c>
      <c r="I13" s="135">
        <v>12100</v>
      </c>
      <c r="J13" s="20">
        <f t="shared" si="0"/>
        <v>14000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23000</v>
      </c>
      <c r="H14" s="139">
        <v>7308</v>
      </c>
      <c r="I14" s="135">
        <v>1233800</v>
      </c>
      <c r="J14" s="20">
        <f t="shared" si="0"/>
        <v>1256800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131</v>
      </c>
      <c r="G15" s="135">
        <v>26200</v>
      </c>
      <c r="H15" s="134">
        <v>1909</v>
      </c>
      <c r="I15" s="135">
        <v>381800</v>
      </c>
      <c r="J15" s="20">
        <f t="shared" si="0"/>
        <v>408000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274</v>
      </c>
      <c r="G16" s="135">
        <v>54800</v>
      </c>
      <c r="H16" s="134">
        <v>4624</v>
      </c>
      <c r="I16" s="135">
        <v>924800</v>
      </c>
      <c r="J16" s="20">
        <f t="shared" si="0"/>
        <v>979600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5</v>
      </c>
      <c r="I18" s="135">
        <v>1000</v>
      </c>
      <c r="J18" s="20">
        <f t="shared" si="0"/>
        <v>1000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10</v>
      </c>
      <c r="G19" s="135">
        <v>2000</v>
      </c>
      <c r="H19" s="136">
        <v>4</v>
      </c>
      <c r="I19" s="135">
        <v>800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</v>
      </c>
      <c r="G20" s="145">
        <v>1600</v>
      </c>
      <c r="H20" s="136">
        <v>37</v>
      </c>
      <c r="I20" s="145">
        <v>7400</v>
      </c>
      <c r="J20" s="20">
        <f t="shared" si="0"/>
        <v>9000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125</v>
      </c>
      <c r="G21" s="145">
        <v>12500</v>
      </c>
      <c r="H21" s="136">
        <v>806</v>
      </c>
      <c r="I21" s="145">
        <v>80600</v>
      </c>
      <c r="J21" s="20">
        <f t="shared" si="0"/>
        <v>93100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12</v>
      </c>
      <c r="G22" s="145">
        <v>2400</v>
      </c>
      <c r="H22" s="136">
        <v>130</v>
      </c>
      <c r="I22" s="145">
        <v>26000</v>
      </c>
      <c r="J22" s="20">
        <f t="shared" si="0"/>
        <v>28400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3</v>
      </c>
      <c r="G23" s="145">
        <v>300</v>
      </c>
      <c r="H23" s="136">
        <v>91</v>
      </c>
      <c r="I23" s="145">
        <v>9100</v>
      </c>
      <c r="J23" s="20">
        <f t="shared" si="0"/>
        <v>9400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1656</v>
      </c>
      <c r="G24" s="145">
        <v>331200</v>
      </c>
      <c r="H24" s="136">
        <v>36840</v>
      </c>
      <c r="I24" s="145">
        <v>7368000</v>
      </c>
      <c r="J24" s="20">
        <f t="shared" si="0"/>
        <v>7699200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4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25</v>
      </c>
      <c r="G26" s="145">
        <v>2500</v>
      </c>
      <c r="H26" s="136">
        <v>87</v>
      </c>
      <c r="I26" s="145">
        <v>8700</v>
      </c>
      <c r="J26" s="20">
        <f t="shared" si="0"/>
        <v>11200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18</v>
      </c>
      <c r="G27" s="145">
        <v>1800</v>
      </c>
      <c r="H27" s="136">
        <v>13</v>
      </c>
      <c r="I27" s="145">
        <v>1300</v>
      </c>
      <c r="J27" s="20">
        <f t="shared" si="0"/>
        <v>3100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5</v>
      </c>
      <c r="G28" s="145">
        <v>1000</v>
      </c>
      <c r="H28" s="136">
        <v>47</v>
      </c>
      <c r="I28" s="145">
        <v>9400</v>
      </c>
      <c r="J28" s="20">
        <f t="shared" si="0"/>
        <v>10400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12</v>
      </c>
      <c r="G29" s="145">
        <v>2400</v>
      </c>
      <c r="H29" s="136">
        <v>119</v>
      </c>
      <c r="I29" s="145">
        <v>23800</v>
      </c>
      <c r="J29" s="20">
        <f t="shared" si="0"/>
        <v>26200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16</v>
      </c>
      <c r="G30" s="145">
        <v>3200</v>
      </c>
      <c r="H30" s="136">
        <v>24</v>
      </c>
      <c r="I30" s="145">
        <v>4800</v>
      </c>
      <c r="J30" s="20">
        <f t="shared" si="0"/>
        <v>8000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8</v>
      </c>
      <c r="G31" s="145">
        <v>1600</v>
      </c>
      <c r="H31" s="136">
        <v>24</v>
      </c>
      <c r="I31" s="145">
        <v>4800</v>
      </c>
      <c r="J31" s="20">
        <f t="shared" si="0"/>
        <v>6400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20</v>
      </c>
      <c r="G33" s="145">
        <v>4000</v>
      </c>
      <c r="H33" s="136">
        <v>9</v>
      </c>
      <c r="I33" s="145">
        <v>1800</v>
      </c>
      <c r="J33" s="20">
        <f t="shared" si="0"/>
        <v>5800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100</v>
      </c>
      <c r="G39" s="70">
        <f>SUM(F39*E39)</f>
        <v>5000</v>
      </c>
      <c r="H39" s="168">
        <v>50</v>
      </c>
      <c r="I39" s="75">
        <v>16</v>
      </c>
      <c r="J39" s="70">
        <f>SUM(I39*H39)</f>
        <v>800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K7" sqref="K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1619</v>
      </c>
      <c r="G7" s="135">
        <v>161900</v>
      </c>
      <c r="H7" s="134">
        <v>2468</v>
      </c>
      <c r="I7" s="135">
        <v>246800</v>
      </c>
      <c r="J7" s="20">
        <f>SUM(G7+I7)</f>
        <v>408700</v>
      </c>
      <c r="K7" s="21">
        <f>SUM(J7:J34)/27</f>
        <v>1658707.4074074074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40</v>
      </c>
      <c r="I8" s="135">
        <v>4000</v>
      </c>
      <c r="J8" s="20">
        <f t="shared" ref="J8:J34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10265</v>
      </c>
      <c r="G9" s="135">
        <v>2055400</v>
      </c>
      <c r="H9" s="136">
        <v>184264</v>
      </c>
      <c r="I9" s="135">
        <v>36867500</v>
      </c>
      <c r="J9" s="20">
        <f t="shared" si="0"/>
        <v>38922900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96</v>
      </c>
      <c r="I10" s="135">
        <v>19200</v>
      </c>
      <c r="J10" s="20">
        <f t="shared" si="0"/>
        <v>25000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23</v>
      </c>
      <c r="G11" s="135">
        <v>2300</v>
      </c>
      <c r="H11" s="138">
        <v>447</v>
      </c>
      <c r="I11" s="135">
        <v>46300</v>
      </c>
      <c r="J11" s="20">
        <f t="shared" si="0"/>
        <v>48600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1206</v>
      </c>
      <c r="I12" s="135">
        <v>241200</v>
      </c>
      <c r="J12" s="20">
        <f t="shared" si="0"/>
        <v>272000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102</v>
      </c>
      <c r="I13" s="135">
        <v>10200</v>
      </c>
      <c r="J13" s="20">
        <f t="shared" si="0"/>
        <v>12000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23000</v>
      </c>
      <c r="H14" s="139">
        <v>7190</v>
      </c>
      <c r="I14" s="135">
        <v>1217700</v>
      </c>
      <c r="J14" s="20">
        <f t="shared" si="0"/>
        <v>1240700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159</v>
      </c>
      <c r="G15" s="135">
        <v>32400</v>
      </c>
      <c r="H15" s="134">
        <v>1800</v>
      </c>
      <c r="I15" s="135">
        <v>382500</v>
      </c>
      <c r="J15" s="20">
        <f t="shared" si="0"/>
        <v>414900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343</v>
      </c>
      <c r="G16" s="135">
        <v>68600</v>
      </c>
      <c r="H16" s="134">
        <v>6726</v>
      </c>
      <c r="I16" s="135">
        <v>1345200</v>
      </c>
      <c r="J16" s="20">
        <f t="shared" si="0"/>
        <v>1413800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14</v>
      </c>
      <c r="I18" s="135">
        <v>2800</v>
      </c>
      <c r="J18" s="20">
        <f t="shared" si="0"/>
        <v>2800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112"/>
      <c r="B20" s="128" t="s">
        <v>122</v>
      </c>
      <c r="C20" s="177" t="s">
        <v>268</v>
      </c>
      <c r="D20" s="101">
        <v>4334</v>
      </c>
      <c r="E20" s="102">
        <v>200</v>
      </c>
      <c r="F20" s="136">
        <v>6</v>
      </c>
      <c r="G20" s="135">
        <v>1200</v>
      </c>
      <c r="H20" s="136">
        <v>6</v>
      </c>
      <c r="I20" s="135">
        <v>1200</v>
      </c>
      <c r="J20" s="20">
        <f t="shared" si="0"/>
        <v>2400</v>
      </c>
      <c r="K20" s="23"/>
      <c r="M20" s="60"/>
      <c r="N20" s="60"/>
    </row>
    <row r="21" ht="32.25" customHeight="1" spans="1:14" x14ac:dyDescent="0.25">
      <c r="A21" s="49">
        <v>14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2</v>
      </c>
      <c r="G21" s="145">
        <v>400</v>
      </c>
      <c r="H21" s="136">
        <v>15</v>
      </c>
      <c r="I21" s="145">
        <v>3000</v>
      </c>
      <c r="J21" s="20">
        <f t="shared" si="0"/>
        <v>3400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164</v>
      </c>
      <c r="C22" s="176" t="s">
        <v>264</v>
      </c>
      <c r="D22" s="137">
        <v>4030</v>
      </c>
      <c r="E22" s="154">
        <v>100</v>
      </c>
      <c r="F22" s="136">
        <v>53</v>
      </c>
      <c r="G22" s="145">
        <v>5300</v>
      </c>
      <c r="H22" s="136">
        <v>315</v>
      </c>
      <c r="I22" s="145">
        <v>31500</v>
      </c>
      <c r="J22" s="20">
        <f t="shared" si="0"/>
        <v>36800</v>
      </c>
      <c r="K22" s="174"/>
      <c r="M22" s="60"/>
      <c r="N22" s="60"/>
    </row>
    <row r="23" ht="32.25" customHeight="1" spans="1:14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48</v>
      </c>
      <c r="I23" s="145">
        <v>9600</v>
      </c>
      <c r="J23" s="20">
        <f t="shared" si="0"/>
        <v>11400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</v>
      </c>
      <c r="G24" s="145">
        <v>100</v>
      </c>
      <c r="H24" s="136">
        <v>40</v>
      </c>
      <c r="I24" s="145">
        <v>4000</v>
      </c>
      <c r="J24" s="20">
        <f t="shared" si="0"/>
        <v>4100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520</v>
      </c>
      <c r="G25" s="145">
        <v>104000</v>
      </c>
      <c r="H25" s="136">
        <v>8854</v>
      </c>
      <c r="I25" s="145">
        <v>1770800</v>
      </c>
      <c r="J25" s="20">
        <f t="shared" si="0"/>
        <v>1874800</v>
      </c>
      <c r="K25" s="174"/>
      <c r="M25" s="60"/>
      <c r="N25" s="60"/>
    </row>
    <row r="26" ht="32.25" customHeight="1" spans="1:14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74"/>
      <c r="M26" s="60"/>
      <c r="N26" s="60"/>
    </row>
    <row r="27" ht="32.25" customHeight="1" spans="1:14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38</v>
      </c>
      <c r="G27" s="145">
        <v>3800</v>
      </c>
      <c r="H27" s="136">
        <v>123</v>
      </c>
      <c r="I27" s="145">
        <v>12300</v>
      </c>
      <c r="J27" s="20">
        <f t="shared" si="0"/>
        <v>16100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25</v>
      </c>
      <c r="G28" s="145">
        <v>2500</v>
      </c>
      <c r="H28" s="136">
        <v>53</v>
      </c>
      <c r="I28" s="145">
        <v>5300</v>
      </c>
      <c r="J28" s="20">
        <f t="shared" si="0"/>
        <v>7800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 t="s">
        <v>261</v>
      </c>
      <c r="F29" s="136">
        <v>3</v>
      </c>
      <c r="G29" s="145">
        <v>600</v>
      </c>
      <c r="H29" s="136">
        <v>37</v>
      </c>
      <c r="I29" s="145">
        <v>7400</v>
      </c>
      <c r="J29" s="20">
        <f t="shared" si="0"/>
        <v>8000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247</v>
      </c>
      <c r="C30" s="36" t="s">
        <v>252</v>
      </c>
      <c r="D30" s="137">
        <v>5800</v>
      </c>
      <c r="E30" s="154">
        <v>200</v>
      </c>
      <c r="F30" s="136">
        <v>20</v>
      </c>
      <c r="G30" s="145">
        <v>4000</v>
      </c>
      <c r="H30" s="136">
        <v>188</v>
      </c>
      <c r="I30" s="145">
        <v>37600</v>
      </c>
      <c r="J30" s="20">
        <f t="shared" si="0"/>
        <v>41600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248</v>
      </c>
      <c r="C31" s="36" t="s">
        <v>253</v>
      </c>
      <c r="D31" s="137">
        <v>1003</v>
      </c>
      <c r="E31" s="154">
        <v>200</v>
      </c>
      <c r="F31" s="136">
        <v>6</v>
      </c>
      <c r="G31" s="145">
        <v>1200</v>
      </c>
      <c r="H31" s="136">
        <v>18</v>
      </c>
      <c r="I31" s="145">
        <v>3600</v>
      </c>
      <c r="J31" s="20">
        <f t="shared" si="0"/>
        <v>4800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249</v>
      </c>
      <c r="C32" s="36" t="s">
        <v>254</v>
      </c>
      <c r="D32" s="137">
        <v>1004</v>
      </c>
      <c r="E32" s="154">
        <v>200</v>
      </c>
      <c r="F32" s="136">
        <v>3</v>
      </c>
      <c r="G32" s="145">
        <v>600</v>
      </c>
      <c r="H32" s="136">
        <v>24</v>
      </c>
      <c r="I32" s="145">
        <v>4800</v>
      </c>
      <c r="J32" s="20">
        <f t="shared" si="0"/>
        <v>5400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257</v>
      </c>
      <c r="C33" s="36" t="s">
        <v>258</v>
      </c>
      <c r="D33" s="137">
        <v>2112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4"/>
      <c r="M33" s="60"/>
      <c r="N33" s="60"/>
    </row>
    <row r="34" ht="32.25" customHeight="1" spans="1:14" x14ac:dyDescent="0.25">
      <c r="A34" s="49">
        <v>27</v>
      </c>
      <c r="B34" s="113" t="s">
        <v>265</v>
      </c>
      <c r="C34" s="36" t="s">
        <v>266</v>
      </c>
      <c r="D34" s="137">
        <v>5040</v>
      </c>
      <c r="E34" s="154">
        <v>200</v>
      </c>
      <c r="F34" s="136">
        <v>0</v>
      </c>
      <c r="G34" s="145">
        <v>0</v>
      </c>
      <c r="H34" s="136">
        <v>1</v>
      </c>
      <c r="I34" s="145">
        <v>200</v>
      </c>
      <c r="J34" s="20">
        <f t="shared" si="0"/>
        <v>200</v>
      </c>
      <c r="K34" s="175"/>
      <c r="M34" s="60"/>
      <c r="N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M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93</v>
      </c>
      <c r="G40" s="70">
        <f>SUM(F40*E40)</f>
        <v>4650</v>
      </c>
      <c r="H40" s="168">
        <v>50</v>
      </c>
      <c r="I40" s="75">
        <v>12</v>
      </c>
      <c r="J40" s="70">
        <f>SUM(I40*H40)</f>
        <v>600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25" sqref="M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1808</v>
      </c>
      <c r="G7" s="135">
        <v>180800</v>
      </c>
      <c r="H7" s="134">
        <v>2654</v>
      </c>
      <c r="I7" s="135">
        <v>265400</v>
      </c>
      <c r="J7" s="20">
        <f>SUM(G7+I7)</f>
        <v>446200</v>
      </c>
      <c r="K7" s="21">
        <f>SUM(J7:J34)/27</f>
        <v>1578729.6296296297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30</v>
      </c>
      <c r="I8" s="135">
        <v>3000</v>
      </c>
      <c r="J8" s="20">
        <f t="shared" ref="J8:J33" si="0">SUM(G8+I8)</f>
        <v>5400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9140</v>
      </c>
      <c r="G9" s="135">
        <v>1832800</v>
      </c>
      <c r="H9" s="136">
        <v>169254</v>
      </c>
      <c r="I9" s="135">
        <v>33868500</v>
      </c>
      <c r="J9" s="20">
        <f t="shared" si="0"/>
        <v>35701300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86</v>
      </c>
      <c r="G10" s="135">
        <v>17200</v>
      </c>
      <c r="H10" s="136">
        <v>176</v>
      </c>
      <c r="I10" s="135">
        <v>35200</v>
      </c>
      <c r="J10" s="20">
        <f t="shared" si="0"/>
        <v>52400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542</v>
      </c>
      <c r="I11" s="135">
        <v>55700</v>
      </c>
      <c r="J11" s="20">
        <f t="shared" si="0"/>
        <v>58400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162</v>
      </c>
      <c r="G12" s="135">
        <v>32400</v>
      </c>
      <c r="H12" s="136">
        <v>1831</v>
      </c>
      <c r="I12" s="135">
        <v>366200</v>
      </c>
      <c r="J12" s="20">
        <f t="shared" si="0"/>
        <v>398600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17</v>
      </c>
      <c r="G13" s="135">
        <v>1700</v>
      </c>
      <c r="H13" s="136">
        <v>297</v>
      </c>
      <c r="I13" s="135">
        <v>29700</v>
      </c>
      <c r="J13" s="20">
        <f t="shared" si="0"/>
        <v>31400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21700</v>
      </c>
      <c r="H14" s="139">
        <v>7091</v>
      </c>
      <c r="I14" s="135">
        <v>1197900</v>
      </c>
      <c r="J14" s="20">
        <f t="shared" si="0"/>
        <v>1219600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329</v>
      </c>
      <c r="G15" s="135">
        <v>66700</v>
      </c>
      <c r="H15" s="134">
        <v>5071</v>
      </c>
      <c r="I15" s="135">
        <v>1028600</v>
      </c>
      <c r="J15" s="20">
        <f t="shared" si="0"/>
        <v>1095300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412</v>
      </c>
      <c r="G16" s="135">
        <v>82400</v>
      </c>
      <c r="H16" s="134">
        <v>7950</v>
      </c>
      <c r="I16" s="135">
        <v>1590000</v>
      </c>
      <c r="J16" s="20">
        <f t="shared" si="0"/>
        <v>1672400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20</v>
      </c>
      <c r="G19" s="135">
        <v>4000</v>
      </c>
      <c r="H19" s="136">
        <v>1</v>
      </c>
      <c r="I19" s="135">
        <v>200</v>
      </c>
      <c r="J19" s="20">
        <f t="shared" si="0"/>
        <v>4200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</v>
      </c>
      <c r="G20" s="145">
        <v>600</v>
      </c>
      <c r="H20" s="136">
        <v>10</v>
      </c>
      <c r="I20" s="145">
        <v>2000</v>
      </c>
      <c r="J20" s="20">
        <f t="shared" si="0"/>
        <v>2600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56</v>
      </c>
      <c r="G21" s="145">
        <v>5600</v>
      </c>
      <c r="H21" s="136">
        <v>287</v>
      </c>
      <c r="I21" s="145">
        <v>28700</v>
      </c>
      <c r="J21" s="20">
        <f t="shared" si="0"/>
        <v>34300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97</v>
      </c>
      <c r="I22" s="145">
        <v>19400</v>
      </c>
      <c r="J22" s="20">
        <f t="shared" si="0"/>
        <v>20600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13</v>
      </c>
      <c r="G23" s="145">
        <v>1300</v>
      </c>
      <c r="H23" s="136">
        <v>270</v>
      </c>
      <c r="I23" s="145">
        <v>27000</v>
      </c>
      <c r="J23" s="20">
        <f t="shared" si="0"/>
        <v>28300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423</v>
      </c>
      <c r="G24" s="145">
        <v>84600</v>
      </c>
      <c r="H24" s="136">
        <v>8277</v>
      </c>
      <c r="I24" s="145">
        <v>1655400</v>
      </c>
      <c r="J24" s="20">
        <f t="shared" si="0"/>
        <v>1740000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8</v>
      </c>
      <c r="I25" s="145">
        <v>800</v>
      </c>
      <c r="J25" s="20">
        <f t="shared" si="0"/>
        <v>800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55</v>
      </c>
      <c r="G26" s="145">
        <v>5500</v>
      </c>
      <c r="H26" s="136">
        <v>145</v>
      </c>
      <c r="I26" s="145">
        <v>14500</v>
      </c>
      <c r="J26" s="20">
        <f t="shared" si="0"/>
        <v>20000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21</v>
      </c>
      <c r="I27" s="145">
        <v>2100</v>
      </c>
      <c r="J27" s="20">
        <f t="shared" si="0"/>
        <v>4300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13</v>
      </c>
      <c r="I28" s="145">
        <v>2600</v>
      </c>
      <c r="J28" s="20">
        <f t="shared" si="0"/>
        <v>2600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24</v>
      </c>
      <c r="G29" s="145">
        <v>4800</v>
      </c>
      <c r="H29" s="136">
        <v>393</v>
      </c>
      <c r="I29" s="145">
        <v>78600</v>
      </c>
      <c r="J29" s="20">
        <f t="shared" si="0"/>
        <v>83400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</v>
      </c>
      <c r="G30" s="145">
        <v>200</v>
      </c>
      <c r="H30" s="136">
        <v>6</v>
      </c>
      <c r="I30" s="145">
        <v>1200</v>
      </c>
      <c r="J30" s="20">
        <f t="shared" si="0"/>
        <v>1400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2</v>
      </c>
      <c r="G31" s="145">
        <v>400</v>
      </c>
      <c r="H31" s="136">
        <v>5</v>
      </c>
      <c r="I31" s="145">
        <v>1000</v>
      </c>
      <c r="J31" s="20">
        <f t="shared" si="0"/>
        <v>1400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35</v>
      </c>
      <c r="G38" s="70">
        <f>SUM(F38*E38)</f>
        <v>875</v>
      </c>
      <c r="H38" s="68">
        <v>100</v>
      </c>
      <c r="I38" s="25">
        <v>4</v>
      </c>
      <c r="J38" s="71">
        <f>SUM(I38*H38)</f>
        <v>400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113</v>
      </c>
      <c r="G39" s="70">
        <f>SUM(F39*E39)</f>
        <v>5650</v>
      </c>
      <c r="H39" s="168">
        <v>50</v>
      </c>
      <c r="I39" s="75">
        <v>13</v>
      </c>
      <c r="J39" s="70">
        <f>SUM(I39*H39)</f>
        <v>650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E9" sqref="E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1911</v>
      </c>
      <c r="G7" s="135">
        <v>191100</v>
      </c>
      <c r="H7" s="134">
        <v>3022</v>
      </c>
      <c r="I7" s="135">
        <v>302200</v>
      </c>
      <c r="J7" s="20">
        <f>SUM(G7+I7)</f>
        <v>493300</v>
      </c>
      <c r="K7" s="21">
        <f>SUM(J7:J34)/27</f>
        <v>1457574.0740740742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26</v>
      </c>
      <c r="I8" s="135">
        <v>2600</v>
      </c>
      <c r="J8" s="20">
        <f t="shared" ref="J8:J33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7615</v>
      </c>
      <c r="G9" s="135">
        <v>1525700</v>
      </c>
      <c r="H9" s="136">
        <v>159756</v>
      </c>
      <c r="I9" s="135">
        <v>31974600</v>
      </c>
      <c r="J9" s="20">
        <f t="shared" si="0"/>
        <v>33500300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65</v>
      </c>
      <c r="I10" s="135">
        <v>13000</v>
      </c>
      <c r="J10" s="20">
        <f t="shared" si="0"/>
        <v>18000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42</v>
      </c>
      <c r="G11" s="135">
        <v>4200</v>
      </c>
      <c r="H11" s="138">
        <v>490</v>
      </c>
      <c r="I11" s="135">
        <v>50600</v>
      </c>
      <c r="J11" s="20">
        <f t="shared" si="0"/>
        <v>54800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309</v>
      </c>
      <c r="G12" s="135">
        <v>61800</v>
      </c>
      <c r="H12" s="136">
        <v>3452</v>
      </c>
      <c r="I12" s="135">
        <v>690400</v>
      </c>
      <c r="J12" s="20">
        <f t="shared" si="0"/>
        <v>752200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34</v>
      </c>
      <c r="G13" s="135">
        <v>3400</v>
      </c>
      <c r="H13" s="136">
        <v>162</v>
      </c>
      <c r="I13" s="135">
        <v>16200</v>
      </c>
      <c r="J13" s="20">
        <f t="shared" si="0"/>
        <v>19600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21600</v>
      </c>
      <c r="H14" s="139">
        <v>7083</v>
      </c>
      <c r="I14" s="135">
        <v>1202100</v>
      </c>
      <c r="J14" s="20">
        <f t="shared" si="0"/>
        <v>1223700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196</v>
      </c>
      <c r="G15" s="135">
        <v>39800</v>
      </c>
      <c r="H15" s="134">
        <v>2380</v>
      </c>
      <c r="I15" s="135">
        <v>496400</v>
      </c>
      <c r="J15" s="20">
        <f t="shared" si="0"/>
        <v>536200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269</v>
      </c>
      <c r="G16" s="135">
        <v>53800</v>
      </c>
      <c r="H16" s="134">
        <v>4973</v>
      </c>
      <c r="I16" s="135">
        <v>994600</v>
      </c>
      <c r="J16" s="20">
        <f t="shared" si="0"/>
        <v>1048400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11</v>
      </c>
      <c r="G19" s="135">
        <v>2200</v>
      </c>
      <c r="H19" s="136">
        <v>2</v>
      </c>
      <c r="I19" s="135">
        <v>400</v>
      </c>
      <c r="J19" s="20">
        <f t="shared" si="0"/>
        <v>2600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</v>
      </c>
      <c r="G20" s="145">
        <v>200</v>
      </c>
      <c r="H20" s="136">
        <v>14</v>
      </c>
      <c r="I20" s="145">
        <v>2800</v>
      </c>
      <c r="J20" s="20">
        <f t="shared" si="0"/>
        <v>3000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71</v>
      </c>
      <c r="G21" s="145">
        <v>7100</v>
      </c>
      <c r="H21" s="136">
        <v>288</v>
      </c>
      <c r="I21" s="145">
        <v>28800</v>
      </c>
      <c r="J21" s="20">
        <f t="shared" si="0"/>
        <v>35900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20</v>
      </c>
      <c r="G22" s="145">
        <v>4000</v>
      </c>
      <c r="H22" s="136">
        <v>166</v>
      </c>
      <c r="I22" s="145">
        <v>33200</v>
      </c>
      <c r="J22" s="20">
        <f t="shared" si="0"/>
        <v>37200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</v>
      </c>
      <c r="G23" s="145">
        <v>700</v>
      </c>
      <c r="H23" s="136">
        <v>210</v>
      </c>
      <c r="I23" s="145">
        <v>21000</v>
      </c>
      <c r="J23" s="20">
        <f t="shared" si="0"/>
        <v>21700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467</v>
      </c>
      <c r="G24" s="145">
        <v>93400</v>
      </c>
      <c r="H24" s="136">
        <v>7075</v>
      </c>
      <c r="I24" s="145">
        <v>1415000</v>
      </c>
      <c r="J24" s="20">
        <f t="shared" si="0"/>
        <v>1508400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37</v>
      </c>
      <c r="G26" s="145">
        <v>3700</v>
      </c>
      <c r="H26" s="136">
        <v>90</v>
      </c>
      <c r="I26" s="145">
        <v>9000</v>
      </c>
      <c r="J26" s="20">
        <f t="shared" si="0"/>
        <v>12700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70</v>
      </c>
      <c r="I27" s="145">
        <v>7000</v>
      </c>
      <c r="J27" s="20">
        <f t="shared" si="0"/>
        <v>9200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19</v>
      </c>
      <c r="G29" s="145">
        <v>3800</v>
      </c>
      <c r="H29" s="136">
        <v>338</v>
      </c>
      <c r="I29" s="145">
        <v>67600</v>
      </c>
      <c r="J29" s="20">
        <f t="shared" si="0"/>
        <v>71400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33</v>
      </c>
      <c r="G38" s="70">
        <f>SUM(F38*E38)</f>
        <v>825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107</v>
      </c>
      <c r="G39" s="70">
        <f>SUM(F39*E39)</f>
        <v>5350</v>
      </c>
      <c r="H39" s="168">
        <v>50</v>
      </c>
      <c r="I39" s="75">
        <v>8</v>
      </c>
      <c r="J39" s="70">
        <f>SUM(I39*H39)</f>
        <v>400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F30" sqref="F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2126</v>
      </c>
      <c r="G7" s="135">
        <v>212600</v>
      </c>
      <c r="H7" s="134">
        <v>3509</v>
      </c>
      <c r="I7" s="135">
        <v>350900</v>
      </c>
      <c r="J7" s="20">
        <f>SUM(G7+I7)</f>
        <v>563500</v>
      </c>
      <c r="K7" s="21">
        <f>SUM(J7:J34)/27</f>
        <v>1297811.111111111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32</v>
      </c>
      <c r="I8" s="135">
        <v>3200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102" t="s">
        <v>273</v>
      </c>
      <c r="F9" s="136">
        <v>4179</v>
      </c>
      <c r="G9" s="135">
        <v>839400</v>
      </c>
      <c r="H9" s="136">
        <v>77156</v>
      </c>
      <c r="I9" s="135">
        <v>15451000</v>
      </c>
      <c r="J9" s="20">
        <f t="shared" si="0"/>
        <v>16290400</v>
      </c>
      <c r="K9" s="23"/>
      <c r="M9" s="60"/>
      <c r="N9" s="60"/>
    </row>
    <row r="10" ht="31.5" customHeight="1" spans="1:14" x14ac:dyDescent="0.25">
      <c r="A10" s="1"/>
      <c r="B10" s="121" t="s">
        <v>21</v>
      </c>
      <c r="C10" s="44" t="s">
        <v>274</v>
      </c>
      <c r="D10" s="31">
        <v>3030</v>
      </c>
      <c r="E10" s="102" t="s">
        <v>275</v>
      </c>
      <c r="F10" s="136">
        <v>2684</v>
      </c>
      <c r="G10" s="135">
        <v>540700</v>
      </c>
      <c r="H10" s="136">
        <v>49247</v>
      </c>
      <c r="I10" s="135">
        <v>9864400</v>
      </c>
      <c r="J10" s="20">
        <f t="shared" si="0"/>
        <v>10405100</v>
      </c>
      <c r="K10" s="23"/>
      <c r="M10" s="60"/>
      <c r="N10" s="60"/>
    </row>
    <row r="11" ht="24" customHeight="1" spans="1:14" x14ac:dyDescent="0.25">
      <c r="A11" s="1">
        <v>4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36</v>
      </c>
      <c r="G11" s="135">
        <v>7200</v>
      </c>
      <c r="H11" s="136">
        <v>90</v>
      </c>
      <c r="I11" s="135">
        <v>18000</v>
      </c>
      <c r="J11" s="20">
        <f t="shared" si="0"/>
        <v>25200</v>
      </c>
      <c r="K11" s="23"/>
      <c r="M11" s="60"/>
      <c r="N11" s="60"/>
    </row>
    <row r="12" ht="24" customHeight="1" spans="1:14" x14ac:dyDescent="0.25">
      <c r="A12" s="1">
        <v>5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26</v>
      </c>
      <c r="G12" s="135">
        <v>2600</v>
      </c>
      <c r="H12" s="138">
        <v>355</v>
      </c>
      <c r="I12" s="135">
        <v>37000</v>
      </c>
      <c r="J12" s="20">
        <f t="shared" si="0"/>
        <v>39600</v>
      </c>
      <c r="K12" s="23"/>
      <c r="M12" s="60"/>
      <c r="N12" s="60"/>
    </row>
    <row r="13" ht="24" customHeight="1" spans="1:14" x14ac:dyDescent="0.25">
      <c r="A13" s="1">
        <v>6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1243</v>
      </c>
      <c r="I13" s="135">
        <v>248600</v>
      </c>
      <c r="J13" s="20">
        <f t="shared" si="0"/>
        <v>279000</v>
      </c>
      <c r="K13" s="23"/>
      <c r="M13" s="60"/>
      <c r="N13" s="60"/>
    </row>
    <row r="14" ht="24" customHeight="1" spans="1:14" x14ac:dyDescent="0.25">
      <c r="A14" s="1">
        <v>7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33</v>
      </c>
      <c r="G14" s="135">
        <v>3300</v>
      </c>
      <c r="H14" s="136">
        <v>362</v>
      </c>
      <c r="I14" s="135">
        <v>36200</v>
      </c>
      <c r="J14" s="20">
        <f t="shared" si="0"/>
        <v>39500</v>
      </c>
      <c r="K14" s="23"/>
      <c r="M14" s="60"/>
      <c r="N14" s="60"/>
    </row>
    <row r="15" ht="51" customHeight="1" spans="1:14" x14ac:dyDescent="0.25">
      <c r="A15" s="1">
        <v>8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150</v>
      </c>
      <c r="G15" s="135">
        <v>19600</v>
      </c>
      <c r="H15" s="139">
        <v>7025</v>
      </c>
      <c r="I15" s="135">
        <v>1190000</v>
      </c>
      <c r="J15" s="20">
        <f t="shared" si="0"/>
        <v>1209600</v>
      </c>
      <c r="K15" s="23"/>
      <c r="M15" s="60"/>
      <c r="N15" s="60"/>
    </row>
    <row r="16" ht="30" customHeight="1" spans="1:14" x14ac:dyDescent="0.25">
      <c r="A16" s="1">
        <v>9</v>
      </c>
      <c r="B16" s="124" t="s">
        <v>41</v>
      </c>
      <c r="C16" s="44" t="s">
        <v>83</v>
      </c>
      <c r="D16" s="31">
        <v>2844</v>
      </c>
      <c r="E16" s="140" t="s">
        <v>260</v>
      </c>
      <c r="F16" s="134">
        <v>129</v>
      </c>
      <c r="G16" s="135">
        <v>26700</v>
      </c>
      <c r="H16" s="134">
        <v>740</v>
      </c>
      <c r="I16" s="135">
        <v>177700</v>
      </c>
      <c r="J16" s="20">
        <f t="shared" si="0"/>
        <v>204400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263</v>
      </c>
      <c r="D17" s="45">
        <v>2407</v>
      </c>
      <c r="E17" s="140">
        <v>200</v>
      </c>
      <c r="F17" s="134">
        <v>662</v>
      </c>
      <c r="G17" s="135">
        <v>132400</v>
      </c>
      <c r="H17" s="134">
        <v>12010</v>
      </c>
      <c r="I17" s="135">
        <v>2402000</v>
      </c>
      <c r="J17" s="20">
        <f t="shared" si="0"/>
        <v>2534400</v>
      </c>
      <c r="K17" s="23"/>
      <c r="M17" s="60"/>
      <c r="N17" s="60"/>
    </row>
    <row r="18" ht="30.75" customHeight="1" spans="1:14" x14ac:dyDescent="0.25">
      <c r="A18" s="49">
        <v>11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3</v>
      </c>
      <c r="I18" s="135">
        <v>600</v>
      </c>
      <c r="J18" s="20">
        <f t="shared" si="0"/>
        <v>600</v>
      </c>
      <c r="K18" s="23"/>
      <c r="M18" s="60"/>
      <c r="N18" s="60"/>
    </row>
    <row r="19" ht="30.75" customHeight="1" spans="1:14" x14ac:dyDescent="0.25">
      <c r="A19" s="112">
        <v>12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2</v>
      </c>
      <c r="I19" s="135">
        <v>400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13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104</v>
      </c>
      <c r="G20" s="145">
        <v>20800</v>
      </c>
      <c r="H20" s="136">
        <v>3053</v>
      </c>
      <c r="I20" s="145">
        <v>610600</v>
      </c>
      <c r="J20" s="20">
        <f t="shared" si="0"/>
        <v>631400</v>
      </c>
      <c r="K20" s="174"/>
      <c r="M20" s="60"/>
      <c r="N20" s="60"/>
    </row>
    <row r="21" ht="32.25" customHeight="1" spans="1:14" x14ac:dyDescent="0.25">
      <c r="A21" s="49">
        <v>14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64</v>
      </c>
      <c r="G21" s="145">
        <v>6400</v>
      </c>
      <c r="H21" s="136">
        <v>325</v>
      </c>
      <c r="I21" s="145">
        <v>32500</v>
      </c>
      <c r="J21" s="20">
        <f t="shared" si="0"/>
        <v>38900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137</v>
      </c>
      <c r="I22" s="145">
        <v>27400</v>
      </c>
      <c r="J22" s="20">
        <f t="shared" si="0"/>
        <v>30800</v>
      </c>
      <c r="K22" s="174"/>
      <c r="M22" s="60"/>
      <c r="N22" s="60"/>
    </row>
    <row r="23" ht="32.25" customHeight="1" spans="1:14" x14ac:dyDescent="0.25">
      <c r="A23" s="49">
        <v>16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</v>
      </c>
      <c r="G23" s="145">
        <v>100</v>
      </c>
      <c r="H23" s="136">
        <v>105</v>
      </c>
      <c r="I23" s="145">
        <v>10500</v>
      </c>
      <c r="J23" s="20">
        <f t="shared" si="0"/>
        <v>10600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776</v>
      </c>
      <c r="G24" s="145">
        <v>155200</v>
      </c>
      <c r="H24" s="136">
        <v>12555</v>
      </c>
      <c r="I24" s="145">
        <v>2511000</v>
      </c>
      <c r="J24" s="20">
        <f t="shared" si="0"/>
        <v>2666200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6</v>
      </c>
      <c r="I25" s="145">
        <v>600</v>
      </c>
      <c r="J25" s="20">
        <f t="shared" si="0"/>
        <v>600</v>
      </c>
      <c r="K25" s="174"/>
      <c r="M25" s="60"/>
      <c r="N25" s="60"/>
    </row>
    <row r="26" ht="32.25" customHeight="1" spans="1:16" x14ac:dyDescent="0.25">
      <c r="A26" s="49">
        <v>19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141</v>
      </c>
      <c r="I26" s="145">
        <v>14100</v>
      </c>
      <c r="J26" s="20">
        <f t="shared" si="0"/>
        <v>17400</v>
      </c>
      <c r="K26" s="174"/>
      <c r="M26" s="60"/>
      <c r="N26" s="60"/>
      <c r="P26" s="60"/>
    </row>
    <row r="27" ht="32.25" customHeight="1" spans="1:14" x14ac:dyDescent="0.25">
      <c r="A27" s="49">
        <v>202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20</v>
      </c>
      <c r="G27" s="145">
        <v>2000</v>
      </c>
      <c r="H27" s="136">
        <v>16</v>
      </c>
      <c r="I27" s="145">
        <v>1600</v>
      </c>
      <c r="J27" s="20">
        <f t="shared" si="0"/>
        <v>3600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13</v>
      </c>
      <c r="G29" s="145">
        <v>2600</v>
      </c>
      <c r="H29" s="136">
        <v>195</v>
      </c>
      <c r="I29" s="145">
        <v>39000</v>
      </c>
      <c r="J29" s="20">
        <f t="shared" si="0"/>
        <v>41600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23</v>
      </c>
      <c r="G38" s="70">
        <f>SUM(F38*E38)</f>
        <v>575</v>
      </c>
      <c r="H38" s="68">
        <v>100</v>
      </c>
      <c r="I38" s="25">
        <v>2</v>
      </c>
      <c r="J38" s="71">
        <f>SUM(I38*H38)</f>
        <v>200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116</v>
      </c>
      <c r="G39" s="70">
        <f>SUM(F39*E39)</f>
        <v>5800</v>
      </c>
      <c r="H39" s="168">
        <v>50</v>
      </c>
      <c r="I39" s="75">
        <v>19</v>
      </c>
      <c r="J39" s="70">
        <f>SUM(I39*H39)</f>
        <v>950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1893</v>
      </c>
      <c r="G7" s="135">
        <v>189300</v>
      </c>
      <c r="H7" s="134">
        <v>3222</v>
      </c>
      <c r="I7" s="135">
        <v>322200</v>
      </c>
      <c r="J7" s="20">
        <f>SUM(G7+I7)</f>
        <v>511500</v>
      </c>
      <c r="K7" s="21">
        <f>SUM(J7:J33)/27</f>
        <v>1543311.111111111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59</v>
      </c>
      <c r="I8" s="135">
        <v>5900</v>
      </c>
      <c r="J8" s="20">
        <f t="shared" ref="J8:J32" si="0">SUM(G8+I8)</f>
        <v>7300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7715</v>
      </c>
      <c r="G9" s="135">
        <v>1546900</v>
      </c>
      <c r="H9" s="136">
        <v>160095</v>
      </c>
      <c r="I9" s="135">
        <v>32049900</v>
      </c>
      <c r="J9" s="20">
        <f t="shared" si="0"/>
        <v>33596800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51</v>
      </c>
      <c r="I10" s="135">
        <v>10200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10</v>
      </c>
      <c r="G11" s="135">
        <v>1000</v>
      </c>
      <c r="H11" s="138">
        <v>137</v>
      </c>
      <c r="I11" s="135">
        <v>15900</v>
      </c>
      <c r="J11" s="20">
        <f t="shared" si="0"/>
        <v>16900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160</v>
      </c>
      <c r="G12" s="135">
        <v>32000</v>
      </c>
      <c r="H12" s="136">
        <v>1398</v>
      </c>
      <c r="I12" s="135">
        <v>279600</v>
      </c>
      <c r="J12" s="20">
        <f t="shared" si="0"/>
        <v>311600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151</v>
      </c>
      <c r="I13" s="135">
        <v>15100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23200</v>
      </c>
      <c r="H14" s="139">
        <v>6965</v>
      </c>
      <c r="I14" s="135">
        <v>1180900</v>
      </c>
      <c r="J14" s="20">
        <f t="shared" si="0"/>
        <v>1204100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22400</v>
      </c>
      <c r="H15" s="134">
        <v>433</v>
      </c>
      <c r="I15" s="135">
        <v>107300</v>
      </c>
      <c r="J15" s="20">
        <f t="shared" si="0"/>
        <v>129700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387</v>
      </c>
      <c r="G16" s="135">
        <v>77400</v>
      </c>
      <c r="H16" s="134">
        <v>6608</v>
      </c>
      <c r="I16" s="135">
        <v>1321600</v>
      </c>
      <c r="J16" s="20">
        <f t="shared" si="0"/>
        <v>1399000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8</v>
      </c>
      <c r="G17" s="135">
        <v>1600</v>
      </c>
      <c r="H17" s="136">
        <v>118</v>
      </c>
      <c r="I17" s="135">
        <v>23600</v>
      </c>
      <c r="J17" s="20">
        <f t="shared" si="0"/>
        <v>25200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2</v>
      </c>
      <c r="I18" s="135">
        <v>400</v>
      </c>
      <c r="J18" s="20">
        <f t="shared" si="0"/>
        <v>2400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15</v>
      </c>
      <c r="G19" s="145">
        <v>3000</v>
      </c>
      <c r="H19" s="136">
        <v>277</v>
      </c>
      <c r="I19" s="145">
        <v>55400</v>
      </c>
      <c r="J19" s="20">
        <f t="shared" si="0"/>
        <v>58400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50</v>
      </c>
      <c r="G20" s="145">
        <v>5000</v>
      </c>
      <c r="H20" s="136">
        <v>351</v>
      </c>
      <c r="I20" s="145">
        <v>35100</v>
      </c>
      <c r="J20" s="20">
        <f t="shared" si="0"/>
        <v>40100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17</v>
      </c>
      <c r="G21" s="145">
        <v>3400</v>
      </c>
      <c r="H21" s="136">
        <v>126</v>
      </c>
      <c r="I21" s="145">
        <v>25200</v>
      </c>
      <c r="J21" s="20">
        <f t="shared" si="0"/>
        <v>28600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129</v>
      </c>
      <c r="I22" s="145">
        <v>12900</v>
      </c>
      <c r="J22" s="20">
        <f t="shared" si="0"/>
        <v>13700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1137</v>
      </c>
      <c r="G23" s="145">
        <v>227400</v>
      </c>
      <c r="H23" s="136">
        <v>19757</v>
      </c>
      <c r="I23" s="145">
        <v>3951400</v>
      </c>
      <c r="J23" s="20">
        <f t="shared" si="0"/>
        <v>4178800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24</v>
      </c>
      <c r="G25" s="145">
        <v>2400</v>
      </c>
      <c r="H25" s="136">
        <v>93</v>
      </c>
      <c r="I25" s="145">
        <v>9300</v>
      </c>
      <c r="J25" s="20">
        <f t="shared" si="0"/>
        <v>11700</v>
      </c>
      <c r="K25" s="174"/>
      <c r="M25" s="60"/>
      <c r="N25" s="60"/>
      <c r="P25" s="60"/>
    </row>
    <row r="26" ht="32.25" customHeight="1" spans="1:14" x14ac:dyDescent="0.25">
      <c r="A26" s="49">
        <v>202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3</v>
      </c>
      <c r="G27" s="145">
        <v>600</v>
      </c>
      <c r="H27" s="136">
        <v>27</v>
      </c>
      <c r="I27" s="145">
        <v>5400</v>
      </c>
      <c r="J27" s="20">
        <f t="shared" si="0"/>
        <v>6000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440</v>
      </c>
      <c r="I28" s="145">
        <v>88000</v>
      </c>
      <c r="J28" s="20">
        <f t="shared" si="0"/>
        <v>92800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248</v>
      </c>
      <c r="C29" s="36" t="s">
        <v>253</v>
      </c>
      <c r="D29" s="137">
        <v>1003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249</v>
      </c>
      <c r="C30" s="36" t="s">
        <v>254</v>
      </c>
      <c r="D30" s="137">
        <v>1004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257</v>
      </c>
      <c r="C31" s="36" t="s">
        <v>258</v>
      </c>
      <c r="D31" s="137">
        <v>2112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265</v>
      </c>
      <c r="C32" s="36" t="s">
        <v>266</v>
      </c>
      <c r="D32" s="137">
        <v>5040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5"/>
      <c r="M32" s="60"/>
      <c r="N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70"/>
      <c r="H33" s="151"/>
      <c r="I33" s="170"/>
      <c r="J33" s="171"/>
      <c r="K33" s="60"/>
      <c r="M33" s="60"/>
      <c r="N33" s="60"/>
    </row>
    <row r="34" spans="5:14" x14ac:dyDescent="0.25">
      <c r="E34" s="53"/>
      <c r="F34" s="58"/>
      <c r="G34" s="59"/>
      <c r="H34" s="58"/>
      <c r="I34" s="59"/>
      <c r="N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24</v>
      </c>
      <c r="G37" s="70">
        <f>SUM(F37*E37)</f>
        <v>600</v>
      </c>
      <c r="H37" s="68">
        <v>100</v>
      </c>
      <c r="I37" s="25">
        <v>0</v>
      </c>
      <c r="J37" s="71">
        <f>SUM(I37*H37)</f>
        <v>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123</v>
      </c>
      <c r="G38" s="70">
        <f>SUM(F38*E38)</f>
        <v>6150</v>
      </c>
      <c r="H38" s="168">
        <v>50</v>
      </c>
      <c r="I38" s="75">
        <v>7</v>
      </c>
      <c r="J38" s="70">
        <f>SUM(I38*H38)</f>
        <v>350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P21" sqref="P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3593</v>
      </c>
      <c r="I7" s="135">
        <v>359300</v>
      </c>
      <c r="J7" s="20">
        <f>SUM(G7+I7)</f>
        <v>586800</v>
      </c>
      <c r="K7" s="21">
        <f>SUM(J7:J30)/24</f>
        <v>1485041.6666666667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23</v>
      </c>
      <c r="G8" s="135">
        <v>2300</v>
      </c>
      <c r="H8" s="134">
        <v>35</v>
      </c>
      <c r="I8" s="135">
        <v>3500</v>
      </c>
      <c r="J8" s="20">
        <f t="shared" ref="J8:J30" si="0">SUM(G8+I8)</f>
        <v>5800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6533</v>
      </c>
      <c r="G9" s="135">
        <v>1315600</v>
      </c>
      <c r="H9" s="136">
        <v>118314</v>
      </c>
      <c r="I9" s="135">
        <v>23716500</v>
      </c>
      <c r="J9" s="20">
        <f t="shared" si="0"/>
        <v>25032100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147</v>
      </c>
      <c r="I10" s="135">
        <v>29400</v>
      </c>
      <c r="J10" s="20">
        <f t="shared" si="0"/>
        <v>38600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5600</v>
      </c>
      <c r="H11" s="138">
        <v>370</v>
      </c>
      <c r="I11" s="135">
        <v>39100</v>
      </c>
      <c r="J11" s="20">
        <f t="shared" si="0"/>
        <v>44700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449</v>
      </c>
      <c r="G12" s="135">
        <v>89800</v>
      </c>
      <c r="H12" s="136">
        <v>4991</v>
      </c>
      <c r="I12" s="135">
        <v>998200</v>
      </c>
      <c r="J12" s="20">
        <f t="shared" si="0"/>
        <v>1088000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33</v>
      </c>
      <c r="G13" s="135">
        <v>3300</v>
      </c>
      <c r="H13" s="136">
        <v>138</v>
      </c>
      <c r="I13" s="135">
        <v>13800</v>
      </c>
      <c r="J13" s="20">
        <f t="shared" si="0"/>
        <v>17100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172</v>
      </c>
      <c r="G14" s="135">
        <v>22200</v>
      </c>
      <c r="H14" s="139">
        <v>7068</v>
      </c>
      <c r="I14" s="135">
        <v>1214700</v>
      </c>
      <c r="J14" s="20">
        <f t="shared" si="0"/>
        <v>1236900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149</v>
      </c>
      <c r="G15" s="135">
        <v>31000</v>
      </c>
      <c r="H15" s="134">
        <v>1074</v>
      </c>
      <c r="I15" s="135">
        <v>248700</v>
      </c>
      <c r="J15" s="20">
        <f t="shared" si="0"/>
        <v>279700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752</v>
      </c>
      <c r="G16" s="135">
        <v>150400</v>
      </c>
      <c r="H16" s="134">
        <v>11984</v>
      </c>
      <c r="I16" s="135">
        <v>2396800</v>
      </c>
      <c r="J16" s="20">
        <f t="shared" si="0"/>
        <v>2547200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20</v>
      </c>
      <c r="G17" s="135">
        <v>4000</v>
      </c>
      <c r="H17" s="136">
        <v>183</v>
      </c>
      <c r="I17" s="135">
        <v>36600</v>
      </c>
      <c r="J17" s="20">
        <f t="shared" si="0"/>
        <v>40600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3</v>
      </c>
      <c r="I18" s="135">
        <v>600</v>
      </c>
      <c r="J18" s="20">
        <f t="shared" si="0"/>
        <v>2600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270</v>
      </c>
      <c r="G19" s="145">
        <v>54000</v>
      </c>
      <c r="H19" s="136">
        <v>5544</v>
      </c>
      <c r="I19" s="145">
        <v>1108800</v>
      </c>
      <c r="J19" s="20">
        <f t="shared" si="0"/>
        <v>1162800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204</v>
      </c>
      <c r="G20" s="145">
        <v>20400</v>
      </c>
      <c r="H20" s="136">
        <v>1193</v>
      </c>
      <c r="I20" s="145">
        <v>119300</v>
      </c>
      <c r="J20" s="20">
        <f t="shared" si="0"/>
        <v>139700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26</v>
      </c>
      <c r="G21" s="145">
        <v>5200</v>
      </c>
      <c r="H21" s="136">
        <v>216</v>
      </c>
      <c r="I21" s="145">
        <v>43200</v>
      </c>
      <c r="J21" s="20">
        <f t="shared" si="0"/>
        <v>48400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312</v>
      </c>
      <c r="I22" s="145">
        <v>31200</v>
      </c>
      <c r="J22" s="20">
        <f t="shared" si="0"/>
        <v>32000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989</v>
      </c>
      <c r="G23" s="145">
        <v>197800</v>
      </c>
      <c r="H23" s="136">
        <v>14535</v>
      </c>
      <c r="I23" s="145">
        <v>2907000</v>
      </c>
      <c r="J23" s="20">
        <f t="shared" si="0"/>
        <v>3104800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23</v>
      </c>
      <c r="G25" s="145">
        <v>2300</v>
      </c>
      <c r="H25" s="136">
        <v>96</v>
      </c>
      <c r="I25" s="145">
        <v>9600</v>
      </c>
      <c r="J25" s="20">
        <f t="shared" si="0"/>
        <v>11900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4</v>
      </c>
      <c r="G27" s="145">
        <v>800</v>
      </c>
      <c r="H27" s="136">
        <v>141</v>
      </c>
      <c r="I27" s="145">
        <v>28200</v>
      </c>
      <c r="J27" s="20">
        <f t="shared" si="0"/>
        <v>29000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901</v>
      </c>
      <c r="I28" s="145">
        <v>180200</v>
      </c>
      <c r="J28" s="20">
        <f t="shared" si="0"/>
        <v>192200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32</v>
      </c>
      <c r="G35" s="70">
        <f>SUM(F35*E35)</f>
        <v>800</v>
      </c>
      <c r="H35" s="68">
        <v>100</v>
      </c>
      <c r="I35" s="25">
        <v>3</v>
      </c>
      <c r="J35" s="71">
        <f>SUM(I35*H35)</f>
        <v>300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202</v>
      </c>
      <c r="G36" s="70">
        <f>SUM(F36*E36)</f>
        <v>10100</v>
      </c>
      <c r="H36" s="168">
        <v>50</v>
      </c>
      <c r="I36" s="75">
        <v>4</v>
      </c>
      <c r="J36" s="70">
        <f>SUM(I36*H36)</f>
        <v>200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2738</v>
      </c>
      <c r="G7" s="135">
        <v>273800</v>
      </c>
      <c r="H7" s="134">
        <v>4237</v>
      </c>
      <c r="I7" s="135">
        <v>423700</v>
      </c>
      <c r="J7" s="20">
        <f>SUM(G7+I7)</f>
        <v>697500</v>
      </c>
      <c r="K7" s="21">
        <f>SUM(J7:J30)/24</f>
        <v>1518233.3333333333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30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7120</v>
      </c>
      <c r="G9" s="135">
        <v>1430900</v>
      </c>
      <c r="H9" s="136">
        <v>127666</v>
      </c>
      <c r="I9" s="135">
        <v>25629800</v>
      </c>
      <c r="J9" s="20">
        <f t="shared" si="0"/>
        <v>27060700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67</v>
      </c>
      <c r="G10" s="135">
        <v>13400</v>
      </c>
      <c r="H10" s="136">
        <v>92</v>
      </c>
      <c r="I10" s="135">
        <v>18400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22</v>
      </c>
      <c r="G11" s="135">
        <v>2200</v>
      </c>
      <c r="H11" s="138">
        <v>281</v>
      </c>
      <c r="I11" s="135">
        <v>29800</v>
      </c>
      <c r="J11" s="20">
        <f t="shared" si="0"/>
        <v>32000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189</v>
      </c>
      <c r="G12" s="135">
        <v>37800</v>
      </c>
      <c r="H12" s="136">
        <v>1527</v>
      </c>
      <c r="I12" s="135">
        <v>305400</v>
      </c>
      <c r="J12" s="20">
        <f t="shared" si="0"/>
        <v>343200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109</v>
      </c>
      <c r="I13" s="135">
        <v>10900</v>
      </c>
      <c r="J13" s="20">
        <f t="shared" si="0"/>
        <v>13000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165</v>
      </c>
      <c r="G14" s="135">
        <v>22000</v>
      </c>
      <c r="H14" s="139">
        <v>6919</v>
      </c>
      <c r="I14" s="135">
        <v>1191200</v>
      </c>
      <c r="J14" s="20">
        <f t="shared" si="0"/>
        <v>1213200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164</v>
      </c>
      <c r="G15" s="135">
        <v>34000</v>
      </c>
      <c r="H15" s="134">
        <v>697</v>
      </c>
      <c r="I15" s="135">
        <v>164900</v>
      </c>
      <c r="J15" s="20">
        <f t="shared" si="0"/>
        <v>198900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671</v>
      </c>
      <c r="G16" s="135">
        <v>134200</v>
      </c>
      <c r="H16" s="134">
        <v>11285</v>
      </c>
      <c r="I16" s="135">
        <v>2257000</v>
      </c>
      <c r="J16" s="20">
        <f t="shared" si="0"/>
        <v>2391200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3</v>
      </c>
      <c r="G17" s="135">
        <v>600</v>
      </c>
      <c r="H17" s="136">
        <v>79</v>
      </c>
      <c r="I17" s="135">
        <v>15800</v>
      </c>
      <c r="J17" s="20">
        <f t="shared" si="0"/>
        <v>16400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11</v>
      </c>
      <c r="G18" s="135">
        <v>2200</v>
      </c>
      <c r="H18" s="136">
        <v>7</v>
      </c>
      <c r="I18" s="135">
        <v>1400</v>
      </c>
      <c r="J18" s="20">
        <f t="shared" si="0"/>
        <v>3600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105</v>
      </c>
      <c r="G19" s="145">
        <v>21000</v>
      </c>
      <c r="H19" s="136">
        <v>1989</v>
      </c>
      <c r="I19" s="145">
        <v>397800</v>
      </c>
      <c r="J19" s="20">
        <f t="shared" si="0"/>
        <v>418800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164</v>
      </c>
      <c r="G20" s="145">
        <v>16400</v>
      </c>
      <c r="H20" s="136">
        <v>691</v>
      </c>
      <c r="I20" s="145">
        <v>69100</v>
      </c>
      <c r="J20" s="20">
        <f t="shared" si="0"/>
        <v>85500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275</v>
      </c>
      <c r="I21" s="145">
        <v>55000</v>
      </c>
      <c r="J21" s="20">
        <f t="shared" si="0"/>
        <v>59000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5</v>
      </c>
      <c r="G22" s="145">
        <v>500</v>
      </c>
      <c r="H22" s="136">
        <v>234</v>
      </c>
      <c r="I22" s="145">
        <v>23400</v>
      </c>
      <c r="J22" s="20">
        <f t="shared" si="0"/>
        <v>23900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1176</v>
      </c>
      <c r="G23" s="145">
        <v>235200</v>
      </c>
      <c r="H23" s="136">
        <v>17528</v>
      </c>
      <c r="I23" s="145">
        <v>3505600</v>
      </c>
      <c r="J23" s="20">
        <f t="shared" si="0"/>
        <v>3740800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54</v>
      </c>
      <c r="G25" s="145">
        <v>5400</v>
      </c>
      <c r="H25" s="136">
        <v>183</v>
      </c>
      <c r="I25" s="145">
        <v>18300</v>
      </c>
      <c r="J25" s="20">
        <f t="shared" si="0"/>
        <v>23700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101</v>
      </c>
      <c r="I27" s="145">
        <v>20200</v>
      </c>
      <c r="J27" s="20">
        <f t="shared" si="0"/>
        <v>21200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265</v>
      </c>
      <c r="I28" s="145">
        <v>53000</v>
      </c>
      <c r="J28" s="20">
        <f t="shared" si="0"/>
        <v>57800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23</v>
      </c>
      <c r="G35" s="70">
        <f>SUM(F35*E35)</f>
        <v>575</v>
      </c>
      <c r="H35" s="68">
        <v>100</v>
      </c>
      <c r="I35" s="25">
        <v>0</v>
      </c>
      <c r="J35" s="71">
        <f>SUM(I35*H35)</f>
        <v>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85</v>
      </c>
      <c r="G36" s="70">
        <f>SUM(F36*E36)</f>
        <v>4250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2031</v>
      </c>
      <c r="G7" s="135">
        <v>203100</v>
      </c>
      <c r="H7" s="134">
        <v>3825</v>
      </c>
      <c r="I7" s="135">
        <v>382500</v>
      </c>
      <c r="J7" s="20">
        <f>SUM(G7+I7)</f>
        <v>585600</v>
      </c>
      <c r="K7" s="21">
        <f>SUM(J7:J29)/24</f>
        <v>1771325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29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8192</v>
      </c>
      <c r="G9" s="135">
        <v>1644400</v>
      </c>
      <c r="H9" s="136">
        <v>152923</v>
      </c>
      <c r="I9" s="135">
        <v>30618800</v>
      </c>
      <c r="J9" s="20">
        <f t="shared" si="0"/>
        <v>32263200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61</v>
      </c>
      <c r="G10" s="135">
        <v>12200</v>
      </c>
      <c r="H10" s="136">
        <v>47</v>
      </c>
      <c r="I10" s="135">
        <v>9400</v>
      </c>
      <c r="J10" s="20">
        <f t="shared" si="0"/>
        <v>21600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357</v>
      </c>
      <c r="G11" s="135">
        <v>35800</v>
      </c>
      <c r="H11" s="138">
        <v>4902</v>
      </c>
      <c r="I11" s="135">
        <v>493100</v>
      </c>
      <c r="J11" s="20">
        <f t="shared" si="0"/>
        <v>528900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270</v>
      </c>
      <c r="G12" s="135">
        <v>54000</v>
      </c>
      <c r="H12" s="136">
        <v>3880</v>
      </c>
      <c r="I12" s="135">
        <v>776000</v>
      </c>
      <c r="J12" s="20">
        <f t="shared" si="0"/>
        <v>830000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57</v>
      </c>
      <c r="G13" s="135">
        <v>5700</v>
      </c>
      <c r="H13" s="136">
        <v>548</v>
      </c>
      <c r="I13" s="135">
        <v>54800</v>
      </c>
      <c r="J13" s="20">
        <f t="shared" si="0"/>
        <v>60500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156</v>
      </c>
      <c r="G14" s="135">
        <v>21600</v>
      </c>
      <c r="H14" s="139">
        <v>6864</v>
      </c>
      <c r="I14" s="135">
        <v>1181300</v>
      </c>
      <c r="J14" s="20">
        <f t="shared" si="0"/>
        <v>1202900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22100</v>
      </c>
      <c r="H15" s="134">
        <v>360</v>
      </c>
      <c r="I15" s="135">
        <v>90600</v>
      </c>
      <c r="J15" s="20">
        <f t="shared" si="0"/>
        <v>112700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981</v>
      </c>
      <c r="G16" s="135">
        <v>196200</v>
      </c>
      <c r="H16" s="134">
        <v>16656</v>
      </c>
      <c r="I16" s="135">
        <v>3331200</v>
      </c>
      <c r="J16" s="20">
        <f t="shared" si="0"/>
        <v>3527400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4</v>
      </c>
      <c r="I18" s="135">
        <v>800</v>
      </c>
      <c r="J18" s="20">
        <f t="shared" si="0"/>
        <v>4800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7</v>
      </c>
      <c r="G19" s="145">
        <v>1400</v>
      </c>
      <c r="H19" s="136">
        <v>32</v>
      </c>
      <c r="I19" s="145">
        <v>6400</v>
      </c>
      <c r="J19" s="20">
        <f t="shared" si="0"/>
        <v>7800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107</v>
      </c>
      <c r="G20" s="145">
        <v>10700</v>
      </c>
      <c r="H20" s="136">
        <v>688</v>
      </c>
      <c r="I20" s="145">
        <v>68800</v>
      </c>
      <c r="J20" s="20">
        <f t="shared" si="0"/>
        <v>79500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15</v>
      </c>
      <c r="G21" s="145">
        <v>3000</v>
      </c>
      <c r="H21" s="136">
        <v>73</v>
      </c>
      <c r="I21" s="145">
        <v>14600</v>
      </c>
      <c r="J21" s="20">
        <f t="shared" si="0"/>
        <v>17600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7</v>
      </c>
      <c r="G22" s="145">
        <v>700</v>
      </c>
      <c r="H22" s="136">
        <v>71</v>
      </c>
      <c r="I22" s="145">
        <v>7100</v>
      </c>
      <c r="J22" s="20">
        <f t="shared" si="0"/>
        <v>7800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512</v>
      </c>
      <c r="G23" s="145">
        <v>102400</v>
      </c>
      <c r="H23" s="136">
        <v>9783</v>
      </c>
      <c r="I23" s="145">
        <v>1956600</v>
      </c>
      <c r="J23" s="20">
        <f t="shared" si="0"/>
        <v>2059000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122</v>
      </c>
      <c r="I25" s="145">
        <v>12200</v>
      </c>
      <c r="J25" s="20">
        <f t="shared" si="0"/>
        <v>14400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65</v>
      </c>
      <c r="I26" s="145">
        <v>13000</v>
      </c>
      <c r="J26" s="20">
        <f t="shared" si="0"/>
        <v>14000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247</v>
      </c>
      <c r="C27" s="36" t="s">
        <v>252</v>
      </c>
      <c r="D27" s="137">
        <v>5800</v>
      </c>
      <c r="E27" s="154">
        <v>200</v>
      </c>
      <c r="F27" s="136">
        <v>289</v>
      </c>
      <c r="G27" s="145">
        <v>57800</v>
      </c>
      <c r="H27" s="136">
        <v>5550</v>
      </c>
      <c r="I27" s="145">
        <v>1110000</v>
      </c>
      <c r="J27" s="20">
        <f t="shared" si="0"/>
        <v>1167800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257</v>
      </c>
      <c r="C28" s="36" t="s">
        <v>258</v>
      </c>
      <c r="D28" s="137">
        <v>2112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5"/>
      <c r="M29" s="60"/>
      <c r="N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M30" s="60"/>
      <c r="N30" s="60"/>
    </row>
    <row r="31" spans="5:14" x14ac:dyDescent="0.25">
      <c r="E31" s="53"/>
      <c r="F31" s="58"/>
      <c r="G31" s="59"/>
      <c r="H31" s="58"/>
      <c r="I31" s="59"/>
      <c r="N31" s="60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27</v>
      </c>
      <c r="G34" s="70">
        <f>SUM(F34*E34)</f>
        <v>675</v>
      </c>
      <c r="H34" s="68">
        <v>100</v>
      </c>
      <c r="I34" s="25">
        <v>0</v>
      </c>
      <c r="J34" s="71">
        <f>SUM(I34*H34)</f>
        <v>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99</v>
      </c>
      <c r="G35" s="70">
        <f>SUM(F35*E35)</f>
        <v>4950</v>
      </c>
      <c r="H35" s="168">
        <v>50</v>
      </c>
      <c r="I35" s="75">
        <v>7</v>
      </c>
      <c r="J35" s="70">
        <f>SUM(I35*H35)</f>
        <v>350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 zoomScale="100" zoomScaleNormal="100">
      <selection activeCell="N12" sqref="N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1887</v>
      </c>
      <c r="G7" s="135">
        <v>188700</v>
      </c>
      <c r="H7" s="134">
        <v>3216</v>
      </c>
      <c r="I7" s="135">
        <v>321600</v>
      </c>
      <c r="J7" s="20">
        <f>SUM(G7+I7)</f>
        <v>510300</v>
      </c>
      <c r="K7" s="21">
        <f>SUM(J7:J31)/25</f>
        <v>1678064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23</v>
      </c>
      <c r="I8" s="135">
        <v>2300</v>
      </c>
      <c r="J8" s="20">
        <f t="shared" ref="J8:J31" si="0">SUM(G8+I8)</f>
        <v>3500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8487</v>
      </c>
      <c r="G9" s="135">
        <v>1708800</v>
      </c>
      <c r="H9" s="136">
        <v>146103</v>
      </c>
      <c r="I9" s="135">
        <v>29262000</v>
      </c>
      <c r="J9" s="20">
        <f t="shared" si="0"/>
        <v>30970800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16</v>
      </c>
      <c r="G10" s="135">
        <v>3200</v>
      </c>
      <c r="H10" s="136">
        <v>90</v>
      </c>
      <c r="I10" s="135">
        <v>18000</v>
      </c>
      <c r="J10" s="20">
        <f t="shared" si="0"/>
        <v>21200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133</v>
      </c>
      <c r="G11" s="135">
        <v>13400</v>
      </c>
      <c r="H11" s="138">
        <v>1172</v>
      </c>
      <c r="I11" s="135">
        <v>119400</v>
      </c>
      <c r="J11" s="20">
        <f t="shared" si="0"/>
        <v>132800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174</v>
      </c>
      <c r="G12" s="135">
        <v>34800</v>
      </c>
      <c r="H12" s="136">
        <v>1579</v>
      </c>
      <c r="I12" s="135">
        <v>315800</v>
      </c>
      <c r="J12" s="20">
        <f t="shared" si="0"/>
        <v>350600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24</v>
      </c>
      <c r="G13" s="135">
        <v>2400</v>
      </c>
      <c r="H13" s="136">
        <v>152</v>
      </c>
      <c r="I13" s="135">
        <v>15200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81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22300</v>
      </c>
      <c r="H14" s="139">
        <v>6928</v>
      </c>
      <c r="I14" s="135">
        <v>1200700</v>
      </c>
      <c r="J14" s="20">
        <f t="shared" si="0"/>
        <v>1223000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147</v>
      </c>
      <c r="G15" s="135">
        <v>30300</v>
      </c>
      <c r="H15" s="134">
        <v>609</v>
      </c>
      <c r="I15" s="135">
        <v>145500</v>
      </c>
      <c r="J15" s="20">
        <f t="shared" si="0"/>
        <v>175800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761</v>
      </c>
      <c r="G16" s="135">
        <v>152200</v>
      </c>
      <c r="H16" s="134">
        <v>14969</v>
      </c>
      <c r="I16" s="135">
        <v>2993800</v>
      </c>
      <c r="J16" s="20">
        <f t="shared" si="0"/>
        <v>3146000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74</v>
      </c>
      <c r="G19" s="145">
        <v>14800</v>
      </c>
      <c r="H19" s="136">
        <v>1929</v>
      </c>
      <c r="I19" s="145">
        <v>385800</v>
      </c>
      <c r="J19" s="20">
        <f t="shared" si="0"/>
        <v>400600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70</v>
      </c>
      <c r="G20" s="145">
        <v>7000</v>
      </c>
      <c r="H20" s="136">
        <v>361</v>
      </c>
      <c r="I20" s="145">
        <v>36100</v>
      </c>
      <c r="J20" s="20">
        <f t="shared" si="0"/>
        <v>43100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84</v>
      </c>
      <c r="I21" s="145">
        <v>16800</v>
      </c>
      <c r="J21" s="20">
        <f t="shared" si="0"/>
        <v>20400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4</v>
      </c>
      <c r="G22" s="145">
        <v>400</v>
      </c>
      <c r="H22" s="136">
        <v>89</v>
      </c>
      <c r="I22" s="145">
        <v>8900</v>
      </c>
      <c r="J22" s="20">
        <f t="shared" si="0"/>
        <v>9300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723</v>
      </c>
      <c r="G23" s="145">
        <v>144600</v>
      </c>
      <c r="H23" s="136">
        <v>17059</v>
      </c>
      <c r="I23" s="145">
        <v>3411800</v>
      </c>
      <c r="J23" s="20">
        <f t="shared" si="0"/>
        <v>3556400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1</v>
      </c>
      <c r="G24" s="145">
        <v>100</v>
      </c>
      <c r="H24" s="136">
        <v>1</v>
      </c>
      <c r="I24" s="145">
        <v>100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332</v>
      </c>
      <c r="I25" s="145">
        <v>33200</v>
      </c>
      <c r="J25" s="20">
        <f t="shared" si="0"/>
        <v>38500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4</v>
      </c>
      <c r="I26" s="145">
        <v>800</v>
      </c>
      <c r="J26" s="20">
        <f t="shared" si="0"/>
        <v>1200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399</v>
      </c>
      <c r="G27" s="145">
        <v>79800</v>
      </c>
      <c r="H27" s="136">
        <v>6139</v>
      </c>
      <c r="I27" s="145">
        <v>1227800</v>
      </c>
      <c r="J27" s="20">
        <f t="shared" si="0"/>
        <v>1307600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265</v>
      </c>
      <c r="C28" s="36" t="s">
        <v>266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6</v>
      </c>
      <c r="G29" s="145">
        <v>600</v>
      </c>
      <c r="H29" s="136">
        <v>25</v>
      </c>
      <c r="I29" s="145">
        <v>2500</v>
      </c>
      <c r="J29" s="20">
        <f t="shared" si="0"/>
        <v>3100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283</v>
      </c>
      <c r="C30" s="36" t="s">
        <v>284</v>
      </c>
      <c r="D30" s="137">
        <v>3023</v>
      </c>
      <c r="E30" s="154">
        <v>200</v>
      </c>
      <c r="F30" s="136">
        <v>0</v>
      </c>
      <c r="G30" s="145">
        <v>0</v>
      </c>
      <c r="H30" s="136">
        <v>20</v>
      </c>
      <c r="I30" s="145">
        <v>4000</v>
      </c>
      <c r="J30" s="20">
        <f t="shared" si="0"/>
        <v>4000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3</v>
      </c>
      <c r="G31" s="145">
        <v>600</v>
      </c>
      <c r="H31" s="136">
        <v>54</v>
      </c>
      <c r="I31" s="145">
        <v>10800</v>
      </c>
      <c r="J31" s="20">
        <f t="shared" si="0"/>
        <v>11400</v>
      </c>
      <c r="K31" s="93"/>
      <c r="M31" s="60"/>
      <c r="N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M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188" t="s">
        <v>52</v>
      </c>
      <c r="C36" s="66" t="s">
        <v>53</v>
      </c>
      <c r="D36" s="67">
        <v>727</v>
      </c>
      <c r="E36" s="68">
        <v>25</v>
      </c>
      <c r="F36" s="69">
        <v>24</v>
      </c>
      <c r="G36" s="70">
        <f>SUM(F36*E36)</f>
        <v>600</v>
      </c>
      <c r="H36" s="68">
        <v>100</v>
      </c>
      <c r="I36" s="25">
        <v>3</v>
      </c>
      <c r="J36" s="71">
        <f>SUM(I36*H36)</f>
        <v>300</v>
      </c>
    </row>
    <row r="37" ht="26.25" customHeight="1" spans="1:10" x14ac:dyDescent="0.25">
      <c r="A37" s="1">
        <v>2</v>
      </c>
      <c r="B37" s="189" t="s">
        <v>54</v>
      </c>
      <c r="C37" s="95" t="s">
        <v>55</v>
      </c>
      <c r="D37" s="78">
        <v>744</v>
      </c>
      <c r="E37" s="168">
        <v>50</v>
      </c>
      <c r="F37" s="75">
        <v>87</v>
      </c>
      <c r="G37" s="70">
        <f>SUM(F37*E37)</f>
        <v>4350</v>
      </c>
      <c r="H37" s="168">
        <v>50</v>
      </c>
      <c r="I37" s="75">
        <v>8</v>
      </c>
      <c r="J37" s="70">
        <f>SUM(I37*H37)</f>
        <v>400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1880</v>
      </c>
      <c r="G7" s="135">
        <v>188000</v>
      </c>
      <c r="H7" s="134">
        <v>3390</v>
      </c>
      <c r="I7" s="135">
        <v>339000</v>
      </c>
      <c r="J7" s="20">
        <f>SUM(G7+I7)</f>
        <v>527000</v>
      </c>
      <c r="K7" s="21">
        <f>SUM(J7:J35)/25</f>
        <v>1052920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10</v>
      </c>
      <c r="G8" s="135">
        <v>1000</v>
      </c>
      <c r="H8" s="134">
        <v>27</v>
      </c>
      <c r="I8" s="135">
        <v>2700</v>
      </c>
      <c r="J8" s="20">
        <f t="shared" ref="J8:J35" si="0">SUM(G8+I8)</f>
        <v>3700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5019</v>
      </c>
      <c r="G9" s="135">
        <v>1008300</v>
      </c>
      <c r="H9" s="136">
        <v>79793</v>
      </c>
      <c r="I9" s="135">
        <v>15999700</v>
      </c>
      <c r="J9" s="20">
        <f t="shared" si="0"/>
        <v>17008000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</v>
      </c>
      <c r="G10" s="135">
        <v>200</v>
      </c>
      <c r="H10" s="136">
        <v>8</v>
      </c>
      <c r="I10" s="135">
        <v>1600</v>
      </c>
      <c r="J10" s="20">
        <f t="shared" si="0"/>
        <v>1800</v>
      </c>
      <c r="K10" s="23"/>
      <c r="M10" s="60"/>
      <c r="N10" s="60"/>
    </row>
    <row r="11" ht="24" customHeight="1" spans="1:14" x14ac:dyDescent="0.25">
      <c r="A11" s="1"/>
      <c r="B11" s="180" t="s">
        <v>23</v>
      </c>
      <c r="C11" s="83" t="s">
        <v>288</v>
      </c>
      <c r="D11" s="31">
        <v>5757</v>
      </c>
      <c r="E11" s="38">
        <v>100</v>
      </c>
      <c r="F11" s="136">
        <v>39</v>
      </c>
      <c r="G11" s="135">
        <v>7800</v>
      </c>
      <c r="H11" s="136">
        <v>64</v>
      </c>
      <c r="I11" s="135">
        <v>12800</v>
      </c>
      <c r="J11" s="20">
        <f t="shared" si="0"/>
        <v>20600</v>
      </c>
      <c r="K11" s="23"/>
      <c r="M11" s="60"/>
      <c r="N11" s="60"/>
    </row>
    <row r="12" ht="24" customHeight="1" spans="1:14" x14ac:dyDescent="0.25">
      <c r="A12" s="1">
        <v>5</v>
      </c>
      <c r="B12" s="179" t="s">
        <v>27</v>
      </c>
      <c r="C12" s="36" t="s">
        <v>102</v>
      </c>
      <c r="D12" s="137">
        <v>1150</v>
      </c>
      <c r="E12" s="102" t="s">
        <v>153</v>
      </c>
      <c r="F12" s="138">
        <v>53</v>
      </c>
      <c r="G12" s="135">
        <v>5300</v>
      </c>
      <c r="H12" s="138">
        <v>653</v>
      </c>
      <c r="I12" s="135">
        <v>67000</v>
      </c>
      <c r="J12" s="20">
        <f t="shared" si="0"/>
        <v>72300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195</v>
      </c>
      <c r="G13" s="135">
        <v>39000</v>
      </c>
      <c r="H13" s="136">
        <v>1577</v>
      </c>
      <c r="I13" s="135">
        <v>315400</v>
      </c>
      <c r="J13" s="20">
        <f t="shared" si="0"/>
        <v>354400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22</v>
      </c>
      <c r="G14" s="135">
        <v>2200</v>
      </c>
      <c r="H14" s="136">
        <v>271</v>
      </c>
      <c r="I14" s="135">
        <v>27100</v>
      </c>
      <c r="J14" s="20">
        <f t="shared" si="0"/>
        <v>29300</v>
      </c>
      <c r="K14" s="23"/>
      <c r="M14" s="60"/>
      <c r="N14" s="60"/>
    </row>
    <row r="15" ht="51" customHeight="1" spans="1:14" x14ac:dyDescent="0.25">
      <c r="A15" s="1">
        <v>8</v>
      </c>
      <c r="B15" s="181" t="s">
        <v>37</v>
      </c>
      <c r="C15" s="26" t="s">
        <v>180</v>
      </c>
      <c r="D15" s="31">
        <v>9656</v>
      </c>
      <c r="E15" s="102" t="s">
        <v>168</v>
      </c>
      <c r="F15" s="139">
        <v>191</v>
      </c>
      <c r="G15" s="135">
        <v>24800</v>
      </c>
      <c r="H15" s="139">
        <v>6904</v>
      </c>
      <c r="I15" s="135">
        <v>1195700</v>
      </c>
      <c r="J15" s="20">
        <f t="shared" si="0"/>
        <v>1220500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95</v>
      </c>
      <c r="G16" s="135">
        <v>19600</v>
      </c>
      <c r="H16" s="134">
        <v>730</v>
      </c>
      <c r="I16" s="135">
        <v>150200</v>
      </c>
      <c r="J16" s="20">
        <f t="shared" si="0"/>
        <v>169800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503</v>
      </c>
      <c r="G17" s="135">
        <v>100600</v>
      </c>
      <c r="H17" s="134">
        <v>8695</v>
      </c>
      <c r="I17" s="135">
        <v>1739000</v>
      </c>
      <c r="J17" s="20">
        <f t="shared" si="0"/>
        <v>1839600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3</v>
      </c>
      <c r="I19" s="135">
        <v>600</v>
      </c>
      <c r="J19" s="20">
        <f t="shared" si="0"/>
        <v>3000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79</v>
      </c>
      <c r="G20" s="145">
        <v>15800</v>
      </c>
      <c r="H20" s="136">
        <v>936</v>
      </c>
      <c r="I20" s="145">
        <v>187200</v>
      </c>
      <c r="J20" s="20">
        <f t="shared" si="0"/>
        <v>203000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142</v>
      </c>
      <c r="G21" s="145">
        <v>14200</v>
      </c>
      <c r="H21" s="136">
        <v>523</v>
      </c>
      <c r="I21" s="145">
        <v>52300</v>
      </c>
      <c r="J21" s="20">
        <f t="shared" si="0"/>
        <v>66500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21</v>
      </c>
      <c r="G22" s="145">
        <v>4200</v>
      </c>
      <c r="H22" s="136">
        <v>288</v>
      </c>
      <c r="I22" s="145">
        <v>57600</v>
      </c>
      <c r="J22" s="20">
        <f t="shared" si="0"/>
        <v>61800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91</v>
      </c>
      <c r="I23" s="145">
        <v>9100</v>
      </c>
      <c r="J23" s="20">
        <f t="shared" si="0"/>
        <v>9100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1020</v>
      </c>
      <c r="G24" s="145">
        <v>204000</v>
      </c>
      <c r="H24" s="136">
        <v>18200</v>
      </c>
      <c r="I24" s="145">
        <v>3640000</v>
      </c>
      <c r="J24" s="20">
        <f t="shared" si="0"/>
        <v>3844000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5</v>
      </c>
      <c r="I25" s="145">
        <v>500</v>
      </c>
      <c r="J25" s="20">
        <f t="shared" si="0"/>
        <v>500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27</v>
      </c>
      <c r="G26" s="145">
        <v>2700</v>
      </c>
      <c r="H26" s="136">
        <v>218</v>
      </c>
      <c r="I26" s="145">
        <v>21800</v>
      </c>
      <c r="J26" s="20">
        <f t="shared" si="0"/>
        <v>24500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15</v>
      </c>
      <c r="G27" s="145">
        <v>3000</v>
      </c>
      <c r="H27" s="136">
        <v>169</v>
      </c>
      <c r="I27" s="145">
        <v>33800</v>
      </c>
      <c r="J27" s="20">
        <f t="shared" si="0"/>
        <v>36800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249</v>
      </c>
      <c r="G28" s="145">
        <v>49800</v>
      </c>
      <c r="H28" s="136">
        <v>3189</v>
      </c>
      <c r="I28" s="145">
        <v>637800</v>
      </c>
      <c r="J28" s="20">
        <f t="shared" si="0"/>
        <v>687600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4</v>
      </c>
      <c r="G30" s="145">
        <v>400</v>
      </c>
      <c r="H30" s="136">
        <v>10</v>
      </c>
      <c r="I30" s="145">
        <v>1000</v>
      </c>
      <c r="J30" s="20">
        <f t="shared" si="0"/>
        <v>1400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26</v>
      </c>
      <c r="G31" s="145">
        <v>5200</v>
      </c>
      <c r="H31" s="136">
        <v>559</v>
      </c>
      <c r="I31" s="145">
        <v>111800</v>
      </c>
      <c r="J31" s="20">
        <f t="shared" si="0"/>
        <v>117000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1</v>
      </c>
      <c r="G32" s="145">
        <v>200</v>
      </c>
      <c r="H32" s="136">
        <v>26</v>
      </c>
      <c r="I32" s="145">
        <v>5200</v>
      </c>
      <c r="J32" s="20">
        <f t="shared" si="0"/>
        <v>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292</v>
      </c>
      <c r="C34" s="36" t="s">
        <v>61</v>
      </c>
      <c r="D34" s="137">
        <v>3051</v>
      </c>
      <c r="E34" s="154">
        <v>200</v>
      </c>
      <c r="F34" s="136">
        <v>8</v>
      </c>
      <c r="G34" s="145">
        <v>1600</v>
      </c>
      <c r="H34" s="136">
        <v>38</v>
      </c>
      <c r="I34" s="145">
        <v>7600</v>
      </c>
      <c r="J34" s="20">
        <f t="shared" si="0"/>
        <v>9200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293</v>
      </c>
      <c r="C35" s="36" t="s">
        <v>61</v>
      </c>
      <c r="D35" s="137">
        <v>3091</v>
      </c>
      <c r="E35" s="154">
        <v>200</v>
      </c>
      <c r="F35" s="136">
        <v>1</v>
      </c>
      <c r="G35" s="145">
        <v>200</v>
      </c>
      <c r="H35" s="136">
        <v>22</v>
      </c>
      <c r="I35" s="145">
        <v>4400</v>
      </c>
      <c r="J35" s="20">
        <f t="shared" si="0"/>
        <v>4600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21</v>
      </c>
      <c r="G40" s="70">
        <f>SUM(F40*E40)</f>
        <v>525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95</v>
      </c>
      <c r="G41" s="70">
        <f>SUM(F41*E41)</f>
        <v>4750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J47" sqref="J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1:11" x14ac:dyDescent="0.25">
      <c r="A2" s="1"/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1592</v>
      </c>
      <c r="G7" s="135">
        <v>159200</v>
      </c>
      <c r="H7" s="134">
        <v>2870</v>
      </c>
      <c r="I7" s="135">
        <v>287000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26</v>
      </c>
      <c r="I8" s="135">
        <v>2600</v>
      </c>
      <c r="J8" s="20">
        <f t="shared" ref="J8:J37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2873</v>
      </c>
      <c r="G9" s="135">
        <v>582700</v>
      </c>
      <c r="H9" s="136">
        <v>48292</v>
      </c>
      <c r="I9" s="135">
        <v>9677600</v>
      </c>
      <c r="J9" s="20">
        <f t="shared" si="0"/>
        <v>10260300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19</v>
      </c>
      <c r="G10" s="135">
        <v>3800</v>
      </c>
      <c r="H10" s="136">
        <v>42</v>
      </c>
      <c r="I10" s="135">
        <v>8400</v>
      </c>
      <c r="J10" s="20">
        <f t="shared" si="0"/>
        <v>12200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37</v>
      </c>
      <c r="G11" s="135">
        <v>3900</v>
      </c>
      <c r="H11" s="138">
        <v>716</v>
      </c>
      <c r="I11" s="135">
        <v>93700</v>
      </c>
      <c r="J11" s="20">
        <f t="shared" si="0"/>
        <v>97600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180</v>
      </c>
      <c r="G12" s="135">
        <v>36000</v>
      </c>
      <c r="H12" s="136">
        <v>1187</v>
      </c>
      <c r="I12" s="135">
        <v>237400</v>
      </c>
      <c r="J12" s="20">
        <f t="shared" si="0"/>
        <v>273400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42</v>
      </c>
      <c r="G13" s="135">
        <v>4200</v>
      </c>
      <c r="H13" s="136">
        <v>175</v>
      </c>
      <c r="I13" s="135">
        <v>17500</v>
      </c>
      <c r="J13" s="20">
        <f t="shared" si="0"/>
        <v>21700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147</v>
      </c>
      <c r="G14" s="135">
        <v>20800</v>
      </c>
      <c r="H14" s="139">
        <v>6073</v>
      </c>
      <c r="I14" s="135">
        <v>1093400</v>
      </c>
      <c r="J14" s="20">
        <f t="shared" si="0"/>
        <v>1114200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765</v>
      </c>
      <c r="G15" s="135">
        <v>153300</v>
      </c>
      <c r="H15" s="134">
        <v>10442</v>
      </c>
      <c r="I15" s="135">
        <v>2096500</v>
      </c>
      <c r="J15" s="20">
        <f t="shared" si="0"/>
        <v>2249800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904</v>
      </c>
      <c r="G16" s="135">
        <v>181100</v>
      </c>
      <c r="H16" s="134">
        <v>16314</v>
      </c>
      <c r="I16" s="135">
        <v>3266400</v>
      </c>
      <c r="J16" s="20">
        <f t="shared" si="0"/>
        <v>3447500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11</v>
      </c>
      <c r="G17" s="135">
        <v>2200</v>
      </c>
      <c r="H17" s="136">
        <v>1</v>
      </c>
      <c r="I17" s="135">
        <v>200</v>
      </c>
      <c r="J17" s="20">
        <f t="shared" si="0"/>
        <v>2400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21</v>
      </c>
      <c r="G18" s="145">
        <v>4200</v>
      </c>
      <c r="H18" s="136">
        <v>263</v>
      </c>
      <c r="I18" s="145">
        <v>52600</v>
      </c>
      <c r="J18" s="20">
        <f t="shared" si="0"/>
        <v>56800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62</v>
      </c>
      <c r="G19" s="145">
        <v>6200</v>
      </c>
      <c r="H19" s="136">
        <v>382</v>
      </c>
      <c r="I19" s="145">
        <v>38200</v>
      </c>
      <c r="J19" s="20">
        <f t="shared" si="0"/>
        <v>44400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13</v>
      </c>
      <c r="G20" s="145">
        <v>2600</v>
      </c>
      <c r="H20" s="136">
        <v>37</v>
      </c>
      <c r="I20" s="145">
        <v>7400</v>
      </c>
      <c r="J20" s="20">
        <f t="shared" si="0"/>
        <v>10000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97</v>
      </c>
      <c r="I21" s="145">
        <v>19400</v>
      </c>
      <c r="J21" s="20">
        <f t="shared" si="0"/>
        <v>20200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2148</v>
      </c>
      <c r="G22" s="145">
        <v>429600</v>
      </c>
      <c r="H22" s="136">
        <v>57324</v>
      </c>
      <c r="I22" s="145">
        <v>11464800</v>
      </c>
      <c r="J22" s="20">
        <f t="shared" si="0"/>
        <v>11894400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15</v>
      </c>
      <c r="G24" s="145">
        <v>1500</v>
      </c>
      <c r="H24" s="136">
        <v>94</v>
      </c>
      <c r="I24" s="145">
        <v>9400</v>
      </c>
      <c r="J24" s="20">
        <f t="shared" si="0"/>
        <v>10900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8</v>
      </c>
      <c r="G25" s="145">
        <v>1600</v>
      </c>
      <c r="H25" s="136">
        <v>46</v>
      </c>
      <c r="I25" s="145">
        <v>9200</v>
      </c>
      <c r="J25" s="20">
        <f t="shared" si="0"/>
        <v>10800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88</v>
      </c>
      <c r="G26" s="145">
        <v>17600</v>
      </c>
      <c r="H26" s="136">
        <v>808</v>
      </c>
      <c r="I26" s="145">
        <v>161600</v>
      </c>
      <c r="J26" s="20">
        <f t="shared" si="0"/>
        <v>179200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4</v>
      </c>
      <c r="I27" s="145">
        <v>800</v>
      </c>
      <c r="J27" s="20">
        <f t="shared" si="0"/>
        <v>800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4</v>
      </c>
      <c r="G28" s="145">
        <v>800</v>
      </c>
      <c r="H28" s="136">
        <v>15</v>
      </c>
      <c r="I28" s="145">
        <v>3000</v>
      </c>
      <c r="J28" s="20">
        <f t="shared" si="0"/>
        <v>3800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118</v>
      </c>
      <c r="G29" s="145">
        <v>23600</v>
      </c>
      <c r="H29" s="136">
        <v>795</v>
      </c>
      <c r="I29" s="145">
        <v>159000</v>
      </c>
      <c r="J29" s="20">
        <f>SUM(G29+I29)</f>
        <v>182600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3</v>
      </c>
      <c r="G30" s="145">
        <v>600</v>
      </c>
      <c r="H30" s="136">
        <v>11</v>
      </c>
      <c r="I30" s="145">
        <v>2200</v>
      </c>
      <c r="J30" s="20">
        <f>SUM(G30+I30)</f>
        <v>2800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407</v>
      </c>
      <c r="I31" s="145">
        <v>40700</v>
      </c>
      <c r="J31" s="20">
        <f t="shared" si="0"/>
        <v>40800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2</v>
      </c>
      <c r="G32" s="145">
        <v>400</v>
      </c>
      <c r="H32" s="136">
        <v>214</v>
      </c>
      <c r="I32" s="145">
        <v>42800</v>
      </c>
      <c r="J32" s="20">
        <f t="shared" si="0"/>
        <v>43200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19</v>
      </c>
      <c r="I33" s="145">
        <v>3800</v>
      </c>
      <c r="J33" s="20">
        <f t="shared" si="0"/>
        <v>4000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6</v>
      </c>
      <c r="I34" s="145">
        <v>1200</v>
      </c>
      <c r="J34" s="20">
        <f t="shared" si="0"/>
        <v>1200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68</v>
      </c>
      <c r="I35" s="145">
        <v>13600</v>
      </c>
      <c r="J35" s="20">
        <f t="shared" si="0"/>
        <v>13600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49</v>
      </c>
      <c r="I36" s="145">
        <v>4900</v>
      </c>
      <c r="J36" s="20">
        <f t="shared" si="0"/>
        <v>5100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31" sqref="M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3328</v>
      </c>
      <c r="I7" s="135">
        <v>332800</v>
      </c>
      <c r="J7" s="20">
        <f>SUM(G7+I7)</f>
        <v>541700</v>
      </c>
      <c r="K7" s="21">
        <f>SUM(J7:J33)/25</f>
        <v>1522244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29</v>
      </c>
      <c r="I8" s="135">
        <v>2900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4972</v>
      </c>
      <c r="G9" s="135">
        <v>1001600</v>
      </c>
      <c r="H9" s="136">
        <v>87793</v>
      </c>
      <c r="I9" s="135">
        <v>17593700</v>
      </c>
      <c r="J9" s="20">
        <f t="shared" si="0"/>
        <v>18595300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37</v>
      </c>
      <c r="G10" s="135">
        <v>7400</v>
      </c>
      <c r="H10" s="136">
        <v>104</v>
      </c>
      <c r="I10" s="135">
        <v>20800</v>
      </c>
      <c r="J10" s="20">
        <f t="shared" si="0"/>
        <v>28200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63</v>
      </c>
      <c r="G11" s="135">
        <v>6300</v>
      </c>
      <c r="H11" s="138">
        <v>549</v>
      </c>
      <c r="I11" s="135">
        <v>56600</v>
      </c>
      <c r="J11" s="20">
        <f t="shared" si="0"/>
        <v>62900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242</v>
      </c>
      <c r="G12" s="135">
        <v>48400</v>
      </c>
      <c r="H12" s="136">
        <v>2593</v>
      </c>
      <c r="I12" s="135">
        <v>518600</v>
      </c>
      <c r="J12" s="20">
        <f t="shared" si="0"/>
        <v>567000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71</v>
      </c>
      <c r="I13" s="135">
        <v>7100</v>
      </c>
      <c r="J13" s="20">
        <f t="shared" si="0"/>
        <v>9800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161</v>
      </c>
      <c r="G14" s="135">
        <v>21300</v>
      </c>
      <c r="H14" s="139">
        <v>6742</v>
      </c>
      <c r="I14" s="135">
        <v>1168100</v>
      </c>
      <c r="J14" s="20">
        <f t="shared" si="0"/>
        <v>1189400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177</v>
      </c>
      <c r="G15" s="135">
        <v>36300</v>
      </c>
      <c r="H15" s="134">
        <v>1823</v>
      </c>
      <c r="I15" s="135">
        <v>370900</v>
      </c>
      <c r="J15" s="20">
        <f t="shared" si="0"/>
        <v>407200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704</v>
      </c>
      <c r="G16" s="135">
        <v>140800</v>
      </c>
      <c r="H16" s="134">
        <v>13833</v>
      </c>
      <c r="I16" s="135">
        <v>2766600</v>
      </c>
      <c r="J16" s="20">
        <f t="shared" si="0"/>
        <v>2907400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5</v>
      </c>
      <c r="I17" s="135">
        <v>1000</v>
      </c>
      <c r="J17" s="20">
        <f t="shared" si="0"/>
        <v>1200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3</v>
      </c>
      <c r="I18" s="135">
        <v>600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33</v>
      </c>
      <c r="G19" s="145">
        <v>6600</v>
      </c>
      <c r="H19" s="136">
        <v>335</v>
      </c>
      <c r="I19" s="145">
        <v>67000</v>
      </c>
      <c r="J19" s="20">
        <f t="shared" si="0"/>
        <v>73600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85</v>
      </c>
      <c r="G20" s="145">
        <v>8500</v>
      </c>
      <c r="H20" s="136">
        <v>286</v>
      </c>
      <c r="I20" s="145">
        <v>28600</v>
      </c>
      <c r="J20" s="20">
        <f t="shared" si="0"/>
        <v>37100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27</v>
      </c>
      <c r="G21" s="145">
        <v>5400</v>
      </c>
      <c r="H21" s="136">
        <v>153</v>
      </c>
      <c r="I21" s="145">
        <v>30600</v>
      </c>
      <c r="J21" s="20">
        <f t="shared" si="0"/>
        <v>36000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2</v>
      </c>
      <c r="G22" s="145">
        <v>200</v>
      </c>
      <c r="H22" s="136">
        <v>102</v>
      </c>
      <c r="I22" s="145">
        <v>10200</v>
      </c>
      <c r="J22" s="20">
        <f t="shared" si="0"/>
        <v>10400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2167</v>
      </c>
      <c r="G23" s="145">
        <v>433400</v>
      </c>
      <c r="H23" s="136">
        <v>44994</v>
      </c>
      <c r="I23" s="145">
        <v>8998800</v>
      </c>
      <c r="J23" s="20">
        <f t="shared" si="0"/>
        <v>9432200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5</v>
      </c>
      <c r="I24" s="145">
        <v>500</v>
      </c>
      <c r="J24" s="20">
        <f t="shared" si="0"/>
        <v>500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176</v>
      </c>
      <c r="I25" s="145">
        <v>17600</v>
      </c>
      <c r="J25" s="20">
        <f t="shared" si="0"/>
        <v>19800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123</v>
      </c>
      <c r="I26" s="145">
        <v>24600</v>
      </c>
      <c r="J26" s="20">
        <f t="shared" si="0"/>
        <v>25600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131</v>
      </c>
      <c r="G27" s="145">
        <v>26200</v>
      </c>
      <c r="H27" s="136">
        <v>2534</v>
      </c>
      <c r="I27" s="145">
        <v>506800</v>
      </c>
      <c r="J27" s="20">
        <f t="shared" si="0"/>
        <v>533000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11</v>
      </c>
      <c r="I28" s="145">
        <v>1100</v>
      </c>
      <c r="J28" s="20">
        <f t="shared" si="0"/>
        <v>1100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1</v>
      </c>
      <c r="G30" s="145">
        <v>200</v>
      </c>
      <c r="H30" s="136">
        <v>4</v>
      </c>
      <c r="I30" s="145">
        <v>800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2</v>
      </c>
      <c r="G31" s="145">
        <v>400</v>
      </c>
      <c r="H31" s="136">
        <v>26</v>
      </c>
      <c r="I31" s="145">
        <v>5200</v>
      </c>
      <c r="J31" s="20">
        <f t="shared" si="0"/>
        <v>5600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65</v>
      </c>
      <c r="G32" s="145">
        <v>13000</v>
      </c>
      <c r="H32" s="136">
        <v>1225</v>
      </c>
      <c r="I32" s="145">
        <v>245000</v>
      </c>
      <c r="J32" s="20">
        <f t="shared" si="0"/>
        <v>258000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293</v>
      </c>
      <c r="C33" s="36" t="s">
        <v>296</v>
      </c>
      <c r="D33" s="137">
        <v>3091</v>
      </c>
      <c r="E33" s="154">
        <v>200</v>
      </c>
      <c r="F33" s="136">
        <v>626</v>
      </c>
      <c r="G33" s="145">
        <v>125200</v>
      </c>
      <c r="H33" s="136">
        <v>15895</v>
      </c>
      <c r="I33" s="145">
        <v>3179000</v>
      </c>
      <c r="J33" s="20">
        <f t="shared" si="0"/>
        <v>3304200</v>
      </c>
      <c r="K33" s="93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188" t="s">
        <v>52</v>
      </c>
      <c r="C38" s="66" t="s">
        <v>53</v>
      </c>
      <c r="D38" s="67">
        <v>727</v>
      </c>
      <c r="E38" s="68">
        <v>25</v>
      </c>
      <c r="F38" s="69">
        <v>24</v>
      </c>
      <c r="G38" s="70">
        <f>SUM(F38*E38)</f>
        <v>600</v>
      </c>
      <c r="H38" s="68">
        <v>100</v>
      </c>
      <c r="I38" s="25">
        <v>1</v>
      </c>
      <c r="J38" s="71">
        <f>SUM(I38*H38)</f>
        <v>100</v>
      </c>
    </row>
    <row r="39" ht="26.25" customHeight="1" spans="1:10" x14ac:dyDescent="0.25">
      <c r="A39" s="1">
        <v>2</v>
      </c>
      <c r="B39" s="189" t="s">
        <v>54</v>
      </c>
      <c r="C39" s="95" t="s">
        <v>55</v>
      </c>
      <c r="D39" s="78">
        <v>744</v>
      </c>
      <c r="E39" s="168">
        <v>50</v>
      </c>
      <c r="F39" s="75">
        <v>126</v>
      </c>
      <c r="G39" s="70">
        <f>SUM(F39*E39)</f>
        <v>6300</v>
      </c>
      <c r="H39" s="168">
        <v>50</v>
      </c>
      <c r="I39" s="75">
        <v>5</v>
      </c>
      <c r="J39" s="70">
        <f>SUM(I39*H39)</f>
        <v>250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F47" sqref="F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1750</v>
      </c>
      <c r="G7" s="135">
        <v>175000</v>
      </c>
      <c r="H7" s="134">
        <v>2741</v>
      </c>
      <c r="I7" s="135">
        <v>274100</v>
      </c>
      <c r="J7" s="20">
        <f>SUM(G7+I7)</f>
        <v>449100</v>
      </c>
      <c r="K7" s="21">
        <f>SUM(J7:J35)/25</f>
        <v>1931420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34</v>
      </c>
      <c r="I8" s="135">
        <v>3400</v>
      </c>
      <c r="J8" s="20">
        <f t="shared" ref="J8:J35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9777</v>
      </c>
      <c r="G9" s="135">
        <v>1974900</v>
      </c>
      <c r="H9" s="136">
        <v>188200</v>
      </c>
      <c r="I9" s="135">
        <v>37668500</v>
      </c>
      <c r="J9" s="20">
        <f t="shared" si="0"/>
        <v>39643400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60</v>
      </c>
      <c r="G10" s="135">
        <v>12000</v>
      </c>
      <c r="H10" s="136">
        <v>99</v>
      </c>
      <c r="I10" s="135">
        <v>19800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121</v>
      </c>
      <c r="G11" s="135">
        <v>12100</v>
      </c>
      <c r="H11" s="138">
        <v>1181</v>
      </c>
      <c r="I11" s="135">
        <v>119600</v>
      </c>
      <c r="J11" s="20">
        <f t="shared" si="0"/>
        <v>131700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269</v>
      </c>
      <c r="G12" s="135">
        <v>53800</v>
      </c>
      <c r="H12" s="136">
        <v>3491</v>
      </c>
      <c r="I12" s="135">
        <v>698200</v>
      </c>
      <c r="J12" s="20">
        <f t="shared" si="0"/>
        <v>752000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37</v>
      </c>
      <c r="G13" s="135">
        <v>3700</v>
      </c>
      <c r="H13" s="136">
        <v>129</v>
      </c>
      <c r="I13" s="135">
        <v>12900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183</v>
      </c>
      <c r="G14" s="135">
        <v>24400</v>
      </c>
      <c r="H14" s="139">
        <v>6744</v>
      </c>
      <c r="I14" s="135">
        <v>1167100</v>
      </c>
      <c r="J14" s="20">
        <f t="shared" si="0"/>
        <v>1191500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276</v>
      </c>
      <c r="G15" s="135">
        <v>55200</v>
      </c>
      <c r="H15" s="134">
        <v>4268</v>
      </c>
      <c r="I15" s="135">
        <v>858700</v>
      </c>
      <c r="J15" s="20">
        <f t="shared" si="0"/>
        <v>913900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480</v>
      </c>
      <c r="G16" s="135">
        <v>96000</v>
      </c>
      <c r="H16" s="134">
        <v>7775</v>
      </c>
      <c r="I16" s="135">
        <v>1555000</v>
      </c>
      <c r="J16" s="20">
        <f t="shared" si="0"/>
        <v>1651000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2</v>
      </c>
      <c r="I17" s="135">
        <v>400</v>
      </c>
      <c r="J17" s="20">
        <f t="shared" si="0"/>
        <v>600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1</v>
      </c>
      <c r="I18" s="135">
        <v>200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162</v>
      </c>
      <c r="G19" s="145">
        <v>32400</v>
      </c>
      <c r="H19" s="136">
        <v>2834</v>
      </c>
      <c r="I19" s="145">
        <v>566800</v>
      </c>
      <c r="J19" s="20">
        <f t="shared" si="0"/>
        <v>599200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55</v>
      </c>
      <c r="G20" s="145">
        <v>5500</v>
      </c>
      <c r="H20" s="136">
        <v>486</v>
      </c>
      <c r="I20" s="145">
        <v>48600</v>
      </c>
      <c r="J20" s="20">
        <f t="shared" si="0"/>
        <v>54100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33</v>
      </c>
      <c r="G21" s="145">
        <v>6600</v>
      </c>
      <c r="H21" s="136">
        <v>120</v>
      </c>
      <c r="I21" s="145">
        <v>24000</v>
      </c>
      <c r="J21" s="20">
        <f t="shared" si="0"/>
        <v>30600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71</v>
      </c>
      <c r="I23" s="145">
        <v>14200</v>
      </c>
      <c r="J23" s="20">
        <f t="shared" si="0"/>
        <v>14400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561</v>
      </c>
      <c r="G24" s="145">
        <v>112200</v>
      </c>
      <c r="H24" s="136">
        <v>9039</v>
      </c>
      <c r="I24" s="145">
        <v>1807800</v>
      </c>
      <c r="J24" s="20">
        <f t="shared" si="0"/>
        <v>1920000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185</v>
      </c>
      <c r="I26" s="145">
        <v>18500</v>
      </c>
      <c r="J26" s="20">
        <f t="shared" si="0"/>
        <v>21800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</v>
      </c>
      <c r="G27" s="145">
        <v>200</v>
      </c>
      <c r="H27" s="136">
        <v>32</v>
      </c>
      <c r="I27" s="145">
        <v>6400</v>
      </c>
      <c r="J27" s="20">
        <f t="shared" si="0"/>
        <v>6600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94</v>
      </c>
      <c r="G28" s="145">
        <v>18800</v>
      </c>
      <c r="H28" s="136">
        <v>1259</v>
      </c>
      <c r="I28" s="145">
        <v>251800</v>
      </c>
      <c r="J28" s="20">
        <f t="shared" si="0"/>
        <v>270600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2</v>
      </c>
      <c r="G29" s="145">
        <v>200</v>
      </c>
      <c r="H29" s="136">
        <v>3</v>
      </c>
      <c r="I29" s="145">
        <v>300</v>
      </c>
      <c r="J29" s="20">
        <f t="shared" si="0"/>
        <v>500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5</v>
      </c>
      <c r="I30" s="145">
        <v>1000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0</v>
      </c>
      <c r="G31" s="145">
        <v>0</v>
      </c>
      <c r="H31" s="136">
        <v>9</v>
      </c>
      <c r="I31" s="145">
        <v>1800</v>
      </c>
      <c r="J31" s="20">
        <f t="shared" si="0"/>
        <v>1800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9</v>
      </c>
      <c r="I32" s="145">
        <v>1800</v>
      </c>
      <c r="J32" s="20">
        <f t="shared" si="0"/>
        <v>1800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16</v>
      </c>
      <c r="G33" s="145">
        <v>3200</v>
      </c>
      <c r="H33" s="136">
        <v>137</v>
      </c>
      <c r="I33" s="145">
        <v>27400</v>
      </c>
      <c r="J33" s="20">
        <f t="shared" si="0"/>
        <v>30600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173</v>
      </c>
      <c r="G34" s="145">
        <v>34600</v>
      </c>
      <c r="H34" s="136">
        <v>2499</v>
      </c>
      <c r="I34" s="145">
        <v>499800</v>
      </c>
      <c r="J34" s="20">
        <f t="shared" si="0"/>
        <v>534400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177</v>
      </c>
      <c r="D35" s="137">
        <v>3018</v>
      </c>
      <c r="E35" s="154">
        <v>200</v>
      </c>
      <c r="F35" s="136">
        <v>6</v>
      </c>
      <c r="G35" s="145">
        <v>1200</v>
      </c>
      <c r="H35" s="136">
        <v>36</v>
      </c>
      <c r="I35" s="145">
        <v>7200</v>
      </c>
      <c r="J35" s="20">
        <f t="shared" si="0"/>
        <v>8400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4</v>
      </c>
      <c r="J40" s="71">
        <f>SUM(I40*H40)</f>
        <v>400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85</v>
      </c>
      <c r="G41" s="70">
        <f>SUM(F41*E41)</f>
        <v>4250</v>
      </c>
      <c r="H41" s="168">
        <v>50</v>
      </c>
      <c r="I41" s="75">
        <v>5</v>
      </c>
      <c r="J41" s="70">
        <f>SUM(I41*H41)</f>
        <v>250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I42" sqref="I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1833</v>
      </c>
      <c r="G7" s="135">
        <v>183300</v>
      </c>
      <c r="H7" s="134">
        <v>2880</v>
      </c>
      <c r="I7" s="135">
        <v>288000</v>
      </c>
      <c r="J7" s="20">
        <f>SUM(G7+I7)</f>
        <v>471300</v>
      </c>
      <c r="K7" s="21">
        <f>SUM(J7:J35)/25</f>
        <v>2614332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28</v>
      </c>
      <c r="I8" s="135">
        <v>2800</v>
      </c>
      <c r="J8" s="20">
        <f t="shared" ref="J8:J35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12649</v>
      </c>
      <c r="G9" s="135">
        <v>2536100</v>
      </c>
      <c r="H9" s="136">
        <v>257791</v>
      </c>
      <c r="I9" s="135">
        <v>51595100</v>
      </c>
      <c r="J9" s="20">
        <f t="shared" si="0"/>
        <v>54131200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58</v>
      </c>
      <c r="G10" s="135">
        <v>11600</v>
      </c>
      <c r="H10" s="136">
        <v>509</v>
      </c>
      <c r="I10" s="135">
        <v>101800</v>
      </c>
      <c r="J10" s="20">
        <f t="shared" si="0"/>
        <v>113400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5700</v>
      </c>
      <c r="H11" s="138">
        <v>812</v>
      </c>
      <c r="I11" s="135">
        <v>84500</v>
      </c>
      <c r="J11" s="20">
        <f t="shared" si="0"/>
        <v>90200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194</v>
      </c>
      <c r="G12" s="135">
        <v>38800</v>
      </c>
      <c r="H12" s="136">
        <v>1742</v>
      </c>
      <c r="I12" s="135">
        <v>348400</v>
      </c>
      <c r="J12" s="20">
        <f t="shared" si="0"/>
        <v>387200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145</v>
      </c>
      <c r="I13" s="135">
        <v>14500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163</v>
      </c>
      <c r="G14" s="135">
        <v>21500</v>
      </c>
      <c r="H14" s="139">
        <v>6673</v>
      </c>
      <c r="I14" s="135">
        <v>1155600</v>
      </c>
      <c r="J14" s="20">
        <f t="shared" si="0"/>
        <v>1177100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161</v>
      </c>
      <c r="G15" s="135">
        <v>32200</v>
      </c>
      <c r="H15" s="134">
        <v>1441</v>
      </c>
      <c r="I15" s="135">
        <v>294200</v>
      </c>
      <c r="J15" s="20">
        <f t="shared" si="0"/>
        <v>326400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407</v>
      </c>
      <c r="G16" s="135">
        <v>81400</v>
      </c>
      <c r="H16" s="134">
        <v>8168</v>
      </c>
      <c r="I16" s="135">
        <v>1633600</v>
      </c>
      <c r="J16" s="20">
        <f t="shared" si="0"/>
        <v>1715000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36</v>
      </c>
      <c r="G19" s="145">
        <v>7200</v>
      </c>
      <c r="H19" s="136">
        <v>554</v>
      </c>
      <c r="I19" s="145">
        <v>110800</v>
      </c>
      <c r="J19" s="20">
        <f t="shared" si="0"/>
        <v>118000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84</v>
      </c>
      <c r="G20" s="145">
        <v>8400</v>
      </c>
      <c r="H20" s="136">
        <v>353</v>
      </c>
      <c r="I20" s="145">
        <v>35300</v>
      </c>
      <c r="J20" s="20">
        <f t="shared" si="0"/>
        <v>43700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114</v>
      </c>
      <c r="I21" s="145">
        <v>22800</v>
      </c>
      <c r="J21" s="20">
        <f t="shared" si="0"/>
        <v>27400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48</v>
      </c>
      <c r="I23" s="145">
        <v>9600</v>
      </c>
      <c r="J23" s="20">
        <f t="shared" si="0"/>
        <v>9800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1274</v>
      </c>
      <c r="G24" s="145">
        <v>254800</v>
      </c>
      <c r="H24" s="136">
        <v>25951</v>
      </c>
      <c r="I24" s="145">
        <v>5190200</v>
      </c>
      <c r="J24" s="20">
        <f t="shared" si="0"/>
        <v>5445000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23</v>
      </c>
      <c r="G26" s="145">
        <v>2300</v>
      </c>
      <c r="H26" s="136">
        <v>198</v>
      </c>
      <c r="I26" s="145">
        <v>19800</v>
      </c>
      <c r="J26" s="20">
        <f t="shared" si="0"/>
        <v>22100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10</v>
      </c>
      <c r="G27" s="145">
        <v>2000</v>
      </c>
      <c r="H27" s="136">
        <v>109</v>
      </c>
      <c r="I27" s="145">
        <v>21800</v>
      </c>
      <c r="J27" s="20">
        <f t="shared" si="0"/>
        <v>23800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148</v>
      </c>
      <c r="G28" s="145">
        <v>29600</v>
      </c>
      <c r="H28" s="136">
        <v>2935</v>
      </c>
      <c r="I28" s="145">
        <v>587000</v>
      </c>
      <c r="J28" s="20">
        <f t="shared" si="0"/>
        <v>616600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2</v>
      </c>
      <c r="G31" s="145">
        <v>400</v>
      </c>
      <c r="H31" s="136">
        <v>6</v>
      </c>
      <c r="I31" s="145">
        <v>1200</v>
      </c>
      <c r="J31" s="20">
        <f t="shared" si="0"/>
        <v>1600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14</v>
      </c>
      <c r="G33" s="145">
        <v>2800</v>
      </c>
      <c r="H33" s="136">
        <v>246</v>
      </c>
      <c r="I33" s="145">
        <v>49200</v>
      </c>
      <c r="J33" s="20">
        <f t="shared" si="0"/>
        <v>52000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123</v>
      </c>
      <c r="G34" s="145">
        <v>24600</v>
      </c>
      <c r="H34" s="136">
        <v>2630</v>
      </c>
      <c r="I34" s="145">
        <v>526000</v>
      </c>
      <c r="J34" s="20">
        <f t="shared" si="0"/>
        <v>550600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7</v>
      </c>
      <c r="G35" s="145">
        <v>1400</v>
      </c>
      <c r="H35" s="136">
        <v>43</v>
      </c>
      <c r="I35" s="145">
        <v>8600</v>
      </c>
      <c r="J35" s="20">
        <f t="shared" si="0"/>
        <v>10000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2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  <c r="L39" t="s">
        <v>301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26</v>
      </c>
      <c r="G40" s="70">
        <f>SUM(F40*E40)</f>
        <v>650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131</v>
      </c>
      <c r="G41" s="70">
        <f>SUM(F41*E41)</f>
        <v>6550</v>
      </c>
      <c r="H41" s="168">
        <v>50</v>
      </c>
      <c r="I41" s="75">
        <v>7</v>
      </c>
      <c r="J41" s="70">
        <f>SUM(I41*H41)</f>
        <v>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E47" sqref="E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1966</v>
      </c>
      <c r="G7" s="135">
        <v>196600</v>
      </c>
      <c r="H7" s="134">
        <v>3227</v>
      </c>
      <c r="I7" s="135">
        <v>322700</v>
      </c>
      <c r="J7" s="20">
        <f>SUM(G7+I7)</f>
        <v>519300</v>
      </c>
      <c r="K7" s="21">
        <f>SUM(J7:J36)/25</f>
        <v>1639556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26</v>
      </c>
      <c r="I8" s="135">
        <v>2600</v>
      </c>
      <c r="J8" s="20">
        <f t="shared" ref="J8:J36" si="0">SUM(G8+I8)</f>
        <v>4800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6044</v>
      </c>
      <c r="G9" s="135">
        <v>1224100</v>
      </c>
      <c r="H9" s="136">
        <v>113029</v>
      </c>
      <c r="I9" s="135">
        <v>22630400</v>
      </c>
      <c r="J9" s="20">
        <f t="shared" si="0"/>
        <v>23854500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50</v>
      </c>
      <c r="G10" s="135">
        <v>10000</v>
      </c>
      <c r="H10" s="136">
        <v>542</v>
      </c>
      <c r="I10" s="135">
        <v>108400</v>
      </c>
      <c r="J10" s="20">
        <f t="shared" si="0"/>
        <v>118400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30</v>
      </c>
      <c r="I11" s="135">
        <v>4300</v>
      </c>
      <c r="J11" s="20">
        <f t="shared" si="0"/>
        <v>4700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27</v>
      </c>
      <c r="G12" s="135">
        <v>2700</v>
      </c>
      <c r="H12" s="138">
        <v>644</v>
      </c>
      <c r="I12" s="135">
        <v>64800</v>
      </c>
      <c r="J12" s="20">
        <f t="shared" si="0"/>
        <v>67500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189</v>
      </c>
      <c r="G13" s="135">
        <v>37800</v>
      </c>
      <c r="H13" s="136">
        <v>1603</v>
      </c>
      <c r="I13" s="135">
        <v>320600</v>
      </c>
      <c r="J13" s="20">
        <f t="shared" si="0"/>
        <v>358400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58</v>
      </c>
      <c r="G14" s="135">
        <v>5800</v>
      </c>
      <c r="H14" s="136">
        <v>285</v>
      </c>
      <c r="I14" s="135">
        <v>28500</v>
      </c>
      <c r="J14" s="20">
        <f t="shared" si="0"/>
        <v>34300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162</v>
      </c>
      <c r="G15" s="135">
        <v>20900</v>
      </c>
      <c r="H15" s="139">
        <v>6603</v>
      </c>
      <c r="I15" s="135">
        <v>1143000</v>
      </c>
      <c r="J15" s="20">
        <f t="shared" si="0"/>
        <v>1163900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620</v>
      </c>
      <c r="G16" s="135">
        <v>124300</v>
      </c>
      <c r="H16" s="134">
        <v>8301</v>
      </c>
      <c r="I16" s="135">
        <v>1662600</v>
      </c>
      <c r="J16" s="20">
        <f t="shared" si="0"/>
        <v>1786900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678</v>
      </c>
      <c r="G17" s="135">
        <v>135600</v>
      </c>
      <c r="H17" s="134">
        <v>10243</v>
      </c>
      <c r="I17" s="135">
        <v>2048600</v>
      </c>
      <c r="J17" s="20">
        <f t="shared" si="0"/>
        <v>2184200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1</v>
      </c>
      <c r="I18" s="135">
        <v>200</v>
      </c>
      <c r="J18" s="20">
        <f t="shared" si="0"/>
        <v>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10</v>
      </c>
      <c r="G19" s="135">
        <v>2000</v>
      </c>
      <c r="H19" s="136">
        <v>1</v>
      </c>
      <c r="I19" s="135">
        <v>200</v>
      </c>
      <c r="J19" s="20">
        <f t="shared" si="0"/>
        <v>2200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91</v>
      </c>
      <c r="G20" s="145">
        <v>18200</v>
      </c>
      <c r="H20" s="136">
        <v>1920</v>
      </c>
      <c r="I20" s="145">
        <v>384000</v>
      </c>
      <c r="J20" s="20">
        <f t="shared" si="0"/>
        <v>402200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49</v>
      </c>
      <c r="G21" s="145">
        <v>4900</v>
      </c>
      <c r="H21" s="136">
        <v>234</v>
      </c>
      <c r="I21" s="145">
        <v>23400</v>
      </c>
      <c r="J21" s="20">
        <f t="shared" si="0"/>
        <v>28300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25</v>
      </c>
      <c r="G22" s="145">
        <v>5000</v>
      </c>
      <c r="H22" s="136">
        <v>100</v>
      </c>
      <c r="I22" s="145">
        <v>20000</v>
      </c>
      <c r="J22" s="20">
        <f t="shared" si="0"/>
        <v>25000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3</v>
      </c>
      <c r="G24" s="145">
        <v>600</v>
      </c>
      <c r="H24" s="136">
        <v>18</v>
      </c>
      <c r="I24" s="145">
        <v>3600</v>
      </c>
      <c r="J24" s="20">
        <f t="shared" si="0"/>
        <v>4200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2123</v>
      </c>
      <c r="G25" s="145">
        <v>424600</v>
      </c>
      <c r="H25" s="136">
        <v>34778</v>
      </c>
      <c r="I25" s="145">
        <v>6955600</v>
      </c>
      <c r="J25" s="20">
        <f t="shared" si="0"/>
        <v>7380200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2</v>
      </c>
      <c r="I26" s="145">
        <v>200</v>
      </c>
      <c r="J26" s="20">
        <f t="shared" si="0"/>
        <v>200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31</v>
      </c>
      <c r="G27" s="145">
        <v>3100</v>
      </c>
      <c r="H27" s="136">
        <v>140</v>
      </c>
      <c r="I27" s="145">
        <v>14000</v>
      </c>
      <c r="J27" s="20">
        <f t="shared" si="0"/>
        <v>17100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9</v>
      </c>
      <c r="G28" s="145">
        <v>1800</v>
      </c>
      <c r="H28" s="136">
        <v>63</v>
      </c>
      <c r="I28" s="145">
        <v>12600</v>
      </c>
      <c r="J28" s="20">
        <f t="shared" si="0"/>
        <v>14400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71</v>
      </c>
      <c r="G29" s="145">
        <v>14200</v>
      </c>
      <c r="H29" s="136">
        <v>804</v>
      </c>
      <c r="I29" s="145">
        <v>160800</v>
      </c>
      <c r="J29" s="20">
        <f t="shared" si="0"/>
        <v>175000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13</v>
      </c>
      <c r="G30" s="145">
        <v>1300</v>
      </c>
      <c r="H30" s="136">
        <v>143</v>
      </c>
      <c r="I30" s="145">
        <v>14300</v>
      </c>
      <c r="J30" s="20">
        <f t="shared" si="0"/>
        <v>15600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0</v>
      </c>
      <c r="G31" s="145">
        <v>0</v>
      </c>
      <c r="H31" s="136">
        <v>90</v>
      </c>
      <c r="I31" s="145">
        <v>18000</v>
      </c>
      <c r="J31" s="20">
        <f t="shared" si="0"/>
        <v>18000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4</v>
      </c>
      <c r="G33" s="145">
        <v>800</v>
      </c>
      <c r="H33" s="136">
        <v>20</v>
      </c>
      <c r="I33" s="145">
        <v>4000</v>
      </c>
      <c r="J33" s="20">
        <f t="shared" si="0"/>
        <v>4800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50</v>
      </c>
      <c r="G34" s="145">
        <v>10000</v>
      </c>
      <c r="H34" s="136">
        <v>861</v>
      </c>
      <c r="I34" s="145">
        <v>172200</v>
      </c>
      <c r="J34" s="20">
        <f t="shared" si="0"/>
        <v>182200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1090</v>
      </c>
      <c r="G35" s="145">
        <v>218000</v>
      </c>
      <c r="H35" s="136">
        <v>11968</v>
      </c>
      <c r="I35" s="145">
        <v>2393600</v>
      </c>
      <c r="J35" s="20">
        <f t="shared" si="0"/>
        <v>2611600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</v>
      </c>
      <c r="G36" s="145">
        <v>200</v>
      </c>
      <c r="H36" s="136">
        <v>48</v>
      </c>
      <c r="I36" s="145">
        <v>9600</v>
      </c>
      <c r="J36" s="20">
        <f t="shared" si="0"/>
        <v>9800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32</v>
      </c>
      <c r="G41" s="70">
        <f>SUM(F41*E41)</f>
        <v>800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173</v>
      </c>
      <c r="G42" s="70">
        <f>SUM(F42*E42)</f>
        <v>8650</v>
      </c>
      <c r="H42" s="168">
        <v>50</v>
      </c>
      <c r="I42" s="75">
        <v>6</v>
      </c>
      <c r="J42" s="70">
        <f>SUM(I42*H42)</f>
        <v>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5" sqref="M3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2101</v>
      </c>
      <c r="G7" s="135">
        <v>210100</v>
      </c>
      <c r="H7" s="134">
        <v>3493</v>
      </c>
      <c r="I7" s="135">
        <v>349300</v>
      </c>
      <c r="J7" s="20">
        <f>SUM(G7+I7)</f>
        <v>559400</v>
      </c>
      <c r="K7" s="21">
        <f>SUM(J7:J37)/25</f>
        <v>1352712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31</v>
      </c>
      <c r="I8" s="135">
        <v>3100</v>
      </c>
      <c r="J8" s="20">
        <f t="shared" ref="J8:J37" si="0">SUM(G8+I8)</f>
        <v>4900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5157</v>
      </c>
      <c r="G9" s="135">
        <v>1037400</v>
      </c>
      <c r="H9" s="136">
        <v>95022</v>
      </c>
      <c r="I9" s="135">
        <v>19029000</v>
      </c>
      <c r="J9" s="20">
        <f t="shared" si="0"/>
        <v>20066400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80</v>
      </c>
      <c r="G10" s="135">
        <v>16000</v>
      </c>
      <c r="H10" s="136">
        <v>536</v>
      </c>
      <c r="I10" s="135">
        <v>107200</v>
      </c>
      <c r="J10" s="20">
        <f t="shared" si="0"/>
        <v>123200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59</v>
      </c>
      <c r="G12" s="135">
        <v>7900</v>
      </c>
      <c r="H12" s="138">
        <v>809</v>
      </c>
      <c r="I12" s="135">
        <v>123500</v>
      </c>
      <c r="J12" s="20">
        <f t="shared" si="0"/>
        <v>131400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167</v>
      </c>
      <c r="G13" s="135">
        <v>33400</v>
      </c>
      <c r="H13" s="136">
        <v>1035</v>
      </c>
      <c r="I13" s="135">
        <v>207000</v>
      </c>
      <c r="J13" s="20">
        <f t="shared" si="0"/>
        <v>240400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37</v>
      </c>
      <c r="G14" s="135">
        <v>3700</v>
      </c>
      <c r="H14" s="136">
        <v>142</v>
      </c>
      <c r="I14" s="135">
        <v>14200</v>
      </c>
      <c r="J14" s="20">
        <f t="shared" si="0"/>
        <v>17900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159</v>
      </c>
      <c r="G15" s="135">
        <v>20800</v>
      </c>
      <c r="H15" s="139">
        <v>6595</v>
      </c>
      <c r="I15" s="135">
        <v>1142300</v>
      </c>
      <c r="J15" s="20">
        <f t="shared" si="0"/>
        <v>1163100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185</v>
      </c>
      <c r="G16" s="135">
        <v>38200</v>
      </c>
      <c r="H16" s="134">
        <v>1778</v>
      </c>
      <c r="I16" s="135">
        <v>358900</v>
      </c>
      <c r="J16" s="20">
        <f t="shared" si="0"/>
        <v>397100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1222</v>
      </c>
      <c r="G17" s="135">
        <v>244400</v>
      </c>
      <c r="H17" s="134">
        <v>19487</v>
      </c>
      <c r="I17" s="135">
        <v>3897400</v>
      </c>
      <c r="J17" s="20">
        <f t="shared" si="0"/>
        <v>4141800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5</v>
      </c>
      <c r="I18" s="135">
        <v>1000</v>
      </c>
      <c r="J18" s="20">
        <f t="shared" si="0"/>
        <v>1400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16</v>
      </c>
      <c r="G19" s="135">
        <v>3200</v>
      </c>
      <c r="H19" s="136">
        <v>1</v>
      </c>
      <c r="I19" s="135">
        <v>200</v>
      </c>
      <c r="J19" s="20">
        <f t="shared" si="0"/>
        <v>3400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36</v>
      </c>
      <c r="G20" s="145">
        <v>7200</v>
      </c>
      <c r="H20" s="136">
        <v>707</v>
      </c>
      <c r="I20" s="145">
        <v>141400</v>
      </c>
      <c r="J20" s="20">
        <f t="shared" si="0"/>
        <v>148600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55</v>
      </c>
      <c r="G21" s="145">
        <v>5500</v>
      </c>
      <c r="H21" s="136">
        <v>241</v>
      </c>
      <c r="I21" s="145">
        <v>24100</v>
      </c>
      <c r="J21" s="20">
        <f t="shared" si="0"/>
        <v>29600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7</v>
      </c>
      <c r="G22" s="145">
        <v>1400</v>
      </c>
      <c r="H22" s="136">
        <v>49</v>
      </c>
      <c r="I22" s="145">
        <v>9800</v>
      </c>
      <c r="J22" s="20">
        <f t="shared" si="0"/>
        <v>11200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2</v>
      </c>
      <c r="G24" s="145">
        <v>400</v>
      </c>
      <c r="H24" s="136">
        <v>45</v>
      </c>
      <c r="I24" s="145">
        <v>9000</v>
      </c>
      <c r="J24" s="20">
        <f t="shared" si="0"/>
        <v>9400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1091</v>
      </c>
      <c r="G25" s="145">
        <v>218200</v>
      </c>
      <c r="H25" s="136">
        <v>19800</v>
      </c>
      <c r="I25" s="145">
        <v>3960000</v>
      </c>
      <c r="J25" s="20">
        <f t="shared" si="0"/>
        <v>4178200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1</v>
      </c>
      <c r="I26" s="145">
        <v>100</v>
      </c>
      <c r="J26" s="20">
        <f t="shared" si="0"/>
        <v>100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131</v>
      </c>
      <c r="I27" s="145">
        <v>13100</v>
      </c>
      <c r="J27" s="20">
        <f t="shared" si="0"/>
        <v>15300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7</v>
      </c>
      <c r="G28" s="145">
        <v>1400</v>
      </c>
      <c r="H28" s="136">
        <v>113</v>
      </c>
      <c r="I28" s="145">
        <v>22600</v>
      </c>
      <c r="J28" s="20">
        <f t="shared" si="0"/>
        <v>24000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152</v>
      </c>
      <c r="G29" s="145">
        <v>30400</v>
      </c>
      <c r="H29" s="136">
        <v>2497</v>
      </c>
      <c r="I29" s="145">
        <v>499400</v>
      </c>
      <c r="J29" s="20">
        <f t="shared" si="0"/>
        <v>529800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6</v>
      </c>
      <c r="G31" s="145">
        <v>1200</v>
      </c>
      <c r="H31" s="136">
        <v>132</v>
      </c>
      <c r="I31" s="145">
        <v>26400</v>
      </c>
      <c r="J31" s="20">
        <f t="shared" si="0"/>
        <v>27600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3</v>
      </c>
      <c r="I32" s="145">
        <v>600</v>
      </c>
      <c r="J32" s="20">
        <f t="shared" si="0"/>
        <v>600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19</v>
      </c>
      <c r="I33" s="145">
        <v>3800</v>
      </c>
      <c r="J33" s="20">
        <f t="shared" si="0"/>
        <v>3800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35</v>
      </c>
      <c r="G34" s="145">
        <v>7000</v>
      </c>
      <c r="H34" s="136">
        <v>328</v>
      </c>
      <c r="I34" s="145">
        <v>65600</v>
      </c>
      <c r="J34" s="20">
        <f t="shared" si="0"/>
        <v>72600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716</v>
      </c>
      <c r="G35" s="145">
        <v>143200</v>
      </c>
      <c r="H35" s="136">
        <v>8790</v>
      </c>
      <c r="I35" s="145">
        <v>1758000</v>
      </c>
      <c r="J35" s="20">
        <f t="shared" si="0"/>
        <v>1901200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11</v>
      </c>
      <c r="G36" s="145">
        <v>2200</v>
      </c>
      <c r="H36" s="136">
        <v>47</v>
      </c>
      <c r="I36" s="145">
        <v>9400</v>
      </c>
      <c r="J36" s="20">
        <f t="shared" si="0"/>
        <v>11600</v>
      </c>
      <c r="K36" s="23"/>
      <c r="M36" s="60"/>
      <c r="N36" s="60"/>
    </row>
    <row r="37" ht="32.25" customHeight="1" spans="1:14" x14ac:dyDescent="0.25">
      <c r="A37" s="49">
        <v>29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2</v>
      </c>
      <c r="G37" s="145">
        <v>400</v>
      </c>
      <c r="H37" s="136">
        <v>17</v>
      </c>
      <c r="I37" s="145">
        <v>3400</v>
      </c>
      <c r="J37" s="20">
        <f t="shared" si="0"/>
        <v>3800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29</v>
      </c>
      <c r="G42" s="70">
        <f>SUM(F42*E42)</f>
        <v>725</v>
      </c>
      <c r="H42" s="68">
        <v>100</v>
      </c>
      <c r="I42" s="25">
        <v>7</v>
      </c>
      <c r="J42" s="71">
        <f>SUM(I42*H42)</f>
        <v>700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134</v>
      </c>
      <c r="G43" s="70">
        <f>SUM(F43*E43)</f>
        <v>6700</v>
      </c>
      <c r="H43" s="168">
        <v>50</v>
      </c>
      <c r="I43" s="75">
        <v>11</v>
      </c>
      <c r="J43" s="70">
        <f>SUM(I43*H43)</f>
        <v>550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N33" sqref="N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2040</v>
      </c>
      <c r="G7" s="135">
        <v>204000</v>
      </c>
      <c r="H7" s="134">
        <v>3802</v>
      </c>
      <c r="I7" s="135">
        <v>380200</v>
      </c>
      <c r="J7" s="20">
        <f>SUM(G7+I7)</f>
        <v>584200</v>
      </c>
      <c r="K7" s="21">
        <f>SUM(J7:J37)/31</f>
        <v>1161345.1612903227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32</v>
      </c>
      <c r="I8" s="135">
        <v>3200</v>
      </c>
      <c r="J8" s="20">
        <f t="shared" ref="J8:J37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5345</v>
      </c>
      <c r="G9" s="135">
        <v>1075300</v>
      </c>
      <c r="H9" s="136">
        <v>90576</v>
      </c>
      <c r="I9" s="135">
        <v>18140400</v>
      </c>
      <c r="J9" s="20">
        <f t="shared" si="0"/>
        <v>19215700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60</v>
      </c>
      <c r="G10" s="135">
        <v>12000</v>
      </c>
      <c r="H10" s="136">
        <v>59</v>
      </c>
      <c r="I10" s="135">
        <v>11800</v>
      </c>
      <c r="J10" s="20">
        <f t="shared" si="0"/>
        <v>23800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470</v>
      </c>
      <c r="I11" s="135">
        <v>65200</v>
      </c>
      <c r="J11" s="20">
        <f t="shared" si="0"/>
        <v>69300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653</v>
      </c>
      <c r="G12" s="135">
        <v>130600</v>
      </c>
      <c r="H12" s="136">
        <v>10928</v>
      </c>
      <c r="I12" s="135">
        <v>2185600</v>
      </c>
      <c r="J12" s="20">
        <f t="shared" si="0"/>
        <v>2316200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62</v>
      </c>
      <c r="I13" s="135">
        <v>6200</v>
      </c>
      <c r="J13" s="20">
        <f t="shared" si="0"/>
        <v>9000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28400</v>
      </c>
      <c r="H14" s="139">
        <v>6645</v>
      </c>
      <c r="I14" s="135">
        <v>1148400</v>
      </c>
      <c r="J14" s="20">
        <f t="shared" si="0"/>
        <v>1176800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103</v>
      </c>
      <c r="G15" s="135">
        <v>21500</v>
      </c>
      <c r="H15" s="134">
        <v>309</v>
      </c>
      <c r="I15" s="135">
        <v>67200</v>
      </c>
      <c r="J15" s="20">
        <f t="shared" si="0"/>
        <v>88700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901</v>
      </c>
      <c r="G16" s="135">
        <v>180200</v>
      </c>
      <c r="H16" s="134">
        <v>17635</v>
      </c>
      <c r="I16" s="135">
        <v>3527000</v>
      </c>
      <c r="J16" s="20">
        <f t="shared" si="0"/>
        <v>3707200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15</v>
      </c>
      <c r="I17" s="135">
        <v>3000</v>
      </c>
      <c r="J17" s="20">
        <f t="shared" si="0"/>
        <v>3200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29</v>
      </c>
      <c r="G18" s="135">
        <v>5800</v>
      </c>
      <c r="H18" s="136">
        <v>3</v>
      </c>
      <c r="I18" s="135">
        <v>600</v>
      </c>
      <c r="J18" s="20">
        <f t="shared" si="0"/>
        <v>6400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70</v>
      </c>
      <c r="G19" s="145">
        <v>14000</v>
      </c>
      <c r="H19" s="136">
        <v>919</v>
      </c>
      <c r="I19" s="145">
        <v>183800</v>
      </c>
      <c r="J19" s="20">
        <f t="shared" si="0"/>
        <v>197800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36</v>
      </c>
      <c r="G20" s="145">
        <v>3600</v>
      </c>
      <c r="H20" s="136">
        <v>197</v>
      </c>
      <c r="I20" s="145">
        <v>19700</v>
      </c>
      <c r="J20" s="20">
        <f t="shared" si="0"/>
        <v>23300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14</v>
      </c>
      <c r="G21" s="145">
        <v>2800</v>
      </c>
      <c r="H21" s="136">
        <v>72</v>
      </c>
      <c r="I21" s="145">
        <v>14400</v>
      </c>
      <c r="J21" s="20">
        <f t="shared" si="0"/>
        <v>17200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59</v>
      </c>
      <c r="I22" s="145">
        <v>11800</v>
      </c>
      <c r="J22" s="20">
        <f t="shared" si="0"/>
        <v>12200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1303</v>
      </c>
      <c r="G23" s="145">
        <v>260600</v>
      </c>
      <c r="H23" s="136">
        <v>24665</v>
      </c>
      <c r="I23" s="145">
        <v>4933000</v>
      </c>
      <c r="J23" s="20">
        <f t="shared" si="0"/>
        <v>5193600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279</v>
      </c>
      <c r="I25" s="145">
        <v>27900</v>
      </c>
      <c r="J25" s="20">
        <f t="shared" si="0"/>
        <v>33200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11</v>
      </c>
      <c r="G26" s="145">
        <v>2200</v>
      </c>
      <c r="H26" s="136">
        <v>210</v>
      </c>
      <c r="I26" s="145">
        <v>42000</v>
      </c>
      <c r="J26" s="20">
        <f t="shared" si="0"/>
        <v>44200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472</v>
      </c>
      <c r="G27" s="145">
        <v>94400</v>
      </c>
      <c r="H27" s="136">
        <v>10339</v>
      </c>
      <c r="I27" s="145">
        <v>2067800</v>
      </c>
      <c r="J27" s="20">
        <f t="shared" si="0"/>
        <v>2162200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1</v>
      </c>
      <c r="G31" s="145">
        <v>200</v>
      </c>
      <c r="H31" s="136">
        <v>13</v>
      </c>
      <c r="I31" s="145">
        <v>2600</v>
      </c>
      <c r="J31" s="20">
        <f t="shared" si="0"/>
        <v>2800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12</v>
      </c>
      <c r="G32" s="145">
        <v>2400</v>
      </c>
      <c r="H32" s="136">
        <v>96</v>
      </c>
      <c r="I32" s="145">
        <v>19200</v>
      </c>
      <c r="J32" s="20">
        <f t="shared" si="0"/>
        <v>21600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166" t="s">
        <v>177</v>
      </c>
      <c r="D33" s="137">
        <v>3091</v>
      </c>
      <c r="E33" s="154">
        <v>200</v>
      </c>
      <c r="F33" s="136">
        <v>165</v>
      </c>
      <c r="G33" s="145">
        <v>33000</v>
      </c>
      <c r="H33" s="136">
        <v>1442</v>
      </c>
      <c r="I33" s="145">
        <v>288400</v>
      </c>
      <c r="J33" s="20">
        <f>SUM(G33+I33)</f>
        <v>321400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332</v>
      </c>
      <c r="G34" s="145">
        <v>66400</v>
      </c>
      <c r="H34" s="136">
        <v>3439</v>
      </c>
      <c r="I34" s="145">
        <v>687800</v>
      </c>
      <c r="J34" s="20">
        <f>SUM(G34+I34)</f>
        <v>754200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3</v>
      </c>
      <c r="G35" s="145">
        <v>600</v>
      </c>
      <c r="H35" s="136">
        <v>52</v>
      </c>
      <c r="I35" s="145">
        <v>10400</v>
      </c>
      <c r="J35" s="20">
        <f>SUM(G35+I35)</f>
        <v>11000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166" t="s">
        <v>177</v>
      </c>
      <c r="D36" s="137">
        <v>3132</v>
      </c>
      <c r="E36" s="154">
        <v>100</v>
      </c>
      <c r="F36" s="136">
        <v>0</v>
      </c>
      <c r="G36" s="145">
        <v>0</v>
      </c>
      <c r="H36" s="136">
        <v>5</v>
      </c>
      <c r="I36" s="145">
        <v>500</v>
      </c>
      <c r="J36" s="20">
        <f t="shared" si="0"/>
        <v>500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1</v>
      </c>
      <c r="G37" s="145">
        <v>200</v>
      </c>
      <c r="H37" s="136">
        <v>6</v>
      </c>
      <c r="I37" s="145">
        <v>1200</v>
      </c>
      <c r="J37" s="20">
        <f t="shared" si="0"/>
        <v>1400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24</v>
      </c>
      <c r="G42" s="70">
        <f>SUM(F42*E42)</f>
        <v>600</v>
      </c>
      <c r="H42" s="68">
        <v>100</v>
      </c>
      <c r="I42" s="25">
        <v>1</v>
      </c>
      <c r="J42" s="71">
        <f>SUM(I42*H42)</f>
        <v>100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100</v>
      </c>
      <c r="G43" s="70">
        <f>SUM(F43*E43)</f>
        <v>5000</v>
      </c>
      <c r="H43" s="168">
        <v>50</v>
      </c>
      <c r="I43" s="75">
        <v>12</v>
      </c>
      <c r="J43" s="70">
        <f>SUM(I43*H43)</f>
        <v>600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52" sqref="I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3953</v>
      </c>
      <c r="I7" s="135">
        <v>395300</v>
      </c>
      <c r="J7" s="20">
        <f>SUM(G7+I7)</f>
        <v>604200</v>
      </c>
      <c r="K7" s="21">
        <f>SUM(J7:J37)/31</f>
        <v>1044351.6129032258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30</v>
      </c>
      <c r="I8" s="135">
        <v>3000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4829</v>
      </c>
      <c r="G9" s="135">
        <v>973600</v>
      </c>
      <c r="H9" s="136">
        <v>96360</v>
      </c>
      <c r="I9" s="135">
        <v>19308300</v>
      </c>
      <c r="J9" s="20">
        <f t="shared" si="0"/>
        <v>20281900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54</v>
      </c>
      <c r="I10" s="135">
        <v>10800</v>
      </c>
      <c r="J10" s="20">
        <f t="shared" si="0"/>
        <v>16000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27</v>
      </c>
      <c r="G11" s="135">
        <v>3100</v>
      </c>
      <c r="H11" s="138">
        <v>302</v>
      </c>
      <c r="I11" s="135">
        <v>40700</v>
      </c>
      <c r="J11" s="20">
        <f t="shared" si="0"/>
        <v>43800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607</v>
      </c>
      <c r="I12" s="135">
        <v>121400</v>
      </c>
      <c r="J12" s="20">
        <f t="shared" si="0"/>
        <v>147200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20</v>
      </c>
      <c r="G13" s="135">
        <v>2000</v>
      </c>
      <c r="H13" s="136">
        <v>161</v>
      </c>
      <c r="I13" s="135">
        <v>16100</v>
      </c>
      <c r="J13" s="20">
        <f t="shared" si="0"/>
        <v>18100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205</v>
      </c>
      <c r="G14" s="135">
        <v>27000</v>
      </c>
      <c r="H14" s="139">
        <v>6592</v>
      </c>
      <c r="I14" s="135">
        <v>1139700</v>
      </c>
      <c r="J14" s="20">
        <f t="shared" si="0"/>
        <v>1166700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155</v>
      </c>
      <c r="G15" s="135">
        <v>31900</v>
      </c>
      <c r="H15" s="134">
        <v>747</v>
      </c>
      <c r="I15" s="135">
        <v>158700</v>
      </c>
      <c r="J15" s="20">
        <f t="shared" si="0"/>
        <v>190600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758</v>
      </c>
      <c r="G16" s="135">
        <v>151600</v>
      </c>
      <c r="H16" s="134">
        <v>12687</v>
      </c>
      <c r="I16" s="135">
        <v>2537400</v>
      </c>
      <c r="J16" s="20">
        <f t="shared" si="0"/>
        <v>2689000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3</v>
      </c>
      <c r="I18" s="135">
        <v>600</v>
      </c>
      <c r="J18" s="20">
        <f t="shared" si="0"/>
        <v>3800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168</v>
      </c>
      <c r="G19" s="145">
        <v>33600</v>
      </c>
      <c r="H19" s="136">
        <v>4387</v>
      </c>
      <c r="I19" s="145">
        <v>877400</v>
      </c>
      <c r="J19" s="20">
        <f t="shared" si="0"/>
        <v>911000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44</v>
      </c>
      <c r="G20" s="145">
        <v>4400</v>
      </c>
      <c r="H20" s="136">
        <v>322</v>
      </c>
      <c r="I20" s="145">
        <v>32200</v>
      </c>
      <c r="J20" s="20">
        <f t="shared" si="0"/>
        <v>36600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12</v>
      </c>
      <c r="G21" s="145">
        <v>2400</v>
      </c>
      <c r="H21" s="136">
        <v>60</v>
      </c>
      <c r="I21" s="145">
        <v>12000</v>
      </c>
      <c r="J21" s="20">
        <f t="shared" si="0"/>
        <v>14400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100</v>
      </c>
      <c r="I22" s="145">
        <v>20000</v>
      </c>
      <c r="J22" s="20">
        <f t="shared" si="0"/>
        <v>20600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936</v>
      </c>
      <c r="G23" s="145">
        <v>187200</v>
      </c>
      <c r="H23" s="136">
        <v>21492</v>
      </c>
      <c r="I23" s="145">
        <v>4298400</v>
      </c>
      <c r="J23" s="20">
        <f t="shared" si="0"/>
        <v>4485600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172</v>
      </c>
      <c r="I25" s="145">
        <v>17200</v>
      </c>
      <c r="J25" s="20">
        <f t="shared" si="0"/>
        <v>20100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7</v>
      </c>
      <c r="G26" s="145">
        <v>1400</v>
      </c>
      <c r="H26" s="136">
        <v>115</v>
      </c>
      <c r="I26" s="145">
        <v>23000</v>
      </c>
      <c r="J26" s="20">
        <f t="shared" si="0"/>
        <v>24400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138</v>
      </c>
      <c r="G27" s="145">
        <v>27600</v>
      </c>
      <c r="H27" s="136">
        <v>2325</v>
      </c>
      <c r="I27" s="145">
        <v>465000</v>
      </c>
      <c r="J27" s="20">
        <f t="shared" si="0"/>
        <v>492600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315</v>
      </c>
      <c r="I29" s="145">
        <v>63000</v>
      </c>
      <c r="J29" s="20">
        <f t="shared" si="0"/>
        <v>67400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20</v>
      </c>
      <c r="G32" s="145">
        <v>4000</v>
      </c>
      <c r="H32" s="136">
        <v>245</v>
      </c>
      <c r="I32" s="145">
        <v>49000</v>
      </c>
      <c r="J32" s="20">
        <f t="shared" si="0"/>
        <v>53000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415</v>
      </c>
      <c r="G33" s="145">
        <v>83000</v>
      </c>
      <c r="H33" s="136">
        <v>4779</v>
      </c>
      <c r="I33" s="145">
        <v>955800</v>
      </c>
      <c r="J33" s="20">
        <f>SUM(G33+I33)</f>
        <v>1038800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2</v>
      </c>
      <c r="G35" s="145">
        <v>400</v>
      </c>
      <c r="H35" s="136">
        <v>62</v>
      </c>
      <c r="I35" s="145">
        <v>12400</v>
      </c>
      <c r="J35" s="20">
        <f>SUM(G35+I35)</f>
        <v>12800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39</v>
      </c>
      <c r="G36" s="145">
        <v>3900</v>
      </c>
      <c r="H36" s="136">
        <v>249</v>
      </c>
      <c r="I36" s="145">
        <v>24900</v>
      </c>
      <c r="J36" s="20">
        <f t="shared" si="0"/>
        <v>28800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4</v>
      </c>
      <c r="G37" s="145">
        <v>800</v>
      </c>
      <c r="H37" s="136">
        <v>8</v>
      </c>
      <c r="I37" s="145">
        <v>1600</v>
      </c>
      <c r="J37" s="20">
        <f t="shared" si="0"/>
        <v>2400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34</v>
      </c>
      <c r="G42" s="70">
        <f>SUM(F42*E42)</f>
        <v>850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94</v>
      </c>
      <c r="G43" s="70">
        <f>SUM(F43*E43)</f>
        <v>4700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workbookViewId="0" zoomScale="100" zoomScaleNormal="100">
      <selection activeCell="N31" sqref="N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2475</v>
      </c>
      <c r="G7" s="135">
        <v>247500</v>
      </c>
      <c r="H7" s="134">
        <v>4049</v>
      </c>
      <c r="I7" s="135">
        <v>404900</v>
      </c>
      <c r="J7" s="20">
        <f>SUM(G7+I7)</f>
        <v>652400</v>
      </c>
      <c r="K7" s="21">
        <f>SUM(J7:J38)/32</f>
        <v>1028203.125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31</v>
      </c>
      <c r="I8" s="135">
        <v>3100</v>
      </c>
      <c r="J8" s="20">
        <f t="shared" ref="J8:J38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5594</v>
      </c>
      <c r="G9" s="135">
        <v>1131400</v>
      </c>
      <c r="H9" s="136">
        <v>93704</v>
      </c>
      <c r="I9" s="135">
        <v>18789400</v>
      </c>
      <c r="J9" s="20">
        <f t="shared" si="0"/>
        <v>19920800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69</v>
      </c>
      <c r="I10" s="135">
        <v>13800</v>
      </c>
      <c r="J10" s="20">
        <f t="shared" si="0"/>
        <v>19800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41</v>
      </c>
      <c r="G11" s="135">
        <v>4400</v>
      </c>
      <c r="H11" s="138">
        <v>346</v>
      </c>
      <c r="I11" s="135">
        <v>45600</v>
      </c>
      <c r="J11" s="20">
        <f t="shared" si="0"/>
        <v>50000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445</v>
      </c>
      <c r="G12" s="135">
        <v>89000</v>
      </c>
      <c r="H12" s="136">
        <v>4699</v>
      </c>
      <c r="I12" s="135">
        <v>939800</v>
      </c>
      <c r="J12" s="20">
        <f t="shared" si="0"/>
        <v>1028800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108</v>
      </c>
      <c r="I13" s="135">
        <v>10800</v>
      </c>
      <c r="J13" s="20">
        <f t="shared" si="0"/>
        <v>13900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28900</v>
      </c>
      <c r="H14" s="139">
        <v>6576</v>
      </c>
      <c r="I14" s="135">
        <v>1167800</v>
      </c>
      <c r="J14" s="20">
        <f t="shared" si="0"/>
        <v>1196700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186</v>
      </c>
      <c r="G15" s="135">
        <v>38400</v>
      </c>
      <c r="H15" s="134">
        <v>596</v>
      </c>
      <c r="I15" s="135">
        <v>136300</v>
      </c>
      <c r="J15" s="20">
        <f t="shared" si="0"/>
        <v>174700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491</v>
      </c>
      <c r="G16" s="135">
        <v>98200</v>
      </c>
      <c r="H16" s="134">
        <v>8696</v>
      </c>
      <c r="I16" s="135">
        <v>1739200</v>
      </c>
      <c r="J16" s="20">
        <f t="shared" si="0"/>
        <v>1837400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19</v>
      </c>
      <c r="G18" s="135">
        <v>3800</v>
      </c>
      <c r="H18" s="136">
        <v>2</v>
      </c>
      <c r="I18" s="135">
        <v>400</v>
      </c>
      <c r="J18" s="20">
        <f t="shared" si="0"/>
        <v>4200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218</v>
      </c>
      <c r="G19" s="145">
        <v>43600</v>
      </c>
      <c r="H19" s="136">
        <v>4006</v>
      </c>
      <c r="I19" s="145">
        <v>801200</v>
      </c>
      <c r="J19" s="20">
        <f t="shared" si="0"/>
        <v>844800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155</v>
      </c>
      <c r="G20" s="145">
        <v>15500</v>
      </c>
      <c r="H20" s="136">
        <v>1029</v>
      </c>
      <c r="I20" s="145">
        <v>102900</v>
      </c>
      <c r="J20" s="20">
        <f t="shared" si="0"/>
        <v>118400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59</v>
      </c>
      <c r="G21" s="145">
        <v>11800</v>
      </c>
      <c r="H21" s="136">
        <v>572</v>
      </c>
      <c r="I21" s="145">
        <v>114400</v>
      </c>
      <c r="J21" s="20">
        <f t="shared" si="0"/>
        <v>126200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49</v>
      </c>
      <c r="I22" s="145">
        <v>9800</v>
      </c>
      <c r="J22" s="20">
        <f t="shared" si="0"/>
        <v>10200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1267</v>
      </c>
      <c r="G23" s="145">
        <v>253400</v>
      </c>
      <c r="H23" s="136">
        <v>29075</v>
      </c>
      <c r="I23" s="145">
        <v>5815000</v>
      </c>
      <c r="J23" s="20">
        <f t="shared" si="0"/>
        <v>6068400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154</v>
      </c>
      <c r="I25" s="145">
        <v>15400</v>
      </c>
      <c r="J25" s="20">
        <f t="shared" si="0"/>
        <v>18300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4</v>
      </c>
      <c r="G26" s="145">
        <v>800</v>
      </c>
      <c r="H26" s="136">
        <v>132</v>
      </c>
      <c r="I26" s="145">
        <v>26400</v>
      </c>
      <c r="J26" s="20">
        <f t="shared" si="0"/>
        <v>27200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98</v>
      </c>
      <c r="G27" s="145">
        <v>19600</v>
      </c>
      <c r="H27" s="136">
        <v>1398</v>
      </c>
      <c r="I27" s="145">
        <v>279600</v>
      </c>
      <c r="J27" s="20">
        <f t="shared" si="0"/>
        <v>299200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25</v>
      </c>
      <c r="G32" s="145">
        <v>5000</v>
      </c>
      <c r="H32" s="136">
        <v>438</v>
      </c>
      <c r="I32" s="145">
        <v>87600</v>
      </c>
      <c r="J32" s="20">
        <f t="shared" si="0"/>
        <v>92600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134</v>
      </c>
      <c r="G33" s="145">
        <v>26800</v>
      </c>
      <c r="H33" s="136">
        <v>1387</v>
      </c>
      <c r="I33" s="145">
        <v>277400</v>
      </c>
      <c r="J33" s="20">
        <f>SUM(G33+I33)</f>
        <v>304200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84</v>
      </c>
      <c r="G35" s="145">
        <v>16800</v>
      </c>
      <c r="H35" s="136">
        <v>74</v>
      </c>
      <c r="I35" s="145">
        <v>14800</v>
      </c>
      <c r="J35" s="20">
        <f>SUM(G35+I35)</f>
        <v>31600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10</v>
      </c>
      <c r="G36" s="145">
        <v>1000</v>
      </c>
      <c r="H36" s="136">
        <v>63</v>
      </c>
      <c r="I36" s="145">
        <v>6300</v>
      </c>
      <c r="J36" s="20">
        <f t="shared" si="0"/>
        <v>7300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10</v>
      </c>
      <c r="G37" s="145">
        <v>2000</v>
      </c>
      <c r="H37" s="136">
        <v>229</v>
      </c>
      <c r="I37" s="145">
        <v>45800</v>
      </c>
      <c r="J37" s="20">
        <f t="shared" si="0"/>
        <v>47800</v>
      </c>
      <c r="K37" s="23"/>
      <c r="M37" s="60"/>
      <c r="N37" s="60"/>
    </row>
    <row r="38" ht="32.25" customHeight="1" spans="1:14" x14ac:dyDescent="0.25">
      <c r="A38" s="49">
        <v>32</v>
      </c>
      <c r="B38" s="187" t="s">
        <v>317</v>
      </c>
      <c r="C38" s="36" t="s">
        <v>318</v>
      </c>
      <c r="D38" s="137">
        <v>3066</v>
      </c>
      <c r="E38" s="154">
        <v>200</v>
      </c>
      <c r="F38" s="136">
        <v>1</v>
      </c>
      <c r="G38" s="145">
        <v>200</v>
      </c>
      <c r="H38" s="136">
        <v>14</v>
      </c>
      <c r="I38" s="145">
        <v>2800</v>
      </c>
      <c r="J38" s="20">
        <f t="shared" si="0"/>
        <v>3000</v>
      </c>
      <c r="K38" s="93"/>
      <c r="M38" s="60"/>
      <c r="N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70"/>
      <c r="H39" s="151"/>
      <c r="I39" s="170"/>
      <c r="J39" s="171"/>
      <c r="K39" s="60"/>
      <c r="M39" s="60"/>
      <c r="N39" s="60"/>
    </row>
    <row r="40" spans="5:14" x14ac:dyDescent="0.25">
      <c r="E40" s="53"/>
      <c r="F40" s="58"/>
      <c r="G40" s="59"/>
      <c r="H40" s="58"/>
      <c r="I40" s="59"/>
      <c r="N40" s="60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2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  <c r="L42" t="s">
        <v>301</v>
      </c>
    </row>
    <row r="43" ht="30" customHeight="1" spans="1:10" x14ac:dyDescent="0.25">
      <c r="A43" s="1">
        <v>1</v>
      </c>
      <c r="B43" s="188" t="s">
        <v>52</v>
      </c>
      <c r="C43" s="66" t="s">
        <v>53</v>
      </c>
      <c r="D43" s="67">
        <v>727</v>
      </c>
      <c r="E43" s="68">
        <v>25</v>
      </c>
      <c r="F43" s="69">
        <v>31</v>
      </c>
      <c r="G43" s="70">
        <f>SUM(F43*E43)</f>
        <v>775</v>
      </c>
      <c r="H43" s="68">
        <v>100</v>
      </c>
      <c r="I43" s="25">
        <v>5</v>
      </c>
      <c r="J43" s="71">
        <f>SUM(I43*H43)</f>
        <v>500</v>
      </c>
    </row>
    <row r="44" ht="26.25" customHeight="1" spans="1:10" x14ac:dyDescent="0.25">
      <c r="A44" s="1">
        <v>2</v>
      </c>
      <c r="B44" s="189" t="s">
        <v>54</v>
      </c>
      <c r="C44" s="95" t="s">
        <v>55</v>
      </c>
      <c r="D44" s="78">
        <v>744</v>
      </c>
      <c r="E44" s="168">
        <v>50</v>
      </c>
      <c r="F44" s="75">
        <v>95</v>
      </c>
      <c r="G44" s="70">
        <f>SUM(F44*E44)</f>
        <v>4750</v>
      </c>
      <c r="H44" s="168">
        <v>50</v>
      </c>
      <c r="I44" s="75">
        <v>3</v>
      </c>
      <c r="J44" s="70">
        <f>SUM(I44*H44)</f>
        <v>150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M42" sqref="M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2782</v>
      </c>
      <c r="G7" s="135">
        <v>278200</v>
      </c>
      <c r="H7" s="134">
        <v>5195</v>
      </c>
      <c r="I7" s="135">
        <v>519500</v>
      </c>
      <c r="J7" s="20">
        <f>SUM(G7+I7)</f>
        <v>797700</v>
      </c>
      <c r="K7" s="21">
        <f>SUM(J7:J36)/30</f>
        <v>1283803.3333333333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33</v>
      </c>
      <c r="I8" s="135">
        <v>3300</v>
      </c>
      <c r="J8" s="20">
        <f t="shared" ref="J8:J36" si="0">SUM(G8+I8)</f>
        <v>5500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5376</v>
      </c>
      <c r="G9" s="135">
        <v>1083900</v>
      </c>
      <c r="H9" s="136">
        <v>103538</v>
      </c>
      <c r="I9" s="135">
        <v>20750500</v>
      </c>
      <c r="J9" s="20">
        <f t="shared" si="0"/>
        <v>21834400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55</v>
      </c>
      <c r="G10" s="135">
        <v>11000</v>
      </c>
      <c r="H10" s="136">
        <v>66</v>
      </c>
      <c r="I10" s="135">
        <v>13200</v>
      </c>
      <c r="J10" s="20">
        <f t="shared" si="0"/>
        <v>24200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13</v>
      </c>
      <c r="G11" s="135">
        <v>1400</v>
      </c>
      <c r="H11" s="138">
        <v>215</v>
      </c>
      <c r="I11" s="135">
        <v>28500</v>
      </c>
      <c r="J11" s="20">
        <f t="shared" si="0"/>
        <v>29900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181</v>
      </c>
      <c r="G12" s="135">
        <v>36200</v>
      </c>
      <c r="H12" s="136">
        <v>1672</v>
      </c>
      <c r="I12" s="135">
        <v>334400</v>
      </c>
      <c r="J12" s="20">
        <f t="shared" si="0"/>
        <v>370600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87</v>
      </c>
      <c r="I13" s="135">
        <v>8700</v>
      </c>
      <c r="J13" s="20">
        <f t="shared" si="0"/>
        <v>11500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210</v>
      </c>
      <c r="G14" s="135">
        <v>28700</v>
      </c>
      <c r="H14" s="139">
        <v>6537</v>
      </c>
      <c r="I14" s="135">
        <v>1164200</v>
      </c>
      <c r="J14" s="20">
        <f t="shared" si="0"/>
        <v>1192900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227</v>
      </c>
      <c r="G15" s="135">
        <v>46000</v>
      </c>
      <c r="H15" s="134">
        <v>1139</v>
      </c>
      <c r="I15" s="135">
        <v>242200</v>
      </c>
      <c r="J15" s="20">
        <f t="shared" si="0"/>
        <v>288200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574</v>
      </c>
      <c r="G16" s="135">
        <v>114800</v>
      </c>
      <c r="H16" s="134">
        <v>10886</v>
      </c>
      <c r="I16" s="135">
        <v>2177200</v>
      </c>
      <c r="J16" s="20">
        <f t="shared" si="0"/>
        <v>2292000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22</v>
      </c>
      <c r="G18" s="135">
        <v>4400</v>
      </c>
      <c r="H18" s="136">
        <v>1</v>
      </c>
      <c r="I18" s="135">
        <v>200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144</v>
      </c>
      <c r="G19" s="145">
        <v>28800</v>
      </c>
      <c r="H19" s="136">
        <v>1643</v>
      </c>
      <c r="I19" s="145">
        <v>328600</v>
      </c>
      <c r="J19" s="20">
        <f t="shared" si="0"/>
        <v>357400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91</v>
      </c>
      <c r="G20" s="145">
        <v>9100</v>
      </c>
      <c r="H20" s="136">
        <v>378</v>
      </c>
      <c r="I20" s="145">
        <v>37800</v>
      </c>
      <c r="J20" s="20">
        <f t="shared" si="0"/>
        <v>46900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252</v>
      </c>
      <c r="I21" s="145">
        <v>50400</v>
      </c>
      <c r="J21" s="20">
        <f t="shared" si="0"/>
        <v>55000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32</v>
      </c>
      <c r="I22" s="145">
        <v>6400</v>
      </c>
      <c r="J22" s="20">
        <f t="shared" si="0"/>
        <v>7000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1631</v>
      </c>
      <c r="G23" s="145">
        <v>326200</v>
      </c>
      <c r="H23" s="136">
        <v>44358</v>
      </c>
      <c r="I23" s="145">
        <v>8871600</v>
      </c>
      <c r="J23" s="20">
        <f t="shared" si="0"/>
        <v>9197800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19</v>
      </c>
      <c r="G25" s="145">
        <v>1900</v>
      </c>
      <c r="H25" s="136">
        <v>103</v>
      </c>
      <c r="I25" s="145">
        <v>10300</v>
      </c>
      <c r="J25" s="20">
        <f t="shared" si="0"/>
        <v>12200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9</v>
      </c>
      <c r="G26" s="145">
        <v>1800</v>
      </c>
      <c r="H26" s="136">
        <v>89</v>
      </c>
      <c r="I26" s="145">
        <v>17800</v>
      </c>
      <c r="J26" s="20">
        <f t="shared" si="0"/>
        <v>19600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181</v>
      </c>
      <c r="G27" s="145">
        <v>36200</v>
      </c>
      <c r="H27" s="136">
        <v>2357</v>
      </c>
      <c r="I27" s="145">
        <v>471400</v>
      </c>
      <c r="J27" s="20">
        <f t="shared" si="0"/>
        <v>507600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54</v>
      </c>
      <c r="I30" s="145">
        <v>10800</v>
      </c>
      <c r="J30" s="20">
        <f t="shared" si="0"/>
        <v>12200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506</v>
      </c>
      <c r="G31" s="145">
        <v>101200</v>
      </c>
      <c r="H31" s="136">
        <v>6007</v>
      </c>
      <c r="I31" s="145">
        <v>1201400</v>
      </c>
      <c r="J31" s="20">
        <f>SUM(G31+I31)</f>
        <v>1302600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310</v>
      </c>
      <c r="C32" s="36" t="s">
        <v>296</v>
      </c>
      <c r="D32" s="137">
        <v>3091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32</v>
      </c>
      <c r="G33" s="145">
        <v>6400</v>
      </c>
      <c r="H33" s="136">
        <v>29</v>
      </c>
      <c r="I33" s="145">
        <v>5800</v>
      </c>
      <c r="J33" s="20">
        <f>SUM(G33+I33)</f>
        <v>12200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3</v>
      </c>
      <c r="G34" s="145">
        <v>300</v>
      </c>
      <c r="H34" s="136">
        <v>15</v>
      </c>
      <c r="I34" s="145">
        <v>1500</v>
      </c>
      <c r="J34" s="20">
        <f t="shared" si="0"/>
        <v>1800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14</v>
      </c>
      <c r="G35" s="145">
        <v>2800</v>
      </c>
      <c r="H35" s="136">
        <v>148</v>
      </c>
      <c r="I35" s="145">
        <v>29600</v>
      </c>
      <c r="J35" s="20">
        <f t="shared" si="0"/>
        <v>32400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317</v>
      </c>
      <c r="C36" s="36" t="s">
        <v>318</v>
      </c>
      <c r="D36" s="137">
        <v>3066</v>
      </c>
      <c r="E36" s="154">
        <v>200</v>
      </c>
      <c r="F36" s="136">
        <v>21</v>
      </c>
      <c r="G36" s="145">
        <v>4200</v>
      </c>
      <c r="H36" s="136">
        <v>467</v>
      </c>
      <c r="I36" s="145">
        <v>93400</v>
      </c>
      <c r="J36" s="20">
        <f t="shared" si="0"/>
        <v>97600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46</v>
      </c>
      <c r="G41" s="70">
        <f>SUM(F41*E41)</f>
        <v>1150</v>
      </c>
      <c r="H41" s="68">
        <v>100</v>
      </c>
      <c r="I41" s="25">
        <v>1</v>
      </c>
      <c r="J41" s="71">
        <f>SUM(I41*H41)</f>
        <v>100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122</v>
      </c>
      <c r="G42" s="70">
        <f>SUM(F42*E42)</f>
        <v>6100</v>
      </c>
      <c r="H42" s="168">
        <v>50</v>
      </c>
      <c r="I42" s="75">
        <v>1</v>
      </c>
      <c r="J42" s="70">
        <f>SUM(I42*H42)</f>
        <v>50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44" sqref="H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1902</v>
      </c>
      <c r="G7" s="135">
        <v>190200</v>
      </c>
      <c r="H7" s="134">
        <v>3367</v>
      </c>
      <c r="I7" s="135">
        <v>336700</v>
      </c>
      <c r="J7" s="20">
        <f>SUM(G7+I7)</f>
        <v>526900</v>
      </c>
      <c r="K7" s="21">
        <f>SUM(J7:J37)/30</f>
        <v>1192843.3333333333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19</v>
      </c>
      <c r="I8" s="135">
        <v>1900</v>
      </c>
      <c r="J8" s="20">
        <f t="shared" ref="J8:J37" si="0">SUM(G8+I8)</f>
        <v>3400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5096</v>
      </c>
      <c r="G9" s="135">
        <v>1024300</v>
      </c>
      <c r="H9" s="136">
        <v>98792</v>
      </c>
      <c r="I9" s="135">
        <v>19781200</v>
      </c>
      <c r="J9" s="20">
        <f t="shared" si="0"/>
        <v>20805500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59</v>
      </c>
      <c r="I10" s="135">
        <v>11800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113</v>
      </c>
      <c r="G11" s="135">
        <v>16700</v>
      </c>
      <c r="H11" s="138">
        <v>1789</v>
      </c>
      <c r="I11" s="135">
        <v>320000</v>
      </c>
      <c r="J11" s="20">
        <f t="shared" si="0"/>
        <v>336700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243</v>
      </c>
      <c r="G12" s="135">
        <v>48600</v>
      </c>
      <c r="H12" s="136">
        <v>2977</v>
      </c>
      <c r="I12" s="135">
        <v>595400</v>
      </c>
      <c r="J12" s="20">
        <f t="shared" si="0"/>
        <v>644000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52</v>
      </c>
      <c r="G13" s="135">
        <v>5200</v>
      </c>
      <c r="H13" s="136">
        <v>359</v>
      </c>
      <c r="I13" s="135">
        <v>35900</v>
      </c>
      <c r="J13" s="20">
        <f t="shared" si="0"/>
        <v>41100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185</v>
      </c>
      <c r="G14" s="135">
        <v>25700</v>
      </c>
      <c r="H14" s="139">
        <v>6482</v>
      </c>
      <c r="I14" s="135">
        <v>1157900</v>
      </c>
      <c r="J14" s="20">
        <f t="shared" si="0"/>
        <v>1183600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28700</v>
      </c>
      <c r="H15" s="134">
        <v>575</v>
      </c>
      <c r="I15" s="135">
        <v>130600</v>
      </c>
      <c r="J15" s="20">
        <f t="shared" si="0"/>
        <v>159300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369</v>
      </c>
      <c r="G16" s="135">
        <v>73800</v>
      </c>
      <c r="H16" s="134">
        <v>6737</v>
      </c>
      <c r="I16" s="135">
        <v>1347400</v>
      </c>
      <c r="J16" s="20">
        <f t="shared" si="0"/>
        <v>1421200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3</v>
      </c>
      <c r="I18" s="135">
        <v>600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</v>
      </c>
      <c r="G19" s="145">
        <v>3200</v>
      </c>
      <c r="H19" s="136">
        <v>59</v>
      </c>
      <c r="I19" s="145">
        <v>11800</v>
      </c>
      <c r="J19" s="20">
        <f t="shared" si="0"/>
        <v>15000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67</v>
      </c>
      <c r="G20" s="145">
        <v>6700</v>
      </c>
      <c r="H20" s="136">
        <v>638</v>
      </c>
      <c r="I20" s="145">
        <v>63800</v>
      </c>
      <c r="J20" s="20">
        <f t="shared" si="0"/>
        <v>70500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165</v>
      </c>
      <c r="I21" s="145">
        <v>33000</v>
      </c>
      <c r="J21" s="20">
        <f t="shared" si="0"/>
        <v>36600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75</v>
      </c>
      <c r="I22" s="145">
        <v>15000</v>
      </c>
      <c r="J22" s="20">
        <f t="shared" si="0"/>
        <v>15400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1869</v>
      </c>
      <c r="G23" s="145">
        <v>373800</v>
      </c>
      <c r="H23" s="136">
        <v>39416</v>
      </c>
      <c r="I23" s="145">
        <v>7883200</v>
      </c>
      <c r="J23" s="20">
        <f t="shared" si="0"/>
        <v>8257000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6</v>
      </c>
      <c r="I24" s="145">
        <v>600</v>
      </c>
      <c r="J24" s="20">
        <f t="shared" si="0"/>
        <v>600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10</v>
      </c>
      <c r="G25" s="145">
        <v>1000</v>
      </c>
      <c r="H25" s="136">
        <v>99</v>
      </c>
      <c r="I25" s="145">
        <v>9900</v>
      </c>
      <c r="J25" s="20">
        <f t="shared" si="0"/>
        <v>10900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10</v>
      </c>
      <c r="G26" s="145">
        <v>2000</v>
      </c>
      <c r="H26" s="136">
        <v>85</v>
      </c>
      <c r="I26" s="145">
        <v>17000</v>
      </c>
      <c r="J26" s="20">
        <f t="shared" si="0"/>
        <v>19000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145</v>
      </c>
      <c r="G27" s="145">
        <v>29000</v>
      </c>
      <c r="H27" s="136">
        <v>1876</v>
      </c>
      <c r="I27" s="145">
        <v>375200</v>
      </c>
      <c r="J27" s="20">
        <f t="shared" si="0"/>
        <v>404200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12</v>
      </c>
      <c r="G30" s="145">
        <v>2400</v>
      </c>
      <c r="H30" s="136">
        <v>74</v>
      </c>
      <c r="I30" s="145">
        <v>14800</v>
      </c>
      <c r="J30" s="20">
        <f t="shared" si="0"/>
        <v>17200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439</v>
      </c>
      <c r="G31" s="145">
        <v>87800</v>
      </c>
      <c r="H31" s="136">
        <v>7972</v>
      </c>
      <c r="I31" s="145">
        <v>1594400</v>
      </c>
      <c r="J31" s="20">
        <f>SUM(G31+I31)</f>
        <v>1682200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19</v>
      </c>
      <c r="I32" s="145">
        <v>3800</v>
      </c>
      <c r="J32" s="20">
        <f>SUM(G32+I32)</f>
        <v>4000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2</v>
      </c>
      <c r="G33" s="145">
        <v>200</v>
      </c>
      <c r="H33" s="136">
        <v>6</v>
      </c>
      <c r="I33" s="145">
        <v>600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23</v>
      </c>
      <c r="G34" s="145">
        <v>4600</v>
      </c>
      <c r="H34" s="136">
        <v>324</v>
      </c>
      <c r="I34" s="145">
        <v>64800</v>
      </c>
      <c r="J34" s="20">
        <f t="shared" si="0"/>
        <v>69400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9</v>
      </c>
      <c r="G35" s="145">
        <v>1800</v>
      </c>
      <c r="H35" s="136">
        <v>150</v>
      </c>
      <c r="I35" s="145">
        <v>30000</v>
      </c>
      <c r="J35" s="20">
        <f t="shared" si="0"/>
        <v>31800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</v>
      </c>
      <c r="G36" s="145">
        <v>200</v>
      </c>
      <c r="H36" s="136">
        <v>11</v>
      </c>
      <c r="I36" s="145">
        <v>2200</v>
      </c>
      <c r="J36" s="20">
        <f t="shared" si="0"/>
        <v>2400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317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24</v>
      </c>
      <c r="I37" s="145">
        <v>4800</v>
      </c>
      <c r="J37" s="20">
        <f t="shared" si="0"/>
        <v>4800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91</v>
      </c>
      <c r="G43" s="70">
        <f>SUM(F43*E43)</f>
        <v>4550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45" sqref="I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1796</v>
      </c>
      <c r="G7" s="135">
        <v>179600</v>
      </c>
      <c r="H7" s="134">
        <v>3229</v>
      </c>
      <c r="I7" s="135">
        <v>322900</v>
      </c>
      <c r="J7" s="20">
        <f>SUM(G7+I7)</f>
        <v>502500</v>
      </c>
      <c r="K7" s="21">
        <f>SUM(J7:J37)/31</f>
        <v>884945.1612903225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29</v>
      </c>
      <c r="I8" s="135">
        <v>2900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4156</v>
      </c>
      <c r="G9" s="135">
        <v>841100</v>
      </c>
      <c r="H9" s="136">
        <v>74942</v>
      </c>
      <c r="I9" s="135">
        <v>15013300</v>
      </c>
      <c r="J9" s="20">
        <f t="shared" si="0"/>
        <v>15854400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40</v>
      </c>
      <c r="G10" s="135">
        <v>8000</v>
      </c>
      <c r="H10" s="136">
        <v>157</v>
      </c>
      <c r="I10" s="135">
        <v>31400</v>
      </c>
      <c r="J10" s="20">
        <f t="shared" si="0"/>
        <v>39400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70</v>
      </c>
      <c r="G11" s="135">
        <v>10400</v>
      </c>
      <c r="H11" s="138">
        <v>1584</v>
      </c>
      <c r="I11" s="135">
        <v>290400</v>
      </c>
      <c r="J11" s="20">
        <f t="shared" si="0"/>
        <v>300800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192</v>
      </c>
      <c r="G12" s="135">
        <v>38400</v>
      </c>
      <c r="H12" s="136">
        <v>1708</v>
      </c>
      <c r="I12" s="135">
        <v>341600</v>
      </c>
      <c r="J12" s="20">
        <f t="shared" si="0"/>
        <v>380000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29</v>
      </c>
      <c r="G13" s="135">
        <v>2900</v>
      </c>
      <c r="H13" s="136">
        <v>94</v>
      </c>
      <c r="I13" s="135">
        <v>9400</v>
      </c>
      <c r="J13" s="20">
        <f t="shared" si="0"/>
        <v>12300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24800</v>
      </c>
      <c r="H14" s="139">
        <v>6416</v>
      </c>
      <c r="I14" s="135">
        <v>1146100</v>
      </c>
      <c r="J14" s="20">
        <f t="shared" si="0"/>
        <v>1170900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142</v>
      </c>
      <c r="G15" s="135">
        <v>29300</v>
      </c>
      <c r="H15" s="134">
        <v>412</v>
      </c>
      <c r="I15" s="135">
        <v>98000</v>
      </c>
      <c r="J15" s="20">
        <f t="shared" si="0"/>
        <v>127300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567</v>
      </c>
      <c r="G16" s="135">
        <v>113400</v>
      </c>
      <c r="H16" s="134">
        <v>11266</v>
      </c>
      <c r="I16" s="135">
        <v>2253200</v>
      </c>
      <c r="J16" s="20">
        <f t="shared" si="0"/>
        <v>2366600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15</v>
      </c>
      <c r="G18" s="135">
        <v>3000</v>
      </c>
      <c r="H18" s="136">
        <v>1</v>
      </c>
      <c r="I18" s="135">
        <v>200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</v>
      </c>
      <c r="G19" s="145">
        <v>600</v>
      </c>
      <c r="H19" s="136">
        <v>22</v>
      </c>
      <c r="I19" s="145">
        <v>4400</v>
      </c>
      <c r="J19" s="20">
        <f t="shared" si="0"/>
        <v>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103</v>
      </c>
      <c r="G20" s="145">
        <v>10300</v>
      </c>
      <c r="H20" s="136">
        <v>624</v>
      </c>
      <c r="I20" s="145">
        <v>62400</v>
      </c>
      <c r="J20" s="20">
        <f t="shared" si="0"/>
        <v>72700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83</v>
      </c>
      <c r="I21" s="145">
        <v>16600</v>
      </c>
      <c r="J21" s="20">
        <f t="shared" si="0"/>
        <v>20600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135</v>
      </c>
      <c r="I22" s="145">
        <v>27000</v>
      </c>
      <c r="J22" s="20">
        <f t="shared" si="0"/>
        <v>27600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1071</v>
      </c>
      <c r="G23" s="145">
        <v>214200</v>
      </c>
      <c r="H23" s="136">
        <v>20612</v>
      </c>
      <c r="I23" s="145">
        <v>4122400</v>
      </c>
      <c r="J23" s="20">
        <f t="shared" si="0"/>
        <v>4336600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11</v>
      </c>
      <c r="G25" s="145">
        <v>1100</v>
      </c>
      <c r="H25" s="136">
        <v>124</v>
      </c>
      <c r="I25" s="145">
        <v>12400</v>
      </c>
      <c r="J25" s="20">
        <f t="shared" si="0"/>
        <v>13500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24</v>
      </c>
      <c r="I26" s="145">
        <v>4800</v>
      </c>
      <c r="J26" s="20">
        <f t="shared" si="0"/>
        <v>5200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165</v>
      </c>
      <c r="G27" s="145">
        <v>33000</v>
      </c>
      <c r="H27" s="136">
        <v>3253</v>
      </c>
      <c r="I27" s="145">
        <v>650600</v>
      </c>
      <c r="J27" s="20">
        <f t="shared" si="0"/>
        <v>683600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2</v>
      </c>
      <c r="G28" s="145">
        <v>400</v>
      </c>
      <c r="H28" s="136">
        <v>10</v>
      </c>
      <c r="I28" s="145">
        <v>2000</v>
      </c>
      <c r="J28" s="20">
        <f t="shared" si="0"/>
        <v>2400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31</v>
      </c>
      <c r="I30" s="145">
        <v>6200</v>
      </c>
      <c r="J30" s="20">
        <f t="shared" si="0"/>
        <v>7600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443</v>
      </c>
      <c r="G31" s="145">
        <v>88600</v>
      </c>
      <c r="H31" s="136">
        <v>4849</v>
      </c>
      <c r="I31" s="145">
        <v>969800</v>
      </c>
      <c r="J31" s="20">
        <f>SUM(G31+I31)</f>
        <v>1058400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27</v>
      </c>
      <c r="I32" s="145">
        <v>5400</v>
      </c>
      <c r="J32" s="20">
        <f>SUM(G32+I32)</f>
        <v>5600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0</v>
      </c>
      <c r="G33" s="145">
        <v>0</v>
      </c>
      <c r="H33" s="136">
        <v>4</v>
      </c>
      <c r="I33" s="145">
        <v>400</v>
      </c>
      <c r="J33" s="20">
        <f t="shared" si="0"/>
        <v>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0</v>
      </c>
      <c r="G34" s="145">
        <v>0</v>
      </c>
      <c r="H34" s="136">
        <v>125</v>
      </c>
      <c r="I34" s="145">
        <v>25000</v>
      </c>
      <c r="J34" s="20">
        <f t="shared" si="0"/>
        <v>25000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10</v>
      </c>
      <c r="G35" s="145">
        <v>2000</v>
      </c>
      <c r="H35" s="136">
        <v>1620</v>
      </c>
      <c r="I35" s="145">
        <v>324000</v>
      </c>
      <c r="J35" s="20">
        <f t="shared" si="0"/>
        <v>326000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18</v>
      </c>
      <c r="G36" s="145">
        <v>3600</v>
      </c>
      <c r="H36" s="136">
        <v>382</v>
      </c>
      <c r="I36" s="145">
        <v>76400</v>
      </c>
      <c r="J36" s="20">
        <f t="shared" si="0"/>
        <v>80000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5</v>
      </c>
      <c r="I37" s="145">
        <v>1000</v>
      </c>
      <c r="J37" s="20">
        <f t="shared" si="0"/>
        <v>1000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136</v>
      </c>
      <c r="G43" s="70">
        <f>SUM(F43*E43)</f>
        <v>6800</v>
      </c>
      <c r="H43" s="168">
        <v>50</v>
      </c>
      <c r="I43" s="75">
        <v>3</v>
      </c>
      <c r="J43" s="70">
        <f>SUM(I43*H43)</f>
        <v>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I46" sqref="I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1814</v>
      </c>
      <c r="G7" s="135">
        <v>181400</v>
      </c>
      <c r="H7" s="134">
        <v>2516</v>
      </c>
      <c r="I7" s="135">
        <v>251600</v>
      </c>
      <c r="J7" s="20">
        <f>SUM(G7+I7)</f>
        <v>433000</v>
      </c>
      <c r="K7" s="21">
        <f>SUM(J7:J39)/32</f>
        <v>1125681.25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24</v>
      </c>
      <c r="I8" s="135">
        <v>2400</v>
      </c>
      <c r="J8" s="20">
        <f t="shared" ref="J8:J39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5870</v>
      </c>
      <c r="G9" s="135">
        <v>1199500</v>
      </c>
      <c r="H9" s="136">
        <v>102850</v>
      </c>
      <c r="I9" s="135">
        <v>20593100</v>
      </c>
      <c r="J9" s="20">
        <f t="shared" si="0"/>
        <v>21792600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38</v>
      </c>
      <c r="G10" s="135">
        <v>7600</v>
      </c>
      <c r="H10" s="136">
        <v>58</v>
      </c>
      <c r="I10" s="135">
        <v>11600</v>
      </c>
      <c r="J10" s="20">
        <f t="shared" si="0"/>
        <v>19200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40</v>
      </c>
      <c r="G11" s="135">
        <v>4800</v>
      </c>
      <c r="H11" s="138">
        <v>893</v>
      </c>
      <c r="I11" s="135">
        <v>128400</v>
      </c>
      <c r="J11" s="20">
        <f t="shared" si="0"/>
        <v>133200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209</v>
      </c>
      <c r="G12" s="135">
        <v>41800</v>
      </c>
      <c r="H12" s="136">
        <v>1684</v>
      </c>
      <c r="I12" s="135">
        <v>336800</v>
      </c>
      <c r="J12" s="20">
        <f t="shared" si="0"/>
        <v>378600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36</v>
      </c>
      <c r="G13" s="135">
        <v>3600</v>
      </c>
      <c r="H13" s="136">
        <v>207</v>
      </c>
      <c r="I13" s="135">
        <v>20700</v>
      </c>
      <c r="J13" s="20">
        <f t="shared" si="0"/>
        <v>24300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180</v>
      </c>
      <c r="G14" s="135">
        <v>24800</v>
      </c>
      <c r="H14" s="139">
        <v>6319</v>
      </c>
      <c r="I14" s="135">
        <v>1127300</v>
      </c>
      <c r="J14" s="20">
        <f t="shared" si="0"/>
        <v>1152100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179</v>
      </c>
      <c r="G15" s="135">
        <v>36100</v>
      </c>
      <c r="H15" s="134">
        <v>715</v>
      </c>
      <c r="I15" s="135">
        <v>152900</v>
      </c>
      <c r="J15" s="20">
        <f t="shared" si="0"/>
        <v>189000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432</v>
      </c>
      <c r="G16" s="135">
        <v>86400</v>
      </c>
      <c r="H16" s="134">
        <v>7246</v>
      </c>
      <c r="I16" s="135">
        <v>1449200</v>
      </c>
      <c r="J16" s="20">
        <f t="shared" si="0"/>
        <v>1535600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2</v>
      </c>
      <c r="I18" s="135">
        <v>400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5</v>
      </c>
      <c r="G19" s="145">
        <v>1000</v>
      </c>
      <c r="H19" s="136">
        <v>34</v>
      </c>
      <c r="I19" s="145">
        <v>6800</v>
      </c>
      <c r="J19" s="20">
        <f t="shared" si="0"/>
        <v>7800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>
        <v>5</v>
      </c>
      <c r="G20" s="145">
        <v>1000</v>
      </c>
      <c r="H20" s="136">
        <v>34</v>
      </c>
      <c r="I20" s="145">
        <v>6800</v>
      </c>
      <c r="J20" s="20">
        <f t="shared" si="0"/>
        <v>7800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75</v>
      </c>
      <c r="G21" s="145">
        <v>7500</v>
      </c>
      <c r="H21" s="136">
        <v>280</v>
      </c>
      <c r="I21" s="145">
        <v>28000</v>
      </c>
      <c r="J21" s="20">
        <f t="shared" si="0"/>
        <v>35500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153</v>
      </c>
      <c r="I22" s="145">
        <v>30600</v>
      </c>
      <c r="J22" s="20">
        <f t="shared" si="0"/>
        <v>34000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3</v>
      </c>
      <c r="G23" s="145">
        <v>600</v>
      </c>
      <c r="H23" s="136">
        <v>42</v>
      </c>
      <c r="I23" s="145">
        <v>8400</v>
      </c>
      <c r="J23" s="20">
        <f t="shared" si="0"/>
        <v>9000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1489</v>
      </c>
      <c r="G24" s="145">
        <v>297800</v>
      </c>
      <c r="H24" s="136">
        <v>32682</v>
      </c>
      <c r="I24" s="145">
        <v>6536400</v>
      </c>
      <c r="J24" s="20">
        <f t="shared" si="0"/>
        <v>6834200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28</v>
      </c>
      <c r="G26" s="145">
        <v>2800</v>
      </c>
      <c r="H26" s="136">
        <v>90</v>
      </c>
      <c r="I26" s="145">
        <v>9000</v>
      </c>
      <c r="J26" s="20">
        <f t="shared" si="0"/>
        <v>11800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81</v>
      </c>
      <c r="I27" s="145">
        <v>16200</v>
      </c>
      <c r="J27" s="20">
        <f t="shared" si="0"/>
        <v>17200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139</v>
      </c>
      <c r="G28" s="145">
        <v>27800</v>
      </c>
      <c r="H28" s="136">
        <v>2023</v>
      </c>
      <c r="I28" s="145">
        <v>404600</v>
      </c>
      <c r="J28" s="20">
        <f t="shared" si="0"/>
        <v>432400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957</v>
      </c>
      <c r="I29" s="145">
        <v>191400</v>
      </c>
      <c r="J29" s="20">
        <f t="shared" si="0"/>
        <v>195800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290</v>
      </c>
      <c r="C30" s="36" t="s">
        <v>291</v>
      </c>
      <c r="D30" s="137">
        <v>3019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292</v>
      </c>
      <c r="C31" s="190" t="s">
        <v>295</v>
      </c>
      <c r="D31" s="137">
        <v>3051</v>
      </c>
      <c r="E31" s="154">
        <v>200</v>
      </c>
      <c r="F31" s="136">
        <v>114</v>
      </c>
      <c r="G31" s="145">
        <v>22800</v>
      </c>
      <c r="H31" s="136">
        <v>2314</v>
      </c>
      <c r="I31" s="145">
        <v>462800</v>
      </c>
      <c r="J31" s="20">
        <f t="shared" si="0"/>
        <v>485600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309</v>
      </c>
      <c r="C32" s="36" t="s">
        <v>313</v>
      </c>
      <c r="D32" s="137">
        <v>3091</v>
      </c>
      <c r="E32" s="154">
        <v>200</v>
      </c>
      <c r="F32" s="136">
        <v>160</v>
      </c>
      <c r="G32" s="145">
        <v>32000</v>
      </c>
      <c r="H32" s="136">
        <v>1917</v>
      </c>
      <c r="I32" s="145">
        <v>383400</v>
      </c>
      <c r="J32" s="20">
        <f>SUM(G32+I32)</f>
        <v>415400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2</v>
      </c>
      <c r="G33" s="145">
        <v>400</v>
      </c>
      <c r="H33" s="136">
        <v>19</v>
      </c>
      <c r="I33" s="145">
        <v>3800</v>
      </c>
      <c r="J33" s="20">
        <f>SUM(G33+I33)</f>
        <v>4200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1</v>
      </c>
      <c r="G34" s="145">
        <v>100</v>
      </c>
      <c r="H34" s="136">
        <v>47</v>
      </c>
      <c r="I34" s="145">
        <v>4700</v>
      </c>
      <c r="J34" s="20">
        <f t="shared" si="0"/>
        <v>4800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0</v>
      </c>
      <c r="G35" s="145">
        <v>0</v>
      </c>
      <c r="H35" s="136">
        <v>12</v>
      </c>
      <c r="I35" s="145">
        <v>2400</v>
      </c>
      <c r="J35" s="20">
        <f t="shared" si="0"/>
        <v>2400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321</v>
      </c>
      <c r="C36" s="36" t="s">
        <v>322</v>
      </c>
      <c r="D36" s="137">
        <v>3027</v>
      </c>
      <c r="E36" s="154">
        <v>200</v>
      </c>
      <c r="F36" s="136">
        <v>104</v>
      </c>
      <c r="G36" s="145">
        <v>20800</v>
      </c>
      <c r="H36" s="136">
        <v>9129</v>
      </c>
      <c r="I36" s="145">
        <v>1825800</v>
      </c>
      <c r="J36" s="20">
        <f t="shared" si="0"/>
        <v>1846600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323</v>
      </c>
      <c r="C37" s="36" t="s">
        <v>328</v>
      </c>
      <c r="D37" s="137">
        <v>3059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325</v>
      </c>
      <c r="C38" s="36" t="s">
        <v>318</v>
      </c>
      <c r="D38" s="137">
        <v>3066</v>
      </c>
      <c r="E38" s="154">
        <v>200</v>
      </c>
      <c r="F38" s="136">
        <v>0</v>
      </c>
      <c r="G38" s="145">
        <v>0</v>
      </c>
      <c r="H38" s="136">
        <v>39</v>
      </c>
      <c r="I38" s="145">
        <v>7800</v>
      </c>
      <c r="J38" s="20">
        <f t="shared" si="0"/>
        <v>7800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329</v>
      </c>
      <c r="C39" s="166" t="s">
        <v>177</v>
      </c>
      <c r="D39" s="137">
        <v>3008</v>
      </c>
      <c r="E39" s="154">
        <v>200</v>
      </c>
      <c r="F39" s="136">
        <v>1</v>
      </c>
      <c r="G39" s="145">
        <v>100</v>
      </c>
      <c r="H39" s="136">
        <v>38</v>
      </c>
      <c r="I39" s="145">
        <v>3800</v>
      </c>
      <c r="J39" s="20">
        <f t="shared" si="0"/>
        <v>3900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31</v>
      </c>
      <c r="G44" s="70">
        <f>SUM(F44*E44)</f>
        <v>775</v>
      </c>
      <c r="H44" s="68">
        <v>100</v>
      </c>
      <c r="I44" s="25">
        <v>1</v>
      </c>
      <c r="J44" s="71">
        <f>SUM(I44*H44)</f>
        <v>100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134</v>
      </c>
      <c r="G45" s="70">
        <f>SUM(F45*E45)</f>
        <v>6700</v>
      </c>
      <c r="H45" s="168">
        <v>50</v>
      </c>
      <c r="I45" s="75">
        <v>4</v>
      </c>
      <c r="J45" s="70">
        <f>SUM(I45*H45)</f>
        <v>200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F49" sqref="F4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1487</v>
      </c>
      <c r="G7" s="135">
        <v>148700</v>
      </c>
      <c r="H7" s="134">
        <v>2375</v>
      </c>
      <c r="I7" s="135">
        <v>237500</v>
      </c>
      <c r="J7" s="20">
        <f>SUM(G7+I7)</f>
        <v>386200</v>
      </c>
      <c r="K7" s="21">
        <f>SUM(J7:J39)/32</f>
        <v>1292559.375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29</v>
      </c>
      <c r="I8" s="135">
        <v>2900</v>
      </c>
      <c r="J8" s="20">
        <f t="shared" ref="J8:J39" si="0">SUM(G8+I8)</f>
        <v>5300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5227</v>
      </c>
      <c r="G9" s="135">
        <v>1049900</v>
      </c>
      <c r="H9" s="136">
        <v>107312</v>
      </c>
      <c r="I9" s="135">
        <v>21483700</v>
      </c>
      <c r="J9" s="20">
        <f t="shared" si="0"/>
        <v>22533600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36</v>
      </c>
      <c r="I10" s="135">
        <v>7200</v>
      </c>
      <c r="J10" s="20">
        <f t="shared" si="0"/>
        <v>13200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703</v>
      </c>
      <c r="I11" s="135">
        <v>109300</v>
      </c>
      <c r="J11" s="20">
        <f t="shared" si="0"/>
        <v>113400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383</v>
      </c>
      <c r="G12" s="135">
        <v>76600</v>
      </c>
      <c r="H12" s="136">
        <v>4787</v>
      </c>
      <c r="I12" s="135">
        <v>957400</v>
      </c>
      <c r="J12" s="20">
        <f t="shared" si="0"/>
        <v>1034000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223</v>
      </c>
      <c r="I13" s="135">
        <v>22300</v>
      </c>
      <c r="J13" s="20">
        <f t="shared" si="0"/>
        <v>25800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171</v>
      </c>
      <c r="G14" s="135">
        <v>23700</v>
      </c>
      <c r="H14" s="139">
        <v>6245</v>
      </c>
      <c r="I14" s="135">
        <v>1115000</v>
      </c>
      <c r="J14" s="20">
        <f t="shared" si="0"/>
        <v>1138700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27800</v>
      </c>
      <c r="H15" s="134">
        <v>1102</v>
      </c>
      <c r="I15" s="135">
        <v>228500</v>
      </c>
      <c r="J15" s="20">
        <f t="shared" si="0"/>
        <v>256300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492</v>
      </c>
      <c r="G16" s="135">
        <v>98700</v>
      </c>
      <c r="H16" s="134">
        <v>6562</v>
      </c>
      <c r="I16" s="135">
        <v>1312700</v>
      </c>
      <c r="J16" s="20">
        <f t="shared" si="0"/>
        <v>1411400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9</v>
      </c>
      <c r="G18" s="135">
        <v>1800</v>
      </c>
      <c r="H18" s="136">
        <v>1</v>
      </c>
      <c r="I18" s="135">
        <v>200</v>
      </c>
      <c r="J18" s="20">
        <f t="shared" si="0"/>
        <v>2000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</v>
      </c>
      <c r="G19" s="145">
        <v>200</v>
      </c>
      <c r="H19" s="136">
        <v>22</v>
      </c>
      <c r="I19" s="145">
        <v>4400</v>
      </c>
      <c r="J19" s="20">
        <f t="shared" si="0"/>
        <v>4600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/>
      <c r="G20" s="145"/>
      <c r="H20" s="136"/>
      <c r="I20" s="145"/>
      <c r="J20" s="20">
        <f t="shared" si="0"/>
        <v>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73</v>
      </c>
      <c r="G21" s="145">
        <v>7300</v>
      </c>
      <c r="H21" s="136">
        <v>179</v>
      </c>
      <c r="I21" s="145">
        <v>17900</v>
      </c>
      <c r="J21" s="20">
        <f t="shared" si="0"/>
        <v>25200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10</v>
      </c>
      <c r="G22" s="145">
        <v>2000</v>
      </c>
      <c r="H22" s="136">
        <v>72</v>
      </c>
      <c r="I22" s="145">
        <v>14400</v>
      </c>
      <c r="J22" s="20">
        <f t="shared" si="0"/>
        <v>16400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8</v>
      </c>
      <c r="G23" s="145">
        <v>1600</v>
      </c>
      <c r="H23" s="136">
        <v>161</v>
      </c>
      <c r="I23" s="145">
        <v>32200</v>
      </c>
      <c r="J23" s="20">
        <f t="shared" si="0"/>
        <v>33800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1108</v>
      </c>
      <c r="G24" s="145">
        <v>221600</v>
      </c>
      <c r="H24" s="136">
        <v>24212</v>
      </c>
      <c r="I24" s="145">
        <v>4842400</v>
      </c>
      <c r="J24" s="20">
        <f t="shared" si="0"/>
        <v>5064000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14</v>
      </c>
      <c r="G26" s="145">
        <v>1400</v>
      </c>
      <c r="H26" s="136">
        <v>105</v>
      </c>
      <c r="I26" s="145">
        <v>10500</v>
      </c>
      <c r="J26" s="20">
        <f t="shared" si="0"/>
        <v>11900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8</v>
      </c>
      <c r="G27" s="145">
        <v>1600</v>
      </c>
      <c r="H27" s="136">
        <v>18</v>
      </c>
      <c r="I27" s="145">
        <v>3600</v>
      </c>
      <c r="J27" s="20">
        <f t="shared" si="0"/>
        <v>5200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514</v>
      </c>
      <c r="I28" s="145">
        <v>102800</v>
      </c>
      <c r="J28" s="20">
        <f t="shared" si="0"/>
        <v>114800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2</v>
      </c>
      <c r="I29" s="145">
        <v>400</v>
      </c>
      <c r="J29" s="20">
        <f t="shared" si="0"/>
        <v>400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24</v>
      </c>
      <c r="G30" s="145">
        <v>4800</v>
      </c>
      <c r="H30" s="136">
        <v>416</v>
      </c>
      <c r="I30" s="145">
        <v>83200</v>
      </c>
      <c r="J30" s="20">
        <f t="shared" si="0"/>
        <v>88000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2065</v>
      </c>
      <c r="G31" s="145">
        <v>413000</v>
      </c>
      <c r="H31" s="136">
        <v>42690</v>
      </c>
      <c r="I31" s="145">
        <v>8538000</v>
      </c>
      <c r="J31" s="20">
        <f>SUM(G31+I31)</f>
        <v>8951000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49</v>
      </c>
      <c r="I32" s="145">
        <v>9800</v>
      </c>
      <c r="J32" s="20">
        <f>SUM(G32+I32)</f>
        <v>10000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1</v>
      </c>
      <c r="G33" s="145">
        <v>100</v>
      </c>
      <c r="H33" s="136">
        <v>299</v>
      </c>
      <c r="I33" s="145">
        <v>29900</v>
      </c>
      <c r="J33" s="20">
        <f t="shared" si="0"/>
        <v>30000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1</v>
      </c>
      <c r="G34" s="145">
        <v>200</v>
      </c>
      <c r="H34" s="136">
        <v>306</v>
      </c>
      <c r="I34" s="145">
        <v>61200</v>
      </c>
      <c r="J34" s="20">
        <f t="shared" si="0"/>
        <v>61400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19</v>
      </c>
      <c r="G35" s="145">
        <v>3800</v>
      </c>
      <c r="H35" s="136">
        <v>85</v>
      </c>
      <c r="I35" s="145">
        <v>17000</v>
      </c>
      <c r="J35" s="20">
        <f t="shared" si="0"/>
        <v>20800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323</v>
      </c>
      <c r="C36" s="36" t="s">
        <v>328</v>
      </c>
      <c r="D36" s="137">
        <v>3059</v>
      </c>
      <c r="E36" s="154">
        <v>200</v>
      </c>
      <c r="F36" s="136">
        <v>0</v>
      </c>
      <c r="G36" s="145">
        <v>0</v>
      </c>
      <c r="H36" s="136">
        <v>7</v>
      </c>
      <c r="I36" s="145">
        <v>1400</v>
      </c>
      <c r="J36" s="20">
        <f t="shared" si="0"/>
        <v>1400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8</v>
      </c>
      <c r="I37" s="145">
        <v>1600</v>
      </c>
      <c r="J37" s="20">
        <f t="shared" si="0"/>
        <v>1600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329</v>
      </c>
      <c r="C38" s="166" t="s">
        <v>177</v>
      </c>
      <c r="D38" s="137">
        <v>3008</v>
      </c>
      <c r="E38" s="154">
        <v>200</v>
      </c>
      <c r="F38" s="136">
        <v>1</v>
      </c>
      <c r="G38" s="145">
        <v>100</v>
      </c>
      <c r="H38" s="136">
        <v>7</v>
      </c>
      <c r="I38" s="145">
        <v>700</v>
      </c>
      <c r="J38" s="20">
        <f t="shared" si="0"/>
        <v>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331</v>
      </c>
      <c r="C39" s="166" t="s">
        <v>177</v>
      </c>
      <c r="D39" s="137">
        <v>3855</v>
      </c>
      <c r="E39" s="154">
        <v>200</v>
      </c>
      <c r="F39" s="136">
        <v>1</v>
      </c>
      <c r="G39" s="145">
        <v>200</v>
      </c>
      <c r="H39" s="136">
        <v>1</v>
      </c>
      <c r="I39" s="145">
        <v>200</v>
      </c>
      <c r="J39" s="20">
        <f t="shared" si="0"/>
        <v>400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32</v>
      </c>
      <c r="G44" s="70">
        <f>SUM(F44*E44)</f>
        <v>800</v>
      </c>
      <c r="H44" s="68">
        <v>100</v>
      </c>
      <c r="I44" s="25">
        <v>2</v>
      </c>
      <c r="J44" s="71">
        <f>SUM(I44*H44)</f>
        <v>200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101</v>
      </c>
      <c r="G45" s="70">
        <f>SUM(F45*E45)</f>
        <v>5050</v>
      </c>
      <c r="H45" s="168">
        <v>50</v>
      </c>
      <c r="I45" s="75">
        <v>3</v>
      </c>
      <c r="J45" s="70">
        <f>SUM(I45*H45)</f>
        <v>150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6" sqref="M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1407</v>
      </c>
      <c r="G7" s="135">
        <v>140700</v>
      </c>
      <c r="H7" s="134">
        <v>2283</v>
      </c>
      <c r="I7" s="135">
        <v>228300</v>
      </c>
      <c r="J7" s="20">
        <f>SUM(G7+I7)</f>
        <v>369000</v>
      </c>
      <c r="K7" s="21">
        <f>SUM(J7:J37)/31</f>
        <v>1253138.7096774194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22</v>
      </c>
      <c r="I8" s="135">
        <v>2200</v>
      </c>
      <c r="J8" s="20">
        <f t="shared" ref="J8:J37" si="0">SUM(G8+I8)</f>
        <v>3600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5301</v>
      </c>
      <c r="G9" s="135">
        <v>1067100</v>
      </c>
      <c r="H9" s="136">
        <v>103855</v>
      </c>
      <c r="I9" s="135">
        <v>20794700</v>
      </c>
      <c r="J9" s="20">
        <f t="shared" si="0"/>
        <v>21861800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15</v>
      </c>
      <c r="G10" s="135">
        <v>3000</v>
      </c>
      <c r="H10" s="136">
        <v>47</v>
      </c>
      <c r="I10" s="135">
        <v>9400</v>
      </c>
      <c r="J10" s="20">
        <f t="shared" si="0"/>
        <v>12400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42</v>
      </c>
      <c r="G11" s="135">
        <v>4700</v>
      </c>
      <c r="H11" s="138">
        <v>958</v>
      </c>
      <c r="I11" s="135">
        <v>120100</v>
      </c>
      <c r="J11" s="20">
        <f t="shared" si="0"/>
        <v>124800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133</v>
      </c>
      <c r="G12" s="135">
        <v>26600</v>
      </c>
      <c r="H12" s="136">
        <v>781</v>
      </c>
      <c r="I12" s="135">
        <v>156200</v>
      </c>
      <c r="J12" s="20">
        <f t="shared" si="0"/>
        <v>182800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122</v>
      </c>
      <c r="I13" s="135">
        <v>12200</v>
      </c>
      <c r="J13" s="20">
        <f t="shared" si="0"/>
        <v>15300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24600</v>
      </c>
      <c r="H14" s="139">
        <v>6188</v>
      </c>
      <c r="I14" s="135">
        <v>1105100</v>
      </c>
      <c r="J14" s="20">
        <f t="shared" si="0"/>
        <v>1129700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316</v>
      </c>
      <c r="G15" s="135">
        <v>63200</v>
      </c>
      <c r="H15" s="134">
        <v>4695</v>
      </c>
      <c r="I15" s="135">
        <v>945300</v>
      </c>
      <c r="J15" s="20">
        <f t="shared" si="0"/>
        <v>1008500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578</v>
      </c>
      <c r="G16" s="135">
        <v>116300</v>
      </c>
      <c r="H16" s="134">
        <v>6994</v>
      </c>
      <c r="I16" s="135">
        <v>1399100</v>
      </c>
      <c r="J16" s="20">
        <f t="shared" si="0"/>
        <v>1515400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13</v>
      </c>
      <c r="G17" s="135">
        <v>2600</v>
      </c>
      <c r="H17" s="136">
        <v>3</v>
      </c>
      <c r="I17" s="135">
        <v>600</v>
      </c>
      <c r="J17" s="20">
        <f t="shared" si="0"/>
        <v>3200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45</v>
      </c>
      <c r="G18" s="145">
        <v>9000</v>
      </c>
      <c r="H18" s="136">
        <v>1477</v>
      </c>
      <c r="I18" s="145">
        <v>295400</v>
      </c>
      <c r="J18" s="20">
        <f t="shared" si="0"/>
        <v>304400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77</v>
      </c>
      <c r="G19" s="145">
        <v>7700</v>
      </c>
      <c r="H19" s="136">
        <v>381</v>
      </c>
      <c r="I19" s="145">
        <v>38100</v>
      </c>
      <c r="J19" s="20">
        <f t="shared" si="0"/>
        <v>45800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16</v>
      </c>
      <c r="G20" s="145">
        <v>3200</v>
      </c>
      <c r="H20" s="136">
        <v>62</v>
      </c>
      <c r="I20" s="145">
        <v>12400</v>
      </c>
      <c r="J20" s="20">
        <f t="shared" si="0"/>
        <v>15600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7</v>
      </c>
      <c r="G21" s="145">
        <v>1400</v>
      </c>
      <c r="H21" s="136">
        <v>72</v>
      </c>
      <c r="I21" s="145">
        <v>14400</v>
      </c>
      <c r="J21" s="20">
        <f t="shared" si="0"/>
        <v>15800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1839</v>
      </c>
      <c r="G22" s="145">
        <v>367800</v>
      </c>
      <c r="H22" s="136">
        <v>46081</v>
      </c>
      <c r="I22" s="145">
        <v>9216200</v>
      </c>
      <c r="J22" s="20">
        <f t="shared" si="0"/>
        <v>9584000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2</v>
      </c>
      <c r="I23" s="145">
        <v>200</v>
      </c>
      <c r="J23" s="20">
        <f t="shared" si="0"/>
        <v>200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14</v>
      </c>
      <c r="G24" s="145">
        <v>1400</v>
      </c>
      <c r="H24" s="136">
        <v>126</v>
      </c>
      <c r="I24" s="145">
        <v>12600</v>
      </c>
      <c r="J24" s="20">
        <f t="shared" si="0"/>
        <v>14000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1</v>
      </c>
      <c r="G25" s="145">
        <v>200</v>
      </c>
      <c r="H25" s="136">
        <v>0</v>
      </c>
      <c r="I25" s="145">
        <v>0</v>
      </c>
      <c r="J25" s="20">
        <f t="shared" si="0"/>
        <v>200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53</v>
      </c>
      <c r="G26" s="145">
        <v>10600</v>
      </c>
      <c r="H26" s="136">
        <v>763</v>
      </c>
      <c r="I26" s="145">
        <v>152600</v>
      </c>
      <c r="J26" s="20">
        <f t="shared" si="0"/>
        <v>163200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2</v>
      </c>
      <c r="I27" s="145">
        <v>400</v>
      </c>
      <c r="J27" s="20">
        <f t="shared" si="0"/>
        <v>400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26</v>
      </c>
      <c r="G28" s="145">
        <v>5200</v>
      </c>
      <c r="H28" s="136">
        <v>566</v>
      </c>
      <c r="I28" s="145">
        <v>113200</v>
      </c>
      <c r="J28" s="20">
        <f t="shared" si="0"/>
        <v>118400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790</v>
      </c>
      <c r="G29" s="145">
        <v>158000</v>
      </c>
      <c r="H29" s="136">
        <v>10844</v>
      </c>
      <c r="I29" s="145">
        <v>2168800</v>
      </c>
      <c r="J29" s="20">
        <f>SUM(G29+I29)</f>
        <v>2326800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0</v>
      </c>
      <c r="G30" s="145">
        <v>0</v>
      </c>
      <c r="H30" s="136">
        <v>13</v>
      </c>
      <c r="I30" s="145">
        <v>2600</v>
      </c>
      <c r="J30" s="20">
        <f>SUM(G30+I30)</f>
        <v>2600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0</v>
      </c>
      <c r="G31" s="145">
        <v>0</v>
      </c>
      <c r="H31" s="136">
        <v>94</v>
      </c>
      <c r="I31" s="145">
        <v>9400</v>
      </c>
      <c r="J31" s="20">
        <f t="shared" si="0"/>
        <v>9400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14</v>
      </c>
      <c r="I32" s="145">
        <v>2800</v>
      </c>
      <c r="J32" s="20">
        <f t="shared" si="0"/>
        <v>2800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6</v>
      </c>
      <c r="G33" s="145">
        <v>1200</v>
      </c>
      <c r="H33" s="136">
        <v>34</v>
      </c>
      <c r="I33" s="145">
        <v>6800</v>
      </c>
      <c r="J33" s="20">
        <f t="shared" si="0"/>
        <v>8000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5</v>
      </c>
      <c r="I34" s="145">
        <v>1000</v>
      </c>
      <c r="J34" s="20">
        <f t="shared" si="0"/>
        <v>1000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26</v>
      </c>
      <c r="I35" s="145">
        <v>5200</v>
      </c>
      <c r="J35" s="20">
        <f t="shared" si="0"/>
        <v>5200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1</v>
      </c>
      <c r="G36" s="145">
        <v>100</v>
      </c>
      <c r="H36" s="136">
        <v>25</v>
      </c>
      <c r="I36" s="145">
        <v>2500</v>
      </c>
      <c r="J36" s="20">
        <f t="shared" si="0"/>
        <v>2600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160</v>
      </c>
      <c r="G43" s="70">
        <f>SUM(F43*E43)</f>
        <v>8000</v>
      </c>
      <c r="H43" s="168">
        <v>50</v>
      </c>
      <c r="I43" s="75">
        <v>6</v>
      </c>
      <c r="J43" s="70">
        <f>SUM(I43*H43)</f>
        <v>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52" sqref="H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1520</v>
      </c>
      <c r="G7" s="135">
        <v>152000</v>
      </c>
      <c r="H7" s="134">
        <v>2574</v>
      </c>
      <c r="I7" s="135">
        <v>257400</v>
      </c>
      <c r="J7" s="20">
        <f>SUM(G7+I7)</f>
        <v>409400</v>
      </c>
      <c r="K7" s="21">
        <f>SUM(J7:J37)/31</f>
        <v>925967.7419354839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9</v>
      </c>
      <c r="G8" s="135">
        <v>900</v>
      </c>
      <c r="H8" s="134">
        <v>19</v>
      </c>
      <c r="I8" s="135">
        <v>1900</v>
      </c>
      <c r="J8" s="20">
        <f t="shared" ref="J8:J37" si="0">SUM(G8+I8)</f>
        <v>2800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3457</v>
      </c>
      <c r="G9" s="135">
        <v>697400</v>
      </c>
      <c r="H9" s="136">
        <v>70305</v>
      </c>
      <c r="I9" s="135">
        <v>14245500</v>
      </c>
      <c r="J9" s="20">
        <f t="shared" si="0"/>
        <v>14942900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23</v>
      </c>
      <c r="G10" s="135">
        <v>4600</v>
      </c>
      <c r="H10" s="136">
        <v>40</v>
      </c>
      <c r="I10" s="135">
        <v>8000</v>
      </c>
      <c r="J10" s="20">
        <f t="shared" si="0"/>
        <v>12600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54</v>
      </c>
      <c r="G11" s="135">
        <v>5800</v>
      </c>
      <c r="H11" s="138">
        <v>808</v>
      </c>
      <c r="I11" s="135">
        <v>105400</v>
      </c>
      <c r="J11" s="20">
        <f t="shared" si="0"/>
        <v>111200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151</v>
      </c>
      <c r="G12" s="135">
        <v>30200</v>
      </c>
      <c r="H12" s="136">
        <v>1350</v>
      </c>
      <c r="I12" s="135">
        <v>270000</v>
      </c>
      <c r="J12" s="20">
        <f t="shared" si="0"/>
        <v>300200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22</v>
      </c>
      <c r="G13" s="135">
        <v>2200</v>
      </c>
      <c r="H13" s="136">
        <v>156</v>
      </c>
      <c r="I13" s="135">
        <v>15600</v>
      </c>
      <c r="J13" s="20">
        <f t="shared" si="0"/>
        <v>17800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170</v>
      </c>
      <c r="G14" s="135">
        <v>23400</v>
      </c>
      <c r="H14" s="139">
        <v>6135</v>
      </c>
      <c r="I14" s="135">
        <v>1097500</v>
      </c>
      <c r="J14" s="20">
        <f t="shared" si="0"/>
        <v>1120900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180</v>
      </c>
      <c r="G15" s="135">
        <v>36300</v>
      </c>
      <c r="H15" s="134">
        <v>1617</v>
      </c>
      <c r="I15" s="135">
        <v>331200</v>
      </c>
      <c r="J15" s="20">
        <f t="shared" si="0"/>
        <v>367500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798</v>
      </c>
      <c r="G16" s="135">
        <v>159600</v>
      </c>
      <c r="H16" s="134">
        <v>15385</v>
      </c>
      <c r="I16" s="135">
        <v>3079200</v>
      </c>
      <c r="J16" s="20">
        <f t="shared" si="0"/>
        <v>3238800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9</v>
      </c>
      <c r="G17" s="135">
        <v>1800</v>
      </c>
      <c r="H17" s="136">
        <v>1</v>
      </c>
      <c r="I17" s="135">
        <v>200</v>
      </c>
      <c r="J17" s="20">
        <f t="shared" si="0"/>
        <v>2000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24</v>
      </c>
      <c r="G18" s="145">
        <v>4800</v>
      </c>
      <c r="H18" s="136">
        <v>374</v>
      </c>
      <c r="I18" s="145">
        <v>74800</v>
      </c>
      <c r="J18" s="20">
        <f t="shared" si="0"/>
        <v>79600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45</v>
      </c>
      <c r="G19" s="145">
        <v>4500</v>
      </c>
      <c r="H19" s="136">
        <v>287</v>
      </c>
      <c r="I19" s="145">
        <v>28700</v>
      </c>
      <c r="J19" s="20">
        <f t="shared" si="0"/>
        <v>33200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10</v>
      </c>
      <c r="G20" s="145">
        <v>2000</v>
      </c>
      <c r="H20" s="136">
        <v>90</v>
      </c>
      <c r="I20" s="145">
        <v>18000</v>
      </c>
      <c r="J20" s="20">
        <f t="shared" si="0"/>
        <v>20000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57</v>
      </c>
      <c r="I21" s="145">
        <v>11400</v>
      </c>
      <c r="J21" s="20">
        <f t="shared" si="0"/>
        <v>12200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1098</v>
      </c>
      <c r="G22" s="145">
        <v>219600</v>
      </c>
      <c r="H22" s="136">
        <v>22575</v>
      </c>
      <c r="I22" s="145">
        <v>4515000</v>
      </c>
      <c r="J22" s="20">
        <f t="shared" si="0"/>
        <v>4734600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23</v>
      </c>
      <c r="G24" s="145">
        <v>2300</v>
      </c>
      <c r="H24" s="136">
        <v>92</v>
      </c>
      <c r="I24" s="145">
        <v>9200</v>
      </c>
      <c r="J24" s="20">
        <f t="shared" si="0"/>
        <v>11500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9</v>
      </c>
      <c r="G25" s="145">
        <v>1800</v>
      </c>
      <c r="H25" s="136">
        <v>129</v>
      </c>
      <c r="I25" s="145">
        <v>25800</v>
      </c>
      <c r="J25" s="20">
        <f t="shared" si="0"/>
        <v>27600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131</v>
      </c>
      <c r="G26" s="145">
        <v>26200</v>
      </c>
      <c r="H26" s="136">
        <v>1624</v>
      </c>
      <c r="I26" s="145">
        <v>324800</v>
      </c>
      <c r="J26" s="20">
        <f t="shared" si="0"/>
        <v>351000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6</v>
      </c>
      <c r="I27" s="145">
        <v>1200</v>
      </c>
      <c r="J27" s="20">
        <f t="shared" si="0"/>
        <v>1200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8</v>
      </c>
      <c r="G28" s="145">
        <v>1600</v>
      </c>
      <c r="H28" s="136">
        <v>365</v>
      </c>
      <c r="I28" s="145">
        <v>73000</v>
      </c>
      <c r="J28" s="20">
        <f t="shared" si="0"/>
        <v>74600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1098</v>
      </c>
      <c r="G29" s="145">
        <v>219600</v>
      </c>
      <c r="H29" s="136">
        <v>12928</v>
      </c>
      <c r="I29" s="145">
        <v>2585600</v>
      </c>
      <c r="J29" s="20">
        <f>SUM(G29+I29)</f>
        <v>2805200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1</v>
      </c>
      <c r="G30" s="145">
        <v>200</v>
      </c>
      <c r="H30" s="136">
        <v>10</v>
      </c>
      <c r="I30" s="145">
        <v>2000</v>
      </c>
      <c r="J30" s="20">
        <f>SUM(G30+I30)</f>
        <v>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</v>
      </c>
      <c r="I31" s="145">
        <v>4000</v>
      </c>
      <c r="J31" s="20">
        <f t="shared" si="0"/>
        <v>4100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50</v>
      </c>
      <c r="I32" s="145">
        <v>10000</v>
      </c>
      <c r="J32" s="20">
        <f t="shared" si="0"/>
        <v>10000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22</v>
      </c>
      <c r="I33" s="145">
        <v>4400</v>
      </c>
      <c r="J33" s="20">
        <f t="shared" si="0"/>
        <v>4600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16</v>
      </c>
      <c r="I34" s="145">
        <v>3200</v>
      </c>
      <c r="J34" s="20">
        <f t="shared" si="0"/>
        <v>3200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9</v>
      </c>
      <c r="I35" s="145">
        <v>1800</v>
      </c>
      <c r="J35" s="20">
        <f t="shared" si="0"/>
        <v>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11</v>
      </c>
      <c r="I36" s="145">
        <v>1100</v>
      </c>
      <c r="J36" s="20">
        <f t="shared" si="0"/>
        <v>1300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30</v>
      </c>
      <c r="G42" s="70">
        <f>SUM(F42*E42)</f>
        <v>750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142</v>
      </c>
      <c r="G43" s="70">
        <f>SUM(F43*E43)</f>
        <v>7100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P16" sqref="P1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3130</v>
      </c>
      <c r="G7" s="19">
        <v>313000</v>
      </c>
      <c r="H7" s="18">
        <v>5481</v>
      </c>
      <c r="I7" s="19">
        <v>548100</v>
      </c>
      <c r="J7" s="20">
        <f t="shared" ref="J7:J25" si="0">SUM(G7+I7)</f>
        <v>861100</v>
      </c>
      <c r="K7" s="21">
        <f>SUM(J7:J25)/17</f>
        <v>1141423.5294117648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20</v>
      </c>
      <c r="G8" s="19">
        <v>2000</v>
      </c>
      <c r="H8" s="18">
        <v>52</v>
      </c>
      <c r="I8" s="19">
        <v>5200</v>
      </c>
      <c r="J8" s="20">
        <f t="shared" si="0"/>
        <v>7200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17</v>
      </c>
      <c r="D9" s="16">
        <v>2552</v>
      </c>
      <c r="E9" s="17">
        <v>100</v>
      </c>
      <c r="F9" s="18">
        <v>14</v>
      </c>
      <c r="G9" s="19">
        <v>1400</v>
      </c>
      <c r="H9" s="18">
        <v>23</v>
      </c>
      <c r="I9" s="19">
        <v>2300</v>
      </c>
      <c r="J9" s="20">
        <f t="shared" si="0"/>
        <v>3700</v>
      </c>
      <c r="K9" s="23"/>
    </row>
    <row r="10" ht="24" customHeight="1" spans="1:11" x14ac:dyDescent="0.25">
      <c r="A10" s="1"/>
      <c r="B10" s="24" t="s">
        <v>16</v>
      </c>
      <c r="C10" s="22" t="s">
        <v>18</v>
      </c>
      <c r="D10" s="16">
        <v>2552</v>
      </c>
      <c r="E10" s="17">
        <v>100</v>
      </c>
      <c r="F10" s="18">
        <v>322</v>
      </c>
      <c r="G10" s="19">
        <v>32200</v>
      </c>
      <c r="H10" s="18">
        <v>3487</v>
      </c>
      <c r="I10" s="19">
        <v>348700</v>
      </c>
      <c r="J10" s="20">
        <f t="shared" si="0"/>
        <v>380900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5</v>
      </c>
      <c r="G11" s="29">
        <v>500</v>
      </c>
      <c r="H11" s="28">
        <v>37</v>
      </c>
      <c r="I11" s="29">
        <v>3700</v>
      </c>
      <c r="J11" s="20">
        <f t="shared" si="0"/>
        <v>4200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5301</v>
      </c>
      <c r="G12" s="33">
        <v>1060200</v>
      </c>
      <c r="H12" s="32">
        <v>79960</v>
      </c>
      <c r="I12" s="33">
        <v>15992000</v>
      </c>
      <c r="J12" s="20">
        <f t="shared" si="0"/>
        <v>17052200</v>
      </c>
      <c r="K12" s="23"/>
    </row>
    <row r="13" ht="24" customHeight="1" spans="1:11" x14ac:dyDescent="0.25">
      <c r="A13" s="1">
        <v>6</v>
      </c>
      <c r="B13" s="34" t="s">
        <v>23</v>
      </c>
      <c r="C13" s="30" t="s">
        <v>24</v>
      </c>
      <c r="D13" s="31">
        <v>5757</v>
      </c>
      <c r="E13" s="17">
        <v>100</v>
      </c>
      <c r="F13" s="32">
        <v>222</v>
      </c>
      <c r="G13" s="33">
        <v>22200</v>
      </c>
      <c r="H13" s="32">
        <v>605</v>
      </c>
      <c r="I13" s="33">
        <v>60500</v>
      </c>
      <c r="J13" s="20">
        <f t="shared" si="0"/>
        <v>82700</v>
      </c>
      <c r="K13" s="23"/>
    </row>
    <row r="14" ht="24" customHeight="1" spans="1:11" x14ac:dyDescent="0.25">
      <c r="A14" s="1">
        <v>7</v>
      </c>
      <c r="B14" s="35" t="s">
        <v>25</v>
      </c>
      <c r="C14" s="36" t="s">
        <v>26</v>
      </c>
      <c r="D14" s="31">
        <v>6323</v>
      </c>
      <c r="E14" s="17">
        <v>100</v>
      </c>
      <c r="F14" s="32">
        <v>0</v>
      </c>
      <c r="G14" s="33">
        <v>0</v>
      </c>
      <c r="H14" s="32">
        <v>52</v>
      </c>
      <c r="I14" s="33">
        <v>5200</v>
      </c>
      <c r="J14" s="20">
        <f t="shared" si="0"/>
        <v>5200</v>
      </c>
      <c r="K14" s="23"/>
    </row>
    <row r="15" ht="24" customHeight="1" spans="1:11" x14ac:dyDescent="0.25">
      <c r="A15" s="1">
        <v>8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67</v>
      </c>
      <c r="G15" s="38">
        <v>6700</v>
      </c>
      <c r="H15" s="37">
        <v>247</v>
      </c>
      <c r="I15" s="38">
        <v>24700</v>
      </c>
      <c r="J15" s="39">
        <f t="shared" si="0"/>
        <v>31400</v>
      </c>
      <c r="K15" s="23"/>
    </row>
    <row r="16" ht="24" customHeight="1" spans="1:11" x14ac:dyDescent="0.25">
      <c r="A16" s="1">
        <v>9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258</v>
      </c>
      <c r="G16" s="33">
        <v>25800</v>
      </c>
      <c r="H16" s="32">
        <v>878</v>
      </c>
      <c r="I16" s="33">
        <v>87800</v>
      </c>
      <c r="J16" s="39">
        <f t="shared" si="0"/>
        <v>113600</v>
      </c>
      <c r="K16" s="23"/>
    </row>
    <row r="17" ht="24" customHeight="1" spans="1:11" x14ac:dyDescent="0.25">
      <c r="A17" s="1">
        <v>10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2</v>
      </c>
      <c r="G17" s="33">
        <v>200</v>
      </c>
      <c r="H17" s="32">
        <v>12</v>
      </c>
      <c r="I17" s="33">
        <v>1200</v>
      </c>
      <c r="J17" s="39">
        <f t="shared" si="0"/>
        <v>1400</v>
      </c>
      <c r="K17" s="23"/>
    </row>
    <row r="18" ht="24" customHeight="1" spans="1:11" x14ac:dyDescent="0.25">
      <c r="A18" s="1">
        <v>11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26</v>
      </c>
      <c r="G18" s="33">
        <v>2600</v>
      </c>
      <c r="H18" s="32">
        <v>88</v>
      </c>
      <c r="I18" s="33">
        <v>8800</v>
      </c>
      <c r="J18" s="39">
        <f t="shared" si="0"/>
        <v>11400</v>
      </c>
      <c r="K18" s="23"/>
    </row>
    <row r="19" ht="24" customHeight="1" spans="1:11" x14ac:dyDescent="0.25">
      <c r="A19" s="1">
        <v>12</v>
      </c>
      <c r="B19" s="24" t="s">
        <v>35</v>
      </c>
      <c r="C19" s="26" t="s">
        <v>36</v>
      </c>
      <c r="D19" s="31">
        <v>5066</v>
      </c>
      <c r="E19" s="17">
        <v>100</v>
      </c>
      <c r="F19" s="32">
        <v>6</v>
      </c>
      <c r="G19" s="33">
        <v>600</v>
      </c>
      <c r="H19" s="32">
        <v>25</v>
      </c>
      <c r="I19" s="33">
        <v>2500</v>
      </c>
      <c r="J19" s="39">
        <f t="shared" si="0"/>
        <v>3100</v>
      </c>
      <c r="K19" s="23"/>
    </row>
    <row r="20" ht="24" customHeight="1" spans="1:11" x14ac:dyDescent="0.25">
      <c r="A20" s="1">
        <v>13</v>
      </c>
      <c r="B20" s="41" t="s">
        <v>37</v>
      </c>
      <c r="C20" s="26" t="s">
        <v>38</v>
      </c>
      <c r="D20" s="31">
        <v>9656</v>
      </c>
      <c r="E20" s="42">
        <v>100</v>
      </c>
      <c r="F20" s="32">
        <v>329</v>
      </c>
      <c r="G20" s="33">
        <v>32900</v>
      </c>
      <c r="H20" s="32">
        <v>4674</v>
      </c>
      <c r="I20" s="33">
        <v>467400</v>
      </c>
      <c r="J20" s="39">
        <f t="shared" ref="J20:J21" si="1">SUM(G20+I20)</f>
        <v>500300</v>
      </c>
      <c r="K20" s="23"/>
    </row>
    <row r="21" ht="24" customHeight="1" spans="1:11" x14ac:dyDescent="0.25">
      <c r="A21" s="1"/>
      <c r="B21" s="41" t="s">
        <v>37</v>
      </c>
      <c r="C21" s="26" t="s">
        <v>38</v>
      </c>
      <c r="D21" s="31">
        <v>9656</v>
      </c>
      <c r="E21" s="42">
        <v>200</v>
      </c>
      <c r="F21" s="32">
        <v>62</v>
      </c>
      <c r="G21" s="33">
        <v>12400</v>
      </c>
      <c r="H21" s="32">
        <v>1488</v>
      </c>
      <c r="I21" s="33">
        <v>297600</v>
      </c>
      <c r="J21" s="39">
        <f t="shared" si="1"/>
        <v>310000</v>
      </c>
      <c r="K21" s="23"/>
    </row>
    <row r="22" ht="24" customHeight="1" spans="1:11" x14ac:dyDescent="0.25">
      <c r="A22" s="1">
        <v>14</v>
      </c>
      <c r="B22" s="41" t="s">
        <v>39</v>
      </c>
      <c r="C22" s="40" t="s">
        <v>40</v>
      </c>
      <c r="D22" s="31">
        <v>8200</v>
      </c>
      <c r="E22" s="42">
        <v>100</v>
      </c>
      <c r="F22" s="32">
        <v>11</v>
      </c>
      <c r="G22" s="33">
        <v>1100</v>
      </c>
      <c r="H22" s="32">
        <v>50</v>
      </c>
      <c r="I22" s="33">
        <v>5000</v>
      </c>
      <c r="J22" s="39">
        <f t="shared" si="0"/>
        <v>6100</v>
      </c>
      <c r="K22" s="23"/>
    </row>
    <row r="23" ht="30" customHeight="1" spans="1:11" x14ac:dyDescent="0.25">
      <c r="A23" s="1">
        <v>15</v>
      </c>
      <c r="B23" s="41" t="s">
        <v>41</v>
      </c>
      <c r="C23" s="40" t="s">
        <v>42</v>
      </c>
      <c r="D23" s="31">
        <v>2844</v>
      </c>
      <c r="E23" s="42">
        <v>100</v>
      </c>
      <c r="F23" s="32">
        <v>41</v>
      </c>
      <c r="G23" s="33">
        <v>4100</v>
      </c>
      <c r="H23" s="32">
        <v>128</v>
      </c>
      <c r="I23" s="33">
        <v>12800</v>
      </c>
      <c r="J23" s="39">
        <f t="shared" si="0"/>
        <v>16900</v>
      </c>
      <c r="K23" s="23"/>
    </row>
    <row r="24" ht="30.75" customHeight="1" spans="1:11" x14ac:dyDescent="0.25">
      <c r="A24" s="1">
        <v>16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20</v>
      </c>
      <c r="G24" s="48">
        <v>2000</v>
      </c>
      <c r="H24" s="47">
        <v>96</v>
      </c>
      <c r="I24" s="48">
        <v>9600</v>
      </c>
      <c r="J24" s="21">
        <f t="shared" si="0"/>
        <v>11600</v>
      </c>
      <c r="K24" s="23"/>
    </row>
    <row r="25" ht="30.75" customHeight="1" spans="1:11" x14ac:dyDescent="0.25">
      <c r="A25" s="49">
        <v>17</v>
      </c>
      <c r="B25" s="41" t="s">
        <v>45</v>
      </c>
      <c r="C25" s="40" t="s">
        <v>46</v>
      </c>
      <c r="D25" s="31">
        <v>1678</v>
      </c>
      <c r="E25" s="42">
        <v>100</v>
      </c>
      <c r="F25" s="32">
        <v>4</v>
      </c>
      <c r="G25" s="33">
        <v>400</v>
      </c>
      <c r="H25" s="32">
        <v>8</v>
      </c>
      <c r="I25" s="33">
        <v>800</v>
      </c>
      <c r="J25" s="39">
        <f t="shared" si="0"/>
        <v>1200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8</v>
      </c>
      <c r="J31" s="71">
        <f>SUM(I31*H31)</f>
        <v>800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169</v>
      </c>
      <c r="G32" s="70">
        <f>SUM(F32*E32)</f>
        <v>8450</v>
      </c>
      <c r="H32" s="39">
        <v>50</v>
      </c>
      <c r="I32" s="75">
        <v>43</v>
      </c>
      <c r="J32" s="71">
        <f>SUM(I32*H32)</f>
        <v>2150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62</v>
      </c>
      <c r="G33" s="70">
        <f>SUM(F33*E33)</f>
        <v>1550</v>
      </c>
      <c r="H33" s="68">
        <v>100</v>
      </c>
      <c r="I33" s="75">
        <v>43</v>
      </c>
      <c r="J33" s="70">
        <f>SUM(I33*H33)</f>
        <v>4300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3" sqref="Q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2130</v>
      </c>
      <c r="G7" s="19">
        <v>213000</v>
      </c>
      <c r="H7" s="18">
        <v>4143</v>
      </c>
      <c r="I7" s="19">
        <v>414300</v>
      </c>
      <c r="J7" s="20">
        <f t="shared" ref="J7:J24" si="0">SUM(G7+I7)</f>
        <v>627300</v>
      </c>
      <c r="K7" s="21">
        <f>SUM(J7:J24)/17</f>
        <v>720323.5294117647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14</v>
      </c>
      <c r="I8" s="19">
        <v>1400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308</v>
      </c>
      <c r="G9" s="19">
        <v>30800</v>
      </c>
      <c r="H9" s="18">
        <v>2413</v>
      </c>
      <c r="I9" s="19">
        <v>241300</v>
      </c>
      <c r="J9" s="20">
        <f t="shared" si="0"/>
        <v>272100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4</v>
      </c>
      <c r="G10" s="29">
        <v>400</v>
      </c>
      <c r="H10" s="28">
        <v>31</v>
      </c>
      <c r="I10" s="29">
        <v>3100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3264</v>
      </c>
      <c r="G11" s="33">
        <v>652800</v>
      </c>
      <c r="H11" s="32">
        <v>45527</v>
      </c>
      <c r="I11" s="33">
        <v>9105400</v>
      </c>
      <c r="J11" s="20">
        <f t="shared" si="0"/>
        <v>9758200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170</v>
      </c>
      <c r="G12" s="33">
        <v>17000</v>
      </c>
      <c r="H12" s="32">
        <v>369</v>
      </c>
      <c r="I12" s="33">
        <v>36900</v>
      </c>
      <c r="J12" s="20">
        <f t="shared" si="0"/>
        <v>53900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5</v>
      </c>
      <c r="I13" s="33">
        <v>500</v>
      </c>
      <c r="J13" s="20">
        <f t="shared" si="0"/>
        <v>500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670</v>
      </c>
      <c r="G14" s="38">
        <v>67000</v>
      </c>
      <c r="H14" s="37">
        <v>4837</v>
      </c>
      <c r="I14" s="38">
        <v>483700</v>
      </c>
      <c r="J14" s="39">
        <f t="shared" si="0"/>
        <v>550700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158</v>
      </c>
      <c r="G15" s="33">
        <v>15800</v>
      </c>
      <c r="H15" s="32">
        <v>677</v>
      </c>
      <c r="I15" s="33">
        <v>67700</v>
      </c>
      <c r="J15" s="39">
        <f t="shared" si="0"/>
        <v>83500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2</v>
      </c>
      <c r="G16" s="33">
        <v>200</v>
      </c>
      <c r="H16" s="32">
        <v>8</v>
      </c>
      <c r="I16" s="33">
        <v>800</v>
      </c>
      <c r="J16" s="39">
        <f t="shared" si="0"/>
        <v>1000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145</v>
      </c>
      <c r="G17" s="33">
        <v>14500</v>
      </c>
      <c r="H17" s="32">
        <v>886</v>
      </c>
      <c r="I17" s="33">
        <v>88600</v>
      </c>
      <c r="J17" s="39">
        <f t="shared" si="0"/>
        <v>103100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15</v>
      </c>
      <c r="G18" s="33">
        <v>1500</v>
      </c>
      <c r="H18" s="32">
        <v>55</v>
      </c>
      <c r="I18" s="33">
        <v>5500</v>
      </c>
      <c r="J18" s="39">
        <f t="shared" si="0"/>
        <v>7000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298</v>
      </c>
      <c r="G19" s="33">
        <v>29800</v>
      </c>
      <c r="H19" s="32">
        <v>4418</v>
      </c>
      <c r="I19" s="33">
        <v>441800</v>
      </c>
      <c r="J19" s="39">
        <f t="shared" ref="J19:J20" si="1">SUM(G19+I19)</f>
        <v>471600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48</v>
      </c>
      <c r="G20" s="33">
        <v>9600</v>
      </c>
      <c r="H20" s="32">
        <v>1406</v>
      </c>
      <c r="I20" s="33">
        <v>281200</v>
      </c>
      <c r="J20" s="39">
        <f t="shared" si="1"/>
        <v>290800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1</v>
      </c>
      <c r="G21" s="33">
        <v>100</v>
      </c>
      <c r="H21" s="32">
        <v>11</v>
      </c>
      <c r="I21" s="33">
        <v>1100</v>
      </c>
      <c r="J21" s="39">
        <f t="shared" si="0"/>
        <v>1200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26</v>
      </c>
      <c r="G22" s="33">
        <v>2600</v>
      </c>
      <c r="H22" s="32">
        <v>65</v>
      </c>
      <c r="I22" s="33">
        <v>6500</v>
      </c>
      <c r="J22" s="39">
        <f t="shared" si="0"/>
        <v>9100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20</v>
      </c>
      <c r="G23" s="48">
        <v>2000</v>
      </c>
      <c r="H23" s="47">
        <v>52</v>
      </c>
      <c r="I23" s="48">
        <v>5200</v>
      </c>
      <c r="J23" s="21">
        <f t="shared" si="0"/>
        <v>7200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11</v>
      </c>
      <c r="G24" s="33">
        <v>1100</v>
      </c>
      <c r="H24" s="32">
        <v>10</v>
      </c>
      <c r="I24" s="33">
        <v>1000</v>
      </c>
      <c r="J24" s="39">
        <f t="shared" si="0"/>
        <v>2100</v>
      </c>
      <c r="K24" s="23"/>
    </row>
    <row r="25" ht="24" customHeight="1" spans="1:11" x14ac:dyDescent="0.25">
      <c r="A25" s="1"/>
      <c r="B25" s="50"/>
      <c r="C25" s="51"/>
      <c r="D25" s="52"/>
      <c r="E25" s="53"/>
      <c r="F25" s="54"/>
      <c r="G25" s="55"/>
      <c r="H25" s="54"/>
      <c r="I25" s="55"/>
      <c r="J25" s="56"/>
      <c r="K25" s="57"/>
    </row>
    <row r="26" spans="5:10" x14ac:dyDescent="0.25">
      <c r="E26" s="53"/>
      <c r="F26" s="58"/>
      <c r="G26" s="59"/>
      <c r="H26" s="58"/>
      <c r="I26" s="59"/>
      <c r="J26" s="60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22</v>
      </c>
      <c r="G30" s="70">
        <f>SUM(F30*E30)</f>
        <v>550</v>
      </c>
      <c r="H30" s="68">
        <v>100</v>
      </c>
      <c r="I30" s="25">
        <v>6</v>
      </c>
      <c r="J30" s="71">
        <f>SUM(I30*H30)</f>
        <v>600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163</v>
      </c>
      <c r="G31" s="70">
        <f>SUM(F31*E31)</f>
        <v>8150</v>
      </c>
      <c r="H31" s="39">
        <v>50</v>
      </c>
      <c r="I31" s="75">
        <v>35</v>
      </c>
      <c r="J31" s="71">
        <f>SUM(I31*H31)</f>
        <v>1750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52</v>
      </c>
      <c r="G32" s="70">
        <f>SUM(F32*E32)</f>
        <v>1300</v>
      </c>
      <c r="H32" s="68">
        <v>100</v>
      </c>
      <c r="I32" s="75">
        <v>29</v>
      </c>
      <c r="J32" s="70">
        <f>SUM(I32*H32)</f>
        <v>2900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4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R21" sqref="R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2291</v>
      </c>
      <c r="G7" s="19">
        <v>229100</v>
      </c>
      <c r="H7" s="18">
        <v>4616</v>
      </c>
      <c r="I7" s="19">
        <v>461600</v>
      </c>
      <c r="J7" s="20">
        <f t="shared" ref="J7:J23" si="0">SUM(G7+I7)</f>
        <v>690700</v>
      </c>
      <c r="K7" s="21">
        <f>SUM(J7:J25)/17</f>
        <v>415252.9411764706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18</v>
      </c>
      <c r="G8" s="19">
        <v>1800</v>
      </c>
      <c r="H8" s="18">
        <v>9</v>
      </c>
      <c r="I8" s="19">
        <v>900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323</v>
      </c>
      <c r="G9" s="19">
        <v>32300</v>
      </c>
      <c r="H9" s="18">
        <v>2365</v>
      </c>
      <c r="I9" s="19">
        <v>236500</v>
      </c>
      <c r="J9" s="20">
        <f t="shared" si="0"/>
        <v>268800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28</v>
      </c>
      <c r="G10" s="29">
        <v>2800</v>
      </c>
      <c r="H10" s="28">
        <v>54</v>
      </c>
      <c r="I10" s="29">
        <v>5400</v>
      </c>
      <c r="J10" s="20">
        <f t="shared" si="0"/>
        <v>8200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1748</v>
      </c>
      <c r="G11" s="33">
        <v>349600</v>
      </c>
      <c r="H11" s="32">
        <v>20423</v>
      </c>
      <c r="I11" s="33">
        <v>4084600</v>
      </c>
      <c r="J11" s="20">
        <f t="shared" si="0"/>
        <v>4434200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260</v>
      </c>
      <c r="G12" s="33">
        <v>26000</v>
      </c>
      <c r="H12" s="32">
        <v>1767</v>
      </c>
      <c r="I12" s="33">
        <v>176700</v>
      </c>
      <c r="J12" s="20">
        <f t="shared" si="0"/>
        <v>202700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0</v>
      </c>
      <c r="I13" s="33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61</v>
      </c>
      <c r="G14" s="38">
        <v>6100</v>
      </c>
      <c r="H14" s="37">
        <v>208</v>
      </c>
      <c r="I14" s="38">
        <v>20800</v>
      </c>
      <c r="J14" s="39">
        <f t="shared" si="0"/>
        <v>26900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191</v>
      </c>
      <c r="G15" s="33">
        <v>19100</v>
      </c>
      <c r="H15" s="32">
        <v>829</v>
      </c>
      <c r="I15" s="33">
        <v>82900</v>
      </c>
      <c r="J15" s="39">
        <f t="shared" si="0"/>
        <v>102000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18</v>
      </c>
      <c r="I16" s="33">
        <v>1800</v>
      </c>
      <c r="J16" s="39">
        <f t="shared" si="0"/>
        <v>1900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86</v>
      </c>
      <c r="G17" s="33">
        <v>8600</v>
      </c>
      <c r="H17" s="32">
        <v>474</v>
      </c>
      <c r="I17" s="33">
        <v>47400</v>
      </c>
      <c r="J17" s="39">
        <f t="shared" si="0"/>
        <v>56000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5</v>
      </c>
      <c r="G18" s="33">
        <v>500</v>
      </c>
      <c r="H18" s="32">
        <v>14</v>
      </c>
      <c r="I18" s="33">
        <v>1400</v>
      </c>
      <c r="J18" s="39">
        <f t="shared" si="0"/>
        <v>1900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267</v>
      </c>
      <c r="G19" s="33">
        <v>26700</v>
      </c>
      <c r="H19" s="32">
        <v>4143</v>
      </c>
      <c r="I19" s="33">
        <v>414300</v>
      </c>
      <c r="J19" s="39">
        <f t="shared" ref="J19:J20" si="1">SUM(G19+I19)</f>
        <v>441000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50</v>
      </c>
      <c r="G20" s="33">
        <v>10000</v>
      </c>
      <c r="H20" s="32">
        <v>1348</v>
      </c>
      <c r="I20" s="33">
        <v>269600</v>
      </c>
      <c r="J20" s="39">
        <f t="shared" si="1"/>
        <v>279600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6</v>
      </c>
      <c r="G21" s="33">
        <v>600</v>
      </c>
      <c r="H21" s="32">
        <v>15</v>
      </c>
      <c r="I21" s="33">
        <v>1500</v>
      </c>
      <c r="J21" s="39">
        <f t="shared" si="0"/>
        <v>2100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40</v>
      </c>
      <c r="G22" s="33">
        <v>4000</v>
      </c>
      <c r="H22" s="32">
        <v>179</v>
      </c>
      <c r="I22" s="33">
        <v>17900</v>
      </c>
      <c r="J22" s="39">
        <f t="shared" si="0"/>
        <v>21900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17</v>
      </c>
      <c r="G23" s="48">
        <v>1700</v>
      </c>
      <c r="H23" s="47">
        <v>39</v>
      </c>
      <c r="I23" s="48">
        <v>3900</v>
      </c>
      <c r="J23" s="21">
        <f t="shared" si="0"/>
        <v>5600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4</v>
      </c>
      <c r="G24" s="33">
        <v>400</v>
      </c>
      <c r="H24" s="32">
        <v>7</v>
      </c>
      <c r="I24" s="33">
        <v>700</v>
      </c>
      <c r="J24" s="39">
        <f t="shared" ref="J24" si="2">SUM(G24+I24)</f>
        <v>1100</v>
      </c>
      <c r="K24" s="23"/>
    </row>
    <row r="25" ht="30.75" customHeight="1" spans="1:11" x14ac:dyDescent="0.25">
      <c r="A25" s="49">
        <v>18</v>
      </c>
      <c r="B25" s="41" t="s">
        <v>60</v>
      </c>
      <c r="C25" s="40" t="s">
        <v>61</v>
      </c>
      <c r="D25" s="31">
        <v>3466</v>
      </c>
      <c r="E25" s="42">
        <v>100</v>
      </c>
      <c r="F25" s="32">
        <v>495</v>
      </c>
      <c r="G25" s="33">
        <v>49500</v>
      </c>
      <c r="H25" s="32">
        <v>4625</v>
      </c>
      <c r="I25" s="33">
        <v>462500</v>
      </c>
      <c r="J25" s="39">
        <f>SUM(G25,I25)</f>
        <v>512000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12</v>
      </c>
      <c r="J31" s="71">
        <f>SUM(I31*H31)</f>
        <v>1200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177</v>
      </c>
      <c r="G32" s="70">
        <f>SUM(F32*E32)</f>
        <v>8850</v>
      </c>
      <c r="H32" s="39">
        <v>50</v>
      </c>
      <c r="I32" s="75">
        <v>29</v>
      </c>
      <c r="J32" s="71">
        <f>SUM(I32*H32)</f>
        <v>1450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61</v>
      </c>
      <c r="G33" s="70">
        <f>SUM(F33*E33)</f>
        <v>1525</v>
      </c>
      <c r="H33" s="68">
        <v>100</v>
      </c>
      <c r="I33" s="75">
        <v>39</v>
      </c>
      <c r="J33" s="70">
        <f>SUM(I33*H33)</f>
        <v>3900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O22" sqref="O2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2136</v>
      </c>
      <c r="G7" s="19">
        <v>213600</v>
      </c>
      <c r="H7" s="18">
        <v>3864</v>
      </c>
      <c r="I7" s="19">
        <v>386400</v>
      </c>
      <c r="J7" s="20">
        <f t="shared" ref="J7:J24" si="0">SUM(G7+I7)</f>
        <v>600000</v>
      </c>
      <c r="K7" s="21">
        <f>SUM(J7:J25)/17</f>
        <v>943747.0588235294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16</v>
      </c>
      <c r="I8" s="19">
        <v>1600</v>
      </c>
      <c r="J8" s="20">
        <f t="shared" si="0"/>
        <v>2500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255</v>
      </c>
      <c r="G9" s="19">
        <v>25500</v>
      </c>
      <c r="H9" s="18">
        <v>1413</v>
      </c>
      <c r="I9" s="19">
        <v>141300</v>
      </c>
      <c r="J9" s="20">
        <f t="shared" si="0"/>
        <v>166800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17</v>
      </c>
      <c r="G10" s="29">
        <v>1700</v>
      </c>
      <c r="H10" s="28">
        <v>25</v>
      </c>
      <c r="I10" s="29">
        <v>2500</v>
      </c>
      <c r="J10" s="20">
        <f t="shared" si="0"/>
        <v>4200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3202</v>
      </c>
      <c r="G11" s="33">
        <v>640400</v>
      </c>
      <c r="H11" s="32">
        <v>57153</v>
      </c>
      <c r="I11" s="33">
        <v>11430600</v>
      </c>
      <c r="J11" s="20">
        <f t="shared" si="0"/>
        <v>12071000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1669</v>
      </c>
      <c r="G12" s="33">
        <v>166900</v>
      </c>
      <c r="H12" s="32">
        <v>18226</v>
      </c>
      <c r="I12" s="33">
        <v>1822600</v>
      </c>
      <c r="J12" s="20">
        <f t="shared" si="0"/>
        <v>1989500</v>
      </c>
      <c r="K12" s="23"/>
    </row>
    <row r="13" ht="24" customHeight="1" spans="1:11" x14ac:dyDescent="0.25">
      <c r="A13" s="1"/>
      <c r="B13" s="34" t="s">
        <v>23</v>
      </c>
      <c r="C13" s="30" t="s">
        <v>61</v>
      </c>
      <c r="D13" s="31">
        <v>5757</v>
      </c>
      <c r="E13" s="17">
        <v>100</v>
      </c>
      <c r="F13" s="32"/>
      <c r="G13" s="33"/>
      <c r="H13" s="32"/>
      <c r="I13" s="33"/>
      <c r="J13" s="20">
        <f t="shared" si="0"/>
        <v>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92</v>
      </c>
      <c r="G14" s="38">
        <v>9200</v>
      </c>
      <c r="H14" s="37">
        <v>281</v>
      </c>
      <c r="I14" s="38">
        <v>28100</v>
      </c>
      <c r="J14" s="39">
        <f t="shared" si="0"/>
        <v>37300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480</v>
      </c>
      <c r="G15" s="33">
        <v>48000</v>
      </c>
      <c r="H15" s="32">
        <v>3649</v>
      </c>
      <c r="I15" s="33">
        <v>364900</v>
      </c>
      <c r="J15" s="39">
        <f t="shared" si="0"/>
        <v>412900</v>
      </c>
      <c r="K15" s="23"/>
    </row>
    <row r="16" ht="24" customHeight="1" spans="1:11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0</v>
      </c>
      <c r="G16" s="33">
        <v>0</v>
      </c>
      <c r="H16" s="32">
        <v>11</v>
      </c>
      <c r="I16" s="33">
        <v>1100</v>
      </c>
      <c r="J16" s="39">
        <f t="shared" si="0"/>
        <v>1100</v>
      </c>
      <c r="K16" s="23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32</v>
      </c>
      <c r="G17" s="33">
        <v>3200</v>
      </c>
      <c r="H17" s="32">
        <v>164</v>
      </c>
      <c r="I17" s="33">
        <v>16400</v>
      </c>
      <c r="J17" s="39">
        <f t="shared" si="0"/>
        <v>19600</v>
      </c>
      <c r="K17" s="23"/>
    </row>
    <row r="18" ht="24" customHeight="1" spans="1:11" x14ac:dyDescent="0.25">
      <c r="A18" s="1">
        <v>11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4</v>
      </c>
      <c r="G18" s="33">
        <v>400</v>
      </c>
      <c r="H18" s="32">
        <v>14</v>
      </c>
      <c r="I18" s="33">
        <v>1400</v>
      </c>
      <c r="J18" s="39">
        <f t="shared" si="0"/>
        <v>1800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261</v>
      </c>
      <c r="G19" s="33">
        <v>26100</v>
      </c>
      <c r="H19" s="32">
        <v>4028</v>
      </c>
      <c r="I19" s="33">
        <v>402800</v>
      </c>
      <c r="J19" s="39">
        <f t="shared" ref="J19:J20" si="1">SUM(G19+I19)</f>
        <v>428900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51</v>
      </c>
      <c r="G20" s="33">
        <v>10200</v>
      </c>
      <c r="H20" s="32">
        <v>1318</v>
      </c>
      <c r="I20" s="33">
        <v>263600</v>
      </c>
      <c r="J20" s="39">
        <f t="shared" si="1"/>
        <v>273800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3</v>
      </c>
      <c r="G21" s="33">
        <v>300</v>
      </c>
      <c r="H21" s="32">
        <v>19</v>
      </c>
      <c r="I21" s="33">
        <v>1900</v>
      </c>
      <c r="J21" s="39">
        <f t="shared" si="0"/>
        <v>2200</v>
      </c>
      <c r="K21" s="23"/>
    </row>
    <row r="22" ht="30" customHeight="1" spans="1:11" x14ac:dyDescent="0.25">
      <c r="A22" s="1">
        <v>14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33</v>
      </c>
      <c r="G22" s="33">
        <v>3300</v>
      </c>
      <c r="H22" s="32">
        <v>63</v>
      </c>
      <c r="I22" s="33">
        <v>6300</v>
      </c>
      <c r="J22" s="39">
        <f t="shared" si="0"/>
        <v>9600</v>
      </c>
      <c r="K22" s="23"/>
    </row>
    <row r="23" ht="30" customHeight="1" spans="1:11" x14ac:dyDescent="0.25">
      <c r="A23" s="1"/>
      <c r="B23" s="41" t="s">
        <v>41</v>
      </c>
      <c r="C23" s="44" t="s">
        <v>61</v>
      </c>
      <c r="D23" s="45">
        <v>2844</v>
      </c>
      <c r="E23" s="46">
        <v>100</v>
      </c>
      <c r="F23" s="47"/>
      <c r="G23" s="48"/>
      <c r="H23" s="47"/>
      <c r="I23" s="48"/>
      <c r="J23" s="21">
        <f t="shared" si="0"/>
        <v>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10</v>
      </c>
      <c r="G24" s="48">
        <v>1000</v>
      </c>
      <c r="H24" s="47">
        <v>9</v>
      </c>
      <c r="I24" s="48">
        <v>900</v>
      </c>
      <c r="J24" s="21">
        <f t="shared" si="0"/>
        <v>1900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64</v>
      </c>
      <c r="D25" s="31">
        <v>3466</v>
      </c>
      <c r="E25" s="42">
        <v>100</v>
      </c>
      <c r="F25" s="32">
        <v>25</v>
      </c>
      <c r="G25" s="33">
        <v>2500</v>
      </c>
      <c r="H25" s="32">
        <v>181</v>
      </c>
      <c r="I25" s="33">
        <v>18100</v>
      </c>
      <c r="J25" s="39">
        <f>SUM(G25,I25)</f>
        <v>20600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27</v>
      </c>
      <c r="G30" s="70">
        <f>SUM(F30*E30)</f>
        <v>675</v>
      </c>
      <c r="H30" s="68">
        <v>100</v>
      </c>
      <c r="I30" s="25">
        <v>13</v>
      </c>
      <c r="J30" s="71">
        <f>SUM(I30*H30)</f>
        <v>1300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199</v>
      </c>
      <c r="G31" s="70">
        <f>SUM(F31*E31)</f>
        <v>9950</v>
      </c>
      <c r="H31" s="39">
        <v>50</v>
      </c>
      <c r="I31" s="75">
        <v>41</v>
      </c>
      <c r="J31" s="71">
        <f>SUM(I31*H31)</f>
        <v>2050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51</v>
      </c>
      <c r="G32" s="70">
        <f>SUM(F32*E32)</f>
        <v>1275</v>
      </c>
      <c r="H32" s="68">
        <v>100</v>
      </c>
      <c r="I32" s="75">
        <v>20</v>
      </c>
      <c r="J32" s="70">
        <f>SUM(I32*H32)</f>
        <v>2000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8" sqref="Q1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1888</v>
      </c>
      <c r="G7" s="19">
        <v>188800</v>
      </c>
      <c r="H7" s="18">
        <v>3359</v>
      </c>
      <c r="I7" s="19">
        <v>335900</v>
      </c>
      <c r="J7" s="20">
        <f t="shared" ref="J7:J23" si="0">SUM(G7+I7)</f>
        <v>524700</v>
      </c>
      <c r="K7" s="21">
        <f>SUM(J7:J25)/17</f>
        <v>920500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15</v>
      </c>
      <c r="G8" s="19">
        <v>1500</v>
      </c>
      <c r="H8" s="18">
        <v>16</v>
      </c>
      <c r="I8" s="19">
        <v>1600</v>
      </c>
      <c r="J8" s="20">
        <f t="shared" si="0"/>
        <v>3100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139</v>
      </c>
      <c r="G9" s="19">
        <v>13900</v>
      </c>
      <c r="H9" s="18">
        <v>570</v>
      </c>
      <c r="I9" s="19">
        <v>57000</v>
      </c>
      <c r="J9" s="20">
        <f t="shared" si="0"/>
        <v>70900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248</v>
      </c>
      <c r="G10" s="29">
        <v>24800</v>
      </c>
      <c r="H10" s="28">
        <v>648</v>
      </c>
      <c r="I10" s="29">
        <v>64800</v>
      </c>
      <c r="J10" s="20">
        <f t="shared" si="0"/>
        <v>89600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3564</v>
      </c>
      <c r="G11" s="33">
        <v>712800</v>
      </c>
      <c r="H11" s="32">
        <v>63147</v>
      </c>
      <c r="I11" s="33">
        <v>12629400</v>
      </c>
      <c r="J11" s="20">
        <f t="shared" si="0"/>
        <v>13342200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264</v>
      </c>
      <c r="G12" s="33">
        <v>26400</v>
      </c>
      <c r="H12" s="32">
        <v>906</v>
      </c>
      <c r="I12" s="33">
        <v>90600</v>
      </c>
      <c r="J12" s="20">
        <f t="shared" si="0"/>
        <v>117000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46</v>
      </c>
      <c r="G13" s="38">
        <v>4600</v>
      </c>
      <c r="H13" s="37">
        <v>118</v>
      </c>
      <c r="I13" s="38">
        <v>11800</v>
      </c>
      <c r="J13" s="39">
        <f t="shared" si="0"/>
        <v>16400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190</v>
      </c>
      <c r="G14" s="33">
        <v>19000</v>
      </c>
      <c r="H14" s="32">
        <v>1325</v>
      </c>
      <c r="I14" s="33">
        <v>132500</v>
      </c>
      <c r="J14" s="39">
        <f t="shared" si="0"/>
        <v>151500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250</v>
      </c>
      <c r="G15" s="33">
        <v>25000</v>
      </c>
      <c r="H15" s="32">
        <v>3765</v>
      </c>
      <c r="I15" s="33">
        <v>376500</v>
      </c>
      <c r="J15" s="39">
        <f t="shared" si="0"/>
        <v>401500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59</v>
      </c>
      <c r="G16" s="33">
        <v>5900</v>
      </c>
      <c r="H16" s="32">
        <v>128</v>
      </c>
      <c r="I16" s="33">
        <v>12800</v>
      </c>
      <c r="J16" s="39">
        <f t="shared" si="0"/>
        <v>18700</v>
      </c>
      <c r="K16" s="23"/>
    </row>
    <row r="17" ht="24" customHeight="1" spans="1:11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4</v>
      </c>
      <c r="G17" s="33">
        <v>400</v>
      </c>
      <c r="H17" s="32">
        <v>19</v>
      </c>
      <c r="I17" s="33">
        <v>1900</v>
      </c>
      <c r="J17" s="39">
        <f t="shared" si="0"/>
        <v>2300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296</v>
      </c>
      <c r="G18" s="85">
        <v>29600</v>
      </c>
      <c r="H18" s="84">
        <v>4195</v>
      </c>
      <c r="I18" s="85">
        <v>419500</v>
      </c>
      <c r="J18" s="39">
        <f t="shared" ref="J18:J19" si="1">SUM(G18+I18)</f>
        <v>449100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1419</v>
      </c>
      <c r="I19" s="85">
        <v>283800</v>
      </c>
      <c r="J19" s="39">
        <f t="shared" si="1"/>
        <v>295400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32</v>
      </c>
      <c r="I20" s="85">
        <v>16000</v>
      </c>
      <c r="J20" s="39">
        <f>SUM(G20+I20)</f>
        <v>16500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2</v>
      </c>
      <c r="G21" s="85">
        <v>200</v>
      </c>
      <c r="H21" s="84">
        <v>28</v>
      </c>
      <c r="I21" s="85">
        <v>2800</v>
      </c>
      <c r="J21" s="39">
        <f t="shared" si="0"/>
        <v>3000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31</v>
      </c>
      <c r="G22" s="33">
        <v>3100</v>
      </c>
      <c r="H22" s="32">
        <v>58</v>
      </c>
      <c r="I22" s="33">
        <v>5800</v>
      </c>
      <c r="J22" s="39">
        <f t="shared" si="0"/>
        <v>8900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8</v>
      </c>
      <c r="G23" s="48">
        <v>1600</v>
      </c>
      <c r="H23" s="47">
        <v>3</v>
      </c>
      <c r="I23" s="48">
        <v>600</v>
      </c>
      <c r="J23" s="21">
        <f t="shared" si="0"/>
        <v>2200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18</v>
      </c>
      <c r="G24" s="33">
        <v>1800</v>
      </c>
      <c r="H24" s="32">
        <v>95</v>
      </c>
      <c r="I24" s="33">
        <v>9500</v>
      </c>
      <c r="J24" s="39">
        <f>SUM(G24,I24)</f>
        <v>11300</v>
      </c>
      <c r="K24" s="23"/>
    </row>
    <row r="25" ht="30.75" customHeight="1" spans="1:11" x14ac:dyDescent="0.25">
      <c r="A25" s="49">
        <v>17</v>
      </c>
      <c r="B25" s="87" t="s">
        <v>69</v>
      </c>
      <c r="C25" s="88" t="s">
        <v>70</v>
      </c>
      <c r="D25" s="31">
        <v>8495</v>
      </c>
      <c r="E25" s="42">
        <v>100</v>
      </c>
      <c r="F25" s="32">
        <v>127</v>
      </c>
      <c r="G25" s="33">
        <v>12700</v>
      </c>
      <c r="H25" s="32">
        <v>1115</v>
      </c>
      <c r="I25" s="33">
        <v>111500</v>
      </c>
      <c r="J25" s="39">
        <f>SUM(G25,I25)</f>
        <v>124200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24</v>
      </c>
      <c r="G30" s="70">
        <f>SUM(F30*E30)</f>
        <v>600</v>
      </c>
      <c r="H30" s="68">
        <v>100</v>
      </c>
      <c r="I30" s="25">
        <v>12</v>
      </c>
      <c r="J30" s="71">
        <f>SUM(I30*H30)</f>
        <v>1200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200</v>
      </c>
      <c r="G31" s="70">
        <f>SUM(F31*E31)</f>
        <v>10000</v>
      </c>
      <c r="H31" s="39">
        <v>50</v>
      </c>
      <c r="I31" s="75">
        <v>45</v>
      </c>
      <c r="J31" s="71">
        <f>SUM(I31*H31)</f>
        <v>2250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60</v>
      </c>
      <c r="G32" s="70">
        <f>SUM(F32*E32)</f>
        <v>1500</v>
      </c>
      <c r="H32" s="68">
        <v>100</v>
      </c>
      <c r="I32" s="75">
        <v>21</v>
      </c>
      <c r="J32" s="70">
        <f>SUM(I32*H32)</f>
        <v>2100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1726</v>
      </c>
      <c r="G7" s="19">
        <v>172600</v>
      </c>
      <c r="H7" s="18">
        <v>3040</v>
      </c>
      <c r="I7" s="19">
        <v>304000</v>
      </c>
      <c r="J7" s="20">
        <f t="shared" ref="J7:J23" si="0">SUM(G7+I7)</f>
        <v>476600</v>
      </c>
      <c r="K7" s="21">
        <f>SUM(J7:J26)/17</f>
        <v>981435.2941176471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11</v>
      </c>
      <c r="G8" s="19">
        <v>1100</v>
      </c>
      <c r="H8" s="18">
        <v>18</v>
      </c>
      <c r="I8" s="19">
        <v>1800</v>
      </c>
      <c r="J8" s="20">
        <f t="shared" si="0"/>
        <v>2900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147</v>
      </c>
      <c r="G9" s="19">
        <v>14700</v>
      </c>
      <c r="H9" s="18">
        <v>958</v>
      </c>
      <c r="I9" s="19">
        <v>95800</v>
      </c>
      <c r="J9" s="20">
        <f t="shared" si="0"/>
        <v>110500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37</v>
      </c>
      <c r="I10" s="29">
        <v>3700</v>
      </c>
      <c r="J10" s="20">
        <f t="shared" si="0"/>
        <v>4700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4082</v>
      </c>
      <c r="G11" s="33">
        <v>816400</v>
      </c>
      <c r="H11" s="32">
        <v>66702</v>
      </c>
      <c r="I11" s="33">
        <v>13340400</v>
      </c>
      <c r="J11" s="20">
        <f t="shared" si="0"/>
        <v>14156800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218</v>
      </c>
      <c r="G12" s="33">
        <v>21800</v>
      </c>
      <c r="H12" s="32">
        <v>520</v>
      </c>
      <c r="I12" s="33">
        <v>52000</v>
      </c>
      <c r="J12" s="20">
        <f t="shared" si="0"/>
        <v>73800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42</v>
      </c>
      <c r="G13" s="38">
        <v>4200</v>
      </c>
      <c r="H13" s="37">
        <v>95</v>
      </c>
      <c r="I13" s="38">
        <v>9500</v>
      </c>
      <c r="J13" s="39">
        <f t="shared" si="0"/>
        <v>13700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508</v>
      </c>
      <c r="G14" s="33">
        <v>50800</v>
      </c>
      <c r="H14" s="32">
        <v>3605</v>
      </c>
      <c r="I14" s="33">
        <v>360500</v>
      </c>
      <c r="J14" s="39">
        <f t="shared" si="0"/>
        <v>411300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48</v>
      </c>
      <c r="G15" s="33">
        <v>4800</v>
      </c>
      <c r="H15" s="32">
        <v>421</v>
      </c>
      <c r="I15" s="33">
        <v>42100</v>
      </c>
      <c r="J15" s="39">
        <f t="shared" si="0"/>
        <v>46900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30</v>
      </c>
      <c r="G16" s="33">
        <v>3000</v>
      </c>
      <c r="H16" s="32">
        <v>161</v>
      </c>
      <c r="I16" s="33">
        <v>16100</v>
      </c>
      <c r="J16" s="39">
        <f t="shared" si="0"/>
        <v>19100</v>
      </c>
      <c r="K16" s="23"/>
    </row>
    <row r="17" ht="24" customHeight="1" spans="1:13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13</v>
      </c>
      <c r="I17" s="33">
        <v>1300</v>
      </c>
      <c r="J17" s="39">
        <f t="shared" si="0"/>
        <v>1500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348</v>
      </c>
      <c r="G18" s="85">
        <v>348000</v>
      </c>
      <c r="H18" s="84">
        <v>4890</v>
      </c>
      <c r="I18" s="85">
        <v>489000</v>
      </c>
      <c r="J18" s="39">
        <f t="shared" ref="J18:J19" si="1">SUM(G18+I18)</f>
        <v>837000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66</v>
      </c>
      <c r="G19" s="85">
        <v>13200</v>
      </c>
      <c r="H19" s="84">
        <v>1845</v>
      </c>
      <c r="I19" s="85">
        <v>369000</v>
      </c>
      <c r="J19" s="39">
        <f t="shared" si="1"/>
        <v>382200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111</v>
      </c>
      <c r="I20" s="85">
        <v>55500</v>
      </c>
      <c r="J20" s="39">
        <f>SUM(G20+I20)</f>
        <v>56000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10</v>
      </c>
      <c r="I21" s="85">
        <v>1000</v>
      </c>
      <c r="J21" s="39">
        <f t="shared" si="0"/>
        <v>1000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32</v>
      </c>
      <c r="G22" s="33">
        <v>3200</v>
      </c>
      <c r="H22" s="32">
        <v>74</v>
      </c>
      <c r="I22" s="33">
        <v>7400</v>
      </c>
      <c r="J22" s="39">
        <f t="shared" si="0"/>
        <v>10600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5</v>
      </c>
      <c r="G23" s="48">
        <v>1000</v>
      </c>
      <c r="H23" s="47">
        <v>20</v>
      </c>
      <c r="I23" s="48">
        <v>4000</v>
      </c>
      <c r="J23" s="21">
        <f t="shared" si="0"/>
        <v>5000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65</v>
      </c>
      <c r="I24" s="33">
        <v>6500</v>
      </c>
      <c r="J24" s="39">
        <f>SUM(G24,I24)</f>
        <v>7000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65</v>
      </c>
      <c r="I25" s="33">
        <v>6500</v>
      </c>
      <c r="J25" s="39">
        <f>SUM(G25,I25)</f>
        <v>6700</v>
      </c>
      <c r="K25" s="23"/>
    </row>
    <row r="26" ht="30.75" customHeight="1" spans="1:11" x14ac:dyDescent="0.25">
      <c r="A26" s="49">
        <v>18</v>
      </c>
      <c r="B26" s="41" t="s">
        <v>74</v>
      </c>
      <c r="C26" s="88" t="s">
        <v>67</v>
      </c>
      <c r="D26" s="31">
        <v>6187</v>
      </c>
      <c r="E26" s="42">
        <v>100</v>
      </c>
      <c r="F26" s="32">
        <v>48</v>
      </c>
      <c r="G26" s="33">
        <v>4800</v>
      </c>
      <c r="H26" s="32">
        <v>563</v>
      </c>
      <c r="I26" s="33">
        <v>56300</v>
      </c>
      <c r="J26" s="39">
        <f>SUM(G26,I26)</f>
        <v>61100</v>
      </c>
      <c r="K26" s="23"/>
    </row>
    <row r="27" spans="1:11" x14ac:dyDescent="0.25">
      <c r="A27" s="80"/>
      <c r="E27" s="53"/>
      <c r="F27" s="81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33</v>
      </c>
      <c r="G31" s="70">
        <f>SUM(F31*E31)</f>
        <v>825</v>
      </c>
      <c r="H31" s="68">
        <v>100</v>
      </c>
      <c r="I31" s="25">
        <v>17</v>
      </c>
      <c r="J31" s="71">
        <f>SUM(I31*H31)</f>
        <v>1700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185</v>
      </c>
      <c r="G32" s="70">
        <f>SUM(F32*E32)</f>
        <v>9250</v>
      </c>
      <c r="H32" s="39">
        <v>50</v>
      </c>
      <c r="I32" s="75">
        <v>33</v>
      </c>
      <c r="J32" s="71">
        <f>SUM(I32*H32)</f>
        <v>1650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44</v>
      </c>
      <c r="G33" s="70">
        <f>SUM(F33*E33)</f>
        <v>1100</v>
      </c>
      <c r="H33" s="68">
        <v>100</v>
      </c>
      <c r="I33" s="75">
        <v>14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C45" sqref="C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1880</v>
      </c>
      <c r="G7" s="19">
        <v>188000</v>
      </c>
      <c r="H7" s="18">
        <v>3509</v>
      </c>
      <c r="I7" s="19">
        <v>350900</v>
      </c>
      <c r="J7" s="20">
        <f t="shared" ref="J7:J23" si="0">SUM(G7+I7)</f>
        <v>538900</v>
      </c>
      <c r="K7" s="21">
        <f>SUM(J7:J28)/17</f>
        <v>865723.5294117647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17</v>
      </c>
      <c r="I8" s="19">
        <v>1700</v>
      </c>
      <c r="J8" s="20">
        <f t="shared" si="0"/>
        <v>3000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333</v>
      </c>
      <c r="G9" s="19">
        <v>33300</v>
      </c>
      <c r="H9" s="18">
        <v>2997</v>
      </c>
      <c r="I9" s="19">
        <v>299700</v>
      </c>
      <c r="J9" s="20">
        <f t="shared" si="0"/>
        <v>333000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27</v>
      </c>
      <c r="I10" s="29">
        <v>2700</v>
      </c>
      <c r="J10" s="20">
        <f t="shared" si="0"/>
        <v>3700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4150</v>
      </c>
      <c r="G11" s="33">
        <v>830000</v>
      </c>
      <c r="H11" s="32">
        <v>58877</v>
      </c>
      <c r="I11" s="33">
        <v>11775400</v>
      </c>
      <c r="J11" s="20">
        <f t="shared" si="0"/>
        <v>12605400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173</v>
      </c>
      <c r="G12" s="33">
        <v>17300</v>
      </c>
      <c r="H12" s="32">
        <v>838</v>
      </c>
      <c r="I12" s="33">
        <v>83800</v>
      </c>
      <c r="J12" s="20">
        <f t="shared" si="0"/>
        <v>101100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30</v>
      </c>
      <c r="G13" s="38">
        <v>3000</v>
      </c>
      <c r="H13" s="37">
        <v>66</v>
      </c>
      <c r="I13" s="38">
        <v>6600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307</v>
      </c>
      <c r="G14" s="33">
        <v>30700</v>
      </c>
      <c r="H14" s="32">
        <v>1631</v>
      </c>
      <c r="I14" s="33">
        <v>163100</v>
      </c>
      <c r="J14" s="39">
        <f t="shared" si="0"/>
        <v>193800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12</v>
      </c>
      <c r="I15" s="33">
        <v>1200</v>
      </c>
      <c r="J15" s="39">
        <f t="shared" si="0"/>
        <v>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38</v>
      </c>
      <c r="G16" s="33">
        <v>3800</v>
      </c>
      <c r="H16" s="32">
        <v>139</v>
      </c>
      <c r="I16" s="33">
        <v>13900</v>
      </c>
      <c r="J16" s="39">
        <f t="shared" si="0"/>
        <v>17700</v>
      </c>
      <c r="K16" s="23"/>
    </row>
    <row r="17" ht="24" customHeight="1" spans="1:13" x14ac:dyDescent="0.25">
      <c r="A17" s="1">
        <v>11</v>
      </c>
      <c r="B17" s="24" t="s">
        <v>35</v>
      </c>
      <c r="C17" s="89" t="s">
        <v>76</v>
      </c>
      <c r="D17" s="31">
        <v>5066</v>
      </c>
      <c r="E17" s="17">
        <v>100</v>
      </c>
      <c r="F17" s="32">
        <v>4</v>
      </c>
      <c r="G17" s="33">
        <v>400</v>
      </c>
      <c r="H17" s="32">
        <v>7</v>
      </c>
      <c r="I17" s="33">
        <v>700</v>
      </c>
      <c r="J17" s="39">
        <f t="shared" si="0"/>
        <v>1100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274</v>
      </c>
      <c r="G18" s="85">
        <v>27400</v>
      </c>
      <c r="H18" s="84">
        <v>4710</v>
      </c>
      <c r="I18" s="85">
        <v>471100</v>
      </c>
      <c r="J18" s="39">
        <f t="shared" ref="J18:J19" si="1">SUM(G18+I18)</f>
        <v>498500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1713</v>
      </c>
      <c r="I19" s="85">
        <v>342600</v>
      </c>
      <c r="J19" s="39">
        <f t="shared" si="1"/>
        <v>354200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75</v>
      </c>
      <c r="I20" s="85">
        <v>37500</v>
      </c>
      <c r="J20" s="39">
        <f>SUM(G20+I20)</f>
        <v>37500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7</v>
      </c>
      <c r="I21" s="85">
        <v>700</v>
      </c>
      <c r="J21" s="39">
        <f t="shared" si="0"/>
        <v>700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76</v>
      </c>
      <c r="D22" s="31">
        <v>2844</v>
      </c>
      <c r="E22" s="42">
        <v>100</v>
      </c>
      <c r="F22" s="32">
        <v>24</v>
      </c>
      <c r="G22" s="33">
        <v>2400</v>
      </c>
      <c r="H22" s="32">
        <v>72</v>
      </c>
      <c r="I22" s="33">
        <v>7200</v>
      </c>
      <c r="J22" s="39">
        <f t="shared" si="0"/>
        <v>9600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2</v>
      </c>
      <c r="I23" s="48">
        <v>400</v>
      </c>
      <c r="J23" s="21">
        <f t="shared" si="0"/>
        <v>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2</v>
      </c>
      <c r="G24" s="33">
        <v>200</v>
      </c>
      <c r="H24" s="32">
        <v>48</v>
      </c>
      <c r="I24" s="33">
        <v>4800</v>
      </c>
      <c r="J24" s="39">
        <f>SUM(G24,I24)</f>
        <v>5000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18</v>
      </c>
      <c r="I25" s="33">
        <v>1800</v>
      </c>
      <c r="J25" s="39">
        <f>SUM(G25,I25)</f>
        <v>2000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88" t="s">
        <v>76</v>
      </c>
      <c r="D27" s="31">
        <v>2002</v>
      </c>
      <c r="E27" s="42">
        <v>100</v>
      </c>
      <c r="F27" s="32">
        <v>262</v>
      </c>
      <c r="G27" s="33">
        <v>26200</v>
      </c>
      <c r="H27" s="32">
        <v>1316</v>
      </c>
      <c r="I27" s="33">
        <v>131600</v>
      </c>
      <c r="J27" s="39">
        <v>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32">
        <v>0</v>
      </c>
      <c r="G28" s="33">
        <v>0</v>
      </c>
      <c r="H28" s="32">
        <v>0</v>
      </c>
      <c r="I28" s="33">
        <v>0</v>
      </c>
      <c r="J28" s="39">
        <v>0</v>
      </c>
      <c r="K28" s="23"/>
    </row>
    <row r="29" spans="1:11" x14ac:dyDescent="0.25">
      <c r="A29" s="80"/>
      <c r="E29" s="53"/>
      <c r="F29" s="81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29</v>
      </c>
      <c r="G33" s="70">
        <f>SUM(F33*E33)</f>
        <v>725</v>
      </c>
      <c r="H33" s="68">
        <v>100</v>
      </c>
      <c r="I33" s="25">
        <v>21</v>
      </c>
      <c r="J33" s="71">
        <f>SUM(I33*H33)</f>
        <v>2100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193</v>
      </c>
      <c r="G34" s="70">
        <f>SUM(F34*E34)</f>
        <v>9650</v>
      </c>
      <c r="H34" s="39">
        <v>50</v>
      </c>
      <c r="I34" s="75">
        <v>57</v>
      </c>
      <c r="J34" s="71">
        <f>SUM(I34*H34)</f>
        <v>2850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41</v>
      </c>
      <c r="G35" s="70">
        <f>SUM(F35*E35)</f>
        <v>1025</v>
      </c>
      <c r="H35" s="68">
        <v>100</v>
      </c>
      <c r="I35" s="75">
        <v>20</v>
      </c>
      <c r="J35" s="70">
        <f>SUM(I35*H35)</f>
        <v>2000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M39" sqref="M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1868</v>
      </c>
      <c r="G7" s="19">
        <v>186800</v>
      </c>
      <c r="H7" s="18">
        <v>2955</v>
      </c>
      <c r="I7" s="19">
        <v>295500</v>
      </c>
      <c r="J7" s="20">
        <f t="shared" ref="J7:J23" si="0">SUM(G7+I7)</f>
        <v>482300</v>
      </c>
      <c r="K7" s="21">
        <f>SUM(J7:J28)/20</f>
        <v>466575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26</v>
      </c>
      <c r="I8" s="19">
        <v>2600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241</v>
      </c>
      <c r="G9" s="19">
        <v>24100</v>
      </c>
      <c r="H9" s="18">
        <v>1384</v>
      </c>
      <c r="I9" s="19">
        <v>138400</v>
      </c>
      <c r="J9" s="20">
        <f t="shared" si="0"/>
        <v>162500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12</v>
      </c>
      <c r="G10" s="29">
        <v>1200</v>
      </c>
      <c r="H10" s="28">
        <v>23</v>
      </c>
      <c r="I10" s="29">
        <v>2300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2800</v>
      </c>
      <c r="G11" s="33">
        <v>560000</v>
      </c>
      <c r="H11" s="32">
        <v>35260</v>
      </c>
      <c r="I11" s="33">
        <v>7052000</v>
      </c>
      <c r="J11" s="20">
        <f t="shared" si="0"/>
        <v>7612000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155</v>
      </c>
      <c r="G12" s="33">
        <v>15500</v>
      </c>
      <c r="H12" s="32">
        <v>417</v>
      </c>
      <c r="I12" s="33">
        <v>41700</v>
      </c>
      <c r="J12" s="20">
        <f t="shared" si="0"/>
        <v>57200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54</v>
      </c>
      <c r="G13" s="38">
        <v>5400</v>
      </c>
      <c r="H13" s="37">
        <v>118</v>
      </c>
      <c r="I13" s="38">
        <v>11800</v>
      </c>
      <c r="J13" s="39">
        <f t="shared" si="0"/>
        <v>17200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896</v>
      </c>
      <c r="I14" s="33">
        <v>89600</v>
      </c>
      <c r="J14" s="39">
        <f t="shared" si="0"/>
        <v>114000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16</v>
      </c>
      <c r="G15" s="33">
        <v>1600</v>
      </c>
      <c r="H15" s="32">
        <v>96</v>
      </c>
      <c r="I15" s="33">
        <v>9600</v>
      </c>
      <c r="J15" s="39">
        <f t="shared" si="0"/>
        <v>11200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</v>
      </c>
      <c r="G16" s="33">
        <v>2300</v>
      </c>
      <c r="H16" s="32">
        <v>58</v>
      </c>
      <c r="I16" s="33">
        <v>5800</v>
      </c>
      <c r="J16" s="39">
        <f t="shared" si="0"/>
        <v>8100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7</v>
      </c>
      <c r="I17" s="33">
        <v>700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250</v>
      </c>
      <c r="G18" s="85">
        <v>25000</v>
      </c>
      <c r="H18" s="84">
        <v>4300</v>
      </c>
      <c r="I18" s="85">
        <v>430000</v>
      </c>
      <c r="J18" s="39">
        <f t="shared" ref="J18:J19" si="1">SUM(G18+I18)</f>
        <v>455000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51</v>
      </c>
      <c r="G19" s="85">
        <v>10200</v>
      </c>
      <c r="H19" s="84">
        <v>1576</v>
      </c>
      <c r="I19" s="85">
        <v>315200</v>
      </c>
      <c r="J19" s="39">
        <f t="shared" si="1"/>
        <v>325400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67</v>
      </c>
      <c r="I20" s="85">
        <v>33500</v>
      </c>
      <c r="J20" s="39">
        <f>SUM(G20+I20)</f>
        <v>34000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4</v>
      </c>
      <c r="G21" s="85">
        <v>400</v>
      </c>
      <c r="H21" s="84">
        <v>27</v>
      </c>
      <c r="I21" s="85">
        <v>2700</v>
      </c>
      <c r="J21" s="39">
        <f t="shared" si="0"/>
        <v>3100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26</v>
      </c>
      <c r="G22" s="33">
        <v>2600</v>
      </c>
      <c r="H22" s="32">
        <v>34</v>
      </c>
      <c r="I22" s="33">
        <v>3400</v>
      </c>
      <c r="J22" s="39">
        <f t="shared" si="0"/>
        <v>6000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</v>
      </c>
      <c r="G23" s="48">
        <v>400</v>
      </c>
      <c r="H23" s="47">
        <v>0</v>
      </c>
      <c r="I23" s="48">
        <v>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4</v>
      </c>
      <c r="G24" s="33">
        <v>400</v>
      </c>
      <c r="H24" s="32">
        <v>52</v>
      </c>
      <c r="I24" s="33">
        <v>5200</v>
      </c>
      <c r="J24" s="39">
        <f>SUM(G24,I24)</f>
        <v>5600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17</v>
      </c>
      <c r="G25" s="33">
        <v>1700</v>
      </c>
      <c r="H25" s="32">
        <v>73</v>
      </c>
      <c r="I25" s="33">
        <v>7300</v>
      </c>
      <c r="J25" s="39">
        <f>SUM(G25,I25)</f>
        <v>9000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8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48</v>
      </c>
      <c r="G27" s="33">
        <v>4800</v>
      </c>
      <c r="H27" s="32">
        <v>157</v>
      </c>
      <c r="I27" s="33">
        <v>15700</v>
      </c>
      <c r="J27" s="39">
        <f t="shared" si="2"/>
        <v>20500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26">
        <v>0</v>
      </c>
      <c r="G28" s="90">
        <v>0</v>
      </c>
      <c r="H28" s="26">
        <v>1</v>
      </c>
      <c r="I28" s="90">
        <v>100</v>
      </c>
      <c r="J28" s="39">
        <f t="shared" si="2"/>
        <v>100</v>
      </c>
      <c r="K28" s="23"/>
    </row>
    <row r="29" spans="1:11" x14ac:dyDescent="0.25">
      <c r="A29" s="80"/>
      <c r="E29" s="53"/>
      <c r="F29" s="58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38</v>
      </c>
      <c r="G33" s="70">
        <f>SUM(F33*E33)</f>
        <v>950</v>
      </c>
      <c r="H33" s="68">
        <v>100</v>
      </c>
      <c r="I33" s="25">
        <v>14</v>
      </c>
      <c r="J33" s="71">
        <f>SUM(I33*H33)</f>
        <v>1400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224</v>
      </c>
      <c r="G34" s="70">
        <f>SUM(F34*E34)</f>
        <v>11200</v>
      </c>
      <c r="H34" s="39">
        <v>50</v>
      </c>
      <c r="I34" s="75">
        <v>31</v>
      </c>
      <c r="J34" s="71">
        <f>SUM(I34*H34)</f>
        <v>1550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53</v>
      </c>
      <c r="G35" s="70">
        <f>SUM(F35*E35)</f>
        <v>1325</v>
      </c>
      <c r="H35" s="68">
        <v>100</v>
      </c>
      <c r="I35" s="75">
        <v>34</v>
      </c>
      <c r="J35" s="70">
        <f>SUM(I35*H35)</f>
        <v>3400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R7" sqref="R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2091</v>
      </c>
      <c r="G7" s="19">
        <v>209100</v>
      </c>
      <c r="H7" s="18">
        <v>3403</v>
      </c>
      <c r="I7" s="19">
        <v>340300</v>
      </c>
      <c r="J7" s="20">
        <f t="shared" ref="J7:J23" si="0">SUM(G7+I7)</f>
        <v>549400</v>
      </c>
      <c r="K7" s="21">
        <f>SUM(J7:J29)/21</f>
        <v>1818580.9523809524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10</v>
      </c>
      <c r="G8" s="19">
        <v>1000</v>
      </c>
      <c r="H8" s="18">
        <v>14</v>
      </c>
      <c r="I8" s="19">
        <v>1400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1511</v>
      </c>
      <c r="I9" s="19">
        <v>151100</v>
      </c>
      <c r="J9" s="20">
        <f t="shared" si="0"/>
        <v>176500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22</v>
      </c>
      <c r="I10" s="29">
        <v>2200</v>
      </c>
      <c r="J10" s="20">
        <f t="shared" si="0"/>
        <v>2800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2134</v>
      </c>
      <c r="G11" s="33">
        <v>426800</v>
      </c>
      <c r="H11" s="32">
        <v>33575</v>
      </c>
      <c r="I11" s="33">
        <v>6715000</v>
      </c>
      <c r="J11" s="20">
        <f t="shared" si="0"/>
        <v>7141800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31532</v>
      </c>
      <c r="G12" s="33">
        <v>3153200</v>
      </c>
      <c r="H12" s="32">
        <v>261174</v>
      </c>
      <c r="I12" s="33">
        <v>26117400</v>
      </c>
      <c r="J12" s="20">
        <f t="shared" si="0"/>
        <v>29270600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31</v>
      </c>
      <c r="G13" s="38">
        <v>3100</v>
      </c>
      <c r="H13" s="37">
        <v>135</v>
      </c>
      <c r="I13" s="38">
        <v>13500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228</v>
      </c>
      <c r="G14" s="33">
        <v>22800</v>
      </c>
      <c r="H14" s="32">
        <v>929</v>
      </c>
      <c r="I14" s="33">
        <v>92900</v>
      </c>
      <c r="J14" s="39">
        <f t="shared" si="0"/>
        <v>115700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8</v>
      </c>
      <c r="G15" s="33">
        <v>800</v>
      </c>
      <c r="H15" s="32">
        <v>37</v>
      </c>
      <c r="I15" s="33">
        <v>3700</v>
      </c>
      <c r="J15" s="39">
        <f t="shared" si="0"/>
        <v>4500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9</v>
      </c>
      <c r="G16" s="33">
        <v>900</v>
      </c>
      <c r="H16" s="32">
        <v>51</v>
      </c>
      <c r="I16" s="33">
        <v>5100</v>
      </c>
      <c r="J16" s="39">
        <f t="shared" si="0"/>
        <v>6000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1</v>
      </c>
      <c r="G17" s="33">
        <v>100</v>
      </c>
      <c r="H17" s="32">
        <v>9</v>
      </c>
      <c r="I17" s="33">
        <v>900</v>
      </c>
      <c r="J17" s="39">
        <f t="shared" si="0"/>
        <v>1000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273</v>
      </c>
      <c r="G18" s="85">
        <v>27300</v>
      </c>
      <c r="H18" s="84">
        <v>4513</v>
      </c>
      <c r="I18" s="85">
        <v>451300</v>
      </c>
      <c r="J18" s="39">
        <f t="shared" ref="J18:J19" si="1">SUM(G18+I18)</f>
        <v>478600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59</v>
      </c>
      <c r="G19" s="85">
        <v>11800</v>
      </c>
      <c r="H19" s="84">
        <v>1663</v>
      </c>
      <c r="I19" s="85">
        <v>332600</v>
      </c>
      <c r="J19" s="39">
        <f t="shared" si="1"/>
        <v>344400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85</v>
      </c>
      <c r="I20" s="85">
        <v>42500</v>
      </c>
      <c r="J20" s="39">
        <f>SUM(G20+I20)</f>
        <v>42500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3</v>
      </c>
      <c r="G21" s="85">
        <v>300</v>
      </c>
      <c r="H21" s="84">
        <v>31</v>
      </c>
      <c r="I21" s="85">
        <v>3100</v>
      </c>
      <c r="J21" s="39">
        <f t="shared" si="0"/>
        <v>3400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18</v>
      </c>
      <c r="G22" s="33">
        <v>1800</v>
      </c>
      <c r="H22" s="32">
        <v>34</v>
      </c>
      <c r="I22" s="33">
        <v>3400</v>
      </c>
      <c r="J22" s="39">
        <f t="shared" si="0"/>
        <v>5200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9</v>
      </c>
      <c r="G23" s="48">
        <v>1800</v>
      </c>
      <c r="H23" s="47">
        <v>46</v>
      </c>
      <c r="I23" s="48">
        <v>9200</v>
      </c>
      <c r="J23" s="21">
        <f t="shared" si="0"/>
        <v>11000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24</v>
      </c>
      <c r="I24" s="33">
        <v>2400</v>
      </c>
      <c r="J24" s="39">
        <f>SUM(G24,I24)</f>
        <v>2900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87</v>
      </c>
      <c r="I25" s="33">
        <v>8700</v>
      </c>
      <c r="J25" s="39">
        <f>SUM(G25,I25)</f>
        <v>10000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22</v>
      </c>
      <c r="I27" s="33">
        <v>2200</v>
      </c>
      <c r="J27" s="39">
        <f t="shared" si="2"/>
        <v>2300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3</v>
      </c>
      <c r="I28" s="92">
        <v>300</v>
      </c>
      <c r="J28" s="21">
        <f t="shared" si="2"/>
        <v>300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2</v>
      </c>
      <c r="G29" s="90">
        <v>200</v>
      </c>
      <c r="H29" s="26">
        <v>21</v>
      </c>
      <c r="I29" s="90">
        <v>2100</v>
      </c>
      <c r="J29" s="39">
        <f t="shared" si="2"/>
        <v>2300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43</v>
      </c>
      <c r="G34" s="70">
        <f>SUM(F34*E34)</f>
        <v>1075</v>
      </c>
      <c r="H34" s="68">
        <v>100</v>
      </c>
      <c r="I34" s="25">
        <v>7</v>
      </c>
      <c r="J34" s="71">
        <f>SUM(I34*H34)</f>
        <v>700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207</v>
      </c>
      <c r="G35" s="70">
        <f>SUM(F35*E35)</f>
        <v>10350</v>
      </c>
      <c r="H35" s="39">
        <v>50</v>
      </c>
      <c r="I35" s="75">
        <v>50</v>
      </c>
      <c r="J35" s="71">
        <f>SUM(I35*H35)</f>
        <v>2500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51</v>
      </c>
      <c r="G36" s="70">
        <f>SUM(F36*E36)</f>
        <v>1275</v>
      </c>
      <c r="H36" s="68">
        <v>100</v>
      </c>
      <c r="I36" s="75">
        <v>11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Q33" sqref="Q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1850</v>
      </c>
      <c r="G7" s="19">
        <v>185000</v>
      </c>
      <c r="H7" s="18">
        <v>3629</v>
      </c>
      <c r="I7" s="19">
        <v>362900</v>
      </c>
      <c r="J7" s="20">
        <f t="shared" ref="J7:J23" si="0">SUM(G7+I7)</f>
        <v>547900</v>
      </c>
      <c r="K7" s="21">
        <f>SUM(J7:J29)/21</f>
        <v>862185.7142857143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22</v>
      </c>
      <c r="I8" s="19">
        <v>2200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153</v>
      </c>
      <c r="G9" s="19">
        <v>15300</v>
      </c>
      <c r="H9" s="18">
        <v>827</v>
      </c>
      <c r="I9" s="19">
        <v>82700</v>
      </c>
      <c r="J9" s="20">
        <f t="shared" si="0"/>
        <v>98000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39</v>
      </c>
      <c r="G10" s="29">
        <v>3900</v>
      </c>
      <c r="H10" s="28">
        <v>364</v>
      </c>
      <c r="I10" s="29">
        <v>36400</v>
      </c>
      <c r="J10" s="20">
        <f t="shared" si="0"/>
        <v>40300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3616</v>
      </c>
      <c r="G11" s="33">
        <v>723200</v>
      </c>
      <c r="H11" s="32">
        <v>73495</v>
      </c>
      <c r="I11" s="33">
        <v>14699000</v>
      </c>
      <c r="J11" s="20">
        <f t="shared" si="0"/>
        <v>15422200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995</v>
      </c>
      <c r="G12" s="33">
        <v>99500</v>
      </c>
      <c r="H12" s="32">
        <v>5834</v>
      </c>
      <c r="I12" s="33">
        <v>583400</v>
      </c>
      <c r="J12" s="20">
        <f t="shared" si="0"/>
        <v>682900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26</v>
      </c>
      <c r="G13" s="38">
        <v>2600</v>
      </c>
      <c r="H13" s="37">
        <v>70</v>
      </c>
      <c r="I13" s="38">
        <v>7000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246</v>
      </c>
      <c r="G14" s="33">
        <v>24600</v>
      </c>
      <c r="H14" s="32">
        <v>1439</v>
      </c>
      <c r="I14" s="33">
        <v>143900</v>
      </c>
      <c r="J14" s="39">
        <f t="shared" si="0"/>
        <v>168500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5</v>
      </c>
      <c r="G15" s="33">
        <v>500</v>
      </c>
      <c r="H15" s="32">
        <v>18</v>
      </c>
      <c r="I15" s="33">
        <v>1800</v>
      </c>
      <c r="J15" s="39">
        <f t="shared" si="0"/>
        <v>2300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230</v>
      </c>
      <c r="G16" s="33">
        <v>23000</v>
      </c>
      <c r="H16" s="32">
        <v>1388</v>
      </c>
      <c r="I16" s="33">
        <v>138800</v>
      </c>
      <c r="J16" s="39">
        <f t="shared" si="0"/>
        <v>161800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6</v>
      </c>
      <c r="G17" s="33">
        <v>600</v>
      </c>
      <c r="H17" s="32">
        <v>11</v>
      </c>
      <c r="I17" s="33">
        <v>1100</v>
      </c>
      <c r="J17" s="39">
        <f t="shared" si="0"/>
        <v>1700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28</v>
      </c>
      <c r="G18" s="85">
        <v>28000</v>
      </c>
      <c r="H18" s="84">
        <v>4723</v>
      </c>
      <c r="I18" s="85">
        <v>472300</v>
      </c>
      <c r="J18" s="39">
        <f t="shared" ref="J18:J19" si="1">SUM(G18+I18)</f>
        <v>500300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52</v>
      </c>
      <c r="G19" s="85">
        <v>10400</v>
      </c>
      <c r="H19" s="84">
        <v>1739</v>
      </c>
      <c r="I19" s="85">
        <v>347800</v>
      </c>
      <c r="J19" s="39">
        <f t="shared" si="1"/>
        <v>358200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102</v>
      </c>
      <c r="I20" s="85">
        <v>51000</v>
      </c>
      <c r="J20" s="39">
        <f>SUM(G20+I20)</f>
        <v>51500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16</v>
      </c>
      <c r="I21" s="85">
        <v>1600</v>
      </c>
      <c r="J21" s="39">
        <f t="shared" si="0"/>
        <v>1600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24</v>
      </c>
      <c r="G22" s="33">
        <v>2400</v>
      </c>
      <c r="H22" s="32">
        <v>85</v>
      </c>
      <c r="I22" s="33">
        <v>8500</v>
      </c>
      <c r="J22" s="39">
        <f t="shared" si="0"/>
        <v>10900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21</v>
      </c>
      <c r="G23" s="48">
        <v>4200</v>
      </c>
      <c r="H23" s="47">
        <v>86</v>
      </c>
      <c r="I23" s="48">
        <v>17200</v>
      </c>
      <c r="J23" s="21">
        <f t="shared" si="0"/>
        <v>21400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</v>
      </c>
      <c r="G24" s="33">
        <v>100</v>
      </c>
      <c r="H24" s="32">
        <v>4</v>
      </c>
      <c r="I24" s="33">
        <v>400</v>
      </c>
      <c r="J24" s="39">
        <f>SUM(G24,I24)</f>
        <v>500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12</v>
      </c>
      <c r="G25" s="33">
        <v>1200</v>
      </c>
      <c r="H25" s="32">
        <v>50</v>
      </c>
      <c r="I25" s="33">
        <v>5000</v>
      </c>
      <c r="J25" s="39">
        <f>SUM(G25,I25)</f>
        <v>6200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11</v>
      </c>
      <c r="I27" s="33">
        <v>1100</v>
      </c>
      <c r="J27" s="39">
        <f t="shared" si="2"/>
        <v>1200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10</v>
      </c>
      <c r="G29" s="90">
        <v>1000</v>
      </c>
      <c r="H29" s="26">
        <v>144</v>
      </c>
      <c r="I29" s="90">
        <v>14400</v>
      </c>
      <c r="J29" s="39">
        <f t="shared" si="2"/>
        <v>15400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42</v>
      </c>
      <c r="G34" s="70">
        <f>SUM(F34*E34)</f>
        <v>1050</v>
      </c>
      <c r="H34" s="68">
        <v>100</v>
      </c>
      <c r="I34" s="25">
        <v>10</v>
      </c>
      <c r="J34" s="71">
        <f>SUM(I34*H34)</f>
        <v>1000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171</v>
      </c>
      <c r="G35" s="70">
        <f>SUM(F35*E35)</f>
        <v>8550</v>
      </c>
      <c r="H35" s="39">
        <v>50</v>
      </c>
      <c r="I35" s="75">
        <v>33</v>
      </c>
      <c r="J35" s="71">
        <f>SUM(I35*H35)</f>
        <v>1650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64</v>
      </c>
      <c r="G36" s="70">
        <f>SUM(F36*E36)</f>
        <v>1600</v>
      </c>
      <c r="H36" s="68">
        <v>100</v>
      </c>
      <c r="I36" s="75">
        <v>18</v>
      </c>
      <c r="J36" s="70">
        <f>SUM(I36*H36)</f>
        <v>1800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 zoomScale="100" zoomScaleNormal="100">
      <selection activeCell="R24" sqref="R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1986</v>
      </c>
      <c r="G7" s="19">
        <v>198600</v>
      </c>
      <c r="H7" s="18">
        <v>3703</v>
      </c>
      <c r="I7" s="19">
        <v>370300</v>
      </c>
      <c r="J7" s="20">
        <f t="shared" ref="J7:J23" si="0">SUM(G7+I7)</f>
        <v>568900</v>
      </c>
      <c r="K7" s="21">
        <f>SUM(J7:J28)/21</f>
        <v>771995.2380952381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8</v>
      </c>
      <c r="G8" s="19">
        <v>800</v>
      </c>
      <c r="H8" s="18">
        <v>16</v>
      </c>
      <c r="I8" s="19">
        <v>1600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1441</v>
      </c>
      <c r="I9" s="19">
        <v>144100</v>
      </c>
      <c r="J9" s="20">
        <f t="shared" si="0"/>
        <v>169500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</v>
      </c>
      <c r="G10" s="29">
        <v>300</v>
      </c>
      <c r="H10" s="28">
        <v>21</v>
      </c>
      <c r="I10" s="29">
        <v>2100</v>
      </c>
      <c r="J10" s="20">
        <f t="shared" si="0"/>
        <v>2400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3573</v>
      </c>
      <c r="G11" s="33">
        <v>714600</v>
      </c>
      <c r="H11" s="32">
        <v>67382</v>
      </c>
      <c r="I11" s="33">
        <v>13476400</v>
      </c>
      <c r="J11" s="20">
        <f t="shared" si="0"/>
        <v>14191000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379</v>
      </c>
      <c r="G12" s="33">
        <v>37900</v>
      </c>
      <c r="H12" s="32">
        <v>1276</v>
      </c>
      <c r="I12" s="33">
        <v>127600</v>
      </c>
      <c r="J12" s="20">
        <f t="shared" si="0"/>
        <v>165500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39</v>
      </c>
      <c r="G13" s="38">
        <v>3900</v>
      </c>
      <c r="H13" s="37">
        <v>127</v>
      </c>
      <c r="I13" s="38">
        <v>12700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152</v>
      </c>
      <c r="G14" s="33">
        <v>15200</v>
      </c>
      <c r="H14" s="32">
        <v>432</v>
      </c>
      <c r="I14" s="33">
        <v>43200</v>
      </c>
      <c r="J14" s="39">
        <f t="shared" si="0"/>
        <v>58400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8</v>
      </c>
      <c r="I15" s="33">
        <v>800</v>
      </c>
      <c r="J15" s="39">
        <f t="shared" si="0"/>
        <v>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28</v>
      </c>
      <c r="G16" s="33">
        <v>2800</v>
      </c>
      <c r="H16" s="32">
        <v>119</v>
      </c>
      <c r="I16" s="33">
        <v>11900</v>
      </c>
      <c r="J16" s="39">
        <f t="shared" si="0"/>
        <v>14700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3</v>
      </c>
      <c r="G17" s="33">
        <v>300</v>
      </c>
      <c r="H17" s="32">
        <v>6</v>
      </c>
      <c r="I17" s="33">
        <v>600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294</v>
      </c>
      <c r="G18" s="85">
        <v>29400</v>
      </c>
      <c r="H18" s="84">
        <v>4879</v>
      </c>
      <c r="I18" s="85">
        <v>487900</v>
      </c>
      <c r="J18" s="39">
        <f t="shared" ref="J18:J19" si="1">SUM(G18+I18)</f>
        <v>517300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55</v>
      </c>
      <c r="G19" s="85">
        <v>11000</v>
      </c>
      <c r="H19" s="84">
        <v>1890</v>
      </c>
      <c r="I19" s="85">
        <v>379800</v>
      </c>
      <c r="J19" s="39">
        <f t="shared" si="1"/>
        <v>390800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5</v>
      </c>
      <c r="G20" s="85">
        <v>2500</v>
      </c>
      <c r="H20" s="84">
        <v>169</v>
      </c>
      <c r="I20" s="85">
        <v>84500</v>
      </c>
      <c r="J20" s="39">
        <f>SUM(G20+I20)</f>
        <v>87000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4</v>
      </c>
      <c r="I21" s="85">
        <v>400</v>
      </c>
      <c r="J21" s="39">
        <f t="shared" si="0"/>
        <v>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50</v>
      </c>
      <c r="G22" s="33">
        <v>5000</v>
      </c>
      <c r="H22" s="32">
        <v>105</v>
      </c>
      <c r="I22" s="33">
        <v>10500</v>
      </c>
      <c r="J22" s="39">
        <f t="shared" si="0"/>
        <v>15500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0</v>
      </c>
      <c r="G23" s="48">
        <v>0</v>
      </c>
      <c r="H23" s="47">
        <v>2</v>
      </c>
      <c r="I23" s="48">
        <v>400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7</v>
      </c>
      <c r="I24" s="33">
        <v>700</v>
      </c>
      <c r="J24" s="39">
        <f>SUM(G24,I24)</f>
        <v>700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46</v>
      </c>
      <c r="I25" s="33">
        <v>4600</v>
      </c>
      <c r="J25" s="39">
        <f>SUM(G25,I25)</f>
        <v>4800</v>
      </c>
      <c r="K25" s="23"/>
    </row>
    <row r="26" ht="30.75" customHeight="1" spans="1:11" x14ac:dyDescent="0.25">
      <c r="A26" s="49">
        <v>18</v>
      </c>
      <c r="B26" s="41" t="s">
        <v>79</v>
      </c>
      <c r="C26" s="40" t="s">
        <v>84</v>
      </c>
      <c r="D26" s="31">
        <v>2002</v>
      </c>
      <c r="E26" s="42">
        <v>100</v>
      </c>
      <c r="F26" s="32">
        <v>2</v>
      </c>
      <c r="G26" s="33">
        <v>200</v>
      </c>
      <c r="H26" s="32">
        <v>6</v>
      </c>
      <c r="I26" s="33">
        <v>600</v>
      </c>
      <c r="J26" s="39">
        <f t="shared" ref="J26:J28" si="2">SUM(G26,I26)</f>
        <v>800</v>
      </c>
      <c r="K26" s="23"/>
    </row>
    <row r="27" ht="30.75" customHeight="1" spans="1:11" x14ac:dyDescent="0.25">
      <c r="A27" s="91">
        <v>19</v>
      </c>
      <c r="B27" s="43" t="s">
        <v>80</v>
      </c>
      <c r="C27" s="44" t="s">
        <v>81</v>
      </c>
      <c r="D27" s="45">
        <v>6179</v>
      </c>
      <c r="E27" s="46">
        <v>100</v>
      </c>
      <c r="F27" s="30">
        <v>0</v>
      </c>
      <c r="G27" s="92">
        <v>0</v>
      </c>
      <c r="H27" s="30">
        <v>1</v>
      </c>
      <c r="I27" s="92">
        <v>100</v>
      </c>
      <c r="J27" s="21">
        <f t="shared" si="2"/>
        <v>100</v>
      </c>
      <c r="K27" s="23"/>
    </row>
    <row r="28" ht="30.75" customHeight="1" spans="1:11" x14ac:dyDescent="0.25">
      <c r="A28" s="49">
        <v>20</v>
      </c>
      <c r="B28" s="41" t="s">
        <v>86</v>
      </c>
      <c r="C28" s="40" t="s">
        <v>91</v>
      </c>
      <c r="D28" s="31">
        <v>4540</v>
      </c>
      <c r="E28" s="42">
        <v>100</v>
      </c>
      <c r="F28" s="26">
        <v>1</v>
      </c>
      <c r="G28" s="90">
        <v>100</v>
      </c>
      <c r="H28" s="26">
        <v>25</v>
      </c>
      <c r="I28" s="90">
        <v>2500</v>
      </c>
      <c r="J28" s="39">
        <f t="shared" si="2"/>
        <v>2600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36</v>
      </c>
      <c r="G33" s="70">
        <f>SUM(F33*E33)</f>
        <v>900</v>
      </c>
      <c r="H33" s="68">
        <v>100</v>
      </c>
      <c r="I33" s="25">
        <v>11</v>
      </c>
      <c r="J33" s="71">
        <f>SUM(I33*H33)</f>
        <v>1100</v>
      </c>
    </row>
    <row r="34" ht="15.7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160</v>
      </c>
      <c r="G34" s="70">
        <f>SUM(F34*E34)</f>
        <v>8000</v>
      </c>
      <c r="H34" s="39">
        <v>50</v>
      </c>
      <c r="I34" s="75">
        <v>36</v>
      </c>
      <c r="J34" s="70">
        <f>SUM(I34*H34)</f>
        <v>1800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I13" sqref="I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1846</v>
      </c>
      <c r="G7" s="19">
        <v>184600</v>
      </c>
      <c r="H7" s="18">
        <v>3258</v>
      </c>
      <c r="I7" s="19">
        <v>325800</v>
      </c>
      <c r="J7" s="20">
        <f t="shared" ref="J7:J25" si="0">SUM(G7+I7)</f>
        <v>510400</v>
      </c>
      <c r="K7" s="21">
        <f>SUM(J7:J30)/20</f>
        <v>820465</v>
      </c>
    </row>
    <row r="8" ht="24" customHeight="1" spans="1:11" x14ac:dyDescent="0.25">
      <c r="A8" s="1"/>
      <c r="B8" s="14" t="s">
        <v>12</v>
      </c>
      <c r="C8" s="96" t="s">
        <v>93</v>
      </c>
      <c r="D8" s="16">
        <v>1033</v>
      </c>
      <c r="E8" s="17">
        <v>100</v>
      </c>
      <c r="F8" s="18">
        <v>1140</v>
      </c>
      <c r="G8" s="19">
        <v>114000</v>
      </c>
      <c r="H8" s="18">
        <v>1804</v>
      </c>
      <c r="I8" s="19">
        <v>180400</v>
      </c>
      <c r="J8" s="20">
        <v>0</v>
      </c>
      <c r="K8" s="23"/>
    </row>
    <row r="9" ht="24" customHeight="1" spans="1:11" x14ac:dyDescent="0.25">
      <c r="A9" s="1">
        <v>2</v>
      </c>
      <c r="B9" s="14" t="s">
        <v>14</v>
      </c>
      <c r="C9" s="22" t="s">
        <v>94</v>
      </c>
      <c r="D9" s="16">
        <v>2112</v>
      </c>
      <c r="E9" s="17">
        <v>100</v>
      </c>
      <c r="F9" s="18">
        <v>12</v>
      </c>
      <c r="G9" s="19">
        <v>1200</v>
      </c>
      <c r="H9" s="18">
        <v>42</v>
      </c>
      <c r="I9" s="19">
        <v>4200</v>
      </c>
      <c r="J9" s="20">
        <f t="shared" si="0"/>
        <v>5400</v>
      </c>
      <c r="K9" s="23"/>
    </row>
    <row r="10" ht="24" customHeight="1" spans="1:11" x14ac:dyDescent="0.25">
      <c r="A10" s="1"/>
      <c r="B10" s="14" t="s">
        <v>14</v>
      </c>
      <c r="C10" s="97" t="s">
        <v>93</v>
      </c>
      <c r="D10" s="16">
        <v>2112</v>
      </c>
      <c r="E10" s="17">
        <v>100</v>
      </c>
      <c r="F10" s="18">
        <v>3</v>
      </c>
      <c r="G10" s="19">
        <v>300</v>
      </c>
      <c r="H10" s="18">
        <v>2</v>
      </c>
      <c r="I10" s="19">
        <v>200</v>
      </c>
      <c r="J10" s="20">
        <v>0</v>
      </c>
      <c r="K10" s="23"/>
    </row>
    <row r="11" ht="24" customHeight="1" spans="1:15" x14ac:dyDescent="0.25">
      <c r="A11" s="1">
        <v>3</v>
      </c>
      <c r="B11" s="24" t="s">
        <v>16</v>
      </c>
      <c r="C11" s="22" t="s">
        <v>63</v>
      </c>
      <c r="D11" s="16">
        <v>2552</v>
      </c>
      <c r="E11" s="17">
        <v>100</v>
      </c>
      <c r="F11" s="18">
        <v>394</v>
      </c>
      <c r="G11" s="19">
        <v>39400</v>
      </c>
      <c r="H11" s="18">
        <v>4480</v>
      </c>
      <c r="I11" s="19">
        <v>448000</v>
      </c>
      <c r="J11" s="20">
        <f t="shared" si="0"/>
        <v>487400</v>
      </c>
      <c r="K11" s="23"/>
    </row>
    <row r="12" ht="24" customHeight="1" spans="1:11" x14ac:dyDescent="0.25">
      <c r="A12" s="1">
        <v>4</v>
      </c>
      <c r="B12" s="25" t="s">
        <v>19</v>
      </c>
      <c r="C12" s="26" t="s">
        <v>20</v>
      </c>
      <c r="D12" s="27">
        <v>1727</v>
      </c>
      <c r="E12" s="17">
        <v>100</v>
      </c>
      <c r="F12" s="28">
        <v>24</v>
      </c>
      <c r="G12" s="29">
        <v>2400</v>
      </c>
      <c r="H12" s="28">
        <v>73</v>
      </c>
      <c r="I12" s="29">
        <v>7300</v>
      </c>
      <c r="J12" s="20">
        <f t="shared" si="0"/>
        <v>9700</v>
      </c>
      <c r="K12" s="23"/>
    </row>
    <row r="13" ht="31.5" customHeight="1" spans="1:11" x14ac:dyDescent="0.25">
      <c r="A13" s="1">
        <v>5</v>
      </c>
      <c r="B13" s="24" t="s">
        <v>21</v>
      </c>
      <c r="C13" s="30" t="s">
        <v>22</v>
      </c>
      <c r="D13" s="31">
        <v>3030</v>
      </c>
      <c r="E13" s="17">
        <v>200</v>
      </c>
      <c r="F13" s="32">
        <v>3694</v>
      </c>
      <c r="G13" s="33">
        <v>738800</v>
      </c>
      <c r="H13" s="32">
        <v>65737</v>
      </c>
      <c r="I13" s="33">
        <v>13147400</v>
      </c>
      <c r="J13" s="20">
        <f t="shared" si="0"/>
        <v>13886200</v>
      </c>
      <c r="K13" s="23"/>
    </row>
    <row r="14" ht="24" customHeight="1" spans="1:11" x14ac:dyDescent="0.25">
      <c r="A14" s="1">
        <v>6</v>
      </c>
      <c r="B14" s="34" t="s">
        <v>23</v>
      </c>
      <c r="C14" s="83" t="s">
        <v>66</v>
      </c>
      <c r="D14" s="31">
        <v>5757</v>
      </c>
      <c r="E14" s="17">
        <v>100</v>
      </c>
      <c r="F14" s="32">
        <v>338</v>
      </c>
      <c r="G14" s="33">
        <v>33800</v>
      </c>
      <c r="H14" s="32">
        <v>975</v>
      </c>
      <c r="I14" s="33">
        <v>97500</v>
      </c>
      <c r="J14" s="20">
        <f t="shared" si="0"/>
        <v>131300</v>
      </c>
      <c r="K14" s="23"/>
    </row>
    <row r="15" ht="24" customHeight="1" spans="1:11" x14ac:dyDescent="0.25">
      <c r="A15" s="1">
        <v>7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37</v>
      </c>
      <c r="G15" s="38">
        <v>3700</v>
      </c>
      <c r="H15" s="37">
        <v>180</v>
      </c>
      <c r="I15" s="38">
        <v>18000</v>
      </c>
      <c r="J15" s="39">
        <f t="shared" si="0"/>
        <v>21700</v>
      </c>
      <c r="K15" s="23"/>
    </row>
    <row r="16" ht="24" customHeight="1" spans="1:11" x14ac:dyDescent="0.25">
      <c r="A16" s="1">
        <v>8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443</v>
      </c>
      <c r="G16" s="33">
        <v>44300</v>
      </c>
      <c r="H16" s="32">
        <v>2659</v>
      </c>
      <c r="I16" s="33">
        <v>265900</v>
      </c>
      <c r="J16" s="39">
        <f t="shared" si="0"/>
        <v>310200</v>
      </c>
      <c r="K16" s="23"/>
    </row>
    <row r="17" ht="24" customHeight="1" spans="1:11" x14ac:dyDescent="0.25">
      <c r="A17" s="1">
        <v>9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4</v>
      </c>
      <c r="G17" s="33">
        <v>400</v>
      </c>
      <c r="H17" s="32">
        <v>13</v>
      </c>
      <c r="I17" s="33">
        <v>1300</v>
      </c>
      <c r="J17" s="39">
        <f t="shared" si="0"/>
        <v>1700</v>
      </c>
      <c r="K17" s="23"/>
    </row>
    <row r="18" ht="24" customHeight="1" spans="1:11" x14ac:dyDescent="0.25">
      <c r="A18" s="1">
        <v>10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67</v>
      </c>
      <c r="G18" s="33">
        <v>6700</v>
      </c>
      <c r="H18" s="32">
        <v>610</v>
      </c>
      <c r="I18" s="33">
        <v>61000</v>
      </c>
      <c r="J18" s="39">
        <f t="shared" si="0"/>
        <v>67700</v>
      </c>
      <c r="K18" s="23"/>
    </row>
    <row r="19" ht="24" customHeight="1" spans="1:13" x14ac:dyDescent="0.25">
      <c r="A19" s="1">
        <v>11</v>
      </c>
      <c r="B19" s="24" t="s">
        <v>35</v>
      </c>
      <c r="C19" s="40" t="s">
        <v>36</v>
      </c>
      <c r="D19" s="31">
        <v>5066</v>
      </c>
      <c r="E19" s="17">
        <v>100</v>
      </c>
      <c r="F19" s="32">
        <v>51</v>
      </c>
      <c r="G19" s="33">
        <v>5100</v>
      </c>
      <c r="H19" s="32">
        <v>418</v>
      </c>
      <c r="I19" s="33">
        <v>41800</v>
      </c>
      <c r="J19" s="39">
        <f t="shared" si="0"/>
        <v>46900</v>
      </c>
      <c r="K19" s="23"/>
    </row>
    <row r="20" ht="24" customHeight="1" spans="1:11" x14ac:dyDescent="0.25">
      <c r="A20" s="1">
        <v>12</v>
      </c>
      <c r="B20" s="41" t="s">
        <v>37</v>
      </c>
      <c r="C20" s="26" t="s">
        <v>89</v>
      </c>
      <c r="D20" s="31">
        <v>9656</v>
      </c>
      <c r="E20" s="42">
        <v>100</v>
      </c>
      <c r="F20" s="84">
        <v>233</v>
      </c>
      <c r="G20" s="85">
        <v>23300</v>
      </c>
      <c r="H20" s="84">
        <v>4591</v>
      </c>
      <c r="I20" s="85">
        <v>459100</v>
      </c>
      <c r="J20" s="39">
        <f t="shared" ref="J20:J21" si="1">SUM(G20+I20)</f>
        <v>482400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200</v>
      </c>
      <c r="F21" s="84">
        <v>46</v>
      </c>
      <c r="G21" s="85">
        <v>9200</v>
      </c>
      <c r="H21" s="84">
        <v>1729</v>
      </c>
      <c r="I21" s="85">
        <v>345800</v>
      </c>
      <c r="J21" s="39">
        <f t="shared" si="1"/>
        <v>355000</v>
      </c>
      <c r="K21" s="23"/>
    </row>
    <row r="22" ht="24" customHeight="1" spans="1:11" x14ac:dyDescent="0.25">
      <c r="A22" s="1"/>
      <c r="B22" s="41" t="s">
        <v>37</v>
      </c>
      <c r="C22" s="26" t="s">
        <v>89</v>
      </c>
      <c r="D22" s="31">
        <v>9656</v>
      </c>
      <c r="E22" s="42">
        <v>500</v>
      </c>
      <c r="F22" s="84">
        <v>1</v>
      </c>
      <c r="G22" s="85">
        <v>500</v>
      </c>
      <c r="H22" s="84">
        <v>131</v>
      </c>
      <c r="I22" s="85">
        <v>65500</v>
      </c>
      <c r="J22" s="39">
        <f>SUM(G22+I22)</f>
        <v>66000</v>
      </c>
      <c r="K22" s="23"/>
    </row>
    <row r="23" ht="24" customHeight="1" spans="1:11" x14ac:dyDescent="0.25">
      <c r="A23" s="1">
        <v>13</v>
      </c>
      <c r="B23" s="41" t="s">
        <v>39</v>
      </c>
      <c r="C23" s="40" t="s">
        <v>40</v>
      </c>
      <c r="D23" s="31">
        <v>8200</v>
      </c>
      <c r="E23" s="42">
        <v>100</v>
      </c>
      <c r="F23" s="84">
        <v>1</v>
      </c>
      <c r="G23" s="85">
        <v>100</v>
      </c>
      <c r="H23" s="84">
        <v>6</v>
      </c>
      <c r="I23" s="85">
        <v>600</v>
      </c>
      <c r="J23" s="39">
        <f t="shared" si="0"/>
        <v>700</v>
      </c>
      <c r="K23" s="23"/>
    </row>
    <row r="24" ht="30" customHeight="1" spans="1:11" x14ac:dyDescent="0.25">
      <c r="A24" s="1">
        <v>14</v>
      </c>
      <c r="B24" s="41" t="s">
        <v>41</v>
      </c>
      <c r="C24" s="44" t="s">
        <v>83</v>
      </c>
      <c r="D24" s="31">
        <v>2844</v>
      </c>
      <c r="E24" s="42">
        <v>100</v>
      </c>
      <c r="F24" s="32">
        <v>68</v>
      </c>
      <c r="G24" s="33">
        <v>6800</v>
      </c>
      <c r="H24" s="32">
        <v>100</v>
      </c>
      <c r="I24" s="33">
        <v>10000</v>
      </c>
      <c r="J24" s="39">
        <f t="shared" si="0"/>
        <v>16800</v>
      </c>
      <c r="K24" s="23"/>
    </row>
    <row r="25" ht="30.75" customHeight="1" spans="1:11" x14ac:dyDescent="0.25">
      <c r="A25" s="1">
        <v>15</v>
      </c>
      <c r="B25" s="43" t="s">
        <v>43</v>
      </c>
      <c r="C25" s="44" t="s">
        <v>77</v>
      </c>
      <c r="D25" s="45">
        <v>2407</v>
      </c>
      <c r="E25" s="46">
        <v>100</v>
      </c>
      <c r="F25" s="47">
        <v>4</v>
      </c>
      <c r="G25" s="48">
        <v>800</v>
      </c>
      <c r="H25" s="47">
        <v>3</v>
      </c>
      <c r="I25" s="48">
        <v>600</v>
      </c>
      <c r="J25" s="21">
        <f t="shared" si="0"/>
        <v>1400</v>
      </c>
      <c r="K25" s="23"/>
    </row>
    <row r="26" ht="30.75" customHeight="1" spans="1:11" x14ac:dyDescent="0.25">
      <c r="A26" s="49">
        <v>16</v>
      </c>
      <c r="B26" s="41" t="s">
        <v>60</v>
      </c>
      <c r="C26" s="40" t="s">
        <v>90</v>
      </c>
      <c r="D26" s="31">
        <v>3466</v>
      </c>
      <c r="E26" s="42">
        <v>100</v>
      </c>
      <c r="F26" s="32">
        <v>0</v>
      </c>
      <c r="G26" s="33">
        <v>0</v>
      </c>
      <c r="H26" s="32">
        <v>10</v>
      </c>
      <c r="I26" s="33">
        <v>1000</v>
      </c>
      <c r="J26" s="39">
        <f>SUM(G26,I26)</f>
        <v>1000</v>
      </c>
      <c r="K26" s="23"/>
    </row>
    <row r="27" ht="30.75" customHeight="1" spans="1:11" x14ac:dyDescent="0.25">
      <c r="A27" s="49">
        <v>17</v>
      </c>
      <c r="B27" s="41" t="s">
        <v>69</v>
      </c>
      <c r="C27" s="40" t="s">
        <v>73</v>
      </c>
      <c r="D27" s="31">
        <v>8495</v>
      </c>
      <c r="E27" s="42">
        <v>100</v>
      </c>
      <c r="F27" s="32">
        <v>18</v>
      </c>
      <c r="G27" s="33">
        <v>1800</v>
      </c>
      <c r="H27" s="32">
        <v>43</v>
      </c>
      <c r="I27" s="33">
        <v>4300</v>
      </c>
      <c r="J27" s="39">
        <f>SUM(G27,I27)</f>
        <v>6100</v>
      </c>
      <c r="K27" s="23"/>
    </row>
    <row r="28" ht="30.75" customHeight="1" spans="1:11" x14ac:dyDescent="0.25">
      <c r="A28" s="49">
        <v>18</v>
      </c>
      <c r="B28" s="41" t="s">
        <v>79</v>
      </c>
      <c r="C28" s="40" t="s">
        <v>84</v>
      </c>
      <c r="D28" s="31">
        <v>2002</v>
      </c>
      <c r="E28" s="42">
        <v>100</v>
      </c>
      <c r="F28" s="32">
        <v>1</v>
      </c>
      <c r="G28" s="33">
        <v>100</v>
      </c>
      <c r="H28" s="32">
        <v>5</v>
      </c>
      <c r="I28" s="33">
        <v>500</v>
      </c>
      <c r="J28" s="39">
        <f t="shared" ref="J28:J30" si="2">SUM(G28,I28)</f>
        <v>600</v>
      </c>
      <c r="K28" s="23"/>
    </row>
    <row r="29" ht="30.75" customHeight="1" spans="1:11" x14ac:dyDescent="0.25">
      <c r="A29" s="91">
        <v>19</v>
      </c>
      <c r="B29" s="43" t="s">
        <v>80</v>
      </c>
      <c r="C29" s="44" t="s">
        <v>81</v>
      </c>
      <c r="D29" s="45">
        <v>6179</v>
      </c>
      <c r="E29" s="46">
        <v>100</v>
      </c>
      <c r="F29" s="30">
        <v>0</v>
      </c>
      <c r="G29" s="92">
        <v>0</v>
      </c>
      <c r="H29" s="30">
        <v>2</v>
      </c>
      <c r="I29" s="92">
        <v>200</v>
      </c>
      <c r="J29" s="21">
        <f t="shared" si="2"/>
        <v>200</v>
      </c>
      <c r="K29" s="23"/>
    </row>
    <row r="30" ht="30.75" customHeight="1" spans="1:11" x14ac:dyDescent="0.25">
      <c r="A30" s="49">
        <v>20</v>
      </c>
      <c r="B30" s="41" t="s">
        <v>86</v>
      </c>
      <c r="C30" s="40" t="s">
        <v>91</v>
      </c>
      <c r="D30" s="31">
        <v>4540</v>
      </c>
      <c r="E30" s="42">
        <v>100</v>
      </c>
      <c r="F30" s="26">
        <v>2</v>
      </c>
      <c r="G30" s="90">
        <v>200</v>
      </c>
      <c r="H30" s="26">
        <v>3</v>
      </c>
      <c r="I30" s="90">
        <v>300</v>
      </c>
      <c r="J30" s="39">
        <f t="shared" si="2"/>
        <v>500</v>
      </c>
      <c r="K30" s="93"/>
    </row>
    <row r="31" spans="1:11" x14ac:dyDescent="0.25">
      <c r="A31" s="1"/>
      <c r="E31" s="53"/>
      <c r="F31" s="58"/>
      <c r="G31" s="59"/>
      <c r="H31" s="58"/>
      <c r="I31" s="59"/>
      <c r="J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5" t="s">
        <v>2</v>
      </c>
      <c r="F33" s="61"/>
      <c r="G33" s="6"/>
      <c r="H33" s="5" t="s">
        <v>3</v>
      </c>
      <c r="I33" s="61"/>
      <c r="J33" s="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15.75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56</v>
      </c>
      <c r="G35" s="70">
        <f>SUM(F35*E35)</f>
        <v>1400</v>
      </c>
      <c r="H35" s="68">
        <v>100</v>
      </c>
      <c r="I35" s="25">
        <v>9</v>
      </c>
      <c r="J35" s="71">
        <f>SUM(I35*H35)</f>
        <v>900</v>
      </c>
    </row>
    <row r="36" ht="15.7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154</v>
      </c>
      <c r="G36" s="70">
        <f>SUM(F36*E36)</f>
        <v>7700</v>
      </c>
      <c r="H36" s="39">
        <v>50</v>
      </c>
      <c r="I36" s="75">
        <v>25</v>
      </c>
      <c r="J36" s="70">
        <f>SUM(I36*H36)</f>
        <v>1250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2"/>
  <sheetViews>
    <sheetView workbookViewId="0" zoomScale="100" zoomScaleNormal="100">
      <selection activeCell="J31" sqref="J31"/>
    </sheetView>
  </sheetViews>
  <sheetFormatPr defaultRowHeight="15" outlineLevelRow="0" outlineLevelCol="0" x14ac:dyDescent="0.25"/>
  <cols>
    <col min="1" max="1" width="9.140625" style="1" customWidth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3" x14ac:dyDescent="0.25">
      <c r="C7" s="191" t="s">
        <v>337</v>
      </c>
    </row>
    <row r="9" ht="17.25" customHeight="1" spans="3:14" s="192" customFormat="1" x14ac:dyDescent="0.25">
      <c r="C9" s="193">
        <v>43101</v>
      </c>
      <c r="D9" s="193">
        <v>43132</v>
      </c>
      <c r="E9" s="193">
        <v>43160</v>
      </c>
      <c r="F9" s="193">
        <v>43191</v>
      </c>
      <c r="G9" s="193">
        <v>43221</v>
      </c>
      <c r="H9" s="193">
        <v>43252</v>
      </c>
      <c r="I9" s="193" t="s">
        <v>338</v>
      </c>
      <c r="J9" s="193">
        <v>43313</v>
      </c>
      <c r="K9" s="193">
        <v>43344</v>
      </c>
      <c r="L9" s="193">
        <v>43374</v>
      </c>
      <c r="M9" s="193">
        <v>43405</v>
      </c>
      <c r="N9" s="193">
        <v>43435</v>
      </c>
    </row>
    <row r="10" ht="21" customHeight="1" spans="3:14" x14ac:dyDescent="0.25">
      <c r="C10" s="194">
        <v>1141423.53</v>
      </c>
      <c r="D10" s="17">
        <v>720323.53</v>
      </c>
      <c r="E10" s="17">
        <v>415252.94</v>
      </c>
      <c r="F10" s="17">
        <v>943747.06</v>
      </c>
      <c r="G10" s="194">
        <v>920500</v>
      </c>
      <c r="H10" s="194">
        <v>981435.29</v>
      </c>
      <c r="I10" s="194">
        <v>865723.53</v>
      </c>
      <c r="J10" s="194">
        <v>477825</v>
      </c>
      <c r="K10" s="194">
        <v>1818580.95</v>
      </c>
      <c r="L10" s="194">
        <v>862185.71</v>
      </c>
      <c r="M10" s="194">
        <v>771995.24</v>
      </c>
      <c r="N10" s="194">
        <v>820465</v>
      </c>
    </row>
    <row r="13" spans="3:9" x14ac:dyDescent="0.25">
      <c r="C13" s="191" t="s">
        <v>337</v>
      </c>
      <c r="I13" t="s">
        <v>339</v>
      </c>
    </row>
    <row r="15" spans="3:14" x14ac:dyDescent="0.25">
      <c r="C15" s="193">
        <v>43466</v>
      </c>
      <c r="D15" s="193">
        <v>43497</v>
      </c>
      <c r="E15" s="193">
        <v>43525</v>
      </c>
      <c r="F15" s="193">
        <v>43556</v>
      </c>
      <c r="G15" s="193">
        <v>43586</v>
      </c>
      <c r="H15" s="193">
        <v>43617</v>
      </c>
      <c r="I15" s="193">
        <v>43647</v>
      </c>
      <c r="J15" s="193">
        <v>43678</v>
      </c>
      <c r="K15" s="193">
        <v>43709</v>
      </c>
      <c r="L15" s="193">
        <v>43739</v>
      </c>
      <c r="M15" s="193">
        <v>43770</v>
      </c>
      <c r="N15" s="193">
        <v>43800</v>
      </c>
    </row>
    <row r="16" spans="3:14" x14ac:dyDescent="0.25">
      <c r="C16" s="194">
        <v>506685</v>
      </c>
      <c r="D16" s="17">
        <v>690130</v>
      </c>
      <c r="E16" s="17">
        <v>760075</v>
      </c>
      <c r="F16" s="17">
        <v>687775</v>
      </c>
      <c r="G16" s="194">
        <v>713583.33</v>
      </c>
      <c r="H16" s="194">
        <v>684115.79</v>
      </c>
      <c r="I16" s="194">
        <v>716818.18</v>
      </c>
      <c r="J16" s="194">
        <v>565878.26</v>
      </c>
      <c r="K16" s="194">
        <v>918695.65</v>
      </c>
      <c r="L16" s="194">
        <v>1129708.7</v>
      </c>
      <c r="M16" s="194">
        <v>715564</v>
      </c>
      <c r="N16" s="194">
        <v>689832.22</v>
      </c>
    </row>
    <row r="19" spans="3:9" x14ac:dyDescent="0.25">
      <c r="C19" s="191" t="s">
        <v>337</v>
      </c>
      <c r="I19" t="s">
        <v>340</v>
      </c>
    </row>
    <row r="21" spans="3:14" x14ac:dyDescent="0.25">
      <c r="C21" s="193">
        <v>43831</v>
      </c>
      <c r="D21" s="193">
        <v>43862</v>
      </c>
      <c r="E21" s="193">
        <v>43891</v>
      </c>
      <c r="F21" s="193">
        <v>43922</v>
      </c>
      <c r="G21" s="193">
        <v>43952</v>
      </c>
      <c r="H21" s="193">
        <v>43983</v>
      </c>
      <c r="I21" s="193">
        <v>44013</v>
      </c>
      <c r="J21" s="193">
        <v>44044</v>
      </c>
      <c r="K21" s="193">
        <v>44075</v>
      </c>
      <c r="L21" s="193">
        <v>44105</v>
      </c>
      <c r="M21" s="193">
        <v>44136</v>
      </c>
      <c r="N21" s="193">
        <v>44166</v>
      </c>
    </row>
    <row r="22" spans="3:14" x14ac:dyDescent="0.25">
      <c r="C22" s="194">
        <v>532165.38</v>
      </c>
      <c r="D22" s="17">
        <v>845992</v>
      </c>
      <c r="E22" s="17">
        <v>894911.1111111111</v>
      </c>
      <c r="F22" s="17" t="s">
        <v>341</v>
      </c>
      <c r="G22" s="194">
        <v>1056127.59</v>
      </c>
      <c r="H22" s="194">
        <v>1163753.57</v>
      </c>
      <c r="I22" s="194">
        <v>1583003.57</v>
      </c>
      <c r="J22" s="194">
        <v>1170285.71</v>
      </c>
      <c r="K22" s="194">
        <v>1860478.57</v>
      </c>
      <c r="L22" s="194">
        <v>2140039.29</v>
      </c>
      <c r="M22" s="194">
        <v>3716842.86</v>
      </c>
      <c r="N22" s="194">
        <v>2695607.14</v>
      </c>
    </row>
    <row r="25" spans="3:9" x14ac:dyDescent="0.25">
      <c r="C25" s="191" t="s">
        <v>337</v>
      </c>
      <c r="I25" t="s">
        <v>342</v>
      </c>
    </row>
    <row r="27" spans="3:14" x14ac:dyDescent="0.25">
      <c r="C27" s="193">
        <v>44197</v>
      </c>
      <c r="D27" s="193">
        <v>44228</v>
      </c>
      <c r="E27" s="193">
        <v>44256</v>
      </c>
      <c r="F27" s="193">
        <v>44287</v>
      </c>
      <c r="G27" s="193">
        <v>44317</v>
      </c>
      <c r="H27" s="193">
        <v>44348</v>
      </c>
      <c r="I27" s="193">
        <v>44378</v>
      </c>
      <c r="J27" s="193">
        <v>44409</v>
      </c>
      <c r="K27" s="193">
        <v>44440</v>
      </c>
      <c r="L27" s="193">
        <v>44470</v>
      </c>
      <c r="M27" s="193">
        <v>44501</v>
      </c>
      <c r="N27" s="193">
        <v>44531</v>
      </c>
    </row>
    <row r="28" spans="3:14" x14ac:dyDescent="0.25">
      <c r="C28" s="194">
        <v>1274792.86</v>
      </c>
      <c r="D28" s="17">
        <v>1693442.86</v>
      </c>
      <c r="E28" s="17">
        <v>3018932.14</v>
      </c>
      <c r="F28" s="17">
        <v>1822831.03</v>
      </c>
      <c r="G28" s="194">
        <v>1878182.76</v>
      </c>
      <c r="H28" s="194">
        <v>1255562.07</v>
      </c>
      <c r="I28" s="194">
        <v>1709068.97</v>
      </c>
      <c r="J28" s="194">
        <v>2269600</v>
      </c>
      <c r="K28" s="194">
        <v>1409767.86</v>
      </c>
      <c r="L28" s="194">
        <v>1876714.29</v>
      </c>
      <c r="M28" s="194">
        <v>3103553.57</v>
      </c>
      <c r="N28" s="194">
        <v>1332571.43</v>
      </c>
    </row>
    <row r="31" spans="3:9" x14ac:dyDescent="0.25">
      <c r="C31" s="191" t="s">
        <v>337</v>
      </c>
      <c r="I31" t="s">
        <v>343</v>
      </c>
    </row>
    <row r="33" spans="3:14" x14ac:dyDescent="0.25">
      <c r="C33" s="193">
        <v>44562</v>
      </c>
      <c r="D33" s="193">
        <v>44593</v>
      </c>
      <c r="E33" s="193">
        <v>44621</v>
      </c>
      <c r="F33" s="193">
        <v>44652</v>
      </c>
      <c r="G33" s="193">
        <v>44682</v>
      </c>
      <c r="H33" s="193">
        <v>44713</v>
      </c>
      <c r="I33" s="193">
        <v>44743</v>
      </c>
      <c r="J33" s="193">
        <v>44774</v>
      </c>
      <c r="K33" s="193">
        <v>44805</v>
      </c>
      <c r="L33" s="193">
        <v>44835</v>
      </c>
      <c r="M33" s="193">
        <v>44866</v>
      </c>
      <c r="N33" s="193">
        <v>44896</v>
      </c>
    </row>
    <row r="34" spans="3:14" x14ac:dyDescent="0.25">
      <c r="C34" s="194">
        <v>1272921.43</v>
      </c>
      <c r="D34" s="17">
        <v>1158017.86</v>
      </c>
      <c r="E34" s="17">
        <v>1192710.71</v>
      </c>
      <c r="F34" s="17">
        <v>2344875</v>
      </c>
      <c r="G34" s="194">
        <v>2476450</v>
      </c>
      <c r="H34" s="194">
        <v>1134362.5</v>
      </c>
      <c r="I34" s="194">
        <v>1130179.17</v>
      </c>
      <c r="J34" s="194">
        <v>1908250</v>
      </c>
      <c r="K34" s="194">
        <v>1729825</v>
      </c>
      <c r="L34" s="194">
        <v>1282179.17</v>
      </c>
      <c r="M34" s="194">
        <v>1881600</v>
      </c>
      <c r="N34" s="194">
        <v>1637420.83</v>
      </c>
    </row>
    <row r="37" spans="3:9" x14ac:dyDescent="0.25">
      <c r="C37" s="191" t="s">
        <v>337</v>
      </c>
      <c r="I37" t="s">
        <v>344</v>
      </c>
    </row>
    <row r="39" spans="3:14" x14ac:dyDescent="0.25">
      <c r="C39" s="193">
        <v>44927</v>
      </c>
      <c r="D39" s="193">
        <v>44958</v>
      </c>
      <c r="E39" s="193">
        <v>44986</v>
      </c>
      <c r="F39" s="193">
        <v>45017</v>
      </c>
      <c r="G39" s="193">
        <v>45047</v>
      </c>
      <c r="H39" s="193">
        <v>45078</v>
      </c>
      <c r="I39" s="193">
        <v>45108</v>
      </c>
      <c r="J39" s="193">
        <v>45139</v>
      </c>
      <c r="K39" s="193">
        <v>45170</v>
      </c>
      <c r="L39" s="193">
        <v>45200</v>
      </c>
      <c r="M39" s="193">
        <v>45231</v>
      </c>
      <c r="N39" s="193">
        <v>45261</v>
      </c>
    </row>
    <row r="40" spans="3:14" x14ac:dyDescent="0.25">
      <c r="C40" s="194">
        <v>2399328</v>
      </c>
      <c r="D40" s="17">
        <v>2154222.22</v>
      </c>
      <c r="E40" s="17">
        <v>1415940.74</v>
      </c>
      <c r="F40" s="17">
        <v>1513170.37</v>
      </c>
      <c r="G40" s="194">
        <v>1578680.77</v>
      </c>
      <c r="H40" s="194">
        <v>1555274.07</v>
      </c>
      <c r="I40" s="194">
        <v>1658707.41</v>
      </c>
      <c r="J40" s="194">
        <v>1578729.63</v>
      </c>
      <c r="K40" s="194">
        <v>1457574.07</v>
      </c>
      <c r="L40" s="194">
        <v>1297811.11</v>
      </c>
      <c r="M40" s="194">
        <v>1543311.11</v>
      </c>
      <c r="N40" s="194">
        <v>1485041.67</v>
      </c>
    </row>
    <row r="43" spans="3:9" x14ac:dyDescent="0.25">
      <c r="C43" s="191" t="s">
        <v>337</v>
      </c>
      <c r="I43" t="s">
        <v>345</v>
      </c>
    </row>
    <row r="45" spans="3:14" x14ac:dyDescent="0.25">
      <c r="C45" s="193">
        <v>45292</v>
      </c>
      <c r="D45" s="193">
        <v>45323</v>
      </c>
      <c r="E45" s="193">
        <v>45352</v>
      </c>
      <c r="F45" s="193">
        <v>45383</v>
      </c>
      <c r="G45" s="193">
        <v>45413</v>
      </c>
      <c r="H45" s="193">
        <v>45444</v>
      </c>
      <c r="I45" s="193">
        <v>45474</v>
      </c>
      <c r="J45" s="193">
        <v>45505</v>
      </c>
      <c r="K45" s="193">
        <v>45536</v>
      </c>
      <c r="L45" s="193">
        <v>45566</v>
      </c>
      <c r="M45" s="193">
        <v>45597</v>
      </c>
      <c r="N45" s="193">
        <v>45627</v>
      </c>
    </row>
    <row r="46" spans="3:14" x14ac:dyDescent="0.25">
      <c r="C46" s="194">
        <v>1518233.33</v>
      </c>
      <c r="D46" s="17">
        <v>1771325</v>
      </c>
      <c r="E46" s="17">
        <v>1678064</v>
      </c>
      <c r="F46" s="17">
        <v>1052920</v>
      </c>
      <c r="G46" s="194">
        <v>1522244</v>
      </c>
      <c r="H46" s="194">
        <v>1931420</v>
      </c>
      <c r="I46" s="194">
        <v>2614332</v>
      </c>
      <c r="J46" s="194">
        <v>1639556</v>
      </c>
      <c r="K46" s="194">
        <v>1352712</v>
      </c>
      <c r="L46" s="195">
        <v>1161345.16</v>
      </c>
      <c r="M46" s="194">
        <v>1044351.61</v>
      </c>
      <c r="N46" s="194">
        <v>1028203.13</v>
      </c>
    </row>
    <row r="49" spans="3:9" x14ac:dyDescent="0.25">
      <c r="C49" s="191" t="s">
        <v>337</v>
      </c>
      <c r="I49" t="s">
        <v>346</v>
      </c>
    </row>
    <row r="51" spans="3:14" x14ac:dyDescent="0.25">
      <c r="C51" s="193">
        <v>45658</v>
      </c>
      <c r="D51" s="193">
        <v>45689</v>
      </c>
      <c r="E51" s="193">
        <v>45717</v>
      </c>
      <c r="F51" s="193">
        <v>45748</v>
      </c>
      <c r="G51" s="193">
        <v>45778</v>
      </c>
      <c r="H51" s="193">
        <v>45809</v>
      </c>
      <c r="I51" s="193">
        <v>45839</v>
      </c>
      <c r="J51" s="193">
        <v>45870</v>
      </c>
      <c r="K51" s="193">
        <v>45901</v>
      </c>
      <c r="L51" s="193">
        <v>45931</v>
      </c>
      <c r="M51" s="193">
        <v>45962</v>
      </c>
      <c r="N51" s="193">
        <v>45992</v>
      </c>
    </row>
    <row r="52" spans="3:14" x14ac:dyDescent="0.25">
      <c r="C52" s="194">
        <v>1283803.33</v>
      </c>
      <c r="D52" s="17">
        <v>1192843.33</v>
      </c>
      <c r="E52" s="17">
        <v>884945.16</v>
      </c>
      <c r="F52" s="17">
        <v>1125681.25</v>
      </c>
      <c r="G52" s="194" t="s">
        <v>347</v>
      </c>
      <c r="H52" s="194">
        <v>1253138.71</v>
      </c>
      <c r="I52" s="194">
        <v>925967.74</v>
      </c>
      <c r="J52" s="194">
        <v>982406.45</v>
      </c>
      <c r="K52" s="194"/>
      <c r="L52" s="195"/>
      <c r="M52" s="194"/>
      <c r="N52" s="194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M38" sqref="M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2649</v>
      </c>
      <c r="G7" s="19">
        <v>264900</v>
      </c>
      <c r="H7" s="18">
        <v>5064</v>
      </c>
      <c r="I7" s="19">
        <v>506400</v>
      </c>
      <c r="J7" s="20">
        <f t="shared" ref="J7:J24" si="0">SUM(G7+I7)</f>
        <v>771300</v>
      </c>
      <c r="K7" s="21">
        <f>SUM(J7:J29)/20</f>
        <v>506685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10</v>
      </c>
      <c r="G8" s="19">
        <v>1000</v>
      </c>
      <c r="H8" s="18">
        <v>16</v>
      </c>
      <c r="I8" s="19">
        <v>1600</v>
      </c>
      <c r="J8" s="20">
        <f t="shared" si="0"/>
        <v>2600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199</v>
      </c>
      <c r="G10" s="19">
        <v>19900</v>
      </c>
      <c r="H10" s="18">
        <v>1132</v>
      </c>
      <c r="I10" s="19">
        <v>113200</v>
      </c>
      <c r="J10" s="20">
        <f t="shared" si="0"/>
        <v>133100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11</v>
      </c>
      <c r="G11" s="29">
        <v>1100</v>
      </c>
      <c r="H11" s="28">
        <v>10</v>
      </c>
      <c r="I11" s="29">
        <v>1000</v>
      </c>
      <c r="J11" s="20">
        <f t="shared" si="0"/>
        <v>2100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2014</v>
      </c>
      <c r="G12" s="33">
        <v>402800</v>
      </c>
      <c r="H12" s="32">
        <v>36733</v>
      </c>
      <c r="I12" s="33">
        <v>7346600</v>
      </c>
      <c r="J12" s="20">
        <f t="shared" si="0"/>
        <v>7749400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267</v>
      </c>
      <c r="G13" s="33">
        <v>26700</v>
      </c>
      <c r="H13" s="32">
        <v>1022</v>
      </c>
      <c r="I13" s="33">
        <v>102200</v>
      </c>
      <c r="J13" s="20">
        <f t="shared" si="0"/>
        <v>128900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34</v>
      </c>
      <c r="G14" s="38">
        <v>3400</v>
      </c>
      <c r="H14" s="37">
        <v>190</v>
      </c>
      <c r="I14" s="38">
        <v>19000</v>
      </c>
      <c r="J14" s="39">
        <f t="shared" si="0"/>
        <v>22400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265</v>
      </c>
      <c r="G15" s="33">
        <v>26500</v>
      </c>
      <c r="H15" s="32">
        <v>1077</v>
      </c>
      <c r="I15" s="33">
        <v>107700</v>
      </c>
      <c r="J15" s="39">
        <f t="shared" si="0"/>
        <v>134200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10</v>
      </c>
      <c r="I16" s="33">
        <v>1000</v>
      </c>
      <c r="J16" s="39">
        <f t="shared" si="0"/>
        <v>1100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19</v>
      </c>
      <c r="G17" s="33">
        <v>1900</v>
      </c>
      <c r="H17" s="32">
        <v>98</v>
      </c>
      <c r="I17" s="33">
        <v>9800</v>
      </c>
      <c r="J17" s="39">
        <f t="shared" si="0"/>
        <v>11700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12</v>
      </c>
      <c r="I18" s="33">
        <v>1200</v>
      </c>
      <c r="J18" s="39">
        <f t="shared" si="0"/>
        <v>1200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296</v>
      </c>
      <c r="G19" s="85">
        <v>29600</v>
      </c>
      <c r="H19" s="84">
        <v>5557</v>
      </c>
      <c r="I19" s="85">
        <v>555700</v>
      </c>
      <c r="J19" s="39">
        <f t="shared" ref="J19:J20" si="1">SUM(G19+I19)</f>
        <v>585300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62</v>
      </c>
      <c r="G20" s="85">
        <v>12400</v>
      </c>
      <c r="H20" s="84">
        <v>2207</v>
      </c>
      <c r="I20" s="85">
        <v>441400</v>
      </c>
      <c r="J20" s="39">
        <f t="shared" si="1"/>
        <v>453800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1</v>
      </c>
      <c r="G21" s="85">
        <v>500</v>
      </c>
      <c r="H21" s="84">
        <v>218</v>
      </c>
      <c r="I21" s="85">
        <v>109000</v>
      </c>
      <c r="J21" s="39">
        <f>SUM(G21+I21)</f>
        <v>109500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0</v>
      </c>
      <c r="G22" s="85">
        <v>0</v>
      </c>
      <c r="H22" s="84">
        <v>3</v>
      </c>
      <c r="I22" s="85">
        <v>300</v>
      </c>
      <c r="J22" s="39">
        <f t="shared" si="0"/>
        <v>300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58</v>
      </c>
      <c r="G23" s="33">
        <v>5800</v>
      </c>
      <c r="H23" s="32">
        <v>133</v>
      </c>
      <c r="I23" s="33">
        <v>13300</v>
      </c>
      <c r="J23" s="39">
        <f t="shared" si="0"/>
        <v>19100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1</v>
      </c>
      <c r="G24" s="48">
        <v>200</v>
      </c>
      <c r="H24" s="47">
        <v>1</v>
      </c>
      <c r="I24" s="48">
        <v>200</v>
      </c>
      <c r="J24" s="21">
        <f t="shared" si="0"/>
        <v>400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1</v>
      </c>
      <c r="G25" s="33">
        <v>100</v>
      </c>
      <c r="H25" s="32">
        <v>27</v>
      </c>
      <c r="I25" s="33">
        <v>2700</v>
      </c>
      <c r="J25" s="39">
        <f>SUM(G25,I25)</f>
        <v>2800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7</v>
      </c>
      <c r="G26" s="33">
        <v>700</v>
      </c>
      <c r="H26" s="32">
        <v>24</v>
      </c>
      <c r="I26" s="33">
        <v>2400</v>
      </c>
      <c r="J26" s="39">
        <f>SUM(G26,I26)</f>
        <v>3100</v>
      </c>
      <c r="K26" s="23"/>
    </row>
    <row r="27" ht="30.75" customHeight="1" spans="1:11" x14ac:dyDescent="0.25">
      <c r="A27" s="49">
        <v>18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7</v>
      </c>
      <c r="I27" s="33">
        <v>700</v>
      </c>
      <c r="J27" s="39">
        <f t="shared" ref="J27:J29" si="2">SUM(G27,I27)</f>
        <v>800</v>
      </c>
      <c r="K27" s="23"/>
    </row>
    <row r="28" ht="30.75" customHeight="1" spans="1:11" x14ac:dyDescent="0.25">
      <c r="A28" s="91">
        <v>19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20</v>
      </c>
      <c r="B29" s="41" t="s">
        <v>86</v>
      </c>
      <c r="C29" s="40" t="s">
        <v>91</v>
      </c>
      <c r="D29" s="31">
        <v>4540</v>
      </c>
      <c r="E29" s="42">
        <v>100</v>
      </c>
      <c r="F29" s="26">
        <v>3</v>
      </c>
      <c r="G29" s="90">
        <v>300</v>
      </c>
      <c r="H29" s="26">
        <v>3</v>
      </c>
      <c r="I29" s="90">
        <v>300</v>
      </c>
      <c r="J29" s="39">
        <f t="shared" si="2"/>
        <v>600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44</v>
      </c>
      <c r="G34" s="70">
        <f>SUM(F34*E34)</f>
        <v>1100</v>
      </c>
      <c r="H34" s="68">
        <v>100</v>
      </c>
      <c r="I34" s="25">
        <v>9</v>
      </c>
      <c r="J34" s="71">
        <f>SUM(I34*H34)</f>
        <v>900</v>
      </c>
    </row>
    <row r="35" ht="15.7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159</v>
      </c>
      <c r="G35" s="70">
        <f>SUM(F35*E35)</f>
        <v>7950</v>
      </c>
      <c r="H35" s="39">
        <v>50</v>
      </c>
      <c r="I35" s="75">
        <v>36</v>
      </c>
      <c r="J35" s="70">
        <f>SUM(I35*H35)</f>
        <v>1800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1880</v>
      </c>
      <c r="G7" s="19">
        <v>188000</v>
      </c>
      <c r="H7" s="18">
        <v>3752</v>
      </c>
      <c r="I7" s="19">
        <v>375200</v>
      </c>
      <c r="J7" s="20">
        <f t="shared" ref="J7:J24" si="0">SUM(G7+I7)</f>
        <v>563200</v>
      </c>
      <c r="K7" s="21">
        <f>SUM(J7:J27)/20</f>
        <v>690130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12</v>
      </c>
      <c r="G8" s="19">
        <v>1200</v>
      </c>
      <c r="H8" s="18">
        <v>9</v>
      </c>
      <c r="I8" s="19">
        <v>900</v>
      </c>
      <c r="J8" s="20">
        <f t="shared" si="0"/>
        <v>2100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1526</v>
      </c>
      <c r="G10" s="19">
        <v>152600</v>
      </c>
      <c r="H10" s="18">
        <v>15243</v>
      </c>
      <c r="I10" s="19">
        <v>1524300</v>
      </c>
      <c r="J10" s="20">
        <f t="shared" si="0"/>
        <v>1676900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10</v>
      </c>
      <c r="G11" s="29">
        <v>1000</v>
      </c>
      <c r="H11" s="28">
        <v>23</v>
      </c>
      <c r="I11" s="29">
        <v>2300</v>
      </c>
      <c r="J11" s="20">
        <f t="shared" si="0"/>
        <v>3300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2553</v>
      </c>
      <c r="G12" s="33">
        <v>510600</v>
      </c>
      <c r="H12" s="32">
        <v>43388</v>
      </c>
      <c r="I12" s="33">
        <v>8677600</v>
      </c>
      <c r="J12" s="20">
        <f t="shared" si="0"/>
        <v>9188200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289</v>
      </c>
      <c r="G13" s="33">
        <v>28900</v>
      </c>
      <c r="H13" s="32">
        <v>1110</v>
      </c>
      <c r="I13" s="33">
        <v>111000</v>
      </c>
      <c r="J13" s="20">
        <f t="shared" si="0"/>
        <v>139900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893</v>
      </c>
      <c r="G14" s="38">
        <v>89300</v>
      </c>
      <c r="H14" s="37">
        <v>7203</v>
      </c>
      <c r="I14" s="38">
        <v>720300</v>
      </c>
      <c r="J14" s="39">
        <f t="shared" si="0"/>
        <v>809600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219</v>
      </c>
      <c r="G15" s="33">
        <v>21900</v>
      </c>
      <c r="H15" s="32">
        <v>1040</v>
      </c>
      <c r="I15" s="33">
        <v>104000</v>
      </c>
      <c r="J15" s="39">
        <f t="shared" si="0"/>
        <v>125900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3</v>
      </c>
      <c r="G16" s="33">
        <v>300</v>
      </c>
      <c r="H16" s="32">
        <v>29</v>
      </c>
      <c r="I16" s="33">
        <v>2900</v>
      </c>
      <c r="J16" s="39">
        <f t="shared" si="0"/>
        <v>3200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155</v>
      </c>
      <c r="G17" s="33">
        <v>15500</v>
      </c>
      <c r="H17" s="32">
        <v>1481</v>
      </c>
      <c r="I17" s="33">
        <v>148100</v>
      </c>
      <c r="J17" s="39">
        <f t="shared" si="0"/>
        <v>163600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0</v>
      </c>
      <c r="I18" s="33">
        <v>0</v>
      </c>
      <c r="J18" s="39">
        <f t="shared" si="0"/>
        <v>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285</v>
      </c>
      <c r="G19" s="85">
        <v>28500</v>
      </c>
      <c r="H19" s="84">
        <v>5334</v>
      </c>
      <c r="I19" s="85">
        <v>533400</v>
      </c>
      <c r="J19" s="39">
        <f t="shared" ref="J19:J20" si="1">SUM(G19+I19)</f>
        <v>561900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54</v>
      </c>
      <c r="G20" s="85">
        <v>10800</v>
      </c>
      <c r="H20" s="84">
        <v>2113</v>
      </c>
      <c r="I20" s="85">
        <v>422600</v>
      </c>
      <c r="J20" s="39">
        <f t="shared" si="1"/>
        <v>433400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2</v>
      </c>
      <c r="G21" s="85">
        <v>1000</v>
      </c>
      <c r="H21" s="84">
        <v>204</v>
      </c>
      <c r="I21" s="85">
        <v>102000</v>
      </c>
      <c r="J21" s="39">
        <f>SUM(G21+I21)</f>
        <v>103000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1</v>
      </c>
      <c r="G22" s="85">
        <v>100</v>
      </c>
      <c r="H22" s="84">
        <v>1</v>
      </c>
      <c r="I22" s="85">
        <v>100</v>
      </c>
      <c r="J22" s="39">
        <f t="shared" si="0"/>
        <v>200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57</v>
      </c>
      <c r="G23" s="33">
        <v>5700</v>
      </c>
      <c r="H23" s="32">
        <v>56</v>
      </c>
      <c r="I23" s="33">
        <v>5600</v>
      </c>
      <c r="J23" s="39">
        <f t="shared" si="0"/>
        <v>11300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2</v>
      </c>
      <c r="G24" s="48">
        <v>400</v>
      </c>
      <c r="H24" s="47">
        <v>12</v>
      </c>
      <c r="I24" s="48">
        <v>2400</v>
      </c>
      <c r="J24" s="21">
        <f t="shared" si="0"/>
        <v>2800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0</v>
      </c>
      <c r="G25" s="33">
        <v>0</v>
      </c>
      <c r="H25" s="32">
        <v>8</v>
      </c>
      <c r="I25" s="33">
        <v>800</v>
      </c>
      <c r="J25" s="39">
        <f>SUM(G25,I25)</f>
        <v>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36</v>
      </c>
      <c r="G26" s="33">
        <v>3600</v>
      </c>
      <c r="H26" s="32">
        <v>94</v>
      </c>
      <c r="I26" s="33">
        <v>9400</v>
      </c>
      <c r="J26" s="39">
        <f>SUM(G26,I26)</f>
        <v>13000</v>
      </c>
      <c r="K26" s="23"/>
    </row>
    <row r="27" ht="30.75" customHeight="1" spans="1:11" x14ac:dyDescent="0.25">
      <c r="A27" s="49">
        <v>18</v>
      </c>
      <c r="B27" s="41" t="s">
        <v>86</v>
      </c>
      <c r="C27" s="40" t="s">
        <v>91</v>
      </c>
      <c r="D27" s="31">
        <v>4540</v>
      </c>
      <c r="E27" s="42">
        <v>100</v>
      </c>
      <c r="F27" s="26">
        <v>2</v>
      </c>
      <c r="G27" s="90">
        <v>200</v>
      </c>
      <c r="H27" s="26">
        <v>1</v>
      </c>
      <c r="I27" s="90">
        <v>100</v>
      </c>
      <c r="J27" s="39">
        <f t="shared" ref="J27" si="2">SUM(G27,I27)</f>
        <v>300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33</v>
      </c>
      <c r="G32" s="70">
        <f>SUM(F32*E32)</f>
        <v>825</v>
      </c>
      <c r="H32" s="68">
        <v>100</v>
      </c>
      <c r="I32" s="25">
        <v>11</v>
      </c>
      <c r="J32" s="71">
        <f>SUM(I32*H32)</f>
        <v>1100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164</v>
      </c>
      <c r="G33" s="70">
        <f>SUM(F33*E33)</f>
        <v>8200</v>
      </c>
      <c r="H33" s="39">
        <v>50</v>
      </c>
      <c r="I33" s="75">
        <v>30</v>
      </c>
      <c r="J33" s="70">
        <f>SUM(I33*H33)</f>
        <v>1500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1" sqref="O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2086</v>
      </c>
      <c r="G7" s="19">
        <v>208600</v>
      </c>
      <c r="H7" s="18">
        <v>3609</v>
      </c>
      <c r="I7" s="19">
        <v>360900</v>
      </c>
      <c r="J7" s="20">
        <f t="shared" ref="J7:J23" si="0">SUM(G7+I7)</f>
        <v>569500</v>
      </c>
      <c r="K7" s="21">
        <f>SUM(J7:J27)/20</f>
        <v>760075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6</v>
      </c>
      <c r="G8" s="19">
        <v>600</v>
      </c>
      <c r="H8" s="18">
        <v>15</v>
      </c>
      <c r="I8" s="19">
        <v>1500</v>
      </c>
      <c r="J8" s="20">
        <f t="shared" si="0"/>
        <v>2100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216</v>
      </c>
      <c r="G9" s="19">
        <v>21600</v>
      </c>
      <c r="H9" s="18">
        <v>535</v>
      </c>
      <c r="I9" s="19">
        <v>53500</v>
      </c>
      <c r="J9" s="20">
        <f t="shared" si="0"/>
        <v>75100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12</v>
      </c>
      <c r="I10" s="29">
        <v>1200</v>
      </c>
      <c r="J10" s="20">
        <f t="shared" si="0"/>
        <v>1900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101</v>
      </c>
      <c r="D11" s="31">
        <v>3030</v>
      </c>
      <c r="E11" s="17">
        <v>200</v>
      </c>
      <c r="F11" s="32">
        <v>1666</v>
      </c>
      <c r="G11" s="33">
        <v>333200</v>
      </c>
      <c r="H11" s="32">
        <v>29747</v>
      </c>
      <c r="I11" s="33">
        <v>5949400</v>
      </c>
      <c r="J11" s="20">
        <f t="shared" si="0"/>
        <v>6282600</v>
      </c>
      <c r="K11" s="23"/>
    </row>
    <row r="12" ht="31.5" customHeight="1" spans="1:11" x14ac:dyDescent="0.25">
      <c r="A12" s="1"/>
      <c r="B12" s="24" t="s">
        <v>21</v>
      </c>
      <c r="C12" s="86" t="s">
        <v>61</v>
      </c>
      <c r="D12" s="31">
        <v>3030</v>
      </c>
      <c r="E12" s="17">
        <v>200</v>
      </c>
      <c r="F12" s="32">
        <v>1581</v>
      </c>
      <c r="G12" s="33">
        <v>316200</v>
      </c>
      <c r="H12" s="32">
        <v>32063</v>
      </c>
      <c r="I12" s="33">
        <v>6412600</v>
      </c>
      <c r="J12" s="20">
        <v>6728800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249</v>
      </c>
      <c r="G13" s="33">
        <v>24900</v>
      </c>
      <c r="H13" s="32">
        <v>851</v>
      </c>
      <c r="I13" s="33">
        <v>85100</v>
      </c>
      <c r="J13" s="20">
        <f t="shared" si="0"/>
        <v>110000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102</v>
      </c>
      <c r="D14" s="31">
        <v>1150</v>
      </c>
      <c r="E14" s="17">
        <v>100</v>
      </c>
      <c r="F14" s="37">
        <v>3</v>
      </c>
      <c r="G14" s="38">
        <v>300</v>
      </c>
      <c r="H14" s="37">
        <v>17</v>
      </c>
      <c r="I14" s="38">
        <v>1700</v>
      </c>
      <c r="J14" s="39">
        <f t="shared" si="0"/>
        <v>2000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218</v>
      </c>
      <c r="G15" s="33">
        <v>21800</v>
      </c>
      <c r="H15" s="32">
        <v>1013</v>
      </c>
      <c r="I15" s="33">
        <v>101300</v>
      </c>
      <c r="J15" s="39">
        <f t="shared" si="0"/>
        <v>123100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8</v>
      </c>
      <c r="G16" s="33">
        <v>800</v>
      </c>
      <c r="H16" s="32">
        <v>39</v>
      </c>
      <c r="I16" s="33">
        <v>3900</v>
      </c>
      <c r="J16" s="39">
        <f t="shared" si="0"/>
        <v>4700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63</v>
      </c>
      <c r="G17" s="33">
        <v>6300</v>
      </c>
      <c r="H17" s="32">
        <v>376</v>
      </c>
      <c r="I17" s="33">
        <v>37600</v>
      </c>
      <c r="J17" s="39">
        <f t="shared" si="0"/>
        <v>43900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329</v>
      </c>
      <c r="G18" s="85">
        <v>32900</v>
      </c>
      <c r="H18" s="84">
        <v>5939</v>
      </c>
      <c r="I18" s="85">
        <v>593900</v>
      </c>
      <c r="J18" s="39">
        <f t="shared" ref="J18:J19" si="1">SUM(G18+I18)</f>
        <v>626800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64</v>
      </c>
      <c r="G19" s="85">
        <v>12800</v>
      </c>
      <c r="H19" s="84">
        <v>2364</v>
      </c>
      <c r="I19" s="85">
        <v>472800</v>
      </c>
      <c r="J19" s="39">
        <f t="shared" si="1"/>
        <v>485600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4</v>
      </c>
      <c r="G20" s="85">
        <v>2000</v>
      </c>
      <c r="H20" s="84">
        <v>243</v>
      </c>
      <c r="I20" s="85">
        <v>121500</v>
      </c>
      <c r="J20" s="39">
        <f>SUM(G20+I20)</f>
        <v>123500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0</v>
      </c>
      <c r="G21" s="85">
        <v>0</v>
      </c>
      <c r="H21" s="84">
        <v>3</v>
      </c>
      <c r="I21" s="85">
        <v>300</v>
      </c>
      <c r="J21" s="39">
        <f t="shared" si="0"/>
        <v>300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57</v>
      </c>
      <c r="G22" s="33">
        <v>5700</v>
      </c>
      <c r="H22" s="32">
        <v>77</v>
      </c>
      <c r="I22" s="33">
        <v>7700</v>
      </c>
      <c r="J22" s="39">
        <f t="shared" si="0"/>
        <v>13400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9</v>
      </c>
      <c r="I23" s="48">
        <v>1800</v>
      </c>
      <c r="J23" s="21">
        <f t="shared" si="0"/>
        <v>2400</v>
      </c>
      <c r="K23" s="23"/>
    </row>
    <row r="24" ht="30.75" customHeight="1" spans="1:11" x14ac:dyDescent="0.25">
      <c r="A24" s="49">
        <v>15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5</v>
      </c>
      <c r="I24" s="33">
        <v>500</v>
      </c>
      <c r="J24" s="39">
        <f>SUM(G24,I24)</f>
        <v>500</v>
      </c>
      <c r="K24" s="23"/>
    </row>
    <row r="25" ht="30.75" customHeight="1" spans="1:11" x14ac:dyDescent="0.25">
      <c r="A25" s="49">
        <v>16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38</v>
      </c>
      <c r="I25" s="33">
        <v>3800</v>
      </c>
      <c r="J25" s="39">
        <f>SUM(G25,I25)</f>
        <v>5100</v>
      </c>
      <c r="K25" s="23"/>
    </row>
    <row r="26" ht="30.75" customHeight="1" spans="1:11" x14ac:dyDescent="0.25">
      <c r="A26" s="49">
        <v>17</v>
      </c>
      <c r="B26" s="41" t="s">
        <v>86</v>
      </c>
      <c r="C26" s="40" t="s">
        <v>91</v>
      </c>
      <c r="D26" s="31">
        <v>4540</v>
      </c>
      <c r="E26" s="42">
        <v>100</v>
      </c>
      <c r="F26" s="32">
        <v>1</v>
      </c>
      <c r="G26" s="33">
        <v>100</v>
      </c>
      <c r="H26" s="32">
        <v>1</v>
      </c>
      <c r="I26" s="33">
        <v>100</v>
      </c>
      <c r="J26" s="39">
        <v>0</v>
      </c>
      <c r="K26" s="23"/>
    </row>
    <row r="27" ht="30.75" customHeight="1" spans="1:11" x14ac:dyDescent="0.25">
      <c r="A27" s="49"/>
      <c r="B27" s="41" t="s">
        <v>86</v>
      </c>
      <c r="C27" s="88" t="s">
        <v>61</v>
      </c>
      <c r="D27" s="31">
        <v>4540</v>
      </c>
      <c r="E27" s="42">
        <v>100</v>
      </c>
      <c r="F27" s="26">
        <v>2</v>
      </c>
      <c r="G27" s="90">
        <v>200</v>
      </c>
      <c r="H27" s="26">
        <v>0</v>
      </c>
      <c r="I27" s="90">
        <v>0</v>
      </c>
      <c r="J27" s="39">
        <f t="shared" ref="J27" si="2">SUM(G27,I27)</f>
        <v>200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28</v>
      </c>
      <c r="G32" s="70">
        <f>SUM(F32*E32)</f>
        <v>700</v>
      </c>
      <c r="H32" s="68">
        <v>100</v>
      </c>
      <c r="I32" s="25">
        <v>12</v>
      </c>
      <c r="J32" s="71">
        <f>SUM(I32*H32)</f>
        <v>1200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12</v>
      </c>
      <c r="G33" s="70">
        <f>SUM(F33*E33)</f>
        <v>600</v>
      </c>
      <c r="H33" s="39">
        <v>50</v>
      </c>
      <c r="I33" s="75">
        <v>39</v>
      </c>
      <c r="J33" s="70">
        <f>SUM(I33*H33)</f>
        <v>1950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O21" sqref="O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103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2188</v>
      </c>
      <c r="G7" s="19">
        <v>218800</v>
      </c>
      <c r="H7" s="18">
        <v>3777</v>
      </c>
      <c r="I7" s="19">
        <v>377700</v>
      </c>
      <c r="J7" s="20">
        <f t="shared" ref="J7:J22" si="0">SUM(G7+I7)</f>
        <v>596500</v>
      </c>
      <c r="K7" s="21">
        <f>SUM(J7:J28)/20</f>
        <v>687775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185</v>
      </c>
      <c r="G9" s="19">
        <v>18500</v>
      </c>
      <c r="H9" s="18">
        <v>907</v>
      </c>
      <c r="I9" s="19">
        <v>90700</v>
      </c>
      <c r="J9" s="20">
        <f t="shared" si="0"/>
        <v>109200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2896</v>
      </c>
      <c r="G11" s="33">
        <v>579200</v>
      </c>
      <c r="H11" s="32">
        <v>53979</v>
      </c>
      <c r="I11" s="33">
        <v>10795800</v>
      </c>
      <c r="J11" s="20">
        <v>11375000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10</v>
      </c>
      <c r="G12" s="33">
        <v>1000</v>
      </c>
      <c r="H12" s="32">
        <v>86</v>
      </c>
      <c r="I12" s="33">
        <v>8600</v>
      </c>
      <c r="J12" s="20">
        <f t="shared" si="0"/>
        <v>9600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203</v>
      </c>
      <c r="G14" s="33">
        <v>20300</v>
      </c>
      <c r="H14" s="32">
        <v>1221</v>
      </c>
      <c r="I14" s="33">
        <v>122100</v>
      </c>
      <c r="J14" s="39">
        <f t="shared" si="0"/>
        <v>142400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16</v>
      </c>
      <c r="I15" s="33">
        <v>1600</v>
      </c>
      <c r="J15" s="39">
        <f t="shared" si="0"/>
        <v>2200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31</v>
      </c>
      <c r="G16" s="33">
        <v>3100</v>
      </c>
      <c r="H16" s="32">
        <v>202</v>
      </c>
      <c r="I16" s="33">
        <v>20200</v>
      </c>
      <c r="J16" s="39">
        <f t="shared" si="0"/>
        <v>23300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372</v>
      </c>
      <c r="G17" s="85">
        <v>37200</v>
      </c>
      <c r="H17" s="84">
        <v>6409</v>
      </c>
      <c r="I17" s="85">
        <v>640900</v>
      </c>
      <c r="J17" s="39">
        <f t="shared" ref="J17:J18" si="1">SUM(G17+I17)</f>
        <v>678100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83</v>
      </c>
      <c r="G18" s="85">
        <v>16600</v>
      </c>
      <c r="H18" s="99">
        <v>2900</v>
      </c>
      <c r="I18" s="85">
        <v>580000</v>
      </c>
      <c r="J18" s="39">
        <f t="shared" si="1"/>
        <v>596600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8</v>
      </c>
      <c r="G19" s="85">
        <v>4000</v>
      </c>
      <c r="H19" s="84">
        <v>393</v>
      </c>
      <c r="I19" s="85">
        <v>196500</v>
      </c>
      <c r="J19" s="39">
        <f>SUM(G19+I19)</f>
        <v>200500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5</v>
      </c>
      <c r="G20" s="85">
        <v>500</v>
      </c>
      <c r="H20" s="84">
        <v>8</v>
      </c>
      <c r="I20" s="85">
        <v>800</v>
      </c>
      <c r="J20" s="39">
        <f t="shared" si="0"/>
        <v>1300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52</v>
      </c>
      <c r="G21" s="33">
        <v>5200</v>
      </c>
      <c r="H21" s="32">
        <v>70</v>
      </c>
      <c r="I21" s="33">
        <v>7000</v>
      </c>
      <c r="J21" s="39">
        <f t="shared" si="0"/>
        <v>12200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1</v>
      </c>
      <c r="G22" s="48">
        <v>200</v>
      </c>
      <c r="H22" s="47">
        <v>2</v>
      </c>
      <c r="I22" s="48">
        <v>400</v>
      </c>
      <c r="J22" s="21">
        <f t="shared" si="0"/>
        <v>600</v>
      </c>
      <c r="K22" s="23"/>
    </row>
    <row r="23" ht="30.75" customHeight="1" spans="1:11" x14ac:dyDescent="0.25">
      <c r="A23" s="49">
        <v>15</v>
      </c>
      <c r="B23" s="41" t="s">
        <v>60</v>
      </c>
      <c r="C23" s="40" t="s">
        <v>90</v>
      </c>
      <c r="D23" s="31">
        <v>3466</v>
      </c>
      <c r="E23" s="42">
        <v>100</v>
      </c>
      <c r="F23" s="32">
        <v>0</v>
      </c>
      <c r="G23" s="33">
        <v>0</v>
      </c>
      <c r="H23" s="32">
        <v>3</v>
      </c>
      <c r="I23" s="33">
        <v>300</v>
      </c>
      <c r="J23" s="39">
        <f>SUM(G23,I23)</f>
        <v>300</v>
      </c>
      <c r="K23" s="23"/>
    </row>
    <row r="24" ht="30.75" customHeight="1" spans="1:11" x14ac:dyDescent="0.25">
      <c r="A24" s="49">
        <v>16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1</v>
      </c>
      <c r="G24" s="33">
        <v>100</v>
      </c>
      <c r="H24" s="32">
        <v>30</v>
      </c>
      <c r="I24" s="33">
        <v>3000</v>
      </c>
      <c r="J24" s="39">
        <f>SUM(G24,I24)</f>
        <v>3100</v>
      </c>
      <c r="K24" s="23"/>
    </row>
    <row r="25" ht="30.75" customHeight="1" spans="1:11" x14ac:dyDescent="0.25">
      <c r="A25" s="49">
        <v>17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3</v>
      </c>
      <c r="I25" s="33">
        <v>300</v>
      </c>
      <c r="J25" s="39">
        <v>0</v>
      </c>
      <c r="K25" s="23"/>
    </row>
    <row r="26" ht="30.75" customHeight="1" spans="1:11" x14ac:dyDescent="0.25">
      <c r="A26" s="49">
        <v>18</v>
      </c>
      <c r="B26" s="103" t="s">
        <v>108</v>
      </c>
      <c r="C26" s="40" t="s">
        <v>109</v>
      </c>
      <c r="D26" s="101">
        <v>7007</v>
      </c>
      <c r="E26" s="102">
        <v>100</v>
      </c>
      <c r="F26" s="32">
        <v>5776</v>
      </c>
      <c r="G26" s="33">
        <v>577600</v>
      </c>
      <c r="H26" s="32">
        <v>25722</v>
      </c>
      <c r="I26" s="33">
        <v>2572200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86</v>
      </c>
      <c r="C27" s="40" t="s">
        <v>91</v>
      </c>
      <c r="D27" s="31">
        <v>4540</v>
      </c>
      <c r="E27" s="42">
        <v>100</v>
      </c>
      <c r="F27" s="32">
        <v>1</v>
      </c>
      <c r="G27" s="33">
        <v>100</v>
      </c>
      <c r="H27" s="32">
        <v>3</v>
      </c>
      <c r="I27" s="33">
        <v>300</v>
      </c>
      <c r="J27" s="39">
        <v>0</v>
      </c>
      <c r="K27" s="23"/>
    </row>
    <row r="28" ht="30.75" customHeight="1" spans="1:11" x14ac:dyDescent="0.25">
      <c r="A28" s="49"/>
      <c r="B28" s="41" t="s">
        <v>86</v>
      </c>
      <c r="C28" s="88" t="s">
        <v>61</v>
      </c>
      <c r="D28" s="31">
        <v>4540</v>
      </c>
      <c r="E28" s="42">
        <v>100</v>
      </c>
      <c r="F28" s="26">
        <v>0</v>
      </c>
      <c r="G28" s="90">
        <v>0</v>
      </c>
      <c r="H28" s="26">
        <v>0</v>
      </c>
      <c r="I28" s="90">
        <v>0</v>
      </c>
      <c r="J28" s="39">
        <f t="shared" ref="J28" si="2">SUM(G28,I28)</f>
        <v>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25</v>
      </c>
      <c r="G33" s="70">
        <f>SUM(F33*E33)</f>
        <v>625</v>
      </c>
      <c r="H33" s="68">
        <v>100</v>
      </c>
      <c r="I33" s="25">
        <v>11</v>
      </c>
      <c r="J33" s="71">
        <f>SUM(I33*H33)</f>
        <v>1100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170</v>
      </c>
      <c r="G34" s="70">
        <f>SUM(F34*E34)</f>
        <v>8500</v>
      </c>
      <c r="H34" s="39">
        <v>50</v>
      </c>
      <c r="I34" s="75">
        <v>35</v>
      </c>
      <c r="J34" s="70">
        <f>SUM(I34*H34)</f>
        <v>1750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9" sqref="N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2065</v>
      </c>
      <c r="G7" s="19">
        <v>206500</v>
      </c>
      <c r="H7" s="18">
        <v>3347</v>
      </c>
      <c r="I7" s="19">
        <v>334700</v>
      </c>
      <c r="J7" s="20">
        <f t="shared" ref="J7:J22" si="0">SUM(G7+I7)</f>
        <v>541200</v>
      </c>
      <c r="K7" s="21">
        <f>SUM(J7:J26)/18</f>
        <v>713583.3333333334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440</v>
      </c>
      <c r="G9" s="19">
        <v>44000</v>
      </c>
      <c r="H9" s="18">
        <v>4202</v>
      </c>
      <c r="I9" s="19">
        <v>420200</v>
      </c>
      <c r="J9" s="20">
        <f t="shared" si="0"/>
        <v>464200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2719</v>
      </c>
      <c r="G11" s="33">
        <v>543800</v>
      </c>
      <c r="H11" s="32">
        <v>47467</v>
      </c>
      <c r="I11" s="33">
        <v>9493400</v>
      </c>
      <c r="J11" s="20">
        <v>10037200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274</v>
      </c>
      <c r="G12" s="33">
        <v>27400</v>
      </c>
      <c r="H12" s="32">
        <v>540</v>
      </c>
      <c r="I12" s="33">
        <v>54000</v>
      </c>
      <c r="J12" s="20">
        <f t="shared" si="0"/>
        <v>81400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321</v>
      </c>
      <c r="G14" s="33">
        <v>32100</v>
      </c>
      <c r="H14" s="32">
        <v>2731</v>
      </c>
      <c r="I14" s="33">
        <v>273100</v>
      </c>
      <c r="J14" s="39">
        <f t="shared" si="0"/>
        <v>305200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12</v>
      </c>
      <c r="I15" s="33">
        <v>1200</v>
      </c>
      <c r="J15" s="39">
        <f t="shared" si="0"/>
        <v>1600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47</v>
      </c>
      <c r="G16" s="33">
        <v>4700</v>
      </c>
      <c r="H16" s="32">
        <v>286</v>
      </c>
      <c r="I16" s="33">
        <v>28600</v>
      </c>
      <c r="J16" s="39">
        <f t="shared" si="0"/>
        <v>33300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322</v>
      </c>
      <c r="G17" s="85">
        <v>32200</v>
      </c>
      <c r="H17" s="84">
        <v>6106</v>
      </c>
      <c r="I17" s="85">
        <v>610600</v>
      </c>
      <c r="J17" s="39">
        <f t="shared" ref="J17:J18" si="1">SUM(G17+I17)</f>
        <v>642800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73</v>
      </c>
      <c r="G18" s="85">
        <v>14600</v>
      </c>
      <c r="H18" s="99">
        <v>2672</v>
      </c>
      <c r="I18" s="85">
        <v>534400</v>
      </c>
      <c r="J18" s="39">
        <f t="shared" si="1"/>
        <v>549000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327</v>
      </c>
      <c r="I19" s="85">
        <v>163500</v>
      </c>
      <c r="J19" s="39">
        <f>SUM(G19+I19)</f>
        <v>167000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3</v>
      </c>
      <c r="G20" s="85">
        <v>300</v>
      </c>
      <c r="H20" s="84">
        <v>6</v>
      </c>
      <c r="I20" s="85">
        <v>600</v>
      </c>
      <c r="J20" s="39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48</v>
      </c>
      <c r="G21" s="33">
        <v>4800</v>
      </c>
      <c r="H21" s="32">
        <v>73</v>
      </c>
      <c r="I21" s="33">
        <v>7300</v>
      </c>
      <c r="J21" s="39">
        <f t="shared" si="0"/>
        <v>12100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1</v>
      </c>
      <c r="I22" s="48">
        <v>200</v>
      </c>
      <c r="J22" s="21">
        <f t="shared" si="0"/>
        <v>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36</v>
      </c>
      <c r="I23" s="33">
        <v>3600</v>
      </c>
      <c r="J23" s="39">
        <f>SUM(G23,I23)</f>
        <v>3800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39">
        <v>0</v>
      </c>
      <c r="K24" s="23"/>
    </row>
    <row r="25" ht="30.75" customHeight="1" spans="1:11" x14ac:dyDescent="0.25">
      <c r="A25" s="49">
        <v>17</v>
      </c>
      <c r="B25" s="103" t="s">
        <v>108</v>
      </c>
      <c r="C25" s="40" t="s">
        <v>109</v>
      </c>
      <c r="D25" s="101">
        <v>7007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39">
        <v>0</v>
      </c>
      <c r="K25" s="23"/>
    </row>
    <row r="26" ht="30.75" customHeight="1" spans="1:11" x14ac:dyDescent="0.25">
      <c r="A26" s="49">
        <v>18</v>
      </c>
      <c r="B26" s="41" t="s">
        <v>86</v>
      </c>
      <c r="C26" s="40" t="s">
        <v>111</v>
      </c>
      <c r="D26" s="31">
        <v>4540</v>
      </c>
      <c r="E26" s="42">
        <v>100</v>
      </c>
      <c r="F26" s="32">
        <v>2</v>
      </c>
      <c r="G26" s="33">
        <v>200</v>
      </c>
      <c r="H26" s="32">
        <v>1</v>
      </c>
      <c r="I26" s="33">
        <v>100</v>
      </c>
      <c r="J26" s="39">
        <v>0</v>
      </c>
      <c r="K26" s="23"/>
    </row>
    <row r="27" spans="1:11" x14ac:dyDescent="0.25">
      <c r="A27" s="1"/>
      <c r="E27" s="53"/>
      <c r="F27" s="58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104" t="s">
        <v>2</v>
      </c>
      <c r="F29" s="105"/>
      <c r="G29" s="106"/>
      <c r="H29" s="104" t="s">
        <v>3</v>
      </c>
      <c r="I29" s="105"/>
      <c r="J29" s="10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30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21</v>
      </c>
      <c r="G31" s="70">
        <f>SUM(F31*E31)</f>
        <v>525</v>
      </c>
      <c r="H31" s="68">
        <v>100</v>
      </c>
      <c r="I31" s="25">
        <v>6</v>
      </c>
      <c r="J31" s="71">
        <f>SUM(I31*H31)</f>
        <v>600</v>
      </c>
    </row>
    <row r="32" ht="26.25" customHeight="1" spans="1:10" x14ac:dyDescent="0.25">
      <c r="A32" s="1">
        <v>2</v>
      </c>
      <c r="B32" s="94" t="s">
        <v>54</v>
      </c>
      <c r="C32" s="95" t="s">
        <v>55</v>
      </c>
      <c r="D32" s="78">
        <v>744</v>
      </c>
      <c r="E32" s="39">
        <v>50</v>
      </c>
      <c r="F32" s="75">
        <v>172</v>
      </c>
      <c r="G32" s="70">
        <f>SUM(F32*E32)</f>
        <v>8600</v>
      </c>
      <c r="H32" s="39">
        <v>50</v>
      </c>
      <c r="I32" s="75">
        <v>41</v>
      </c>
      <c r="J32" s="70">
        <f>SUM(I32*H32)</f>
        <v>2050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9" sqref="O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1774</v>
      </c>
      <c r="G7" s="19">
        <v>177400</v>
      </c>
      <c r="H7" s="18">
        <v>2744</v>
      </c>
      <c r="I7" s="19">
        <v>274400</v>
      </c>
      <c r="J7" s="20">
        <f>SUM(G7+I7)</f>
        <v>451800</v>
      </c>
      <c r="K7" s="21">
        <f>SUM(J7:J27)/19</f>
        <v>684115.7894736842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8</v>
      </c>
      <c r="I8" s="19">
        <v>800</v>
      </c>
      <c r="J8" s="20">
        <f t="shared" ref="J8:J27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181</v>
      </c>
      <c r="G9" s="19">
        <v>18100</v>
      </c>
      <c r="H9" s="18">
        <v>797</v>
      </c>
      <c r="I9" s="19">
        <v>79700</v>
      </c>
      <c r="J9" s="20">
        <f t="shared" si="0"/>
        <v>97800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5</v>
      </c>
      <c r="G10" s="29">
        <v>500</v>
      </c>
      <c r="H10" s="28">
        <v>21</v>
      </c>
      <c r="I10" s="29">
        <v>2100</v>
      </c>
      <c r="J10" s="20">
        <f t="shared" si="0"/>
        <v>2600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3252</v>
      </c>
      <c r="G11" s="33">
        <v>650400</v>
      </c>
      <c r="H11" s="32">
        <v>49212</v>
      </c>
      <c r="I11" s="33">
        <v>9842400</v>
      </c>
      <c r="J11" s="20">
        <f t="shared" si="0"/>
        <v>10492800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297</v>
      </c>
      <c r="G12" s="33">
        <v>29700</v>
      </c>
      <c r="H12" s="32">
        <v>1459</v>
      </c>
      <c r="I12" s="33">
        <v>145900</v>
      </c>
      <c r="J12" s="20">
        <f t="shared" si="0"/>
        <v>175600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363</v>
      </c>
      <c r="G14" s="33">
        <v>36300</v>
      </c>
      <c r="H14" s="32">
        <v>2666</v>
      </c>
      <c r="I14" s="33">
        <v>266600</v>
      </c>
      <c r="J14" s="20">
        <f t="shared" si="0"/>
        <v>302900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4</v>
      </c>
      <c r="I15" s="33">
        <v>400</v>
      </c>
      <c r="J15" s="20">
        <f t="shared" si="0"/>
        <v>1000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52</v>
      </c>
      <c r="G16" s="33">
        <v>5200</v>
      </c>
      <c r="H16" s="32">
        <v>593</v>
      </c>
      <c r="I16" s="33">
        <v>59300</v>
      </c>
      <c r="J16" s="20">
        <f t="shared" si="0"/>
        <v>64500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360</v>
      </c>
      <c r="G17" s="85">
        <v>36000</v>
      </c>
      <c r="H17" s="84">
        <v>6250</v>
      </c>
      <c r="I17" s="85">
        <v>625000</v>
      </c>
      <c r="J17" s="20">
        <f t="shared" si="0"/>
        <v>661000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70</v>
      </c>
      <c r="G18" s="85">
        <v>14000</v>
      </c>
      <c r="H18" s="99">
        <v>2685</v>
      </c>
      <c r="I18" s="85">
        <v>537000</v>
      </c>
      <c r="J18" s="20">
        <f t="shared" si="0"/>
        <v>551000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319</v>
      </c>
      <c r="I19" s="85">
        <v>159500</v>
      </c>
      <c r="J19" s="20">
        <f t="shared" si="0"/>
        <v>163000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49</v>
      </c>
      <c r="G21" s="33">
        <v>4900</v>
      </c>
      <c r="H21" s="32">
        <v>44</v>
      </c>
      <c r="I21" s="33">
        <v>4400</v>
      </c>
      <c r="J21" s="20">
        <f t="shared" si="0"/>
        <v>9300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9</v>
      </c>
      <c r="G22" s="48">
        <v>1800</v>
      </c>
      <c r="H22" s="47">
        <v>92</v>
      </c>
      <c r="I22" s="48">
        <v>18400</v>
      </c>
      <c r="J22" s="20">
        <f t="shared" si="0"/>
        <v>20200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10</v>
      </c>
      <c r="I23" s="33">
        <v>1000</v>
      </c>
      <c r="J23" s="20">
        <f t="shared" si="0"/>
        <v>1200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0</v>
      </c>
      <c r="I25" s="33">
        <v>0</v>
      </c>
      <c r="J25" s="20">
        <f t="shared" si="0"/>
        <v>200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spans="1:11" x14ac:dyDescent="0.25">
      <c r="A28" s="1"/>
      <c r="E28" s="53"/>
      <c r="F28" s="58"/>
      <c r="G28" s="59"/>
      <c r="H28" s="58"/>
      <c r="I28" s="59"/>
      <c r="J28" s="60"/>
      <c r="K28" s="82"/>
    </row>
    <row r="29" ht="32.25" customHeight="1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104" t="s">
        <v>2</v>
      </c>
      <c r="F30" s="105"/>
      <c r="G30" s="106"/>
      <c r="H30" s="104" t="s">
        <v>3</v>
      </c>
      <c r="I30" s="105"/>
      <c r="J30" s="10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30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34</v>
      </c>
      <c r="G32" s="70">
        <f>SUM(F32*E32)</f>
        <v>850</v>
      </c>
      <c r="H32" s="68">
        <v>100</v>
      </c>
      <c r="I32" s="25">
        <v>9</v>
      </c>
      <c r="J32" s="71">
        <f>SUM(I32*H32)</f>
        <v>900</v>
      </c>
    </row>
    <row r="33" ht="26.2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217</v>
      </c>
      <c r="G33" s="70">
        <f>SUM(F33*E33)</f>
        <v>10850</v>
      </c>
      <c r="H33" s="39">
        <v>50</v>
      </c>
      <c r="I33" s="75">
        <v>28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2038</v>
      </c>
      <c r="G7" s="19">
        <v>203800</v>
      </c>
      <c r="H7" s="18">
        <v>3593</v>
      </c>
      <c r="I7" s="19">
        <v>359300</v>
      </c>
      <c r="J7" s="20">
        <f>SUM(G7+I7)</f>
        <v>563100</v>
      </c>
      <c r="K7" s="21">
        <f>SUM(J7:J34)/25</f>
        <v>849220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4" si="0">SUM(G8+I8)</f>
        <v>1600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272</v>
      </c>
      <c r="G9" s="19">
        <v>27200</v>
      </c>
      <c r="H9" s="18">
        <v>2319</v>
      </c>
      <c r="I9" s="19">
        <v>231900</v>
      </c>
      <c r="J9" s="20">
        <f t="shared" si="0"/>
        <v>259100</v>
      </c>
      <c r="K9" s="23"/>
    </row>
    <row r="10" ht="31.5" customHeight="1" spans="1:11" x14ac:dyDescent="0.25">
      <c r="A10" s="1">
        <v>4</v>
      </c>
      <c r="B10" s="121" t="s">
        <v>21</v>
      </c>
      <c r="C10" s="44" t="s">
        <v>105</v>
      </c>
      <c r="D10" s="117">
        <v>3030</v>
      </c>
      <c r="E10" s="17">
        <v>200</v>
      </c>
      <c r="F10" s="32">
        <v>4128</v>
      </c>
      <c r="G10" s="33">
        <v>825600</v>
      </c>
      <c r="H10" s="32">
        <v>80407</v>
      </c>
      <c r="I10" s="33">
        <v>16081700</v>
      </c>
      <c r="J10" s="20">
        <f t="shared" si="0"/>
        <v>16907300</v>
      </c>
      <c r="K10" s="23"/>
    </row>
    <row r="11" ht="24" customHeight="1" spans="1:11" x14ac:dyDescent="0.25">
      <c r="A11" s="1">
        <v>5</v>
      </c>
      <c r="B11" s="123" t="s">
        <v>23</v>
      </c>
      <c r="C11" s="83" t="s">
        <v>66</v>
      </c>
      <c r="D11" s="118">
        <v>5757</v>
      </c>
      <c r="E11" s="17">
        <v>100</v>
      </c>
      <c r="F11" s="32">
        <v>373</v>
      </c>
      <c r="G11" s="33">
        <v>37300</v>
      </c>
      <c r="H11" s="32">
        <v>2617</v>
      </c>
      <c r="I11" s="33">
        <v>261700</v>
      </c>
      <c r="J11" s="20">
        <f t="shared" si="0"/>
        <v>299000</v>
      </c>
      <c r="K11" s="23"/>
    </row>
    <row r="12" ht="24" customHeight="1" spans="1:11" x14ac:dyDescent="0.25">
      <c r="A12" s="1">
        <v>6</v>
      </c>
      <c r="B12" s="121" t="s">
        <v>27</v>
      </c>
      <c r="C12" s="36" t="s">
        <v>102</v>
      </c>
      <c r="D12" s="118">
        <v>1150</v>
      </c>
      <c r="E12" s="17">
        <v>100</v>
      </c>
      <c r="F12" s="37">
        <v>0</v>
      </c>
      <c r="G12" s="38">
        <v>0</v>
      </c>
      <c r="H12" s="37">
        <v>0</v>
      </c>
      <c r="I12" s="38">
        <v>0</v>
      </c>
      <c r="J12" s="20">
        <f t="shared" si="0"/>
        <v>0</v>
      </c>
      <c r="K12" s="23"/>
    </row>
    <row r="13" ht="24" customHeight="1" spans="1:11" x14ac:dyDescent="0.25">
      <c r="A13" s="1"/>
      <c r="B13" s="130" t="s">
        <v>27</v>
      </c>
      <c r="C13" s="131" t="s">
        <v>102</v>
      </c>
      <c r="D13" s="132">
        <v>1150</v>
      </c>
      <c r="E13" s="17">
        <v>100</v>
      </c>
      <c r="F13" s="37">
        <v>42</v>
      </c>
      <c r="G13" s="38">
        <v>4300</v>
      </c>
      <c r="H13" s="37">
        <v>477</v>
      </c>
      <c r="I13" s="38">
        <v>51400</v>
      </c>
      <c r="J13" s="20">
        <v>55700</v>
      </c>
      <c r="K13" s="23"/>
    </row>
    <row r="14" ht="24" customHeight="1" spans="1:11" x14ac:dyDescent="0.25">
      <c r="A14" s="1">
        <v>7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104</v>
      </c>
      <c r="G14" s="116">
        <v>20800</v>
      </c>
      <c r="H14" s="32">
        <v>589</v>
      </c>
      <c r="I14" s="116">
        <v>117800</v>
      </c>
      <c r="J14" s="20">
        <f t="shared" si="0"/>
        <v>138600</v>
      </c>
      <c r="K14" s="23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4</v>
      </c>
      <c r="G15" s="33">
        <v>400</v>
      </c>
      <c r="H15" s="32">
        <v>3</v>
      </c>
      <c r="I15" s="33">
        <v>300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9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266</v>
      </c>
      <c r="G16" s="33">
        <v>26600</v>
      </c>
      <c r="H16" s="32">
        <v>1436</v>
      </c>
      <c r="I16" s="33">
        <v>143600</v>
      </c>
      <c r="J16" s="20">
        <f t="shared" si="0"/>
        <v>170200</v>
      </c>
      <c r="K16" s="23"/>
    </row>
    <row r="17" ht="24" customHeight="1" spans="1:11" x14ac:dyDescent="0.25">
      <c r="A17" s="1">
        <v>10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292</v>
      </c>
      <c r="G17" s="85">
        <v>29200</v>
      </c>
      <c r="H17" s="84">
        <v>6185</v>
      </c>
      <c r="I17" s="85">
        <v>618500</v>
      </c>
      <c r="J17" s="20">
        <f t="shared" si="0"/>
        <v>647700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44</v>
      </c>
      <c r="G18" s="85">
        <v>8800</v>
      </c>
      <c r="H18" s="99">
        <v>2710</v>
      </c>
      <c r="I18" s="85">
        <v>542000</v>
      </c>
      <c r="J18" s="20">
        <f t="shared" si="0"/>
        <v>550800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3</v>
      </c>
      <c r="G19" s="85">
        <v>1500</v>
      </c>
      <c r="H19" s="84">
        <v>351</v>
      </c>
      <c r="I19" s="85">
        <v>175500</v>
      </c>
      <c r="J19" s="20">
        <f t="shared" si="0"/>
        <v>177000</v>
      </c>
      <c r="K19" s="23"/>
    </row>
    <row r="20" ht="24" customHeight="1" spans="1:11" x14ac:dyDescent="0.25">
      <c r="A20" s="1">
        <v>11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4</v>
      </c>
      <c r="I20" s="85">
        <v>400</v>
      </c>
      <c r="J20" s="20">
        <f t="shared" si="0"/>
        <v>400</v>
      </c>
      <c r="K20" s="23"/>
    </row>
    <row r="21" ht="30" customHeight="1" spans="1:11" x14ac:dyDescent="0.25">
      <c r="A21" s="1">
        <v>12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44</v>
      </c>
      <c r="G21" s="33">
        <v>4400</v>
      </c>
      <c r="H21" s="32">
        <v>43</v>
      </c>
      <c r="I21" s="33">
        <v>4300</v>
      </c>
      <c r="J21" s="20">
        <f t="shared" si="0"/>
        <v>8700</v>
      </c>
      <c r="K21" s="23"/>
    </row>
    <row r="22" ht="30.75" customHeight="1" spans="1:11" x14ac:dyDescent="0.25">
      <c r="A22" s="1">
        <v>13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247</v>
      </c>
      <c r="G22" s="48">
        <v>49400</v>
      </c>
      <c r="H22" s="47">
        <v>6144</v>
      </c>
      <c r="I22" s="48">
        <v>1228800</v>
      </c>
      <c r="J22" s="20">
        <f t="shared" si="0"/>
        <v>1278200</v>
      </c>
      <c r="K22" s="23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39</v>
      </c>
      <c r="I23" s="33">
        <v>3900</v>
      </c>
      <c r="J23" s="20">
        <f t="shared" si="0"/>
        <v>4000</v>
      </c>
      <c r="K23" s="23"/>
      <c r="N23" s="109"/>
    </row>
    <row r="24" ht="30.75" customHeight="1" spans="1:11" x14ac:dyDescent="0.25">
      <c r="A24" s="49">
        <v>15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16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4</v>
      </c>
      <c r="I25" s="33">
        <v>400</v>
      </c>
      <c r="J25" s="20">
        <f t="shared" si="0"/>
        <v>500</v>
      </c>
      <c r="K25" s="23"/>
    </row>
    <row r="26" ht="30.75" customHeight="1" spans="1:11" x14ac:dyDescent="0.25">
      <c r="A26" s="49">
        <v>17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292</v>
      </c>
      <c r="G27" s="33">
        <v>29200</v>
      </c>
      <c r="H27" s="32">
        <v>805</v>
      </c>
      <c r="I27" s="33">
        <v>80500</v>
      </c>
      <c r="J27" s="20">
        <f t="shared" si="0"/>
        <v>109700</v>
      </c>
      <c r="K27" s="23"/>
    </row>
    <row r="28" ht="30.75" customHeight="1" spans="1:11" x14ac:dyDescent="0.25">
      <c r="A28" s="49">
        <v>19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48</v>
      </c>
      <c r="G28" s="33">
        <v>4800</v>
      </c>
      <c r="H28" s="32">
        <v>226</v>
      </c>
      <c r="I28" s="33">
        <v>22600</v>
      </c>
      <c r="J28" s="20">
        <f t="shared" si="0"/>
        <v>27400</v>
      </c>
      <c r="K28" s="23"/>
    </row>
    <row r="29" ht="30.75" customHeight="1" spans="1:11" x14ac:dyDescent="0.25">
      <c r="A29" s="49">
        <v>20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</v>
      </c>
      <c r="G29" s="33">
        <v>200</v>
      </c>
      <c r="H29" s="32">
        <v>9</v>
      </c>
      <c r="I29" s="33">
        <v>900</v>
      </c>
      <c r="J29" s="20">
        <f t="shared" si="0"/>
        <v>1100</v>
      </c>
      <c r="K29" s="23"/>
    </row>
    <row r="30" ht="30.75" customHeight="1" spans="1:11" x14ac:dyDescent="0.25">
      <c r="A30" s="112">
        <v>21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5</v>
      </c>
      <c r="G30" s="33">
        <v>500</v>
      </c>
      <c r="H30" s="32">
        <v>27</v>
      </c>
      <c r="I30" s="33">
        <v>2700</v>
      </c>
      <c r="J30" s="20">
        <f t="shared" si="0"/>
        <v>3200</v>
      </c>
      <c r="K30" s="23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2</v>
      </c>
      <c r="G31" s="33">
        <v>400</v>
      </c>
      <c r="H31" s="32">
        <v>49</v>
      </c>
      <c r="I31" s="33">
        <v>9800</v>
      </c>
      <c r="J31" s="20">
        <f t="shared" si="0"/>
        <v>10200</v>
      </c>
      <c r="K31" s="23"/>
      <c r="M31" s="56"/>
    </row>
    <row r="32" ht="30.75" customHeight="1" spans="1:11" x14ac:dyDescent="0.25">
      <c r="A32" s="112">
        <v>23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19</v>
      </c>
      <c r="G32" s="33">
        <v>1900</v>
      </c>
      <c r="H32" s="32">
        <v>29</v>
      </c>
      <c r="I32" s="33">
        <v>2900</v>
      </c>
      <c r="J32" s="20">
        <f t="shared" si="0"/>
        <v>4800</v>
      </c>
      <c r="K32" s="23"/>
    </row>
    <row r="33" ht="30.75" customHeight="1" spans="1:11" x14ac:dyDescent="0.25">
      <c r="A33" s="112">
        <v>24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13</v>
      </c>
      <c r="G33" s="33">
        <v>1300</v>
      </c>
      <c r="H33" s="32">
        <v>86</v>
      </c>
      <c r="I33" s="33">
        <v>8600</v>
      </c>
      <c r="J33" s="20">
        <f t="shared" si="0"/>
        <v>9900</v>
      </c>
      <c r="K33" s="23"/>
    </row>
    <row r="34" ht="30.75" customHeight="1" spans="1:11" x14ac:dyDescent="0.25">
      <c r="A34" s="112">
        <v>25</v>
      </c>
      <c r="B34" s="129" t="s">
        <v>142</v>
      </c>
      <c r="C34" s="36" t="s">
        <v>143</v>
      </c>
      <c r="D34" s="117">
        <v>7001</v>
      </c>
      <c r="E34" s="102">
        <v>200</v>
      </c>
      <c r="F34" s="32">
        <v>1</v>
      </c>
      <c r="G34" s="33">
        <v>200</v>
      </c>
      <c r="H34" s="32">
        <v>6</v>
      </c>
      <c r="I34" s="33">
        <v>1200</v>
      </c>
      <c r="J34" s="20">
        <f t="shared" si="0"/>
        <v>1400</v>
      </c>
      <c r="K34" s="23"/>
    </row>
    <row r="35" ht="32.25" customHeight="1" spans="1:13" x14ac:dyDescent="0.25">
      <c r="A35" s="80"/>
      <c r="D35" s="115"/>
      <c r="E35" s="53"/>
      <c r="F35" s="58"/>
      <c r="G35" s="59"/>
      <c r="H35" s="58"/>
      <c r="I35" s="59"/>
      <c r="J35" s="60"/>
      <c r="K35" s="82"/>
      <c r="M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39">
        <v>50</v>
      </c>
      <c r="F39" s="75">
        <v>154</v>
      </c>
      <c r="G39" s="70">
        <f>SUM(F39*E39)</f>
        <v>7700</v>
      </c>
      <c r="H39" s="39">
        <v>50</v>
      </c>
      <c r="I39" s="75">
        <v>35</v>
      </c>
      <c r="J39" s="70">
        <f>SUM(I39*H39)</f>
        <v>1750</v>
      </c>
    </row>
    <row r="40" spans="5:10" x14ac:dyDescent="0.25">
      <c r="E40" s="53"/>
      <c r="F40" s="58"/>
      <c r="G40" s="59"/>
      <c r="H40" s="58"/>
      <c r="I40" s="59"/>
      <c r="J40" s="79"/>
    </row>
    <row r="41" spans="5:10" x14ac:dyDescent="0.25">
      <c r="E41" s="53"/>
      <c r="F41" s="58"/>
      <c r="G41" s="59"/>
      <c r="H41" s="58"/>
      <c r="I41" s="59"/>
      <c r="J41" s="7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5" x14ac:dyDescent="0.25">
      <c r="E62" s="53"/>
    </row>
    <row r="63" spans="5:5" x14ac:dyDescent="0.25">
      <c r="E63" s="1"/>
    </row>
  </sheetData>
  <mergeCells count="8">
    <mergeCell ref="B2:K2"/>
    <mergeCell ref="F5:G5"/>
    <mergeCell ref="H5:I5"/>
    <mergeCell ref="J5:J6"/>
    <mergeCell ref="K5:K6"/>
    <mergeCell ref="K7:K34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2207</v>
      </c>
      <c r="G7" s="19">
        <v>220700</v>
      </c>
      <c r="H7" s="18">
        <v>2950</v>
      </c>
      <c r="I7" s="19">
        <v>295000</v>
      </c>
      <c r="J7" s="20">
        <f>SUM(G7+I7)</f>
        <v>515700</v>
      </c>
      <c r="K7" s="21">
        <f>SUM(J7:J30)/22</f>
        <v>716818.1818181818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12</v>
      </c>
      <c r="I8" s="19">
        <v>1200</v>
      </c>
      <c r="J8" s="20">
        <f t="shared" ref="J8:J30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313</v>
      </c>
      <c r="G9" s="19">
        <v>31300</v>
      </c>
      <c r="H9" s="18">
        <v>1370</v>
      </c>
      <c r="I9" s="19">
        <v>137000</v>
      </c>
      <c r="J9" s="20">
        <f t="shared" si="0"/>
        <v>168300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23</v>
      </c>
      <c r="I10" s="29">
        <v>2300</v>
      </c>
      <c r="J10" s="20">
        <f t="shared" si="0"/>
        <v>3100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3562</v>
      </c>
      <c r="G11" s="33">
        <v>712400</v>
      </c>
      <c r="H11" s="32">
        <v>63052</v>
      </c>
      <c r="I11" s="33">
        <v>12610400</v>
      </c>
      <c r="J11" s="20">
        <f t="shared" si="0"/>
        <v>13322800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260</v>
      </c>
      <c r="G12" s="33">
        <v>26000</v>
      </c>
      <c r="H12" s="32">
        <v>694</v>
      </c>
      <c r="I12" s="33">
        <v>69400</v>
      </c>
      <c r="J12" s="20">
        <f t="shared" si="0"/>
        <v>95400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1339</v>
      </c>
      <c r="I14" s="33">
        <v>133900</v>
      </c>
      <c r="J14" s="20">
        <f t="shared" si="0"/>
        <v>158300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14</v>
      </c>
      <c r="I15" s="33">
        <v>1400</v>
      </c>
      <c r="J15" s="20">
        <f t="shared" si="0"/>
        <v>1800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38</v>
      </c>
      <c r="I16" s="33">
        <v>3800</v>
      </c>
      <c r="J16" s="20">
        <f t="shared" si="0"/>
        <v>6200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313</v>
      </c>
      <c r="G17" s="85">
        <v>31300</v>
      </c>
      <c r="H17" s="84">
        <v>5955</v>
      </c>
      <c r="I17" s="85">
        <v>595500</v>
      </c>
      <c r="J17" s="20">
        <f t="shared" si="0"/>
        <v>626800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69</v>
      </c>
      <c r="G18" s="85">
        <v>13800</v>
      </c>
      <c r="H18" s="99">
        <v>2552</v>
      </c>
      <c r="I18" s="85">
        <v>510400</v>
      </c>
      <c r="J18" s="20">
        <f t="shared" si="0"/>
        <v>524200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4</v>
      </c>
      <c r="G19" s="85">
        <v>2000</v>
      </c>
      <c r="H19" s="84">
        <v>306</v>
      </c>
      <c r="I19" s="85">
        <v>153000</v>
      </c>
      <c r="J19" s="20">
        <f t="shared" si="0"/>
        <v>155000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1</v>
      </c>
      <c r="G20" s="85">
        <v>100</v>
      </c>
      <c r="H20" s="84">
        <v>8</v>
      </c>
      <c r="I20" s="85">
        <v>800</v>
      </c>
      <c r="J20" s="20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45</v>
      </c>
      <c r="G21" s="33">
        <v>4500</v>
      </c>
      <c r="H21" s="32">
        <v>40</v>
      </c>
      <c r="I21" s="33">
        <v>4000</v>
      </c>
      <c r="J21" s="20">
        <f t="shared" si="0"/>
        <v>8500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2</v>
      </c>
      <c r="G22" s="48">
        <v>400</v>
      </c>
      <c r="H22" s="47">
        <v>9</v>
      </c>
      <c r="I22" s="48">
        <v>1800</v>
      </c>
      <c r="J22" s="20">
        <f t="shared" si="0"/>
        <v>2200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6</v>
      </c>
      <c r="G23" s="33">
        <v>600</v>
      </c>
      <c r="H23" s="32">
        <v>28</v>
      </c>
      <c r="I23" s="33">
        <v>2800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4</v>
      </c>
      <c r="I27" s="33">
        <v>400</v>
      </c>
      <c r="J27" s="20">
        <v>400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41</v>
      </c>
      <c r="I28" s="33">
        <v>4100</v>
      </c>
      <c r="J28" s="20">
        <v>4200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216</v>
      </c>
      <c r="G29" s="33">
        <v>21600</v>
      </c>
      <c r="H29" s="32">
        <v>1441</v>
      </c>
      <c r="I29" s="33">
        <v>144100</v>
      </c>
      <c r="J29" s="20">
        <f t="shared" si="0"/>
        <v>165700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5</v>
      </c>
      <c r="G30" s="33">
        <v>500</v>
      </c>
      <c r="H30" s="32">
        <v>43</v>
      </c>
      <c r="I30" s="33">
        <v>4300</v>
      </c>
      <c r="J30" s="20">
        <f t="shared" si="0"/>
        <v>4800</v>
      </c>
      <c r="K30" s="23"/>
    </row>
    <row r="31" ht="32.25" customHeight="1" spans="1:11" x14ac:dyDescent="0.25">
      <c r="A31" s="80"/>
      <c r="C31" s="82"/>
      <c r="D31" s="115"/>
      <c r="E31" s="53"/>
      <c r="F31" s="58"/>
      <c r="G31" s="59"/>
      <c r="H31" s="58"/>
      <c r="I31" s="59"/>
      <c r="J31" s="60"/>
      <c r="K31" s="82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5</v>
      </c>
      <c r="J34" s="71">
        <f>SUM(I34*H34)</f>
        <v>500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196</v>
      </c>
      <c r="G35" s="70">
        <f>SUM(F35*E35)</f>
        <v>9800</v>
      </c>
      <c r="H35" s="39">
        <v>50</v>
      </c>
      <c r="I35" s="75">
        <v>32</v>
      </c>
      <c r="J35" s="70">
        <f>SUM(I35*H35)</f>
        <v>1600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0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1885</v>
      </c>
      <c r="G7" s="19">
        <v>188500</v>
      </c>
      <c r="H7" s="18">
        <v>2862</v>
      </c>
      <c r="I7" s="19">
        <v>286200</v>
      </c>
      <c r="J7" s="20">
        <f>SUM(G7+I7)</f>
        <v>474700</v>
      </c>
      <c r="K7" s="21">
        <f>SUM(J7:J31)/23</f>
        <v>565878.2608695652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10</v>
      </c>
      <c r="G8" s="19">
        <v>1000</v>
      </c>
      <c r="H8" s="18">
        <v>9</v>
      </c>
      <c r="I8" s="19">
        <v>900</v>
      </c>
      <c r="J8" s="20">
        <f t="shared" ref="J8:J31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265</v>
      </c>
      <c r="G9" s="19">
        <v>26500</v>
      </c>
      <c r="H9" s="18">
        <v>838</v>
      </c>
      <c r="I9" s="19">
        <v>83800</v>
      </c>
      <c r="J9" s="20">
        <f t="shared" si="0"/>
        <v>110300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25</v>
      </c>
      <c r="G10" s="29">
        <v>2500</v>
      </c>
      <c r="H10" s="28">
        <v>201</v>
      </c>
      <c r="I10" s="29">
        <v>20100</v>
      </c>
      <c r="J10" s="20">
        <f t="shared" si="0"/>
        <v>22600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3432</v>
      </c>
      <c r="G11" s="33">
        <v>686400</v>
      </c>
      <c r="H11" s="32">
        <v>49091</v>
      </c>
      <c r="I11" s="33">
        <v>9818200</v>
      </c>
      <c r="J11" s="20">
        <f t="shared" si="0"/>
        <v>10504600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244</v>
      </c>
      <c r="G12" s="33">
        <v>24400</v>
      </c>
      <c r="H12" s="32">
        <v>687</v>
      </c>
      <c r="I12" s="33">
        <v>68700</v>
      </c>
      <c r="J12" s="20">
        <f t="shared" si="0"/>
        <v>93100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386</v>
      </c>
      <c r="G14" s="33">
        <v>38600</v>
      </c>
      <c r="H14" s="32">
        <v>2254</v>
      </c>
      <c r="I14" s="33">
        <v>225400</v>
      </c>
      <c r="J14" s="20">
        <f t="shared" si="0"/>
        <v>264000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</v>
      </c>
      <c r="G15" s="33">
        <v>200</v>
      </c>
      <c r="H15" s="32">
        <v>5</v>
      </c>
      <c r="I15" s="33">
        <v>500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241</v>
      </c>
      <c r="G16" s="33">
        <v>24100</v>
      </c>
      <c r="H16" s="32">
        <v>1139</v>
      </c>
      <c r="I16" s="33">
        <v>113900</v>
      </c>
      <c r="J16" s="20">
        <f t="shared" si="0"/>
        <v>138000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294</v>
      </c>
      <c r="G17" s="85">
        <v>29400</v>
      </c>
      <c r="H17" s="84">
        <v>5772</v>
      </c>
      <c r="I17" s="85">
        <v>577200</v>
      </c>
      <c r="J17" s="20">
        <f t="shared" si="0"/>
        <v>606600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55</v>
      </c>
      <c r="G18" s="85">
        <v>11000</v>
      </c>
      <c r="H18" s="99">
        <v>2473</v>
      </c>
      <c r="I18" s="85">
        <v>494600</v>
      </c>
      <c r="J18" s="20">
        <f t="shared" si="0"/>
        <v>505600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292</v>
      </c>
      <c r="I19" s="85">
        <v>146000</v>
      </c>
      <c r="J19" s="20">
        <f t="shared" si="0"/>
        <v>149500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43</v>
      </c>
      <c r="G21" s="33">
        <v>4300</v>
      </c>
      <c r="H21" s="32">
        <v>37</v>
      </c>
      <c r="I21" s="33">
        <v>3700</v>
      </c>
      <c r="J21" s="20">
        <f t="shared" si="0"/>
        <v>8000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32</v>
      </c>
      <c r="I23" s="33">
        <v>3200</v>
      </c>
      <c r="J23" s="20">
        <f t="shared" si="0"/>
        <v>3500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20">
        <f t="shared" si="0"/>
        <v>300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1</v>
      </c>
      <c r="I25" s="33">
        <v>100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5</v>
      </c>
      <c r="I27" s="33">
        <v>500</v>
      </c>
      <c r="J27" s="20">
        <v>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24</v>
      </c>
      <c r="I28" s="33">
        <v>2400</v>
      </c>
      <c r="J28" s="20">
        <v>2500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14</v>
      </c>
      <c r="G29" s="33">
        <v>1400</v>
      </c>
      <c r="H29" s="32">
        <v>7</v>
      </c>
      <c r="I29" s="33">
        <v>700</v>
      </c>
      <c r="J29" s="20">
        <f t="shared" si="0"/>
        <v>2100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20</v>
      </c>
      <c r="G30" s="33">
        <v>2000</v>
      </c>
      <c r="H30" s="32">
        <v>320</v>
      </c>
      <c r="I30" s="33">
        <v>32000</v>
      </c>
      <c r="J30" s="20">
        <v>34000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100</v>
      </c>
      <c r="F31" s="32">
        <v>27</v>
      </c>
      <c r="G31" s="33">
        <v>5400</v>
      </c>
      <c r="H31" s="32">
        <v>433</v>
      </c>
      <c r="I31" s="33">
        <v>86600</v>
      </c>
      <c r="J31" s="20">
        <f t="shared" si="0"/>
        <v>92000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2</v>
      </c>
      <c r="J35" s="71">
        <f>SUM(I35*H35)</f>
        <v>200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224</v>
      </c>
      <c r="G36" s="70">
        <f>SUM(F36*E36)</f>
        <v>11200</v>
      </c>
      <c r="H36" s="39">
        <v>50</v>
      </c>
      <c r="I36" s="75">
        <v>18</v>
      </c>
      <c r="J36" s="70">
        <f>SUM(I36*H36)</f>
        <v>900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workbookViewId="0" zoomScale="100" zoomScaleNormal="100">
      <selection activeCell="I28" sqref="I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1893</v>
      </c>
      <c r="G7" s="19">
        <v>189300</v>
      </c>
      <c r="H7" s="18">
        <v>3168</v>
      </c>
      <c r="I7" s="19">
        <v>316800</v>
      </c>
      <c r="J7" s="20">
        <f>SUM(G7+I7)</f>
        <v>506100</v>
      </c>
      <c r="K7" s="21">
        <f>SUM(J7:J32)/23</f>
        <v>918695.6521739131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29</v>
      </c>
      <c r="I8" s="19">
        <v>2900</v>
      </c>
      <c r="J8" s="20">
        <f t="shared" ref="J8:J32" si="0">SUM(G8+I8)</f>
        <v>4000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207</v>
      </c>
      <c r="G9" s="19">
        <v>20700</v>
      </c>
      <c r="H9" s="18">
        <v>2111</v>
      </c>
      <c r="I9" s="19">
        <v>211100</v>
      </c>
      <c r="J9" s="20">
        <f t="shared" si="0"/>
        <v>231800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23</v>
      </c>
      <c r="I10" s="29">
        <v>2300</v>
      </c>
      <c r="J10" s="20">
        <f t="shared" si="0"/>
        <v>3000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4902</v>
      </c>
      <c r="G11" s="33">
        <v>980400</v>
      </c>
      <c r="H11" s="32">
        <v>94542</v>
      </c>
      <c r="I11" s="33">
        <v>18908400</v>
      </c>
      <c r="J11" s="20">
        <f t="shared" si="0"/>
        <v>19888800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252</v>
      </c>
      <c r="G12" s="33">
        <v>25200</v>
      </c>
      <c r="H12" s="32">
        <v>646</v>
      </c>
      <c r="I12" s="33">
        <v>64600</v>
      </c>
      <c r="J12" s="20">
        <f t="shared" si="0"/>
        <v>89800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61</v>
      </c>
      <c r="G14" s="33">
        <v>6100</v>
      </c>
      <c r="H14" s="32">
        <v>226</v>
      </c>
      <c r="I14" s="33">
        <v>22600</v>
      </c>
      <c r="J14" s="20">
        <f t="shared" si="0"/>
        <v>28700</v>
      </c>
      <c r="K14" s="23"/>
    </row>
    <row r="15" ht="24" customHeight="1" spans="1:11" x14ac:dyDescent="0.25">
      <c r="A15" s="1"/>
      <c r="B15" s="24" t="s">
        <v>29</v>
      </c>
      <c r="C15" s="36" t="s">
        <v>30</v>
      </c>
      <c r="D15" s="31">
        <v>7763</v>
      </c>
      <c r="E15" s="17">
        <v>200</v>
      </c>
      <c r="F15" s="32">
        <v>122</v>
      </c>
      <c r="G15" s="116">
        <v>22100</v>
      </c>
      <c r="H15" s="32">
        <v>558</v>
      </c>
      <c r="I15" s="116">
        <v>101900</v>
      </c>
      <c r="J15" s="20">
        <f t="shared" si="0"/>
        <v>124000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5</v>
      </c>
      <c r="G16" s="33">
        <v>500</v>
      </c>
      <c r="H16" s="32">
        <v>4</v>
      </c>
      <c r="I16" s="33">
        <v>400</v>
      </c>
      <c r="J16" s="20">
        <f t="shared" si="0"/>
        <v>900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69</v>
      </c>
      <c r="G17" s="33">
        <v>6900</v>
      </c>
      <c r="H17" s="32">
        <v>198</v>
      </c>
      <c r="I17" s="33">
        <v>19800</v>
      </c>
      <c r="J17" s="20">
        <f t="shared" si="0"/>
        <v>26700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42</v>
      </c>
      <c r="G18" s="85">
        <v>4200</v>
      </c>
      <c r="H18" s="84">
        <v>346</v>
      </c>
      <c r="I18" s="85">
        <v>34600</v>
      </c>
      <c r="J18" s="20">
        <f t="shared" si="0"/>
        <v>38800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</v>
      </c>
      <c r="G19" s="85">
        <v>1000</v>
      </c>
      <c r="H19" s="99">
        <v>139</v>
      </c>
      <c r="I19" s="85">
        <v>27800</v>
      </c>
      <c r="J19" s="20">
        <f t="shared" si="0"/>
        <v>28800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2</v>
      </c>
      <c r="G20" s="85">
        <v>1000</v>
      </c>
      <c r="H20" s="84">
        <v>30</v>
      </c>
      <c r="I20" s="85">
        <v>15000</v>
      </c>
      <c r="J20" s="20">
        <f t="shared" si="0"/>
        <v>16000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1</v>
      </c>
      <c r="G21" s="85">
        <v>100</v>
      </c>
      <c r="H21" s="84">
        <v>6</v>
      </c>
      <c r="I21" s="85">
        <v>600</v>
      </c>
      <c r="J21" s="20">
        <f t="shared" si="0"/>
        <v>700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56</v>
      </c>
      <c r="G22" s="33">
        <v>5600</v>
      </c>
      <c r="H22" s="32">
        <v>43</v>
      </c>
      <c r="I22" s="33">
        <v>4300</v>
      </c>
      <c r="J22" s="20">
        <f t="shared" si="0"/>
        <v>9900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200</v>
      </c>
      <c r="F23" s="47">
        <v>0</v>
      </c>
      <c r="G23" s="48">
        <v>0</v>
      </c>
      <c r="H23" s="47">
        <v>2</v>
      </c>
      <c r="I23" s="48">
        <v>400</v>
      </c>
      <c r="J23" s="20">
        <f t="shared" si="0"/>
        <v>400</v>
      </c>
      <c r="K23" s="23"/>
    </row>
    <row r="24" ht="30.75" customHeight="1" spans="1:14" x14ac:dyDescent="0.25">
      <c r="A24" s="49">
        <v>15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51</v>
      </c>
      <c r="G24" s="33">
        <v>5100</v>
      </c>
      <c r="H24" s="32">
        <v>355</v>
      </c>
      <c r="I24" s="33">
        <v>35500</v>
      </c>
      <c r="J24" s="20">
        <f t="shared" si="0"/>
        <v>40600</v>
      </c>
      <c r="K24" s="23"/>
      <c r="N24" s="109"/>
    </row>
    <row r="25" ht="30.75" customHeight="1" spans="1:11" x14ac:dyDescent="0.25">
      <c r="A25" s="49">
        <v>16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41" t="s">
        <v>86</v>
      </c>
      <c r="C26" s="44" t="s">
        <v>111</v>
      </c>
      <c r="D26" s="31">
        <v>4540</v>
      </c>
      <c r="E26" s="42">
        <v>100</v>
      </c>
      <c r="F26" s="32">
        <v>10</v>
      </c>
      <c r="G26" s="33">
        <v>1000</v>
      </c>
      <c r="H26" s="32">
        <v>55</v>
      </c>
      <c r="I26" s="33">
        <v>5500</v>
      </c>
      <c r="J26" s="20">
        <f t="shared" si="0"/>
        <v>6500</v>
      </c>
      <c r="K26" s="23"/>
    </row>
    <row r="27" ht="30.75" customHeight="1" spans="1:11" x14ac:dyDescent="0.25">
      <c r="A27" s="49">
        <v>18</v>
      </c>
      <c r="B27" s="107" t="s">
        <v>113</v>
      </c>
      <c r="C27" s="108" t="s">
        <v>114</v>
      </c>
      <c r="D27" s="101">
        <v>6535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ht="30.75" customHeight="1" spans="1:11" x14ac:dyDescent="0.25">
      <c r="A28" s="49">
        <v>19</v>
      </c>
      <c r="B28" s="107" t="s">
        <v>115</v>
      </c>
      <c r="C28" s="108" t="s">
        <v>116</v>
      </c>
      <c r="D28" s="101">
        <v>5105</v>
      </c>
      <c r="E28" s="102">
        <v>100</v>
      </c>
      <c r="F28" s="32">
        <v>8</v>
      </c>
      <c r="G28" s="33">
        <v>800</v>
      </c>
      <c r="H28" s="32">
        <v>178</v>
      </c>
      <c r="I28" s="33">
        <v>17800</v>
      </c>
      <c r="J28" s="20">
        <v>18600</v>
      </c>
      <c r="K28" s="23"/>
    </row>
    <row r="29" ht="30.75" customHeight="1" spans="1:11" x14ac:dyDescent="0.25">
      <c r="A29" s="49">
        <v>20</v>
      </c>
      <c r="B29" s="107" t="s">
        <v>118</v>
      </c>
      <c r="C29" s="108" t="s">
        <v>119</v>
      </c>
      <c r="D29" s="101">
        <v>5300</v>
      </c>
      <c r="E29" s="102">
        <v>100</v>
      </c>
      <c r="F29" s="32">
        <v>0</v>
      </c>
      <c r="G29" s="33">
        <v>0</v>
      </c>
      <c r="H29" s="32">
        <v>11</v>
      </c>
      <c r="I29" s="33">
        <v>1100</v>
      </c>
      <c r="J29" s="20">
        <v>1100</v>
      </c>
      <c r="K29" s="23"/>
    </row>
    <row r="30" ht="30.75" customHeight="1" spans="1:11" x14ac:dyDescent="0.25">
      <c r="A30" s="49">
        <v>21</v>
      </c>
      <c r="B30" s="110" t="s">
        <v>120</v>
      </c>
      <c r="C30" s="111" t="s">
        <v>121</v>
      </c>
      <c r="D30" s="101">
        <v>2205</v>
      </c>
      <c r="E30" s="102">
        <v>100</v>
      </c>
      <c r="F30" s="32">
        <v>1</v>
      </c>
      <c r="G30" s="33">
        <v>100</v>
      </c>
      <c r="H30" s="32">
        <v>3</v>
      </c>
      <c r="I30" s="33">
        <v>300</v>
      </c>
      <c r="J30" s="20">
        <f t="shared" si="0"/>
        <v>400</v>
      </c>
      <c r="K30" s="23"/>
    </row>
    <row r="31" ht="30.75" customHeight="1" spans="1:11" x14ac:dyDescent="0.25">
      <c r="A31" s="112">
        <v>22</v>
      </c>
      <c r="B31" s="113" t="s">
        <v>122</v>
      </c>
      <c r="C31" s="114" t="s">
        <v>123</v>
      </c>
      <c r="D31" s="101">
        <v>4334</v>
      </c>
      <c r="E31" s="102">
        <v>100</v>
      </c>
      <c r="F31" s="32">
        <v>15</v>
      </c>
      <c r="G31" s="33">
        <v>1500</v>
      </c>
      <c r="H31" s="32">
        <v>136</v>
      </c>
      <c r="I31" s="33">
        <v>13600</v>
      </c>
      <c r="J31" s="20">
        <v>15100</v>
      </c>
      <c r="K31" s="23"/>
    </row>
    <row r="32" ht="30.75" customHeight="1" spans="1:11" x14ac:dyDescent="0.25">
      <c r="A32" s="112">
        <v>23</v>
      </c>
      <c r="B32" s="113" t="s">
        <v>125</v>
      </c>
      <c r="C32" s="114" t="s">
        <v>126</v>
      </c>
      <c r="D32" s="101">
        <v>3332</v>
      </c>
      <c r="E32" s="102">
        <v>200</v>
      </c>
      <c r="F32" s="32">
        <v>30</v>
      </c>
      <c r="G32" s="33">
        <v>6000</v>
      </c>
      <c r="H32" s="32">
        <v>215</v>
      </c>
      <c r="I32" s="33">
        <v>43000</v>
      </c>
      <c r="J32" s="20">
        <f t="shared" si="0"/>
        <v>49000</v>
      </c>
      <c r="K32" s="23"/>
    </row>
    <row r="33" ht="32.25" customHeight="1" spans="1:11" x14ac:dyDescent="0.25">
      <c r="A33" s="80"/>
      <c r="C33" s="82"/>
      <c r="D33" s="115"/>
      <c r="E33" s="53"/>
      <c r="F33" s="58"/>
      <c r="G33" s="59"/>
      <c r="H33" s="58"/>
      <c r="I33" s="59"/>
      <c r="J33" s="60"/>
      <c r="K33" s="82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29</v>
      </c>
      <c r="G36" s="70">
        <f>SUM(F36*E36)</f>
        <v>725</v>
      </c>
      <c r="H36" s="68">
        <v>100</v>
      </c>
      <c r="I36" s="25">
        <v>17</v>
      </c>
      <c r="J36" s="71">
        <f>SUM(I36*H36)</f>
        <v>1700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39">
        <v>50</v>
      </c>
      <c r="F37" s="75">
        <v>210</v>
      </c>
      <c r="G37" s="70">
        <f>SUM(F37*E37)</f>
        <v>10500</v>
      </c>
      <c r="H37" s="39">
        <v>50</v>
      </c>
      <c r="I37" s="75">
        <v>25</v>
      </c>
      <c r="J37" s="70">
        <f>SUM(I37*H37)</f>
        <v>1250</v>
      </c>
    </row>
    <row r="38" spans="5:10" x14ac:dyDescent="0.25">
      <c r="E38" s="53"/>
      <c r="F38" s="58"/>
      <c r="G38" s="59"/>
      <c r="H38" s="58"/>
      <c r="I38" s="59"/>
      <c r="J38" s="79"/>
    </row>
    <row r="39" spans="5:10" x14ac:dyDescent="0.25">
      <c r="E39" s="53"/>
      <c r="F39" s="58"/>
      <c r="G39" s="59"/>
      <c r="H39" s="58"/>
      <c r="I39" s="59"/>
      <c r="J39" s="7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2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1970</v>
      </c>
      <c r="G7" s="19">
        <v>197000</v>
      </c>
      <c r="H7" s="18">
        <v>3459</v>
      </c>
      <c r="I7" s="19">
        <v>345900</v>
      </c>
      <c r="J7" s="20">
        <f>SUM(G7+I7)</f>
        <v>542900</v>
      </c>
      <c r="K7" s="21">
        <f>SUM(J7:J31)/23</f>
        <v>1129708.6956521738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4</v>
      </c>
      <c r="G8" s="19">
        <v>400</v>
      </c>
      <c r="H8" s="18">
        <v>10</v>
      </c>
      <c r="I8" s="19">
        <v>1000</v>
      </c>
      <c r="J8" s="20">
        <f t="shared" ref="J8:J31" si="0">SUM(G8+I8)</f>
        <v>1400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1333</v>
      </c>
      <c r="G9" s="19">
        <v>133300</v>
      </c>
      <c r="H9" s="18">
        <v>16505</v>
      </c>
      <c r="I9" s="19">
        <v>1650500</v>
      </c>
      <c r="J9" s="20">
        <f t="shared" si="0"/>
        <v>1783800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6</v>
      </c>
      <c r="I10" s="29">
        <v>600</v>
      </c>
      <c r="J10" s="20">
        <f t="shared" si="0"/>
        <v>1200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5885</v>
      </c>
      <c r="G11" s="33">
        <v>1177000</v>
      </c>
      <c r="H11" s="32">
        <v>102528</v>
      </c>
      <c r="I11" s="33">
        <v>20505600</v>
      </c>
      <c r="J11" s="20">
        <f t="shared" si="0"/>
        <v>21682600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255</v>
      </c>
      <c r="G12" s="33">
        <v>25500</v>
      </c>
      <c r="H12" s="32">
        <v>668</v>
      </c>
      <c r="I12" s="33">
        <v>66800</v>
      </c>
      <c r="J12" s="20">
        <f t="shared" si="0"/>
        <v>92300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200</v>
      </c>
      <c r="F14" s="32">
        <v>175</v>
      </c>
      <c r="G14" s="116">
        <v>35000</v>
      </c>
      <c r="H14" s="32">
        <v>1506</v>
      </c>
      <c r="I14" s="116">
        <v>301200</v>
      </c>
      <c r="J14" s="20">
        <f t="shared" si="0"/>
        <v>336200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58</v>
      </c>
      <c r="I15" s="33">
        <v>5800</v>
      </c>
      <c r="J15" s="20">
        <f t="shared" si="0"/>
        <v>6100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32</v>
      </c>
      <c r="I16" s="33">
        <v>3200</v>
      </c>
      <c r="J16" s="20">
        <f t="shared" si="0"/>
        <v>5600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31">
        <v>9656</v>
      </c>
      <c r="E17" s="42">
        <v>100</v>
      </c>
      <c r="F17" s="84">
        <v>323</v>
      </c>
      <c r="G17" s="85">
        <v>32300</v>
      </c>
      <c r="H17" s="84">
        <v>6260</v>
      </c>
      <c r="I17" s="85">
        <v>626000</v>
      </c>
      <c r="J17" s="20">
        <f t="shared" si="0"/>
        <v>658300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31">
        <v>9656</v>
      </c>
      <c r="E18" s="42">
        <v>200</v>
      </c>
      <c r="F18" s="84">
        <v>60</v>
      </c>
      <c r="G18" s="85">
        <v>12000</v>
      </c>
      <c r="H18" s="99">
        <v>2670</v>
      </c>
      <c r="I18" s="85">
        <v>534000</v>
      </c>
      <c r="J18" s="20">
        <f t="shared" si="0"/>
        <v>546000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31">
        <v>9656</v>
      </c>
      <c r="E19" s="42">
        <v>500</v>
      </c>
      <c r="F19" s="84">
        <v>5</v>
      </c>
      <c r="G19" s="85">
        <v>2500</v>
      </c>
      <c r="H19" s="84">
        <v>331</v>
      </c>
      <c r="I19" s="85">
        <v>165500</v>
      </c>
      <c r="J19" s="20">
        <f t="shared" si="0"/>
        <v>168000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42</v>
      </c>
      <c r="G21" s="33">
        <v>4200</v>
      </c>
      <c r="H21" s="32">
        <v>47</v>
      </c>
      <c r="I21" s="33">
        <v>4700</v>
      </c>
      <c r="J21" s="20">
        <f t="shared" si="0"/>
        <v>8900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200</v>
      </c>
      <c r="F22" s="47">
        <v>1</v>
      </c>
      <c r="G22" s="48">
        <v>200</v>
      </c>
      <c r="H22" s="47">
        <v>1</v>
      </c>
      <c r="I22" s="48">
        <v>200</v>
      </c>
      <c r="J22" s="20">
        <f t="shared" si="0"/>
        <v>400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10</v>
      </c>
      <c r="I23" s="33">
        <v>1000</v>
      </c>
      <c r="J23" s="20">
        <f t="shared" si="0"/>
        <v>1300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10</v>
      </c>
      <c r="G25" s="33">
        <v>1000</v>
      </c>
      <c r="H25" s="32">
        <v>43</v>
      </c>
      <c r="I25" s="33">
        <v>4300</v>
      </c>
      <c r="J25" s="20">
        <f t="shared" si="0"/>
        <v>5300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4</v>
      </c>
      <c r="I26" s="33">
        <v>400</v>
      </c>
      <c r="J26" s="20">
        <f t="shared" si="0"/>
        <v>400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131</v>
      </c>
      <c r="G27" s="33">
        <v>13100</v>
      </c>
      <c r="H27" s="32">
        <v>896</v>
      </c>
      <c r="I27" s="33">
        <v>89600</v>
      </c>
      <c r="J27" s="20">
        <v>102700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11</v>
      </c>
      <c r="I28" s="33">
        <v>1100</v>
      </c>
      <c r="J28" s="20">
        <v>1200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</v>
      </c>
      <c r="G29" s="33">
        <v>100</v>
      </c>
      <c r="H29" s="32">
        <v>5</v>
      </c>
      <c r="I29" s="33">
        <v>500</v>
      </c>
      <c r="J29" s="20">
        <f t="shared" si="0"/>
        <v>600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1</v>
      </c>
      <c r="G30" s="33">
        <v>100</v>
      </c>
      <c r="H30" s="32">
        <v>14</v>
      </c>
      <c r="I30" s="33">
        <v>1400</v>
      </c>
      <c r="J30" s="20">
        <v>1500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200</v>
      </c>
      <c r="F31" s="32">
        <v>17</v>
      </c>
      <c r="G31" s="33">
        <v>3400</v>
      </c>
      <c r="H31" s="32">
        <v>165</v>
      </c>
      <c r="I31" s="33">
        <v>33000</v>
      </c>
      <c r="J31" s="20">
        <f t="shared" si="0"/>
        <v>36400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14</v>
      </c>
      <c r="J35" s="71">
        <f>SUM(I35*H35)</f>
        <v>1400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174</v>
      </c>
      <c r="G36" s="70">
        <f>SUM(F36*E36)</f>
        <v>8700</v>
      </c>
      <c r="H36" s="39">
        <v>50</v>
      </c>
      <c r="I36" s="75">
        <v>22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workbookViewId="0" zoomScale="100" zoomScaleNormal="100">
      <selection activeCell="M17" sqref="M1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17">
        <v>1033</v>
      </c>
      <c r="E7" s="17">
        <v>100</v>
      </c>
      <c r="F7" s="18">
        <v>2027</v>
      </c>
      <c r="G7" s="19">
        <v>202700</v>
      </c>
      <c r="H7" s="18">
        <v>3208</v>
      </c>
      <c r="I7" s="19">
        <v>320800</v>
      </c>
      <c r="J7" s="20">
        <f>SUM(G7+I7)</f>
        <v>523500</v>
      </c>
      <c r="K7" s="21">
        <f>SUM(J7:J33)/25</f>
        <v>715564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3" si="0">SUM(G8+I8)</f>
        <v>1600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17">
        <v>2552</v>
      </c>
      <c r="E9" s="17">
        <v>100</v>
      </c>
      <c r="F9" s="18">
        <v>145</v>
      </c>
      <c r="G9" s="19">
        <v>14500</v>
      </c>
      <c r="H9" s="18">
        <v>596</v>
      </c>
      <c r="I9" s="19">
        <v>59600</v>
      </c>
      <c r="J9" s="20">
        <f t="shared" si="0"/>
        <v>74100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117">
        <v>1727</v>
      </c>
      <c r="E10" s="17">
        <v>100</v>
      </c>
      <c r="F10" s="28">
        <v>8</v>
      </c>
      <c r="G10" s="29">
        <v>800</v>
      </c>
      <c r="H10" s="28">
        <v>11</v>
      </c>
      <c r="I10" s="29">
        <v>1100</v>
      </c>
      <c r="J10" s="20">
        <f t="shared" si="0"/>
        <v>1900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117">
        <v>3030</v>
      </c>
      <c r="E11" s="17">
        <v>200</v>
      </c>
      <c r="F11" s="32">
        <v>3687</v>
      </c>
      <c r="G11" s="33">
        <v>738000</v>
      </c>
      <c r="H11" s="32">
        <v>73003</v>
      </c>
      <c r="I11" s="33">
        <v>14601500</v>
      </c>
      <c r="J11" s="20">
        <f t="shared" si="0"/>
        <v>15339500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118">
        <v>5757</v>
      </c>
      <c r="E12" s="17">
        <v>100</v>
      </c>
      <c r="F12" s="32">
        <v>284</v>
      </c>
      <c r="G12" s="33">
        <v>28400</v>
      </c>
      <c r="H12" s="32">
        <v>2201</v>
      </c>
      <c r="I12" s="33">
        <v>220100</v>
      </c>
      <c r="J12" s="20">
        <f t="shared" si="0"/>
        <v>248500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118">
        <v>1150</v>
      </c>
      <c r="E13" s="17">
        <v>100</v>
      </c>
      <c r="F13" s="37">
        <v>17</v>
      </c>
      <c r="G13" s="38">
        <v>1700</v>
      </c>
      <c r="H13" s="37">
        <v>108</v>
      </c>
      <c r="I13" s="38">
        <v>13000</v>
      </c>
      <c r="J13" s="20">
        <f t="shared" si="0"/>
        <v>14700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118">
        <v>7763</v>
      </c>
      <c r="E14" s="17">
        <v>200</v>
      </c>
      <c r="F14" s="32">
        <v>122</v>
      </c>
      <c r="G14" s="116">
        <v>24400</v>
      </c>
      <c r="H14" s="32">
        <v>582</v>
      </c>
      <c r="I14" s="116">
        <v>116400</v>
      </c>
      <c r="J14" s="20">
        <f t="shared" si="0"/>
        <v>140800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118">
        <v>4141</v>
      </c>
      <c r="E15" s="17">
        <v>100</v>
      </c>
      <c r="F15" s="32">
        <v>2</v>
      </c>
      <c r="G15" s="33">
        <v>200</v>
      </c>
      <c r="H15" s="32">
        <v>10</v>
      </c>
      <c r="I15" s="33">
        <v>1000</v>
      </c>
      <c r="J15" s="20">
        <f t="shared" si="0"/>
        <v>1200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118">
        <v>7175</v>
      </c>
      <c r="E16" s="17">
        <v>100</v>
      </c>
      <c r="F16" s="32">
        <v>41</v>
      </c>
      <c r="G16" s="33">
        <v>4100</v>
      </c>
      <c r="H16" s="32">
        <v>65</v>
      </c>
      <c r="I16" s="33">
        <v>6500</v>
      </c>
      <c r="J16" s="20">
        <f t="shared" si="0"/>
        <v>10600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118">
        <v>9656</v>
      </c>
      <c r="E17" s="42">
        <v>100</v>
      </c>
      <c r="F17" s="84">
        <v>307</v>
      </c>
      <c r="G17" s="85">
        <v>30700</v>
      </c>
      <c r="H17" s="84">
        <v>6199</v>
      </c>
      <c r="I17" s="85">
        <v>619900</v>
      </c>
      <c r="J17" s="20">
        <f t="shared" si="0"/>
        <v>650600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118">
        <v>9656</v>
      </c>
      <c r="E18" s="42">
        <v>200</v>
      </c>
      <c r="F18" s="84">
        <v>49</v>
      </c>
      <c r="G18" s="85">
        <v>9800</v>
      </c>
      <c r="H18" s="99">
        <v>2671</v>
      </c>
      <c r="I18" s="85">
        <v>534200</v>
      </c>
      <c r="J18" s="20">
        <f t="shared" si="0"/>
        <v>544000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118">
        <v>9656</v>
      </c>
      <c r="E19" s="42">
        <v>500</v>
      </c>
      <c r="F19" s="84">
        <v>5</v>
      </c>
      <c r="G19" s="85">
        <v>2500</v>
      </c>
      <c r="H19" s="84">
        <v>346</v>
      </c>
      <c r="I19" s="85">
        <v>173000</v>
      </c>
      <c r="J19" s="20">
        <f t="shared" si="0"/>
        <v>175500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118">
        <v>2844</v>
      </c>
      <c r="E21" s="42">
        <v>100</v>
      </c>
      <c r="F21" s="32">
        <v>42</v>
      </c>
      <c r="G21" s="33">
        <v>4200</v>
      </c>
      <c r="H21" s="32">
        <v>45</v>
      </c>
      <c r="I21" s="33">
        <v>4500</v>
      </c>
      <c r="J21" s="20">
        <f t="shared" si="0"/>
        <v>8700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119">
        <v>2407</v>
      </c>
      <c r="E22" s="46">
        <v>200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117">
        <v>8495</v>
      </c>
      <c r="E23" s="42">
        <v>100</v>
      </c>
      <c r="F23" s="32">
        <v>2</v>
      </c>
      <c r="G23" s="33">
        <v>200</v>
      </c>
      <c r="H23" s="32">
        <v>32</v>
      </c>
      <c r="I23" s="33">
        <v>3200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3</v>
      </c>
      <c r="I25" s="33">
        <v>300</v>
      </c>
      <c r="J25" s="20">
        <f t="shared" si="0"/>
        <v>400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17">
        <v>5105</v>
      </c>
      <c r="E27" s="102">
        <v>100</v>
      </c>
      <c r="F27" s="32">
        <v>78</v>
      </c>
      <c r="G27" s="33">
        <v>7800</v>
      </c>
      <c r="H27" s="32">
        <v>457</v>
      </c>
      <c r="I27" s="33">
        <v>45700</v>
      </c>
      <c r="J27" s="20">
        <v>53500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17">
        <v>5300</v>
      </c>
      <c r="E28" s="102">
        <v>100</v>
      </c>
      <c r="F28" s="32">
        <v>21</v>
      </c>
      <c r="G28" s="33">
        <v>2100</v>
      </c>
      <c r="H28" s="32">
        <v>150</v>
      </c>
      <c r="I28" s="33">
        <v>15000</v>
      </c>
      <c r="J28" s="20">
        <v>17100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131</v>
      </c>
      <c r="D29" s="117">
        <v>2205</v>
      </c>
      <c r="E29" s="102">
        <v>100</v>
      </c>
      <c r="F29" s="32">
        <v>3</v>
      </c>
      <c r="G29" s="33">
        <v>300</v>
      </c>
      <c r="H29" s="32">
        <v>2</v>
      </c>
      <c r="I29" s="33">
        <v>200</v>
      </c>
      <c r="J29" s="20">
        <f t="shared" si="0"/>
        <v>500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132</v>
      </c>
      <c r="D30" s="117">
        <v>4334</v>
      </c>
      <c r="E30" s="102">
        <v>100</v>
      </c>
      <c r="F30" s="32">
        <v>2</v>
      </c>
      <c r="G30" s="33">
        <v>200</v>
      </c>
      <c r="H30" s="32">
        <v>20</v>
      </c>
      <c r="I30" s="33">
        <v>2000</v>
      </c>
      <c r="J30" s="20">
        <v>2200</v>
      </c>
      <c r="K30" s="23"/>
    </row>
    <row r="31" ht="30.75" customHeight="1" spans="1:13" x14ac:dyDescent="0.25">
      <c r="A31" s="112">
        <v>23</v>
      </c>
      <c r="B31" s="113" t="s">
        <v>125</v>
      </c>
      <c r="C31" s="114" t="s">
        <v>133</v>
      </c>
      <c r="D31" s="117">
        <v>3332</v>
      </c>
      <c r="E31" s="102">
        <v>200</v>
      </c>
      <c r="F31" s="32">
        <v>12</v>
      </c>
      <c r="G31" s="33">
        <v>2400</v>
      </c>
      <c r="H31" s="32">
        <v>187</v>
      </c>
      <c r="I31" s="33">
        <v>37400</v>
      </c>
      <c r="J31" s="20">
        <v>39800</v>
      </c>
      <c r="K31" s="23"/>
      <c r="M31" s="56"/>
    </row>
    <row r="32" ht="30.75" customHeight="1" spans="1:11" x14ac:dyDescent="0.25">
      <c r="A32" s="112">
        <v>24</v>
      </c>
      <c r="B32" s="113" t="s">
        <v>134</v>
      </c>
      <c r="C32" s="114" t="s">
        <v>135</v>
      </c>
      <c r="D32" s="117">
        <v>8010</v>
      </c>
      <c r="E32" s="102">
        <v>100</v>
      </c>
      <c r="F32" s="32">
        <v>13</v>
      </c>
      <c r="G32" s="33">
        <v>1300</v>
      </c>
      <c r="H32" s="32">
        <v>302</v>
      </c>
      <c r="I32" s="33">
        <v>30200</v>
      </c>
      <c r="J32" s="20">
        <v>31500</v>
      </c>
      <c r="K32" s="23"/>
    </row>
    <row r="33" ht="30.75" customHeight="1" spans="1:11" x14ac:dyDescent="0.25">
      <c r="A33" s="112">
        <v>25</v>
      </c>
      <c r="B33" s="113" t="s">
        <v>136</v>
      </c>
      <c r="C33" s="114" t="s">
        <v>137</v>
      </c>
      <c r="D33" s="117">
        <v>6323</v>
      </c>
      <c r="E33" s="102">
        <v>100</v>
      </c>
      <c r="F33" s="32">
        <v>4</v>
      </c>
      <c r="G33" s="33">
        <v>400</v>
      </c>
      <c r="H33" s="32">
        <v>42</v>
      </c>
      <c r="I33" s="33">
        <v>4200</v>
      </c>
      <c r="J33" s="20">
        <f t="shared" si="0"/>
        <v>4600</v>
      </c>
      <c r="K33" s="23"/>
    </row>
    <row r="34" ht="32.25" customHeight="1" spans="1:13" x14ac:dyDescent="0.25">
      <c r="A34" s="80"/>
      <c r="C34" s="82"/>
      <c r="D34" s="115"/>
      <c r="E34" s="53"/>
      <c r="F34" s="58"/>
      <c r="G34" s="59"/>
      <c r="H34" s="58"/>
      <c r="I34" s="59"/>
      <c r="J34" s="60"/>
      <c r="K34" s="82"/>
      <c r="M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26</v>
      </c>
      <c r="G37" s="70">
        <f>SUM(F37*E37)</f>
        <v>650</v>
      </c>
      <c r="H37" s="68">
        <v>100</v>
      </c>
      <c r="I37" s="25">
        <v>10</v>
      </c>
      <c r="J37" s="71">
        <f>SUM(I37*H37)</f>
        <v>1000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39">
        <v>50</v>
      </c>
      <c r="F38" s="75">
        <v>155</v>
      </c>
      <c r="G38" s="70">
        <f>SUM(F38*E38)</f>
        <v>7750</v>
      </c>
      <c r="H38" s="39">
        <v>50</v>
      </c>
      <c r="I38" s="75">
        <v>45</v>
      </c>
      <c r="J38" s="70">
        <f>SUM(I38*H38)</f>
        <v>2250</v>
      </c>
    </row>
    <row r="39" spans="5:10" x14ac:dyDescent="0.25">
      <c r="E39" s="53"/>
      <c r="F39" s="58"/>
      <c r="G39" s="59"/>
      <c r="H39" s="58"/>
      <c r="I39" s="59"/>
      <c r="J39" s="79"/>
    </row>
    <row r="40" spans="5:10" x14ac:dyDescent="0.25">
      <c r="E40" s="53"/>
      <c r="F40" s="58"/>
      <c r="G40" s="59"/>
      <c r="H40" s="58"/>
      <c r="I40" s="59"/>
      <c r="J40" s="7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5" x14ac:dyDescent="0.25">
      <c r="E61" s="53"/>
    </row>
    <row r="62" spans="5:5" x14ac:dyDescent="0.25">
      <c r="E62" s="1"/>
    </row>
  </sheetData>
  <mergeCells count="8">
    <mergeCell ref="B2:K2"/>
    <mergeCell ref="F5:G5"/>
    <mergeCell ref="H5:I5"/>
    <mergeCell ref="J5:J6"/>
    <mergeCell ref="K5:K6"/>
    <mergeCell ref="K7:K33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K38" sqref="K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2231</v>
      </c>
      <c r="G7" s="19">
        <v>223100</v>
      </c>
      <c r="H7" s="18">
        <v>3946</v>
      </c>
      <c r="I7" s="19">
        <v>394600</v>
      </c>
      <c r="J7" s="20">
        <f>SUM(G7+I7)</f>
        <v>617700</v>
      </c>
      <c r="K7" s="21">
        <f>SUM(J7:J35)/27</f>
        <v>689832.2222222222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7</v>
      </c>
      <c r="G8" s="19">
        <v>700</v>
      </c>
      <c r="H8" s="18">
        <v>11</v>
      </c>
      <c r="I8" s="19">
        <v>1100</v>
      </c>
      <c r="J8" s="20">
        <f t="shared" ref="J8:J35" si="0">SUM(G8+I8)</f>
        <v>1800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196</v>
      </c>
      <c r="G9" s="19">
        <v>19600</v>
      </c>
      <c r="H9" s="18">
        <v>1437</v>
      </c>
      <c r="I9" s="19">
        <v>143700</v>
      </c>
      <c r="J9" s="20">
        <f t="shared" si="0"/>
        <v>163300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4</v>
      </c>
      <c r="G10" s="29">
        <v>400</v>
      </c>
      <c r="H10" s="28">
        <v>16</v>
      </c>
      <c r="I10" s="29">
        <v>1600</v>
      </c>
      <c r="J10" s="20">
        <f t="shared" si="0"/>
        <v>2000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3475</v>
      </c>
      <c r="G11" s="33">
        <v>695000</v>
      </c>
      <c r="H11" s="32">
        <v>71781</v>
      </c>
      <c r="I11" s="33">
        <v>14357100</v>
      </c>
      <c r="J11" s="20">
        <f t="shared" si="0"/>
        <v>15052100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307</v>
      </c>
      <c r="G12" s="33">
        <v>30700</v>
      </c>
      <c r="H12" s="32">
        <v>1220</v>
      </c>
      <c r="I12" s="33">
        <v>122000</v>
      </c>
      <c r="J12" s="20">
        <f t="shared" si="0"/>
        <v>152700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375</v>
      </c>
      <c r="G14" s="116">
        <v>75000</v>
      </c>
      <c r="H14" s="32">
        <v>3815</v>
      </c>
      <c r="I14" s="116">
        <v>763000</v>
      </c>
      <c r="J14" s="20">
        <f t="shared" si="0"/>
        <v>838000</v>
      </c>
      <c r="K14" s="23"/>
    </row>
    <row r="15" ht="24" customHeight="1" spans="1:17" x14ac:dyDescent="0.25">
      <c r="A15" s="1">
        <v>9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6</v>
      </c>
      <c r="G15" s="33">
        <v>600</v>
      </c>
      <c r="H15" s="32">
        <v>18</v>
      </c>
      <c r="I15" s="33">
        <v>1800</v>
      </c>
      <c r="J15" s="20">
        <f t="shared" si="0"/>
        <v>2400</v>
      </c>
      <c r="K15" s="23"/>
      <c r="Q15" s="60"/>
    </row>
    <row r="16" ht="24" customHeight="1" spans="1:11" x14ac:dyDescent="0.25">
      <c r="A16" s="1">
        <v>10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44</v>
      </c>
      <c r="G16" s="33">
        <v>4400</v>
      </c>
      <c r="H16" s="32">
        <v>175</v>
      </c>
      <c r="I16" s="33">
        <v>17500</v>
      </c>
      <c r="J16" s="20">
        <f t="shared" si="0"/>
        <v>21900</v>
      </c>
      <c r="K16" s="23"/>
    </row>
    <row r="17" ht="24" customHeight="1" spans="1:11" x14ac:dyDescent="0.25">
      <c r="A17" s="1">
        <v>11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377</v>
      </c>
      <c r="G17" s="85">
        <v>37700</v>
      </c>
      <c r="H17" s="84">
        <v>6625</v>
      </c>
      <c r="I17" s="85">
        <v>662500</v>
      </c>
      <c r="J17" s="20">
        <f t="shared" si="0"/>
        <v>700200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79</v>
      </c>
      <c r="G18" s="85">
        <v>15800</v>
      </c>
      <c r="H18" s="99">
        <v>2952</v>
      </c>
      <c r="I18" s="85">
        <v>590400</v>
      </c>
      <c r="J18" s="20">
        <f t="shared" si="0"/>
        <v>606200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9</v>
      </c>
      <c r="G19" s="85">
        <v>4500</v>
      </c>
      <c r="H19" s="84">
        <v>415</v>
      </c>
      <c r="I19" s="85">
        <v>207500</v>
      </c>
      <c r="J19" s="20">
        <f t="shared" si="0"/>
        <v>212000</v>
      </c>
      <c r="K19" s="23"/>
    </row>
    <row r="20" ht="24" customHeight="1" spans="1:11" x14ac:dyDescent="0.25">
      <c r="A20" s="1">
        <v>12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50</v>
      </c>
      <c r="G21" s="33">
        <v>5000</v>
      </c>
      <c r="H21" s="32">
        <v>41</v>
      </c>
      <c r="I21" s="33">
        <v>4100</v>
      </c>
      <c r="J21" s="20">
        <f t="shared" si="0"/>
        <v>9100</v>
      </c>
      <c r="K21" s="23"/>
    </row>
    <row r="22" ht="30.75" customHeight="1" spans="1:11" x14ac:dyDescent="0.25">
      <c r="A22" s="1">
        <v>14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1</v>
      </c>
      <c r="G22" s="48">
        <v>200</v>
      </c>
      <c r="H22" s="47">
        <v>12</v>
      </c>
      <c r="I22" s="48">
        <v>2400</v>
      </c>
      <c r="J22" s="20">
        <f t="shared" si="0"/>
        <v>2600</v>
      </c>
      <c r="K22" s="23"/>
    </row>
    <row r="23" ht="30.75" customHeight="1" spans="1:14" x14ac:dyDescent="0.25">
      <c r="A23" s="49">
        <v>15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37</v>
      </c>
      <c r="I23" s="33">
        <v>3700</v>
      </c>
      <c r="J23" s="20">
        <f t="shared" si="0"/>
        <v>3800</v>
      </c>
      <c r="K23" s="23"/>
      <c r="N23" s="109"/>
    </row>
    <row r="24" ht="30.75" customHeight="1" spans="1:11" x14ac:dyDescent="0.25">
      <c r="A24" s="49">
        <v>16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1</v>
      </c>
      <c r="I26" s="33">
        <v>100</v>
      </c>
      <c r="J26" s="20">
        <f t="shared" si="0"/>
        <v>100</v>
      </c>
      <c r="K26" s="23"/>
    </row>
    <row r="27" ht="30.75" customHeight="1" spans="1:11" x14ac:dyDescent="0.25">
      <c r="A27" s="49">
        <v>19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246</v>
      </c>
      <c r="G27" s="33">
        <v>24600</v>
      </c>
      <c r="H27" s="32">
        <v>264</v>
      </c>
      <c r="I27" s="33">
        <v>26400</v>
      </c>
      <c r="J27" s="20">
        <v>51000</v>
      </c>
      <c r="K27" s="23"/>
    </row>
    <row r="28" ht="30.75" customHeight="1" spans="1:11" x14ac:dyDescent="0.25">
      <c r="A28" s="49">
        <v>20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2</v>
      </c>
      <c r="G28" s="33">
        <v>200</v>
      </c>
      <c r="H28" s="32">
        <v>66</v>
      </c>
      <c r="I28" s="33">
        <v>6600</v>
      </c>
      <c r="J28" s="20">
        <v>6800</v>
      </c>
      <c r="K28" s="23"/>
    </row>
    <row r="29" ht="30.75" customHeight="1" spans="1:11" x14ac:dyDescent="0.25">
      <c r="A29" s="49">
        <v>21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21</v>
      </c>
      <c r="G29" s="33">
        <v>2100</v>
      </c>
      <c r="H29" s="32">
        <v>270</v>
      </c>
      <c r="I29" s="33">
        <v>27000</v>
      </c>
      <c r="J29" s="20">
        <v>29100</v>
      </c>
      <c r="K29" s="23"/>
    </row>
    <row r="30" ht="30.75" customHeight="1" spans="1:11" x14ac:dyDescent="0.25">
      <c r="A30" s="112">
        <v>22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15</v>
      </c>
      <c r="G30" s="33">
        <v>1500</v>
      </c>
      <c r="H30" s="32">
        <v>86</v>
      </c>
      <c r="I30" s="33">
        <v>8600</v>
      </c>
      <c r="J30" s="20">
        <v>10100</v>
      </c>
      <c r="K30" s="23"/>
    </row>
    <row r="31" ht="30.75" customHeight="1" spans="1:13" x14ac:dyDescent="0.25">
      <c r="A31" s="112">
        <v>23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13</v>
      </c>
      <c r="G31" s="33">
        <v>2600</v>
      </c>
      <c r="H31" s="32">
        <v>111</v>
      </c>
      <c r="I31" s="33">
        <v>22200</v>
      </c>
      <c r="J31" s="20">
        <v>24800</v>
      </c>
      <c r="K31" s="23"/>
      <c r="M31" s="56"/>
    </row>
    <row r="32" ht="30.75" customHeight="1" spans="1:11" x14ac:dyDescent="0.25">
      <c r="A32" s="112">
        <v>24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14</v>
      </c>
      <c r="G32" s="33">
        <v>1400</v>
      </c>
      <c r="H32" s="32">
        <v>98</v>
      </c>
      <c r="I32" s="33">
        <v>9800</v>
      </c>
      <c r="J32" s="20">
        <v>11200</v>
      </c>
      <c r="K32" s="23"/>
    </row>
    <row r="33" ht="30.75" customHeight="1" spans="1:11" x14ac:dyDescent="0.25">
      <c r="A33" s="112">
        <v>25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11</v>
      </c>
      <c r="G33" s="33">
        <v>1100</v>
      </c>
      <c r="H33" s="32">
        <v>96</v>
      </c>
      <c r="I33" s="33">
        <v>9600</v>
      </c>
      <c r="J33" s="20">
        <v>10700</v>
      </c>
      <c r="K33" s="23"/>
    </row>
    <row r="34" ht="30.75" customHeight="1" spans="1:11" x14ac:dyDescent="0.25">
      <c r="A34" s="112">
        <v>26</v>
      </c>
      <c r="B34" s="128" t="s">
        <v>140</v>
      </c>
      <c r="C34" s="108" t="s">
        <v>141</v>
      </c>
      <c r="D34" s="117">
        <v>1344</v>
      </c>
      <c r="E34" s="102">
        <v>30</v>
      </c>
      <c r="F34" s="32">
        <v>650</v>
      </c>
      <c r="G34" s="33">
        <v>19500</v>
      </c>
      <c r="H34" s="32">
        <v>2149</v>
      </c>
      <c r="I34" s="33">
        <v>64470</v>
      </c>
      <c r="J34" s="20">
        <v>83970</v>
      </c>
      <c r="K34" s="23"/>
    </row>
    <row r="35" ht="30.75" customHeight="1" spans="1:11" x14ac:dyDescent="0.25">
      <c r="A35" s="112">
        <v>27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1</v>
      </c>
      <c r="G35" s="33">
        <v>200</v>
      </c>
      <c r="H35" s="32">
        <v>56</v>
      </c>
      <c r="I35" s="33">
        <v>11200</v>
      </c>
      <c r="J35" s="20">
        <f t="shared" si="0"/>
        <v>11400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23</v>
      </c>
      <c r="G39" s="70">
        <f>SUM(F39*E39)</f>
        <v>575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128</v>
      </c>
      <c r="G40" s="70">
        <f>SUM(F40*E40)</f>
        <v>6400</v>
      </c>
      <c r="H40" s="39">
        <v>50</v>
      </c>
      <c r="I40" s="75">
        <v>29</v>
      </c>
      <c r="J40" s="70">
        <f>SUM(I40*H40)</f>
        <v>1450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F14" sqref="F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2974</v>
      </c>
      <c r="G7" s="19">
        <v>297400</v>
      </c>
      <c r="H7" s="18">
        <v>5285</v>
      </c>
      <c r="I7" s="19">
        <v>528500</v>
      </c>
      <c r="J7" s="20">
        <f>SUM(G7+I7)</f>
        <v>825900</v>
      </c>
      <c r="K7" s="21">
        <f>SUM(J7:J35)/26</f>
        <v>532573.0769230769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17</v>
      </c>
      <c r="I8" s="19">
        <v>1700</v>
      </c>
      <c r="J8" s="20">
        <f t="shared" ref="J8:J27" si="0">SUM(G8+I8)</f>
        <v>2300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194</v>
      </c>
      <c r="G9" s="19">
        <v>19400</v>
      </c>
      <c r="H9" s="18">
        <v>889</v>
      </c>
      <c r="I9" s="19">
        <v>88900</v>
      </c>
      <c r="J9" s="20">
        <f t="shared" si="0"/>
        <v>108300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1</v>
      </c>
      <c r="G10" s="29">
        <v>100</v>
      </c>
      <c r="H10" s="28">
        <v>5</v>
      </c>
      <c r="I10" s="29">
        <v>500</v>
      </c>
      <c r="J10" s="20">
        <f t="shared" si="0"/>
        <v>600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2706</v>
      </c>
      <c r="G11" s="33">
        <v>541500</v>
      </c>
      <c r="H11" s="32">
        <v>51487</v>
      </c>
      <c r="I11" s="33">
        <v>10298300</v>
      </c>
      <c r="J11" s="20">
        <f t="shared" si="0"/>
        <v>10839800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277</v>
      </c>
      <c r="G12" s="33">
        <v>27700</v>
      </c>
      <c r="H12" s="32">
        <v>1039</v>
      </c>
      <c r="I12" s="33">
        <v>103900</v>
      </c>
      <c r="J12" s="20">
        <f t="shared" si="0"/>
        <v>131600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/>
      <c r="B14" s="130" t="s">
        <v>27</v>
      </c>
      <c r="C14" s="131" t="s">
        <v>102</v>
      </c>
      <c r="D14" s="118">
        <v>1150</v>
      </c>
      <c r="E14" s="17">
        <v>100</v>
      </c>
      <c r="F14" s="37">
        <v>18</v>
      </c>
      <c r="G14" s="38" t="s">
        <v>145</v>
      </c>
      <c r="H14" s="37">
        <v>65</v>
      </c>
      <c r="I14" s="38" t="s">
        <v>146</v>
      </c>
      <c r="J14" s="20">
        <v>10600</v>
      </c>
      <c r="K14" s="23"/>
    </row>
    <row r="15" ht="24" customHeight="1" spans="1:11" x14ac:dyDescent="0.25">
      <c r="A15" s="1">
        <v>8</v>
      </c>
      <c r="B15" s="121" t="s">
        <v>29</v>
      </c>
      <c r="C15" s="36" t="s">
        <v>30</v>
      </c>
      <c r="D15" s="118">
        <v>7763</v>
      </c>
      <c r="E15" s="17">
        <v>200</v>
      </c>
      <c r="F15" s="32">
        <v>201</v>
      </c>
      <c r="G15" s="116">
        <v>40200</v>
      </c>
      <c r="H15" s="32">
        <v>1444</v>
      </c>
      <c r="I15" s="116">
        <v>288800</v>
      </c>
      <c r="J15" s="20">
        <f t="shared" si="0"/>
        <v>329000</v>
      </c>
      <c r="K15" s="23"/>
    </row>
    <row r="16" ht="24" customHeight="1" spans="1:17" x14ac:dyDescent="0.25">
      <c r="A16" s="1">
        <v>9</v>
      </c>
      <c r="B16" s="121" t="s">
        <v>31</v>
      </c>
      <c r="C16" s="36" t="s">
        <v>32</v>
      </c>
      <c r="D16" s="118">
        <v>4141</v>
      </c>
      <c r="E16" s="17">
        <v>100</v>
      </c>
      <c r="F16" s="32">
        <v>5</v>
      </c>
      <c r="G16" s="33">
        <v>500</v>
      </c>
      <c r="H16" s="32">
        <v>10</v>
      </c>
      <c r="I16" s="33">
        <v>1000</v>
      </c>
      <c r="J16" s="20">
        <f t="shared" si="0"/>
        <v>1500</v>
      </c>
      <c r="K16" s="23"/>
      <c r="Q16" s="60"/>
    </row>
    <row r="17" ht="24" customHeight="1" spans="1:11" x14ac:dyDescent="0.25">
      <c r="A17" s="1">
        <v>10</v>
      </c>
      <c r="B17" s="121" t="s">
        <v>33</v>
      </c>
      <c r="C17" s="40" t="s">
        <v>34</v>
      </c>
      <c r="D17" s="118">
        <v>7175</v>
      </c>
      <c r="E17" s="17">
        <v>100</v>
      </c>
      <c r="F17" s="32">
        <v>27</v>
      </c>
      <c r="G17" s="33">
        <v>2700</v>
      </c>
      <c r="H17" s="32">
        <v>89</v>
      </c>
      <c r="I17" s="33">
        <v>8900</v>
      </c>
      <c r="J17" s="20">
        <f t="shared" si="0"/>
        <v>11600</v>
      </c>
      <c r="K17" s="23"/>
    </row>
    <row r="18" ht="24" customHeight="1" spans="1:11" x14ac:dyDescent="0.25">
      <c r="A18" s="1">
        <v>11</v>
      </c>
      <c r="B18" s="124" t="s">
        <v>37</v>
      </c>
      <c r="C18" s="26" t="s">
        <v>129</v>
      </c>
      <c r="D18" s="118">
        <v>9656</v>
      </c>
      <c r="E18" s="42">
        <v>100</v>
      </c>
      <c r="F18" s="84">
        <v>323</v>
      </c>
      <c r="G18" s="85">
        <v>32300</v>
      </c>
      <c r="H18" s="84">
        <v>6249</v>
      </c>
      <c r="I18" s="85">
        <v>624900</v>
      </c>
      <c r="J18" s="20">
        <f t="shared" si="0"/>
        <v>657200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200</v>
      </c>
      <c r="F19" s="84">
        <v>55</v>
      </c>
      <c r="G19" s="85">
        <v>11000</v>
      </c>
      <c r="H19" s="99">
        <v>2759</v>
      </c>
      <c r="I19" s="85">
        <v>551800</v>
      </c>
      <c r="J19" s="20">
        <f t="shared" si="0"/>
        <v>562800</v>
      </c>
      <c r="K19" s="23"/>
    </row>
    <row r="20" ht="24" customHeight="1" spans="1:11" x14ac:dyDescent="0.25">
      <c r="A20" s="1"/>
      <c r="B20" s="124" t="s">
        <v>37</v>
      </c>
      <c r="C20" s="26" t="s">
        <v>129</v>
      </c>
      <c r="D20" s="118">
        <v>9656</v>
      </c>
      <c r="E20" s="42">
        <v>500</v>
      </c>
      <c r="F20" s="84">
        <v>7</v>
      </c>
      <c r="G20" s="85">
        <v>3500</v>
      </c>
      <c r="H20" s="84">
        <v>369</v>
      </c>
      <c r="I20" s="85">
        <v>184500</v>
      </c>
      <c r="J20" s="20">
        <f t="shared" si="0"/>
        <v>188000</v>
      </c>
      <c r="K20" s="23"/>
    </row>
    <row r="21" ht="24" customHeight="1" spans="1:11" x14ac:dyDescent="0.25">
      <c r="A21" s="1">
        <v>12</v>
      </c>
      <c r="B21" s="124" t="s">
        <v>39</v>
      </c>
      <c r="C21" s="44" t="s">
        <v>97</v>
      </c>
      <c r="D21" s="118">
        <v>8200</v>
      </c>
      <c r="E21" s="42">
        <v>100</v>
      </c>
      <c r="F21" s="84">
        <v>1</v>
      </c>
      <c r="G21" s="85">
        <v>100</v>
      </c>
      <c r="H21" s="84">
        <v>10</v>
      </c>
      <c r="I21" s="85">
        <v>1000</v>
      </c>
      <c r="J21" s="20">
        <f t="shared" si="0"/>
        <v>1100</v>
      </c>
      <c r="K21" s="23"/>
    </row>
    <row r="22" ht="30" customHeight="1" spans="1:11" x14ac:dyDescent="0.25">
      <c r="A22" s="1">
        <v>13</v>
      </c>
      <c r="B22" s="124" t="s">
        <v>41</v>
      </c>
      <c r="C22" s="44" t="s">
        <v>83</v>
      </c>
      <c r="D22" s="118">
        <v>2844</v>
      </c>
      <c r="E22" s="42">
        <v>100</v>
      </c>
      <c r="F22" s="32">
        <v>54</v>
      </c>
      <c r="G22" s="33">
        <v>5400</v>
      </c>
      <c r="H22" s="32">
        <v>104</v>
      </c>
      <c r="I22" s="33">
        <v>10400</v>
      </c>
      <c r="J22" s="20">
        <f t="shared" si="0"/>
        <v>15800</v>
      </c>
      <c r="K22" s="23"/>
    </row>
    <row r="23" ht="30.75" customHeight="1" spans="1:11" x14ac:dyDescent="0.25">
      <c r="A23" s="1">
        <v>14</v>
      </c>
      <c r="B23" s="125" t="s">
        <v>43</v>
      </c>
      <c r="C23" s="44" t="s">
        <v>77</v>
      </c>
      <c r="D23" s="119">
        <v>2407</v>
      </c>
      <c r="E23" s="46">
        <v>200</v>
      </c>
      <c r="F23" s="47">
        <v>0</v>
      </c>
      <c r="G23" s="48">
        <v>0</v>
      </c>
      <c r="H23" s="47">
        <v>1</v>
      </c>
      <c r="I23" s="48">
        <v>200</v>
      </c>
      <c r="J23" s="20">
        <f t="shared" si="0"/>
        <v>200</v>
      </c>
      <c r="K23" s="23"/>
    </row>
    <row r="24" ht="30.75" customHeight="1" spans="1:14" x14ac:dyDescent="0.25">
      <c r="A24" s="49">
        <v>15</v>
      </c>
      <c r="B24" s="124" t="s">
        <v>69</v>
      </c>
      <c r="C24" s="40" t="s">
        <v>73</v>
      </c>
      <c r="D24" s="117">
        <v>8495</v>
      </c>
      <c r="E24" s="42">
        <v>100</v>
      </c>
      <c r="F24" s="32">
        <v>5</v>
      </c>
      <c r="G24" s="33">
        <v>500</v>
      </c>
      <c r="H24" s="32">
        <v>18</v>
      </c>
      <c r="I24" s="33">
        <v>1800</v>
      </c>
      <c r="J24" s="20">
        <f t="shared" si="0"/>
        <v>2300</v>
      </c>
      <c r="K24" s="23"/>
      <c r="N24" s="109"/>
    </row>
    <row r="25" ht="30.75" customHeight="1" spans="1:11" x14ac:dyDescent="0.25">
      <c r="A25" s="49">
        <v>16</v>
      </c>
      <c r="B25" s="124" t="s">
        <v>106</v>
      </c>
      <c r="C25" s="100" t="s">
        <v>107</v>
      </c>
      <c r="D25" s="117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124" t="s">
        <v>86</v>
      </c>
      <c r="C26" s="44" t="s">
        <v>111</v>
      </c>
      <c r="D26" s="117">
        <v>4540</v>
      </c>
      <c r="E26" s="42">
        <v>100</v>
      </c>
      <c r="F26" s="32">
        <v>2</v>
      </c>
      <c r="G26" s="33">
        <v>200</v>
      </c>
      <c r="H26" s="32">
        <v>0</v>
      </c>
      <c r="I26" s="33">
        <v>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113</v>
      </c>
      <c r="C27" s="108" t="s">
        <v>114</v>
      </c>
      <c r="D27" s="117">
        <v>6535</v>
      </c>
      <c r="E27" s="102">
        <v>100</v>
      </c>
      <c r="F27" s="32">
        <v>0</v>
      </c>
      <c r="G27" s="33">
        <v>0</v>
      </c>
      <c r="H27" s="32">
        <v>8</v>
      </c>
      <c r="I27" s="33">
        <v>800</v>
      </c>
      <c r="J27" s="20">
        <f t="shared" si="0"/>
        <v>800</v>
      </c>
      <c r="K27" s="23"/>
    </row>
    <row r="28" ht="30.75" customHeight="1" spans="1:11" x14ac:dyDescent="0.25">
      <c r="A28" s="49">
        <v>19</v>
      </c>
      <c r="B28" s="126" t="s">
        <v>115</v>
      </c>
      <c r="C28" s="108" t="s">
        <v>116</v>
      </c>
      <c r="D28" s="117">
        <v>5105</v>
      </c>
      <c r="E28" s="102">
        <v>100</v>
      </c>
      <c r="F28" s="32">
        <v>417</v>
      </c>
      <c r="G28" s="33">
        <v>41700</v>
      </c>
      <c r="H28" s="32">
        <v>644</v>
      </c>
      <c r="I28" s="33">
        <v>64400</v>
      </c>
      <c r="J28" s="20">
        <v>106100</v>
      </c>
      <c r="K28" s="23"/>
    </row>
    <row r="29" ht="30.75" customHeight="1" spans="1:11" x14ac:dyDescent="0.25">
      <c r="A29" s="49">
        <v>20</v>
      </c>
      <c r="B29" s="126" t="s">
        <v>118</v>
      </c>
      <c r="C29" s="108" t="s">
        <v>119</v>
      </c>
      <c r="D29" s="117">
        <v>5300</v>
      </c>
      <c r="E29" s="102">
        <v>100</v>
      </c>
      <c r="F29" s="32">
        <v>3</v>
      </c>
      <c r="G29" s="33">
        <v>300</v>
      </c>
      <c r="H29" s="32">
        <v>60</v>
      </c>
      <c r="I29" s="33">
        <v>6000</v>
      </c>
      <c r="J29" s="20">
        <v>6300</v>
      </c>
      <c r="K29" s="23"/>
    </row>
    <row r="30" ht="30.75" customHeight="1" spans="1:11" x14ac:dyDescent="0.25">
      <c r="A30" s="49">
        <v>21</v>
      </c>
      <c r="B30" s="127" t="s">
        <v>120</v>
      </c>
      <c r="C30" s="111" t="s">
        <v>131</v>
      </c>
      <c r="D30" s="117">
        <v>2205</v>
      </c>
      <c r="E30" s="102">
        <v>100</v>
      </c>
      <c r="F30" s="32">
        <v>1</v>
      </c>
      <c r="G30" s="33">
        <v>100</v>
      </c>
      <c r="H30" s="32">
        <v>31</v>
      </c>
      <c r="I30" s="33">
        <v>3100</v>
      </c>
      <c r="J30" s="20">
        <v>3200</v>
      </c>
      <c r="K30" s="23"/>
    </row>
    <row r="31" ht="30.75" customHeight="1" spans="1:11" x14ac:dyDescent="0.25">
      <c r="A31" s="112">
        <v>22</v>
      </c>
      <c r="B31" s="128" t="s">
        <v>122</v>
      </c>
      <c r="C31" s="114" t="s">
        <v>132</v>
      </c>
      <c r="D31" s="117">
        <v>4334</v>
      </c>
      <c r="E31" s="102">
        <v>100</v>
      </c>
      <c r="F31" s="32">
        <v>6</v>
      </c>
      <c r="G31" s="33">
        <v>600</v>
      </c>
      <c r="H31" s="32">
        <v>11</v>
      </c>
      <c r="I31" s="33">
        <v>1100</v>
      </c>
      <c r="J31" s="20">
        <v>1700</v>
      </c>
      <c r="K31" s="23"/>
    </row>
    <row r="32" ht="30.75" customHeight="1" spans="1:13" x14ac:dyDescent="0.25">
      <c r="A32" s="112">
        <v>23</v>
      </c>
      <c r="B32" s="128" t="s">
        <v>125</v>
      </c>
      <c r="C32" s="114" t="s">
        <v>133</v>
      </c>
      <c r="D32" s="117">
        <v>3332</v>
      </c>
      <c r="E32" s="102">
        <v>200</v>
      </c>
      <c r="F32" s="32">
        <v>6</v>
      </c>
      <c r="G32" s="33">
        <v>1200</v>
      </c>
      <c r="H32" s="32">
        <v>92</v>
      </c>
      <c r="I32" s="33">
        <v>18400</v>
      </c>
      <c r="J32" s="20">
        <v>19600</v>
      </c>
      <c r="K32" s="23"/>
      <c r="M32" s="56"/>
    </row>
    <row r="33" ht="30.75" customHeight="1" spans="1:11" x14ac:dyDescent="0.25">
      <c r="A33" s="112">
        <v>24</v>
      </c>
      <c r="B33" s="128" t="s">
        <v>134</v>
      </c>
      <c r="C33" s="114" t="s">
        <v>135</v>
      </c>
      <c r="D33" s="117">
        <v>8010</v>
      </c>
      <c r="E33" s="102">
        <v>100</v>
      </c>
      <c r="F33" s="32">
        <v>12</v>
      </c>
      <c r="G33" s="33">
        <v>1200</v>
      </c>
      <c r="H33" s="32">
        <v>63</v>
      </c>
      <c r="I33" s="33">
        <v>6300</v>
      </c>
      <c r="J33" s="20">
        <v>7500</v>
      </c>
      <c r="K33" s="23"/>
    </row>
    <row r="34" ht="30.75" customHeight="1" spans="1:11" x14ac:dyDescent="0.25">
      <c r="A34" s="112">
        <v>25</v>
      </c>
      <c r="B34" s="128" t="s">
        <v>136</v>
      </c>
      <c r="C34" s="108" t="s">
        <v>139</v>
      </c>
      <c r="D34" s="117">
        <v>6323</v>
      </c>
      <c r="E34" s="102">
        <v>100</v>
      </c>
      <c r="F34" s="32">
        <v>10</v>
      </c>
      <c r="G34" s="33">
        <v>1000</v>
      </c>
      <c r="H34" s="32">
        <v>77</v>
      </c>
      <c r="I34" s="33">
        <v>7700</v>
      </c>
      <c r="J34" s="20">
        <v>8700</v>
      </c>
      <c r="K34" s="23"/>
    </row>
    <row r="35" ht="30.75" customHeight="1" spans="1:11" x14ac:dyDescent="0.25">
      <c r="A35" s="112">
        <v>26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5</v>
      </c>
      <c r="G35" s="33">
        <v>1000</v>
      </c>
      <c r="H35" s="32">
        <v>16</v>
      </c>
      <c r="I35" s="33">
        <v>3200</v>
      </c>
      <c r="J35" s="20">
        <v>4200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30</v>
      </c>
      <c r="G39" s="70">
        <f>SUM(F39*E39)</f>
        <v>750</v>
      </c>
      <c r="H39" s="68">
        <v>100</v>
      </c>
      <c r="I39" s="25">
        <v>12</v>
      </c>
      <c r="J39" s="71">
        <f>SUM(I39*H39)</f>
        <v>1200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143</v>
      </c>
      <c r="G40" s="70">
        <f>SUM(F40*E40)</f>
        <v>7150</v>
      </c>
      <c r="H40" s="39">
        <v>50</v>
      </c>
      <c r="I40" s="75">
        <v>21</v>
      </c>
      <c r="J40" s="70">
        <f>SUM(I40*H40)</f>
        <v>1050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2642</v>
      </c>
      <c r="G7" s="135">
        <f>SUM(E7*F7)</f>
        <v>264200</v>
      </c>
      <c r="H7" s="134">
        <v>7698</v>
      </c>
      <c r="I7" s="135">
        <f>SUM(E7*H7)</f>
        <v>769800</v>
      </c>
      <c r="J7" s="20">
        <f>SUM(G7+I7)</f>
        <v>1034000</v>
      </c>
      <c r="K7" s="21">
        <f>SUM(J7:J35)/27</f>
        <v>894992.5925925926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f t="shared" ref="G8:G33" si="0">SUM(E8*F8)</f>
        <v>600</v>
      </c>
      <c r="H8" s="134">
        <v>16</v>
      </c>
      <c r="I8" s="135">
        <f t="shared" ref="I8:I33" si="1">SUM(E8*H8)</f>
        <v>1600</v>
      </c>
      <c r="J8" s="20">
        <f t="shared" ref="J8:J35" si="2">SUM(G8+I8)</f>
        <v>2200</v>
      </c>
      <c r="K8" s="23"/>
      <c r="M8" s="60">
        <f t="shared" ref="M8:M35" si="3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107</v>
      </c>
      <c r="G9" s="135">
        <f t="shared" si="0"/>
        <v>10700</v>
      </c>
      <c r="H9" s="134">
        <v>776</v>
      </c>
      <c r="I9" s="135">
        <f t="shared" si="1"/>
        <v>77600</v>
      </c>
      <c r="J9" s="20">
        <f t="shared" si="2"/>
        <v>88300</v>
      </c>
      <c r="K9" s="23"/>
      <c r="M9" s="60">
        <f t="shared" si="3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4499</v>
      </c>
      <c r="G10" s="135">
        <v>899800</v>
      </c>
      <c r="H10" s="136">
        <v>99148</v>
      </c>
      <c r="I10" s="135">
        <v>19831100</v>
      </c>
      <c r="J10" s="20">
        <f t="shared" si="2"/>
        <v>20730900</v>
      </c>
      <c r="K10" s="23"/>
      <c r="M10" s="60">
        <f t="shared" si="3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193</v>
      </c>
      <c r="G11" s="135">
        <f t="shared" si="0"/>
        <v>19300</v>
      </c>
      <c r="H11" s="136">
        <v>843</v>
      </c>
      <c r="I11" s="135">
        <f t="shared" si="1"/>
        <v>84300</v>
      </c>
      <c r="J11" s="20">
        <f t="shared" si="2"/>
        <v>103600</v>
      </c>
      <c r="K11" s="23"/>
      <c r="M11" s="60">
        <f t="shared" si="3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7</v>
      </c>
      <c r="G12" s="135">
        <f t="shared" si="0"/>
        <v>700</v>
      </c>
      <c r="H12" s="138">
        <v>72</v>
      </c>
      <c r="I12" s="135">
        <f t="shared" si="1"/>
        <v>7200</v>
      </c>
      <c r="J12" s="20">
        <v>10100</v>
      </c>
      <c r="K12" s="23"/>
      <c r="M12" s="60">
        <f t="shared" si="3"/>
        <v>-2200</v>
      </c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162</v>
      </c>
      <c r="G13" s="135">
        <f t="shared" si="0"/>
        <v>32400</v>
      </c>
      <c r="H13" s="136">
        <v>2250</v>
      </c>
      <c r="I13" s="135">
        <f t="shared" si="1"/>
        <v>450000</v>
      </c>
      <c r="J13" s="20">
        <f t="shared" si="2"/>
        <v>482400</v>
      </c>
      <c r="K13" s="23"/>
      <c r="M13" s="60">
        <f t="shared" si="3"/>
        <v>0</v>
      </c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f t="shared" si="0"/>
        <v>300</v>
      </c>
      <c r="H14" s="136">
        <v>13</v>
      </c>
      <c r="I14" s="135">
        <f t="shared" si="1"/>
        <v>1300</v>
      </c>
      <c r="J14" s="20">
        <f t="shared" si="2"/>
        <v>1600</v>
      </c>
      <c r="K14" s="23"/>
      <c r="M14" s="60">
        <f t="shared" si="3"/>
        <v>0</v>
      </c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74</v>
      </c>
      <c r="G15" s="135">
        <f t="shared" si="0"/>
        <v>7400</v>
      </c>
      <c r="H15" s="136">
        <v>630</v>
      </c>
      <c r="I15" s="135">
        <f t="shared" si="1"/>
        <v>63000</v>
      </c>
      <c r="J15" s="20">
        <f t="shared" si="2"/>
        <v>70400</v>
      </c>
      <c r="K15" s="23"/>
      <c r="M15" s="60">
        <f t="shared" si="3"/>
        <v>0</v>
      </c>
    </row>
    <row r="16" ht="24" customHeight="1" spans="1:13" x14ac:dyDescent="0.25">
      <c r="A16" s="1">
        <v>10</v>
      </c>
      <c r="B16" s="124" t="s">
        <v>37</v>
      </c>
      <c r="C16" s="26" t="s">
        <v>129</v>
      </c>
      <c r="D16" s="31">
        <v>9656</v>
      </c>
      <c r="E16" s="102">
        <v>100</v>
      </c>
      <c r="F16" s="139">
        <v>298</v>
      </c>
      <c r="G16" s="135">
        <v>29800</v>
      </c>
      <c r="H16" s="139">
        <v>6131</v>
      </c>
      <c r="I16" s="135">
        <v>613100</v>
      </c>
      <c r="J16" s="20">
        <f t="shared" si="2"/>
        <v>642900</v>
      </c>
      <c r="K16" s="23"/>
      <c r="M16" s="60">
        <f t="shared" si="3"/>
        <v>0</v>
      </c>
    </row>
    <row r="17" ht="24" customHeight="1" spans="1:13" x14ac:dyDescent="0.25">
      <c r="A17" s="1"/>
      <c r="B17" s="124" t="s">
        <v>37</v>
      </c>
      <c r="C17" s="26" t="s">
        <v>129</v>
      </c>
      <c r="D17" s="31">
        <v>9656</v>
      </c>
      <c r="E17" s="102">
        <v>200</v>
      </c>
      <c r="F17" s="139">
        <v>54</v>
      </c>
      <c r="G17" s="135">
        <v>10800</v>
      </c>
      <c r="H17" s="139">
        <v>2697</v>
      </c>
      <c r="I17" s="135">
        <v>539400</v>
      </c>
      <c r="J17" s="20">
        <f t="shared" si="2"/>
        <v>550200</v>
      </c>
      <c r="K17" s="23"/>
      <c r="M17" s="60">
        <f t="shared" si="3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500</v>
      </c>
      <c r="F18" s="139">
        <v>4</v>
      </c>
      <c r="G18" s="135">
        <v>2000</v>
      </c>
      <c r="H18" s="139">
        <v>349</v>
      </c>
      <c r="I18" s="135">
        <v>174500</v>
      </c>
      <c r="J18" s="20">
        <f t="shared" si="2"/>
        <v>176500</v>
      </c>
      <c r="K18" s="23"/>
      <c r="M18" s="60">
        <f t="shared" si="3"/>
        <v>0</v>
      </c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1</v>
      </c>
      <c r="G19" s="135">
        <f t="shared" si="0"/>
        <v>100</v>
      </c>
      <c r="H19" s="139">
        <v>4</v>
      </c>
      <c r="I19" s="135">
        <f t="shared" si="1"/>
        <v>400</v>
      </c>
      <c r="J19" s="20">
        <f t="shared" si="2"/>
        <v>500</v>
      </c>
      <c r="K19" s="23"/>
      <c r="M19" s="60">
        <f t="shared" si="3"/>
        <v>0</v>
      </c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40</v>
      </c>
      <c r="G20" s="135">
        <f>SUM(E20*F20)</f>
        <v>4000</v>
      </c>
      <c r="H20" s="136">
        <v>58</v>
      </c>
      <c r="I20" s="135">
        <f t="shared" si="1"/>
        <v>5800</v>
      </c>
      <c r="J20" s="20">
        <f t="shared" si="2"/>
        <v>9800</v>
      </c>
      <c r="K20" s="23"/>
      <c r="M20" s="60">
        <f t="shared" si="3"/>
        <v>0</v>
      </c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31</v>
      </c>
      <c r="G21" s="135">
        <v>6200</v>
      </c>
      <c r="H21" s="134">
        <v>335</v>
      </c>
      <c r="I21" s="135">
        <v>67000</v>
      </c>
      <c r="J21" s="20">
        <f t="shared" si="2"/>
        <v>73200</v>
      </c>
      <c r="K21" s="23"/>
      <c r="M21" s="60">
        <f t="shared" si="3"/>
        <v>0</v>
      </c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3</v>
      </c>
      <c r="G22" s="135">
        <f t="shared" si="0"/>
        <v>300</v>
      </c>
      <c r="H22" s="136">
        <v>78</v>
      </c>
      <c r="I22" s="135">
        <f t="shared" si="1"/>
        <v>7800</v>
      </c>
      <c r="J22" s="20">
        <f t="shared" si="2"/>
        <v>8100</v>
      </c>
      <c r="K22" s="23"/>
      <c r="M22" s="60">
        <f t="shared" si="3"/>
        <v>0</v>
      </c>
      <c r="N22" s="109"/>
    </row>
    <row r="23" ht="30.75" customHeight="1" spans="1:13" x14ac:dyDescent="0.25">
      <c r="A23" s="49">
        <v>15</v>
      </c>
      <c r="B23" s="124" t="s">
        <v>106</v>
      </c>
      <c r="C23" s="100" t="s">
        <v>107</v>
      </c>
      <c r="D23" s="101">
        <v>6187</v>
      </c>
      <c r="E23" s="102">
        <v>100</v>
      </c>
      <c r="F23" s="136"/>
      <c r="G23" s="135">
        <f t="shared" si="0"/>
        <v>0</v>
      </c>
      <c r="H23" s="136"/>
      <c r="I23" s="135">
        <f t="shared" si="1"/>
        <v>0</v>
      </c>
      <c r="J23" s="20">
        <f t="shared" si="2"/>
        <v>0</v>
      </c>
      <c r="K23" s="23"/>
      <c r="M23" s="60">
        <f t="shared" si="3"/>
        <v>0</v>
      </c>
    </row>
    <row r="24" ht="30.75" customHeight="1" spans="1:13" x14ac:dyDescent="0.25">
      <c r="A24" s="49">
        <v>16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f t="shared" si="0"/>
        <v>100</v>
      </c>
      <c r="H24" s="136">
        <v>2</v>
      </c>
      <c r="I24" s="135">
        <f t="shared" si="1"/>
        <v>200</v>
      </c>
      <c r="J24" s="20">
        <f t="shared" si="2"/>
        <v>300</v>
      </c>
      <c r="K24" s="23"/>
      <c r="M24" s="60">
        <f t="shared" si="3"/>
        <v>0</v>
      </c>
    </row>
    <row r="25" ht="30.75" customHeight="1" spans="1:13" x14ac:dyDescent="0.25">
      <c r="A25" s="49">
        <v>17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f t="shared" si="0"/>
        <v>0</v>
      </c>
      <c r="H25" s="136">
        <v>0</v>
      </c>
      <c r="I25" s="135">
        <f t="shared" si="1"/>
        <v>0</v>
      </c>
      <c r="J25" s="20">
        <f t="shared" si="2"/>
        <v>0</v>
      </c>
      <c r="K25" s="23"/>
      <c r="M25" s="60">
        <f t="shared" si="3"/>
        <v>0</v>
      </c>
    </row>
    <row r="26" ht="30.75" customHeight="1" spans="1:13" x14ac:dyDescent="0.25">
      <c r="A26" s="49">
        <v>18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168</v>
      </c>
      <c r="G26" s="135">
        <f t="shared" si="0"/>
        <v>16800</v>
      </c>
      <c r="H26" s="136">
        <v>181</v>
      </c>
      <c r="I26" s="135">
        <f t="shared" si="1"/>
        <v>18100</v>
      </c>
      <c r="J26" s="20">
        <f t="shared" si="2"/>
        <v>34900</v>
      </c>
      <c r="K26" s="23"/>
      <c r="M26" s="60">
        <f t="shared" si="3"/>
        <v>0</v>
      </c>
    </row>
    <row r="27" ht="30.75" customHeight="1" spans="1:13" x14ac:dyDescent="0.25">
      <c r="A27" s="49">
        <v>19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8</v>
      </c>
      <c r="G27" s="135">
        <f t="shared" si="0"/>
        <v>800</v>
      </c>
      <c r="H27" s="136">
        <v>11</v>
      </c>
      <c r="I27" s="135">
        <f t="shared" si="1"/>
        <v>1100</v>
      </c>
      <c r="J27" s="20">
        <f t="shared" si="2"/>
        <v>1900</v>
      </c>
      <c r="K27" s="23"/>
      <c r="M27" s="60">
        <f t="shared" si="3"/>
        <v>0</v>
      </c>
    </row>
    <row r="28" ht="30.75" customHeight="1" spans="1:13" x14ac:dyDescent="0.25">
      <c r="A28" s="49">
        <v>20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0</v>
      </c>
      <c r="G28" s="135">
        <f t="shared" si="0"/>
        <v>0</v>
      </c>
      <c r="H28" s="136">
        <v>12</v>
      </c>
      <c r="I28" s="135">
        <f t="shared" si="1"/>
        <v>1200</v>
      </c>
      <c r="J28" s="20">
        <f t="shared" si="2"/>
        <v>1200</v>
      </c>
      <c r="K28" s="23"/>
      <c r="M28" s="60">
        <f t="shared" si="3"/>
        <v>0</v>
      </c>
    </row>
    <row r="29" ht="30.75" customHeight="1" spans="1:13" x14ac:dyDescent="0.25">
      <c r="A29" s="112">
        <v>21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3</v>
      </c>
      <c r="G29" s="135">
        <f t="shared" si="0"/>
        <v>300</v>
      </c>
      <c r="H29" s="136">
        <v>5</v>
      </c>
      <c r="I29" s="135">
        <f t="shared" si="1"/>
        <v>500</v>
      </c>
      <c r="J29" s="20">
        <f t="shared" si="2"/>
        <v>800</v>
      </c>
      <c r="K29" s="23"/>
      <c r="M29" s="60">
        <f t="shared" si="3"/>
        <v>0</v>
      </c>
    </row>
    <row r="30" ht="30.75" customHeight="1" spans="1:14" x14ac:dyDescent="0.25">
      <c r="A30" s="112">
        <v>22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f t="shared" si="0"/>
        <v>600</v>
      </c>
      <c r="H30" s="136">
        <v>41</v>
      </c>
      <c r="I30" s="135">
        <f t="shared" si="1"/>
        <v>8200</v>
      </c>
      <c r="J30" s="20">
        <f t="shared" si="2"/>
        <v>8800</v>
      </c>
      <c r="K30" s="23"/>
      <c r="M30" s="60">
        <f t="shared" si="3"/>
        <v>0</v>
      </c>
      <c r="N30">
        <f>SUM(N36/27)</f>
        <v>894992.5925925926</v>
      </c>
    </row>
    <row r="31" ht="30.75" customHeight="1" spans="1:13" x14ac:dyDescent="0.25">
      <c r="A31" s="112">
        <v>23</v>
      </c>
      <c r="B31" s="128" t="s">
        <v>134</v>
      </c>
      <c r="C31" s="114" t="s">
        <v>135</v>
      </c>
      <c r="D31" s="101">
        <v>8010</v>
      </c>
      <c r="E31" s="102">
        <v>100</v>
      </c>
      <c r="F31" s="136">
        <v>10</v>
      </c>
      <c r="G31" s="135">
        <f t="shared" si="0"/>
        <v>1000</v>
      </c>
      <c r="H31" s="136">
        <v>47</v>
      </c>
      <c r="I31" s="135">
        <f t="shared" si="1"/>
        <v>4700</v>
      </c>
      <c r="J31" s="20">
        <f t="shared" si="2"/>
        <v>5700</v>
      </c>
      <c r="K31" s="23"/>
      <c r="M31" s="60">
        <f t="shared" si="3"/>
        <v>0</v>
      </c>
    </row>
    <row r="32" ht="30.75" customHeight="1" spans="1:13" x14ac:dyDescent="0.25">
      <c r="A32" s="112">
        <v>24</v>
      </c>
      <c r="B32" s="128" t="s">
        <v>136</v>
      </c>
      <c r="C32" s="108" t="s">
        <v>139</v>
      </c>
      <c r="D32" s="101">
        <v>6323</v>
      </c>
      <c r="E32" s="102">
        <v>100</v>
      </c>
      <c r="F32" s="136">
        <v>2</v>
      </c>
      <c r="G32" s="135">
        <f t="shared" si="0"/>
        <v>200</v>
      </c>
      <c r="H32" s="136">
        <v>72</v>
      </c>
      <c r="I32" s="135">
        <f t="shared" si="1"/>
        <v>7200</v>
      </c>
      <c r="J32" s="20">
        <f t="shared" si="2"/>
        <v>7400</v>
      </c>
      <c r="K32" s="23"/>
      <c r="M32" s="60">
        <f t="shared" si="3"/>
        <v>0</v>
      </c>
    </row>
    <row r="33" ht="30.75" customHeight="1" spans="1:13" x14ac:dyDescent="0.25">
      <c r="A33" s="141">
        <v>25</v>
      </c>
      <c r="B33" s="142" t="s">
        <v>142</v>
      </c>
      <c r="C33" s="143" t="s">
        <v>143</v>
      </c>
      <c r="D33" s="119">
        <v>7001</v>
      </c>
      <c r="E33" s="140">
        <v>200</v>
      </c>
      <c r="F33" s="134">
        <v>1</v>
      </c>
      <c r="G33" s="135">
        <f t="shared" si="0"/>
        <v>200</v>
      </c>
      <c r="H33" s="134">
        <v>6</v>
      </c>
      <c r="I33" s="135">
        <f t="shared" si="1"/>
        <v>1200</v>
      </c>
      <c r="J33" s="144">
        <f t="shared" si="2"/>
        <v>1400</v>
      </c>
      <c r="K33" s="23"/>
      <c r="M33" s="60">
        <f t="shared" si="3"/>
        <v>0</v>
      </c>
    </row>
    <row r="34" ht="32.25" customHeight="1" spans="1:13" x14ac:dyDescent="0.25">
      <c r="A34" s="49">
        <v>26</v>
      </c>
      <c r="B34" s="25" t="s">
        <v>149</v>
      </c>
      <c r="C34" s="26" t="s">
        <v>150</v>
      </c>
      <c r="D34" s="101">
        <v>8400</v>
      </c>
      <c r="E34" s="102">
        <v>100</v>
      </c>
      <c r="F34" s="136">
        <v>61</v>
      </c>
      <c r="G34" s="145">
        <v>6100</v>
      </c>
      <c r="H34" s="136">
        <v>602</v>
      </c>
      <c r="I34" s="145">
        <v>60200</v>
      </c>
      <c r="J34" s="144">
        <f t="shared" si="2"/>
        <v>66300</v>
      </c>
      <c r="K34" s="146"/>
      <c r="M34" s="60">
        <f t="shared" si="3"/>
        <v>0</v>
      </c>
    </row>
    <row r="35" ht="23.25" customHeight="1" spans="1:13" x14ac:dyDescent="0.25">
      <c r="A35" s="49">
        <v>27</v>
      </c>
      <c r="B35" s="147" t="s">
        <v>151</v>
      </c>
      <c r="C35" s="25"/>
      <c r="D35" s="117">
        <v>1733</v>
      </c>
      <c r="E35" s="148">
        <v>200</v>
      </c>
      <c r="F35" s="136">
        <v>13</v>
      </c>
      <c r="G35" s="145">
        <v>2600</v>
      </c>
      <c r="H35" s="136">
        <v>244</v>
      </c>
      <c r="I35" s="145">
        <v>48800</v>
      </c>
      <c r="J35" s="39">
        <f t="shared" si="2"/>
        <v>51400</v>
      </c>
      <c r="K35" s="149"/>
      <c r="M35" s="60">
        <f t="shared" si="3"/>
        <v>0</v>
      </c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N36" s="60">
        <f>SUM(J7:J35)</f>
        <v>24164800</v>
      </c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27</v>
      </c>
      <c r="G40" s="70">
        <f>SUM(F40*E40)</f>
        <v>675</v>
      </c>
      <c r="H40" s="68">
        <v>100</v>
      </c>
      <c r="I40" s="25">
        <v>9</v>
      </c>
      <c r="J40" s="71">
        <f>SUM(I40*H40)</f>
        <v>900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185</v>
      </c>
      <c r="G41" s="70">
        <f>SUM(F41*E41)</f>
        <v>9250</v>
      </c>
      <c r="H41" s="39">
        <v>50</v>
      </c>
      <c r="I41" s="75">
        <v>17</v>
      </c>
      <c r="J41" s="70">
        <f>SUM(I41*H41)</f>
        <v>850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2239</v>
      </c>
      <c r="G7" s="135">
        <v>223900</v>
      </c>
      <c r="H7" s="134">
        <v>4004</v>
      </c>
      <c r="I7" s="135">
        <v>400400</v>
      </c>
      <c r="J7" s="20">
        <f>SUM(G7+I7)</f>
        <v>624300</v>
      </c>
      <c r="K7" s="21">
        <f>SUM(J7:J38)/27</f>
        <v>1093622.2222222222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15</v>
      </c>
      <c r="I8" s="135">
        <v>1500</v>
      </c>
      <c r="J8" s="20">
        <f t="shared" ref="J8:J34" si="0">SUM(G8+I8)</f>
        <v>2000</v>
      </c>
      <c r="K8" s="23"/>
      <c r="M8" s="60">
        <f t="shared" ref="M8:M38" si="1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71</v>
      </c>
      <c r="G9" s="135">
        <v>7100</v>
      </c>
      <c r="H9" s="134">
        <v>238</v>
      </c>
      <c r="I9" s="135">
        <v>23800</v>
      </c>
      <c r="J9" s="20">
        <f t="shared" si="0"/>
        <v>30900</v>
      </c>
      <c r="K9" s="23"/>
      <c r="M9" s="60">
        <f t="shared" si="1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6846</v>
      </c>
      <c r="G10" s="135">
        <v>1369200</v>
      </c>
      <c r="H10" s="136">
        <v>125381</v>
      </c>
      <c r="I10" s="135">
        <v>25077100</v>
      </c>
      <c r="J10" s="20">
        <f t="shared" si="0"/>
        <v>26446300</v>
      </c>
      <c r="K10" s="23"/>
      <c r="M10" s="60">
        <f t="shared" si="1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168</v>
      </c>
      <c r="G11" s="135">
        <v>16800</v>
      </c>
      <c r="H11" s="136">
        <v>578</v>
      </c>
      <c r="I11" s="135">
        <v>57800</v>
      </c>
      <c r="J11" s="20">
        <f t="shared" si="0"/>
        <v>74600</v>
      </c>
      <c r="K11" s="23"/>
      <c r="M11" s="60">
        <f t="shared" si="1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>
        <f t="shared" si="1"/>
        <v>0</v>
      </c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49</v>
      </c>
      <c r="I13" s="135">
        <v>7900</v>
      </c>
      <c r="J13" s="20">
        <v>9000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189</v>
      </c>
      <c r="G14" s="135">
        <v>37800</v>
      </c>
      <c r="H14" s="136">
        <v>1925</v>
      </c>
      <c r="I14" s="135">
        <v>385000</v>
      </c>
      <c r="J14" s="20">
        <f t="shared" si="0"/>
        <v>422800</v>
      </c>
      <c r="K14" s="23"/>
      <c r="M14" s="60">
        <f t="shared" si="1"/>
        <v>0</v>
      </c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6</v>
      </c>
      <c r="G15" s="135">
        <v>600</v>
      </c>
      <c r="H15" s="136">
        <v>32</v>
      </c>
      <c r="I15" s="135">
        <v>3200</v>
      </c>
      <c r="J15" s="20">
        <f t="shared" si="0"/>
        <v>3800</v>
      </c>
      <c r="K15" s="23"/>
      <c r="M15" s="60">
        <f t="shared" si="1"/>
        <v>0</v>
      </c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48</v>
      </c>
      <c r="G16" s="135">
        <v>4800</v>
      </c>
      <c r="H16" s="136">
        <v>422</v>
      </c>
      <c r="I16" s="135">
        <v>42200</v>
      </c>
      <c r="J16" s="20">
        <f t="shared" si="0"/>
        <v>47000</v>
      </c>
      <c r="K16" s="23"/>
      <c r="M16" s="60">
        <f t="shared" si="1"/>
        <v>0</v>
      </c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358</v>
      </c>
      <c r="G17" s="135">
        <v>35800</v>
      </c>
      <c r="H17" s="139">
        <v>6588</v>
      </c>
      <c r="I17" s="135">
        <v>658800</v>
      </c>
      <c r="J17" s="20">
        <f t="shared" si="0"/>
        <v>694600</v>
      </c>
      <c r="K17" s="23"/>
      <c r="M17" s="60">
        <f t="shared" si="1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72</v>
      </c>
      <c r="G18" s="135">
        <v>14400</v>
      </c>
      <c r="H18" s="139">
        <v>3127</v>
      </c>
      <c r="I18" s="135">
        <v>625400</v>
      </c>
      <c r="J18" s="20">
        <f t="shared" si="0"/>
        <v>639800</v>
      </c>
      <c r="K18" s="23"/>
      <c r="M18" s="60">
        <f t="shared" si="1"/>
        <v>0</v>
      </c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15</v>
      </c>
      <c r="G19" s="135">
        <v>7500</v>
      </c>
      <c r="H19" s="139">
        <v>511</v>
      </c>
      <c r="I19" s="135">
        <v>255500</v>
      </c>
      <c r="J19" s="20">
        <f t="shared" si="0"/>
        <v>263000</v>
      </c>
      <c r="K19" s="23"/>
      <c r="M19" s="60">
        <f t="shared" si="1"/>
        <v>0</v>
      </c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10</v>
      </c>
      <c r="G20" s="135">
        <v>1000</v>
      </c>
      <c r="H20" s="139">
        <v>154</v>
      </c>
      <c r="I20" s="135">
        <v>15400</v>
      </c>
      <c r="J20" s="20">
        <f t="shared" si="0"/>
        <v>16400</v>
      </c>
      <c r="K20" s="23"/>
      <c r="M20" s="60">
        <f t="shared" si="1"/>
        <v>0</v>
      </c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59</v>
      </c>
      <c r="G21" s="135">
        <v>5900</v>
      </c>
      <c r="H21" s="136">
        <v>53</v>
      </c>
      <c r="I21" s="135">
        <v>5300</v>
      </c>
      <c r="J21" s="20">
        <f t="shared" si="0"/>
        <v>11200</v>
      </c>
      <c r="K21" s="23"/>
      <c r="M21" s="60">
        <f t="shared" si="1"/>
        <v>0</v>
      </c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101</v>
      </c>
      <c r="I22" s="135">
        <v>20200</v>
      </c>
      <c r="J22" s="20">
        <f t="shared" si="0"/>
        <v>21400</v>
      </c>
      <c r="K22" s="23"/>
      <c r="M22" s="60">
        <f t="shared" si="1"/>
        <v>0</v>
      </c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6</v>
      </c>
      <c r="G23" s="135">
        <v>600</v>
      </c>
      <c r="H23" s="136">
        <v>37</v>
      </c>
      <c r="I23" s="135">
        <v>3700</v>
      </c>
      <c r="J23" s="20">
        <f t="shared" si="0"/>
        <v>4300</v>
      </c>
      <c r="K23" s="23"/>
      <c r="M23" s="60">
        <f t="shared" si="1"/>
        <v>0</v>
      </c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>
        <f t="shared" si="1"/>
        <v>0</v>
      </c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>
        <f t="shared" si="1"/>
        <v>0</v>
      </c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1</v>
      </c>
      <c r="I26" s="135">
        <v>100</v>
      </c>
      <c r="J26" s="20">
        <f t="shared" si="0"/>
        <v>100</v>
      </c>
      <c r="K26" s="23"/>
      <c r="M26" s="60">
        <f t="shared" si="1"/>
        <v>0</v>
      </c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127</v>
      </c>
      <c r="G27" s="135">
        <v>12700</v>
      </c>
      <c r="H27" s="136">
        <v>57</v>
      </c>
      <c r="I27" s="135">
        <v>5700</v>
      </c>
      <c r="J27" s="20">
        <f t="shared" si="0"/>
        <v>18400</v>
      </c>
      <c r="K27" s="23"/>
      <c r="M27" s="60">
        <f t="shared" si="1"/>
        <v>0</v>
      </c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0</v>
      </c>
      <c r="G28" s="135">
        <v>0</v>
      </c>
      <c r="H28" s="136">
        <v>3</v>
      </c>
      <c r="I28" s="135">
        <v>300</v>
      </c>
      <c r="J28" s="20">
        <f t="shared" si="0"/>
        <v>300</v>
      </c>
      <c r="K28" s="23"/>
      <c r="M28" s="60">
        <f t="shared" si="1"/>
        <v>0</v>
      </c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0</v>
      </c>
      <c r="G29" s="135">
        <v>0</v>
      </c>
      <c r="H29" s="136">
        <v>4</v>
      </c>
      <c r="I29" s="135">
        <v>400</v>
      </c>
      <c r="J29" s="20">
        <f t="shared" si="0"/>
        <v>400</v>
      </c>
      <c r="K29" s="23"/>
      <c r="M29" s="60">
        <f t="shared" si="1"/>
        <v>0</v>
      </c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7</v>
      </c>
      <c r="G30" s="135">
        <v>700</v>
      </c>
      <c r="H30" s="136">
        <v>9</v>
      </c>
      <c r="I30" s="135">
        <v>900</v>
      </c>
      <c r="J30" s="20">
        <f t="shared" si="0"/>
        <v>1600</v>
      </c>
      <c r="K30" s="23"/>
      <c r="M30" s="60">
        <f t="shared" si="1"/>
        <v>0</v>
      </c>
    </row>
    <row r="31" ht="30.75" customHeight="1" spans="1:14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1</v>
      </c>
      <c r="G31" s="135">
        <v>200</v>
      </c>
      <c r="H31" s="136">
        <v>41</v>
      </c>
      <c r="I31" s="135">
        <v>8200</v>
      </c>
      <c r="J31" s="20">
        <f t="shared" si="0"/>
        <v>8400</v>
      </c>
      <c r="K31" s="23"/>
      <c r="M31" s="60">
        <f t="shared" si="1"/>
        <v>0</v>
      </c>
      <c r="N31">
        <f>SUM(N39/27)</f>
        <v>1093622.2222222222</v>
      </c>
    </row>
    <row r="32" ht="30.75" customHeight="1" spans="1:13" x14ac:dyDescent="0.25">
      <c r="A32" s="112">
        <v>23</v>
      </c>
      <c r="B32" s="128" t="s">
        <v>134</v>
      </c>
      <c r="C32" s="114" t="s">
        <v>135</v>
      </c>
      <c r="D32" s="101">
        <v>8010</v>
      </c>
      <c r="E32" s="102">
        <v>100</v>
      </c>
      <c r="F32" s="136">
        <v>11</v>
      </c>
      <c r="G32" s="135">
        <v>1100</v>
      </c>
      <c r="H32" s="136">
        <v>89</v>
      </c>
      <c r="I32" s="135">
        <v>8900</v>
      </c>
      <c r="J32" s="20">
        <f t="shared" si="0"/>
        <v>10000</v>
      </c>
      <c r="K32" s="23"/>
      <c r="M32" s="60">
        <f t="shared" si="1"/>
        <v>0</v>
      </c>
    </row>
    <row r="33" ht="30.75" customHeight="1" spans="1:13" x14ac:dyDescent="0.25">
      <c r="A33" s="112">
        <v>24</v>
      </c>
      <c r="B33" s="128" t="s">
        <v>136</v>
      </c>
      <c r="C33" s="108" t="s">
        <v>139</v>
      </c>
      <c r="D33" s="101">
        <v>6323</v>
      </c>
      <c r="E33" s="102">
        <v>100</v>
      </c>
      <c r="F33" s="136">
        <v>0</v>
      </c>
      <c r="G33" s="135">
        <v>0</v>
      </c>
      <c r="H33" s="136">
        <v>67</v>
      </c>
      <c r="I33" s="135">
        <v>6700</v>
      </c>
      <c r="J33" s="20">
        <f t="shared" si="0"/>
        <v>6700</v>
      </c>
      <c r="K33" s="23"/>
      <c r="M33" s="60">
        <f t="shared" si="1"/>
        <v>0</v>
      </c>
    </row>
    <row r="34" ht="30.75" customHeight="1" spans="1:13" x14ac:dyDescent="0.25">
      <c r="A34" s="141">
        <v>25</v>
      </c>
      <c r="B34" s="142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5</v>
      </c>
      <c r="I34" s="135">
        <v>1000</v>
      </c>
      <c r="J34" s="144">
        <f t="shared" si="0"/>
        <v>1000</v>
      </c>
      <c r="K34" s="23"/>
      <c r="M34" s="60">
        <f t="shared" si="1"/>
        <v>0</v>
      </c>
    </row>
    <row r="35" ht="30.75" customHeight="1" spans="1:13" x14ac:dyDescent="0.25">
      <c r="A35" s="141">
        <v>26</v>
      </c>
      <c r="B35" s="142" t="s">
        <v>149</v>
      </c>
      <c r="C35" s="143" t="s">
        <v>150</v>
      </c>
      <c r="D35" s="119">
        <v>8400</v>
      </c>
      <c r="E35" s="140">
        <v>100</v>
      </c>
      <c r="F35" s="134">
        <v>2</v>
      </c>
      <c r="G35" s="135">
        <v>200</v>
      </c>
      <c r="H35" s="134">
        <v>92</v>
      </c>
      <c r="I35" s="135">
        <v>9200</v>
      </c>
      <c r="J35" s="144">
        <v>9400</v>
      </c>
      <c r="K35" s="23"/>
      <c r="M35" s="60"/>
    </row>
    <row r="36" ht="30.75" customHeight="1" spans="1:13" x14ac:dyDescent="0.25">
      <c r="A36" s="141">
        <v>27</v>
      </c>
      <c r="B36" s="142" t="s">
        <v>151</v>
      </c>
      <c r="C36" s="143" t="s">
        <v>154</v>
      </c>
      <c r="D36" s="119">
        <v>1733</v>
      </c>
      <c r="E36" s="140">
        <v>200</v>
      </c>
      <c r="F36" s="134">
        <v>12</v>
      </c>
      <c r="G36" s="135">
        <v>2400</v>
      </c>
      <c r="H36" s="134">
        <v>146</v>
      </c>
      <c r="I36" s="135">
        <v>29200</v>
      </c>
      <c r="J36" s="144">
        <v>31600</v>
      </c>
      <c r="K36" s="23"/>
      <c r="M36" s="60"/>
    </row>
    <row r="37" ht="32.25" customHeight="1" spans="1:13" x14ac:dyDescent="0.25">
      <c r="A37" s="49">
        <v>28</v>
      </c>
      <c r="B37" s="25" t="s">
        <v>155</v>
      </c>
      <c r="C37" s="26" t="s">
        <v>156</v>
      </c>
      <c r="D37" s="101">
        <v>4030</v>
      </c>
      <c r="E37" s="102">
        <v>100</v>
      </c>
      <c r="F37" s="136">
        <v>69</v>
      </c>
      <c r="G37" s="145">
        <v>6900</v>
      </c>
      <c r="H37" s="136">
        <v>757</v>
      </c>
      <c r="I37" s="145">
        <v>75700</v>
      </c>
      <c r="J37" s="144">
        <v>82600</v>
      </c>
      <c r="K37" s="146"/>
      <c r="M37" s="60">
        <f t="shared" si="1"/>
        <v>0</v>
      </c>
    </row>
    <row r="38" ht="23.25" customHeight="1" spans="1:13" x14ac:dyDescent="0.25">
      <c r="A38" s="49">
        <v>29</v>
      </c>
      <c r="B38" s="153" t="s">
        <v>157</v>
      </c>
      <c r="C38" s="25" t="s">
        <v>158</v>
      </c>
      <c r="D38" s="117">
        <v>7300</v>
      </c>
      <c r="E38" s="154">
        <v>200</v>
      </c>
      <c r="F38" s="136">
        <v>19</v>
      </c>
      <c r="G38" s="145">
        <v>3800</v>
      </c>
      <c r="H38" s="136">
        <v>210</v>
      </c>
      <c r="I38" s="145">
        <v>42000</v>
      </c>
      <c r="J38" s="39">
        <v>45800</v>
      </c>
      <c r="K38" s="149"/>
      <c r="M38" s="60">
        <f t="shared" si="1"/>
        <v>0</v>
      </c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N39" s="60">
        <f>SUM(J7:J38)</f>
        <v>29527800</v>
      </c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18</v>
      </c>
      <c r="G43" s="70">
        <f>SUM(F43*E43)</f>
        <v>450</v>
      </c>
      <c r="H43" s="68">
        <v>100</v>
      </c>
      <c r="I43" s="25">
        <v>14</v>
      </c>
      <c r="J43" s="71">
        <f>SUM(I43*H43)</f>
        <v>1400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149</v>
      </c>
      <c r="G44" s="70">
        <f>SUM(F44*E44)</f>
        <v>7450</v>
      </c>
      <c r="H44" s="39">
        <v>50</v>
      </c>
      <c r="I44" s="75">
        <v>24</v>
      </c>
      <c r="J44" s="70">
        <f>SUM(I44*H44)</f>
        <v>1200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1841</v>
      </c>
      <c r="G7" s="135">
        <v>184100</v>
      </c>
      <c r="H7" s="134">
        <v>2444</v>
      </c>
      <c r="I7" s="135">
        <v>244400</v>
      </c>
      <c r="J7" s="20">
        <f>SUM(G7+I7)</f>
        <v>428500</v>
      </c>
      <c r="K7" s="21">
        <f>SUM(J7:J38)/29</f>
        <v>1056586.2068965517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8</v>
      </c>
      <c r="I8" s="135">
        <v>800</v>
      </c>
      <c r="J8" s="20">
        <f t="shared" ref="J8:J37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82</v>
      </c>
      <c r="G9" s="135">
        <v>8200</v>
      </c>
      <c r="H9" s="134">
        <v>315</v>
      </c>
      <c r="I9" s="135">
        <v>31500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9035</v>
      </c>
      <c r="G10" s="135">
        <v>1808200</v>
      </c>
      <c r="H10" s="136">
        <v>131022</v>
      </c>
      <c r="I10" s="135">
        <v>26209200</v>
      </c>
      <c r="J10" s="20">
        <f t="shared" si="0"/>
        <v>28017400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246</v>
      </c>
      <c r="G11" s="135">
        <v>24600</v>
      </c>
      <c r="H11" s="136">
        <v>976</v>
      </c>
      <c r="I11" s="135">
        <v>97600</v>
      </c>
      <c r="J11" s="20">
        <f t="shared" si="0"/>
        <v>122200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15</v>
      </c>
      <c r="G13" s="135">
        <v>1500</v>
      </c>
      <c r="H13" s="138">
        <v>84</v>
      </c>
      <c r="I13" s="135">
        <v>11800</v>
      </c>
      <c r="J13" s="20">
        <v>13300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168</v>
      </c>
      <c r="G14" s="135">
        <v>33600</v>
      </c>
      <c r="H14" s="136">
        <v>1430</v>
      </c>
      <c r="I14" s="135">
        <v>286000</v>
      </c>
      <c r="J14" s="20">
        <f t="shared" si="0"/>
        <v>319600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3</v>
      </c>
      <c r="I15" s="135">
        <v>300</v>
      </c>
      <c r="J15" s="20">
        <f t="shared" si="0"/>
        <v>600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49</v>
      </c>
      <c r="G16" s="135">
        <v>4900</v>
      </c>
      <c r="H16" s="136">
        <v>177</v>
      </c>
      <c r="I16" s="135">
        <v>17700</v>
      </c>
      <c r="J16" s="20">
        <f t="shared" si="0"/>
        <v>22600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305</v>
      </c>
      <c r="G17" s="135">
        <v>30500</v>
      </c>
      <c r="H17" s="139">
        <v>6309</v>
      </c>
      <c r="I17" s="135">
        <v>630900</v>
      </c>
      <c r="J17" s="20">
        <f t="shared" si="0"/>
        <v>661400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56</v>
      </c>
      <c r="G18" s="135">
        <v>11200</v>
      </c>
      <c r="H18" s="139">
        <v>2929</v>
      </c>
      <c r="I18" s="135">
        <v>585800</v>
      </c>
      <c r="J18" s="20">
        <f t="shared" si="0"/>
        <v>597000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9</v>
      </c>
      <c r="G19" s="135">
        <v>4500</v>
      </c>
      <c r="H19" s="139">
        <v>438</v>
      </c>
      <c r="I19" s="135">
        <v>219000</v>
      </c>
      <c r="J19" s="20">
        <f t="shared" si="0"/>
        <v>223500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6</v>
      </c>
      <c r="G20" s="135">
        <v>600</v>
      </c>
      <c r="H20" s="139">
        <v>72</v>
      </c>
      <c r="I20" s="135">
        <v>7200</v>
      </c>
      <c r="J20" s="20">
        <f t="shared" si="0"/>
        <v>7800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53</v>
      </c>
      <c r="G21" s="135">
        <v>5300</v>
      </c>
      <c r="H21" s="136">
        <v>51</v>
      </c>
      <c r="I21" s="135">
        <v>5100</v>
      </c>
      <c r="J21" s="20">
        <f t="shared" si="0"/>
        <v>10400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80</v>
      </c>
      <c r="I22" s="135">
        <v>16000</v>
      </c>
      <c r="J22" s="20">
        <f t="shared" si="0"/>
        <v>17200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101</v>
      </c>
      <c r="I23" s="135">
        <v>10100</v>
      </c>
      <c r="J23" s="20">
        <f t="shared" si="0"/>
        <v>10600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/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76</v>
      </c>
      <c r="G27" s="135">
        <v>7600</v>
      </c>
      <c r="H27" s="136">
        <v>53</v>
      </c>
      <c r="I27" s="135">
        <v>5300</v>
      </c>
      <c r="J27" s="20">
        <f t="shared" si="0"/>
        <v>12900</v>
      </c>
      <c r="K27" s="23"/>
      <c r="M27" s="60"/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2</v>
      </c>
      <c r="G28" s="135">
        <v>200</v>
      </c>
      <c r="H28" s="136">
        <v>3</v>
      </c>
      <c r="I28" s="135">
        <v>300</v>
      </c>
      <c r="J28" s="20">
        <f t="shared" si="0"/>
        <v>500</v>
      </c>
      <c r="K28" s="23"/>
      <c r="M28" s="60"/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1</v>
      </c>
      <c r="G29" s="135">
        <v>100</v>
      </c>
      <c r="H29" s="136">
        <v>2</v>
      </c>
      <c r="I29" s="135">
        <v>200</v>
      </c>
      <c r="J29" s="20">
        <f t="shared" si="0"/>
        <v>300</v>
      </c>
      <c r="K29" s="23"/>
      <c r="M29" s="60"/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5</v>
      </c>
      <c r="G30" s="135">
        <v>500</v>
      </c>
      <c r="H30" s="136">
        <v>4</v>
      </c>
      <c r="I30" s="135">
        <v>400</v>
      </c>
      <c r="J30" s="20">
        <f t="shared" si="0"/>
        <v>900</v>
      </c>
      <c r="K30" s="23"/>
      <c r="M30" s="60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8</v>
      </c>
      <c r="G31" s="135">
        <v>1600</v>
      </c>
      <c r="H31" s="136">
        <v>96</v>
      </c>
      <c r="I31" s="135">
        <v>19200</v>
      </c>
      <c r="J31" s="20">
        <f t="shared" si="0"/>
        <v>20800</v>
      </c>
      <c r="K31" s="23"/>
      <c r="M31" s="60"/>
    </row>
    <row r="32" ht="30.75" customHeight="1" spans="1:13" x14ac:dyDescent="0.25">
      <c r="A32" s="112">
        <v>23</v>
      </c>
      <c r="B32" s="128" t="s">
        <v>134</v>
      </c>
      <c r="C32" s="114" t="s">
        <v>160</v>
      </c>
      <c r="D32" s="101">
        <v>8010</v>
      </c>
      <c r="E32" s="102">
        <v>100</v>
      </c>
      <c r="F32" s="136">
        <v>6</v>
      </c>
      <c r="G32" s="135">
        <v>600</v>
      </c>
      <c r="H32" s="136">
        <v>21</v>
      </c>
      <c r="I32" s="135">
        <v>2100</v>
      </c>
      <c r="J32" s="20">
        <f t="shared" si="0"/>
        <v>2700</v>
      </c>
      <c r="K32" s="23"/>
      <c r="M32" s="60"/>
    </row>
    <row r="33" ht="30.75" customHeight="1" spans="1:13" x14ac:dyDescent="0.25">
      <c r="A33" s="112">
        <v>24</v>
      </c>
      <c r="B33" s="128" t="s">
        <v>136</v>
      </c>
      <c r="C33" s="108" t="s">
        <v>161</v>
      </c>
      <c r="D33" s="101">
        <v>6323</v>
      </c>
      <c r="E33" s="102">
        <v>100</v>
      </c>
      <c r="F33" s="136">
        <v>2</v>
      </c>
      <c r="G33" s="135">
        <v>200</v>
      </c>
      <c r="H33" s="136">
        <v>117</v>
      </c>
      <c r="I33" s="135">
        <v>11700</v>
      </c>
      <c r="J33" s="20">
        <f t="shared" si="0"/>
        <v>11900</v>
      </c>
      <c r="K33" s="23"/>
      <c r="M33" s="60"/>
    </row>
    <row r="34" ht="30.75" customHeight="1" spans="1:13" x14ac:dyDescent="0.25">
      <c r="A34" s="141">
        <v>25</v>
      </c>
      <c r="B34" s="155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4</v>
      </c>
      <c r="I34" s="135">
        <v>800</v>
      </c>
      <c r="J34" s="144">
        <f t="shared" si="0"/>
        <v>800</v>
      </c>
      <c r="K34" s="23"/>
      <c r="M34" s="60"/>
    </row>
    <row r="35" ht="32.25" customHeight="1" spans="1:13" x14ac:dyDescent="0.25">
      <c r="A35" s="49">
        <v>26</v>
      </c>
      <c r="B35" s="156" t="s">
        <v>149</v>
      </c>
      <c r="C35" s="26" t="s">
        <v>150</v>
      </c>
      <c r="D35" s="101">
        <v>8400</v>
      </c>
      <c r="E35" s="102">
        <v>100</v>
      </c>
      <c r="F35" s="136">
        <v>0</v>
      </c>
      <c r="G35" s="145">
        <v>0</v>
      </c>
      <c r="H35" s="136">
        <v>17</v>
      </c>
      <c r="I35" s="145">
        <v>1700</v>
      </c>
      <c r="J35" s="144">
        <f t="shared" si="0"/>
        <v>1700</v>
      </c>
      <c r="K35" s="146"/>
      <c r="M35" s="60"/>
    </row>
    <row r="36" ht="32.25" customHeight="1" spans="1:13" x14ac:dyDescent="0.25">
      <c r="A36" s="49">
        <v>27</v>
      </c>
      <c r="B36" s="156" t="s">
        <v>151</v>
      </c>
      <c r="C36" s="26" t="s">
        <v>162</v>
      </c>
      <c r="D36" s="101">
        <v>1733</v>
      </c>
      <c r="E36" s="102">
        <v>200</v>
      </c>
      <c r="F36" s="136">
        <v>5</v>
      </c>
      <c r="G36" s="145">
        <v>1000</v>
      </c>
      <c r="H36" s="136">
        <v>50</v>
      </c>
      <c r="I36" s="145">
        <v>10000</v>
      </c>
      <c r="J36" s="144">
        <f t="shared" si="0"/>
        <v>11000</v>
      </c>
      <c r="K36" s="146"/>
      <c r="M36" s="60"/>
    </row>
    <row r="37" ht="32.25" customHeight="1" spans="1:13" x14ac:dyDescent="0.25">
      <c r="A37" s="49">
        <v>28</v>
      </c>
      <c r="B37" s="156" t="s">
        <v>157</v>
      </c>
      <c r="C37" s="26" t="s">
        <v>163</v>
      </c>
      <c r="D37" s="101">
        <v>7300</v>
      </c>
      <c r="E37" s="102">
        <v>200</v>
      </c>
      <c r="F37" s="136">
        <v>5</v>
      </c>
      <c r="G37" s="145">
        <v>1000</v>
      </c>
      <c r="H37" s="136">
        <v>66</v>
      </c>
      <c r="I37" s="145">
        <v>13200</v>
      </c>
      <c r="J37" s="144">
        <f t="shared" si="0"/>
        <v>14200</v>
      </c>
      <c r="K37" s="146"/>
      <c r="M37" s="60"/>
    </row>
    <row r="38" ht="23.25" customHeight="1" spans="1:13" x14ac:dyDescent="0.25">
      <c r="A38" s="49">
        <v>29</v>
      </c>
      <c r="B38" s="157" t="s">
        <v>164</v>
      </c>
      <c r="C38" s="25" t="s">
        <v>165</v>
      </c>
      <c r="D38" s="137">
        <v>4030</v>
      </c>
      <c r="E38" s="154">
        <v>100</v>
      </c>
      <c r="F38" s="136">
        <v>103</v>
      </c>
      <c r="G38" s="145">
        <v>10300</v>
      </c>
      <c r="H38" s="136">
        <v>597</v>
      </c>
      <c r="I38" s="145">
        <v>59700</v>
      </c>
      <c r="J38" s="39">
        <f>SUM(G38+I38)</f>
        <v>70000</v>
      </c>
      <c r="K38" s="149"/>
      <c r="M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K39" s="60"/>
      <c r="N39" s="60"/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14</v>
      </c>
      <c r="G43" s="70">
        <f>SUM(F43*E43)</f>
        <v>350</v>
      </c>
      <c r="H43" s="68">
        <v>100</v>
      </c>
      <c r="I43" s="25">
        <v>10</v>
      </c>
      <c r="J43" s="71">
        <f>SUM(I43*H43)</f>
        <v>1000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215</v>
      </c>
      <c r="G44" s="70">
        <f>SUM(F44*E44)</f>
        <v>10750</v>
      </c>
      <c r="H44" s="39">
        <v>50</v>
      </c>
      <c r="I44" s="75">
        <v>29</v>
      </c>
      <c r="J44" s="70">
        <f>SUM(I44*H44)</f>
        <v>1450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4" sqref="L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2105</v>
      </c>
      <c r="G7" s="135">
        <v>210500</v>
      </c>
      <c r="H7" s="134">
        <v>3313</v>
      </c>
      <c r="I7" s="135">
        <v>331300</v>
      </c>
      <c r="J7" s="20">
        <f>SUM(G7+I7)</f>
        <v>541800</v>
      </c>
      <c r="K7" s="21">
        <f>SUM(J7:J37)/28</f>
        <v>1164132.142857143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6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114</v>
      </c>
      <c r="G9" s="135">
        <v>11400</v>
      </c>
      <c r="H9" s="134">
        <v>424</v>
      </c>
      <c r="I9" s="135">
        <v>42400</v>
      </c>
      <c r="J9" s="20">
        <f t="shared" si="0"/>
        <v>53800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9810</v>
      </c>
      <c r="G10" s="135">
        <v>1964100</v>
      </c>
      <c r="H10" s="136">
        <v>139543</v>
      </c>
      <c r="I10" s="135">
        <v>27916400</v>
      </c>
      <c r="J10" s="20">
        <f t="shared" si="0"/>
        <v>29880500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150</v>
      </c>
      <c r="G11" s="135">
        <v>15000</v>
      </c>
      <c r="H11" s="136">
        <v>483</v>
      </c>
      <c r="I11" s="135">
        <v>48300</v>
      </c>
      <c r="J11" s="20">
        <f t="shared" si="0"/>
        <v>63300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59</v>
      </c>
      <c r="I13" s="135">
        <v>9500</v>
      </c>
      <c r="J13" s="20">
        <v>10600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155</v>
      </c>
      <c r="G14" s="135">
        <v>31000</v>
      </c>
      <c r="H14" s="136">
        <v>1526</v>
      </c>
      <c r="I14" s="135">
        <v>305200</v>
      </c>
      <c r="J14" s="20">
        <f t="shared" si="0"/>
        <v>336200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43</v>
      </c>
      <c r="I15" s="135">
        <v>4300</v>
      </c>
      <c r="J15" s="20">
        <f t="shared" si="0"/>
        <v>4800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20</v>
      </c>
      <c r="G16" s="135">
        <v>2000</v>
      </c>
      <c r="H16" s="136">
        <v>72</v>
      </c>
      <c r="I16" s="135">
        <v>7200</v>
      </c>
      <c r="J16" s="20">
        <f t="shared" si="0"/>
        <v>9200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324</v>
      </c>
      <c r="G17" s="135">
        <v>32400</v>
      </c>
      <c r="H17" s="139">
        <v>6429</v>
      </c>
      <c r="I17" s="135">
        <v>642900</v>
      </c>
      <c r="J17" s="20">
        <f t="shared" si="0"/>
        <v>675300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74</v>
      </c>
      <c r="G18" s="135">
        <v>14800</v>
      </c>
      <c r="H18" s="139">
        <v>3069</v>
      </c>
      <c r="I18" s="135">
        <v>613800</v>
      </c>
      <c r="J18" s="20">
        <f t="shared" si="0"/>
        <v>628600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7</v>
      </c>
      <c r="G19" s="135">
        <v>3500</v>
      </c>
      <c r="H19" s="139">
        <v>488</v>
      </c>
      <c r="I19" s="135">
        <v>244000</v>
      </c>
      <c r="J19" s="20">
        <f t="shared" si="0"/>
        <v>247500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4</v>
      </c>
      <c r="G20" s="135">
        <v>400</v>
      </c>
      <c r="H20" s="139">
        <v>38</v>
      </c>
      <c r="I20" s="135">
        <v>3800</v>
      </c>
      <c r="J20" s="20">
        <f t="shared" si="0"/>
        <v>4200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58</v>
      </c>
      <c r="G21" s="135">
        <v>5800</v>
      </c>
      <c r="H21" s="136">
        <v>32</v>
      </c>
      <c r="I21" s="135">
        <v>3200</v>
      </c>
      <c r="J21" s="20">
        <f t="shared" si="0"/>
        <v>9000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7</v>
      </c>
      <c r="G22" s="135">
        <v>1400</v>
      </c>
      <c r="H22" s="134">
        <v>46</v>
      </c>
      <c r="I22" s="135">
        <v>9200</v>
      </c>
      <c r="J22" s="20">
        <f t="shared" si="0"/>
        <v>10600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49</v>
      </c>
      <c r="I23" s="135">
        <v>4900</v>
      </c>
      <c r="J23" s="20">
        <f t="shared" si="0"/>
        <v>5400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v>100</v>
      </c>
      <c r="H24" s="136">
        <v>1</v>
      </c>
      <c r="I24" s="135">
        <v>100</v>
      </c>
      <c r="J24" s="20">
        <f t="shared" si="0"/>
        <v>200</v>
      </c>
      <c r="K24" s="23"/>
      <c r="M24" s="60"/>
    </row>
    <row r="25" ht="30.75" customHeight="1" spans="1:13" x14ac:dyDescent="0.25">
      <c r="A25" s="49">
        <v>16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v>0</v>
      </c>
      <c r="H25" s="136">
        <v>0</v>
      </c>
      <c r="I25" s="135">
        <v>0</v>
      </c>
      <c r="J25" s="20">
        <f t="shared" si="0"/>
        <v>0</v>
      </c>
      <c r="K25" s="23"/>
      <c r="M25" s="60"/>
    </row>
    <row r="26" ht="30.75" customHeight="1" spans="1:13" x14ac:dyDescent="0.25">
      <c r="A26" s="49">
        <v>17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37</v>
      </c>
      <c r="G26" s="135">
        <v>3700</v>
      </c>
      <c r="H26" s="136">
        <v>55</v>
      </c>
      <c r="I26" s="135">
        <v>5500</v>
      </c>
      <c r="J26" s="20">
        <f t="shared" si="0"/>
        <v>9200</v>
      </c>
      <c r="K26" s="23"/>
      <c r="M26" s="60"/>
    </row>
    <row r="27" ht="30.75" customHeight="1" spans="1:13" x14ac:dyDescent="0.25">
      <c r="A27" s="49">
        <v>18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1</v>
      </c>
      <c r="G27" s="135">
        <v>100</v>
      </c>
      <c r="H27" s="136">
        <v>11</v>
      </c>
      <c r="I27" s="135">
        <v>1100</v>
      </c>
      <c r="J27" s="20">
        <f t="shared" si="0"/>
        <v>1200</v>
      </c>
      <c r="K27" s="23"/>
      <c r="M27" s="60"/>
    </row>
    <row r="28" ht="30.75" customHeight="1" spans="1:13" x14ac:dyDescent="0.25">
      <c r="A28" s="49">
        <v>19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1</v>
      </c>
      <c r="G28" s="135">
        <v>100</v>
      </c>
      <c r="H28" s="136">
        <v>11</v>
      </c>
      <c r="I28" s="135">
        <v>1100</v>
      </c>
      <c r="J28" s="20">
        <f t="shared" si="0"/>
        <v>1200</v>
      </c>
      <c r="K28" s="23"/>
      <c r="M28" s="60"/>
    </row>
    <row r="29" ht="30.75" customHeight="1" spans="1:13" x14ac:dyDescent="0.25">
      <c r="A29" s="112">
        <v>20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14</v>
      </c>
      <c r="G29" s="135">
        <v>1400</v>
      </c>
      <c r="H29" s="136">
        <v>9</v>
      </c>
      <c r="I29" s="135">
        <v>900</v>
      </c>
      <c r="J29" s="20">
        <f t="shared" si="0"/>
        <v>2300</v>
      </c>
      <c r="K29" s="23"/>
      <c r="M29" s="60"/>
    </row>
    <row r="30" ht="30.75" customHeight="1" spans="1:13" x14ac:dyDescent="0.25">
      <c r="A30" s="112">
        <v>21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v>600</v>
      </c>
      <c r="H30" s="136">
        <v>45</v>
      </c>
      <c r="I30" s="135">
        <v>9000</v>
      </c>
      <c r="J30" s="20">
        <f t="shared" si="0"/>
        <v>9600</v>
      </c>
      <c r="K30" s="23"/>
      <c r="M30" s="60"/>
    </row>
    <row r="31" ht="30.75" customHeight="1" spans="1:13" x14ac:dyDescent="0.25">
      <c r="A31" s="112">
        <v>22</v>
      </c>
      <c r="B31" s="128" t="s">
        <v>134</v>
      </c>
      <c r="C31" s="114" t="s">
        <v>160</v>
      </c>
      <c r="D31" s="101">
        <v>8010</v>
      </c>
      <c r="E31" s="102">
        <v>100</v>
      </c>
      <c r="F31" s="136">
        <v>2</v>
      </c>
      <c r="G31" s="135">
        <v>200</v>
      </c>
      <c r="H31" s="136">
        <v>21</v>
      </c>
      <c r="I31" s="135">
        <v>2100</v>
      </c>
      <c r="J31" s="20">
        <f t="shared" si="0"/>
        <v>2300</v>
      </c>
      <c r="K31" s="23"/>
      <c r="M31" s="60"/>
    </row>
    <row r="32" ht="30.75" customHeight="1" spans="1:13" x14ac:dyDescent="0.25">
      <c r="A32" s="112">
        <v>23</v>
      </c>
      <c r="B32" s="128" t="s">
        <v>136</v>
      </c>
      <c r="C32" s="108" t="s">
        <v>161</v>
      </c>
      <c r="D32" s="101">
        <v>6323</v>
      </c>
      <c r="E32" s="102">
        <v>100</v>
      </c>
      <c r="F32" s="136">
        <v>3</v>
      </c>
      <c r="G32" s="135">
        <v>300</v>
      </c>
      <c r="H32" s="136">
        <v>93</v>
      </c>
      <c r="I32" s="135">
        <v>9300</v>
      </c>
      <c r="J32" s="20">
        <f t="shared" si="0"/>
        <v>9600</v>
      </c>
      <c r="K32" s="23"/>
      <c r="M32" s="60"/>
    </row>
    <row r="33" ht="30.75" customHeight="1" spans="1:13" x14ac:dyDescent="0.25">
      <c r="A33" s="141">
        <v>24</v>
      </c>
      <c r="B33" s="155" t="s">
        <v>142</v>
      </c>
      <c r="C33" s="143" t="s">
        <v>143</v>
      </c>
      <c r="D33" s="119">
        <v>7001</v>
      </c>
      <c r="E33" s="140">
        <v>200</v>
      </c>
      <c r="F33" s="134">
        <v>5</v>
      </c>
      <c r="G33" s="135">
        <v>1000</v>
      </c>
      <c r="H33" s="134">
        <v>86</v>
      </c>
      <c r="I33" s="135">
        <v>17200</v>
      </c>
      <c r="J33" s="144">
        <f t="shared" si="0"/>
        <v>18200</v>
      </c>
      <c r="K33" s="23"/>
      <c r="M33" s="60"/>
    </row>
    <row r="34" ht="32.25" customHeight="1" spans="1:13" x14ac:dyDescent="0.25">
      <c r="A34" s="49">
        <v>25</v>
      </c>
      <c r="B34" s="156" t="s">
        <v>149</v>
      </c>
      <c r="C34" s="26" t="s">
        <v>150</v>
      </c>
      <c r="D34" s="101">
        <v>8400</v>
      </c>
      <c r="E34" s="102">
        <v>100</v>
      </c>
      <c r="F34" s="136">
        <v>7</v>
      </c>
      <c r="G34" s="145">
        <v>700</v>
      </c>
      <c r="H34" s="136">
        <v>30</v>
      </c>
      <c r="I34" s="145">
        <v>3000</v>
      </c>
      <c r="J34" s="144">
        <f t="shared" si="0"/>
        <v>3700</v>
      </c>
      <c r="K34" s="146"/>
      <c r="M34" s="60"/>
    </row>
    <row r="35" ht="32.25" customHeight="1" spans="1:13" x14ac:dyDescent="0.25">
      <c r="A35" s="49">
        <v>26</v>
      </c>
      <c r="B35" s="156" t="s">
        <v>151</v>
      </c>
      <c r="C35" s="26" t="s">
        <v>162</v>
      </c>
      <c r="D35" s="101">
        <v>1733</v>
      </c>
      <c r="E35" s="102">
        <v>200</v>
      </c>
      <c r="F35" s="136">
        <v>0</v>
      </c>
      <c r="G35" s="145">
        <v>0</v>
      </c>
      <c r="H35" s="136">
        <v>3</v>
      </c>
      <c r="I35" s="145">
        <v>600</v>
      </c>
      <c r="J35" s="144">
        <f t="shared" si="0"/>
        <v>600</v>
      </c>
      <c r="K35" s="146"/>
      <c r="M35" s="60"/>
    </row>
    <row r="36" ht="32.25" customHeight="1" spans="1:13" x14ac:dyDescent="0.25">
      <c r="A36" s="49">
        <v>27</v>
      </c>
      <c r="B36" s="156" t="s">
        <v>157</v>
      </c>
      <c r="C36" s="26" t="s">
        <v>163</v>
      </c>
      <c r="D36" s="101">
        <v>7300</v>
      </c>
      <c r="E36" s="102">
        <v>200</v>
      </c>
      <c r="F36" s="136">
        <v>3</v>
      </c>
      <c r="G36" s="145">
        <v>600</v>
      </c>
      <c r="H36" s="136">
        <v>61</v>
      </c>
      <c r="I36" s="145">
        <v>12200</v>
      </c>
      <c r="J36" s="144">
        <f t="shared" si="0"/>
        <v>12800</v>
      </c>
      <c r="K36" s="146"/>
      <c r="M36" s="60"/>
    </row>
    <row r="37" ht="23.25" customHeight="1" spans="1:13" x14ac:dyDescent="0.25">
      <c r="A37" s="49">
        <v>28</v>
      </c>
      <c r="B37" s="157" t="s">
        <v>164</v>
      </c>
      <c r="C37" s="25" t="s">
        <v>165</v>
      </c>
      <c r="D37" s="137">
        <v>4030</v>
      </c>
      <c r="E37" s="154">
        <v>100</v>
      </c>
      <c r="F37" s="136">
        <v>60</v>
      </c>
      <c r="G37" s="145">
        <v>6000</v>
      </c>
      <c r="H37" s="136">
        <v>368</v>
      </c>
      <c r="I37" s="145">
        <v>36800</v>
      </c>
      <c r="J37" s="39">
        <f>SUM(G37+I37)</f>
        <v>42800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32</v>
      </c>
      <c r="G42" s="70">
        <f>SUM(F42*E42)</f>
        <v>800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154</v>
      </c>
      <c r="G43" s="70">
        <f>SUM(F43*E43)</f>
        <v>7700</v>
      </c>
      <c r="H43" s="39">
        <v>50</v>
      </c>
      <c r="I43" s="75">
        <v>26</v>
      </c>
      <c r="J43" s="70">
        <f>SUM(I43*H43)</f>
        <v>1300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2046</v>
      </c>
      <c r="G7" s="135">
        <v>204600</v>
      </c>
      <c r="H7" s="134">
        <v>3972</v>
      </c>
      <c r="I7" s="135">
        <v>397200</v>
      </c>
      <c r="J7" s="20">
        <f>SUM(G7+I7)</f>
        <v>601800</v>
      </c>
      <c r="K7" s="21">
        <f>SUM(J7:J35)/28</f>
        <v>1584889.2857142857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17</v>
      </c>
      <c r="I8" s="135">
        <v>1700</v>
      </c>
      <c r="J8" s="20">
        <f t="shared" ref="J8:J34" si="0">SUM(G8+I8)</f>
        <v>2000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100</v>
      </c>
      <c r="G9" s="135">
        <v>10000</v>
      </c>
      <c r="H9" s="134">
        <v>502</v>
      </c>
      <c r="I9" s="135">
        <v>50200</v>
      </c>
      <c r="J9" s="20">
        <f t="shared" si="0"/>
        <v>60200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10803</v>
      </c>
      <c r="G10" s="135">
        <v>2163000</v>
      </c>
      <c r="H10" s="136">
        <v>195314</v>
      </c>
      <c r="I10" s="135">
        <v>39069100</v>
      </c>
      <c r="J10" s="20">
        <f t="shared" si="0"/>
        <v>41232100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259</v>
      </c>
      <c r="G11" s="135">
        <v>25900</v>
      </c>
      <c r="H11" s="136">
        <v>1531</v>
      </c>
      <c r="I11" s="135">
        <v>153100</v>
      </c>
      <c r="J11" s="20">
        <f t="shared" si="0"/>
        <v>179000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37</v>
      </c>
      <c r="G13" s="135">
        <v>3700</v>
      </c>
      <c r="H13" s="138">
        <v>441</v>
      </c>
      <c r="I13" s="135">
        <v>49100</v>
      </c>
      <c r="J13" s="20">
        <v>52800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166</v>
      </c>
      <c r="G14" s="135">
        <v>33200</v>
      </c>
      <c r="H14" s="136">
        <v>2101</v>
      </c>
      <c r="I14" s="135">
        <v>420200</v>
      </c>
      <c r="J14" s="20">
        <f t="shared" si="0"/>
        <v>453400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3</v>
      </c>
      <c r="I15" s="135">
        <v>300</v>
      </c>
      <c r="J15" s="20">
        <f t="shared" si="0"/>
        <v>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15</v>
      </c>
      <c r="G16" s="135">
        <v>1500</v>
      </c>
      <c r="H16" s="136">
        <v>54</v>
      </c>
      <c r="I16" s="135">
        <v>5400</v>
      </c>
      <c r="J16" s="20">
        <f t="shared" si="0"/>
        <v>6900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377</v>
      </c>
      <c r="G17" s="135">
        <v>48000</v>
      </c>
      <c r="H17" s="139">
        <v>9715</v>
      </c>
      <c r="I17" s="135">
        <v>1454900</v>
      </c>
      <c r="J17" s="20">
        <f t="shared" si="0"/>
        <v>1502900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8</v>
      </c>
      <c r="G18" s="135">
        <v>800</v>
      </c>
      <c r="H18" s="139">
        <v>132</v>
      </c>
      <c r="I18" s="135">
        <v>13200</v>
      </c>
      <c r="J18" s="20">
        <f t="shared" si="0"/>
        <v>14000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42</v>
      </c>
      <c r="G19" s="135">
        <v>4200</v>
      </c>
      <c r="H19" s="136">
        <v>44</v>
      </c>
      <c r="I19" s="135">
        <v>4400</v>
      </c>
      <c r="J19" s="20">
        <f t="shared" si="0"/>
        <v>8600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24</v>
      </c>
      <c r="I20" s="135">
        <v>4800</v>
      </c>
      <c r="J20" s="20">
        <f t="shared" si="0"/>
        <v>5000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14</v>
      </c>
      <c r="G21" s="135">
        <v>1400</v>
      </c>
      <c r="H21" s="136">
        <v>8</v>
      </c>
      <c r="I21" s="135">
        <v>800</v>
      </c>
      <c r="J21" s="20">
        <f t="shared" si="0"/>
        <v>2200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0</v>
      </c>
      <c r="I22" s="135">
        <v>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113</v>
      </c>
      <c r="C23" s="108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15</v>
      </c>
      <c r="G24" s="135">
        <v>1500</v>
      </c>
      <c r="H24" s="136">
        <v>38</v>
      </c>
      <c r="I24" s="135">
        <v>3800</v>
      </c>
      <c r="J24" s="20">
        <f t="shared" si="0"/>
        <v>5300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0</v>
      </c>
      <c r="G25" s="135">
        <v>0</v>
      </c>
      <c r="H25" s="136">
        <v>16</v>
      </c>
      <c r="I25" s="135">
        <v>1600</v>
      </c>
      <c r="J25" s="20">
        <f t="shared" si="0"/>
        <v>1600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2</v>
      </c>
      <c r="I26" s="135">
        <v>200</v>
      </c>
      <c r="J26" s="20">
        <f t="shared" si="0"/>
        <v>200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6</v>
      </c>
      <c r="G27" s="135">
        <v>600</v>
      </c>
      <c r="H27" s="136">
        <v>5</v>
      </c>
      <c r="I27" s="135">
        <v>500</v>
      </c>
      <c r="J27" s="20">
        <f t="shared" si="0"/>
        <v>1100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14</v>
      </c>
      <c r="G28" s="135">
        <v>2800</v>
      </c>
      <c r="H28" s="136">
        <v>97</v>
      </c>
      <c r="I28" s="135">
        <v>19400</v>
      </c>
      <c r="J28" s="20">
        <f t="shared" si="0"/>
        <v>22200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4</v>
      </c>
      <c r="G29" s="135">
        <v>400</v>
      </c>
      <c r="H29" s="136">
        <v>13</v>
      </c>
      <c r="I29" s="135">
        <v>1300</v>
      </c>
      <c r="J29" s="20">
        <f t="shared" si="0"/>
        <v>1700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4</v>
      </c>
      <c r="G30" s="135">
        <v>400</v>
      </c>
      <c r="H30" s="136">
        <v>77</v>
      </c>
      <c r="I30" s="135">
        <v>7700</v>
      </c>
      <c r="J30" s="20">
        <f t="shared" si="0"/>
        <v>8100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16</v>
      </c>
      <c r="I31" s="135">
        <v>3200</v>
      </c>
      <c r="J31" s="144">
        <f t="shared" si="0"/>
        <v>3200</v>
      </c>
      <c r="K31" s="23"/>
      <c r="M31" s="60"/>
    </row>
    <row r="32" ht="32.25" customHeight="1" spans="1:13" x14ac:dyDescent="0.25">
      <c r="A32" s="49">
        <v>25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7</v>
      </c>
      <c r="I32" s="145">
        <v>700</v>
      </c>
      <c r="J32" s="144">
        <f t="shared" si="0"/>
        <v>700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8</v>
      </c>
      <c r="G33" s="145">
        <v>1600</v>
      </c>
      <c r="H33" s="136">
        <v>204</v>
      </c>
      <c r="I33" s="145">
        <v>40800</v>
      </c>
      <c r="J33" s="144">
        <f t="shared" si="0"/>
        <v>42400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22</v>
      </c>
      <c r="G34" s="145">
        <v>4400</v>
      </c>
      <c r="H34" s="136">
        <v>426</v>
      </c>
      <c r="I34" s="145">
        <v>85200</v>
      </c>
      <c r="J34" s="144">
        <f t="shared" si="0"/>
        <v>89600</v>
      </c>
      <c r="K34" s="146"/>
      <c r="M34" s="60"/>
    </row>
    <row r="35" ht="23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90</v>
      </c>
      <c r="G35" s="145">
        <v>9000</v>
      </c>
      <c r="H35" s="136">
        <v>700</v>
      </c>
      <c r="I35" s="145">
        <v>70000</v>
      </c>
      <c r="J35" s="39">
        <f>SUM(G35+I35)</f>
        <v>79000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10</v>
      </c>
      <c r="J40" s="71">
        <f>SUM(I40*H40)</f>
        <v>1000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167</v>
      </c>
      <c r="G41" s="70">
        <f>SUM(F41*E41)</f>
        <v>8350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2311</v>
      </c>
      <c r="G7" s="135">
        <v>231100</v>
      </c>
      <c r="H7" s="134">
        <v>3842</v>
      </c>
      <c r="I7" s="135">
        <v>384200</v>
      </c>
      <c r="J7" s="20">
        <f>SUM(G7+I7)</f>
        <v>615300</v>
      </c>
      <c r="K7" s="21">
        <f>SUM(J7:J37)/28</f>
        <v>1170707.142857143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7</v>
      </c>
      <c r="G8" s="135">
        <v>700</v>
      </c>
      <c r="H8" s="134">
        <v>8</v>
      </c>
      <c r="I8" s="135">
        <v>800</v>
      </c>
      <c r="J8" s="20">
        <f t="shared" ref="J8:J35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99</v>
      </c>
      <c r="G9" s="135">
        <v>9900</v>
      </c>
      <c r="H9" s="134">
        <v>491</v>
      </c>
      <c r="I9" s="135">
        <v>49100</v>
      </c>
      <c r="J9" s="20">
        <f t="shared" si="0"/>
        <v>59000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8579</v>
      </c>
      <c r="G10" s="135">
        <v>1717300</v>
      </c>
      <c r="H10" s="136">
        <v>140303</v>
      </c>
      <c r="I10" s="135">
        <v>28073800</v>
      </c>
      <c r="J10" s="20">
        <f t="shared" si="0"/>
        <v>29791100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258</v>
      </c>
      <c r="G11" s="135">
        <v>25800</v>
      </c>
      <c r="H11" s="136">
        <v>1488</v>
      </c>
      <c r="I11" s="135">
        <v>148800</v>
      </c>
      <c r="J11" s="20">
        <f t="shared" si="0"/>
        <v>174600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6</v>
      </c>
      <c r="G13" s="135">
        <v>600</v>
      </c>
      <c r="H13" s="138">
        <v>55</v>
      </c>
      <c r="I13" s="135">
        <v>9200</v>
      </c>
      <c r="J13" s="20">
        <v>9800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234</v>
      </c>
      <c r="G14" s="135">
        <v>46800</v>
      </c>
      <c r="H14" s="136">
        <v>1982</v>
      </c>
      <c r="I14" s="135">
        <v>396400</v>
      </c>
      <c r="J14" s="20">
        <f t="shared" si="0"/>
        <v>443200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20</v>
      </c>
      <c r="I15" s="135">
        <v>2000</v>
      </c>
      <c r="J15" s="20">
        <f t="shared" si="0"/>
        <v>2500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33</v>
      </c>
      <c r="G16" s="135">
        <v>3300</v>
      </c>
      <c r="H16" s="136">
        <v>65</v>
      </c>
      <c r="I16" s="135">
        <v>6500</v>
      </c>
      <c r="J16" s="20">
        <f t="shared" si="0"/>
        <v>9800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325</v>
      </c>
      <c r="G17" s="135">
        <v>39800</v>
      </c>
      <c r="H17" s="139">
        <v>9427</v>
      </c>
      <c r="I17" s="135">
        <v>1399800</v>
      </c>
      <c r="J17" s="20">
        <f t="shared" si="0"/>
        <v>1439600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33</v>
      </c>
      <c r="I18" s="135">
        <v>3300</v>
      </c>
      <c r="J18" s="20">
        <f t="shared" si="0"/>
        <v>3500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54</v>
      </c>
      <c r="G19" s="135">
        <v>5400</v>
      </c>
      <c r="H19" s="136">
        <v>41</v>
      </c>
      <c r="I19" s="135">
        <v>4100</v>
      </c>
      <c r="J19" s="20">
        <f t="shared" si="0"/>
        <v>9500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3</v>
      </c>
      <c r="G20" s="135">
        <v>600</v>
      </c>
      <c r="H20" s="134">
        <v>12</v>
      </c>
      <c r="I20" s="135">
        <v>2400</v>
      </c>
      <c r="J20" s="20">
        <f t="shared" si="0"/>
        <v>3000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6</v>
      </c>
      <c r="G21" s="135">
        <v>600</v>
      </c>
      <c r="H21" s="136">
        <v>8</v>
      </c>
      <c r="I21" s="135">
        <v>800</v>
      </c>
      <c r="J21" s="20">
        <f t="shared" si="0"/>
        <v>1400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158">
        <v>16</v>
      </c>
      <c r="B23" s="126" t="s">
        <v>113</v>
      </c>
      <c r="C23" s="159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33</v>
      </c>
      <c r="G24" s="135">
        <v>3300</v>
      </c>
      <c r="H24" s="136">
        <v>41</v>
      </c>
      <c r="I24" s="135">
        <v>4100</v>
      </c>
      <c r="J24" s="20">
        <f t="shared" si="0"/>
        <v>7400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1</v>
      </c>
      <c r="G25" s="135">
        <v>100</v>
      </c>
      <c r="H25" s="136">
        <v>39</v>
      </c>
      <c r="I25" s="135">
        <v>3900</v>
      </c>
      <c r="J25" s="20">
        <f t="shared" si="0"/>
        <v>4000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4</v>
      </c>
      <c r="G27" s="135">
        <v>400</v>
      </c>
      <c r="H27" s="136">
        <v>2</v>
      </c>
      <c r="I27" s="135">
        <v>200</v>
      </c>
      <c r="J27" s="20">
        <f t="shared" si="0"/>
        <v>600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5</v>
      </c>
      <c r="G28" s="135">
        <v>1000</v>
      </c>
      <c r="H28" s="136">
        <v>61</v>
      </c>
      <c r="I28" s="135">
        <v>12200</v>
      </c>
      <c r="J28" s="20">
        <f t="shared" si="0"/>
        <v>13200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5</v>
      </c>
      <c r="G29" s="135">
        <v>500</v>
      </c>
      <c r="H29" s="136">
        <v>14</v>
      </c>
      <c r="I29" s="135">
        <v>1400</v>
      </c>
      <c r="J29" s="20">
        <f t="shared" si="0"/>
        <v>1900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31</v>
      </c>
      <c r="I30" s="135">
        <v>3100</v>
      </c>
      <c r="J30" s="20">
        <f t="shared" si="0"/>
        <v>3800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4</v>
      </c>
      <c r="I31" s="135">
        <v>800</v>
      </c>
      <c r="J31" s="20">
        <f t="shared" si="0"/>
        <v>800</v>
      </c>
      <c r="K31" s="23"/>
      <c r="M31" s="60"/>
    </row>
    <row r="32" ht="32.25" customHeight="1" spans="1:13" x14ac:dyDescent="0.25">
      <c r="A32" s="49">
        <v>25</v>
      </c>
      <c r="B32" s="156" t="s">
        <v>171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1</v>
      </c>
      <c r="I32" s="145">
        <v>100</v>
      </c>
      <c r="J32" s="20">
        <f t="shared" si="0"/>
        <v>100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0</v>
      </c>
      <c r="G33" s="145">
        <v>0</v>
      </c>
      <c r="H33" s="136">
        <v>37</v>
      </c>
      <c r="I33" s="145">
        <v>7400</v>
      </c>
      <c r="J33" s="20">
        <f t="shared" si="0"/>
        <v>7400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7</v>
      </c>
      <c r="G34" s="145">
        <v>1400</v>
      </c>
      <c r="H34" s="136">
        <v>42</v>
      </c>
      <c r="I34" s="145">
        <v>8400</v>
      </c>
      <c r="J34" s="20">
        <f t="shared" si="0"/>
        <v>9800</v>
      </c>
      <c r="K34" s="146"/>
      <c r="M34" s="60"/>
    </row>
    <row r="35" ht="32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47</v>
      </c>
      <c r="G35" s="145">
        <v>4700</v>
      </c>
      <c r="H35" s="136">
        <v>317</v>
      </c>
      <c r="I35" s="145">
        <v>31700</v>
      </c>
      <c r="J35" s="20">
        <f t="shared" si="0"/>
        <v>36400</v>
      </c>
      <c r="K35" s="146"/>
      <c r="M35" s="60"/>
    </row>
    <row r="36" ht="32.25" customHeight="1" spans="1:13" x14ac:dyDescent="0.25">
      <c r="A36" s="49">
        <v>29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54</v>
      </c>
      <c r="G36" s="145">
        <v>10800</v>
      </c>
      <c r="H36" s="136">
        <v>587</v>
      </c>
      <c r="I36" s="145">
        <v>117400</v>
      </c>
      <c r="J36" s="20">
        <v>128200</v>
      </c>
      <c r="K36" s="146"/>
      <c r="M36" s="60"/>
    </row>
    <row r="37" ht="23.25" customHeight="1" spans="1:13" x14ac:dyDescent="0.25">
      <c r="A37" s="49">
        <v>30</v>
      </c>
      <c r="B37" s="157" t="s">
        <v>174</v>
      </c>
      <c r="C37" s="25" t="s">
        <v>175</v>
      </c>
      <c r="D37" s="137">
        <v>3797</v>
      </c>
      <c r="E37" s="154">
        <v>100</v>
      </c>
      <c r="F37" s="136">
        <v>1</v>
      </c>
      <c r="G37" s="145">
        <v>100</v>
      </c>
      <c r="H37" s="136">
        <v>19</v>
      </c>
      <c r="I37" s="145">
        <v>1900</v>
      </c>
      <c r="J37" s="20">
        <v>2000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19</v>
      </c>
      <c r="G42" s="70">
        <f>SUM(F42*E42)</f>
        <v>475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172</v>
      </c>
      <c r="G43" s="70">
        <f>SUM(F43*E43)</f>
        <v>8600</v>
      </c>
      <c r="H43" s="39">
        <v>50</v>
      </c>
      <c r="I43" s="75">
        <v>29</v>
      </c>
      <c r="J43" s="70">
        <f>SUM(I43*H43)</f>
        <v>1450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2053</v>
      </c>
      <c r="G7" s="135">
        <v>205300</v>
      </c>
      <c r="H7" s="134">
        <v>3456</v>
      </c>
      <c r="I7" s="135">
        <v>345600</v>
      </c>
      <c r="J7" s="20">
        <f>SUM(G7+I7)</f>
        <v>550900</v>
      </c>
      <c r="K7" s="21">
        <f>SUM(J7:J37)/28</f>
        <v>1860921.4285714286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10</v>
      </c>
      <c r="I8" s="135">
        <v>1000</v>
      </c>
      <c r="J8" s="20">
        <f t="shared" ref="J8:J37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106</v>
      </c>
      <c r="G9" s="135">
        <v>10600</v>
      </c>
      <c r="H9" s="134">
        <v>422</v>
      </c>
      <c r="I9" s="135">
        <v>42200</v>
      </c>
      <c r="J9" s="20">
        <f t="shared" si="0"/>
        <v>52800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12160</v>
      </c>
      <c r="G10" s="135">
        <v>2433200</v>
      </c>
      <c r="H10" s="136">
        <v>235213</v>
      </c>
      <c r="I10" s="135">
        <v>47078300</v>
      </c>
      <c r="J10" s="20">
        <f t="shared" si="0"/>
        <v>49511500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176</v>
      </c>
      <c r="G11" s="135">
        <v>17600</v>
      </c>
      <c r="H11" s="136">
        <v>828</v>
      </c>
      <c r="I11" s="135">
        <v>82800</v>
      </c>
      <c r="J11" s="20">
        <f t="shared" si="0"/>
        <v>100400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5</v>
      </c>
      <c r="G13" s="135">
        <v>500</v>
      </c>
      <c r="H13" s="138">
        <v>69</v>
      </c>
      <c r="I13" s="135">
        <v>11900</v>
      </c>
      <c r="J13" s="20">
        <v>12400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119</v>
      </c>
      <c r="G14" s="135">
        <v>23800</v>
      </c>
      <c r="H14" s="136">
        <v>1031</v>
      </c>
      <c r="I14" s="135">
        <v>206200</v>
      </c>
      <c r="J14" s="20">
        <f t="shared" si="0"/>
        <v>230000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24</v>
      </c>
      <c r="G15" s="135">
        <v>2400</v>
      </c>
      <c r="H15" s="136">
        <v>134</v>
      </c>
      <c r="I15" s="135">
        <v>13400</v>
      </c>
      <c r="J15" s="20">
        <f t="shared" si="0"/>
        <v>15800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24</v>
      </c>
      <c r="G16" s="135">
        <v>2400</v>
      </c>
      <c r="H16" s="136">
        <v>99</v>
      </c>
      <c r="I16" s="135">
        <v>9900</v>
      </c>
      <c r="J16" s="20">
        <f t="shared" si="0"/>
        <v>12300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332</v>
      </c>
      <c r="G17" s="135">
        <v>41600</v>
      </c>
      <c r="H17" s="139">
        <v>9302</v>
      </c>
      <c r="I17" s="135">
        <v>1382600</v>
      </c>
      <c r="J17" s="20">
        <f t="shared" si="0"/>
        <v>1424200</v>
      </c>
      <c r="K17" s="23"/>
      <c r="M17" s="60"/>
    </row>
    <row r="18" ht="51" customHeight="1" spans="1:13" x14ac:dyDescent="0.25">
      <c r="A18" s="1"/>
      <c r="B18" s="124" t="s">
        <v>37</v>
      </c>
      <c r="C18" s="30" t="s">
        <v>177</v>
      </c>
      <c r="D18" s="31">
        <v>9656</v>
      </c>
      <c r="E18" s="102" t="s">
        <v>168</v>
      </c>
      <c r="F18" s="139">
        <v>5</v>
      </c>
      <c r="G18" s="135">
        <v>1400</v>
      </c>
      <c r="H18" s="139">
        <v>8</v>
      </c>
      <c r="I18" s="135">
        <v>2200</v>
      </c>
      <c r="J18" s="20">
        <v>3600</v>
      </c>
      <c r="K18" s="23"/>
      <c r="M18" s="60"/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3</v>
      </c>
      <c r="G19" s="135">
        <v>300</v>
      </c>
      <c r="H19" s="139">
        <v>30</v>
      </c>
      <c r="I19" s="135">
        <v>3000</v>
      </c>
      <c r="J19" s="20">
        <f t="shared" si="0"/>
        <v>3300</v>
      </c>
      <c r="K19" s="23"/>
      <c r="M19" s="60"/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54</v>
      </c>
      <c r="G20" s="135">
        <v>5400</v>
      </c>
      <c r="H20" s="136">
        <v>33</v>
      </c>
      <c r="I20" s="135">
        <v>3300</v>
      </c>
      <c r="J20" s="20">
        <f t="shared" si="0"/>
        <v>8700</v>
      </c>
      <c r="K20" s="23"/>
      <c r="M20" s="60"/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2</v>
      </c>
      <c r="G21" s="135">
        <v>400</v>
      </c>
      <c r="H21" s="134">
        <v>7</v>
      </c>
      <c r="I21" s="135">
        <v>1400</v>
      </c>
      <c r="J21" s="20">
        <f t="shared" si="0"/>
        <v>1800</v>
      </c>
      <c r="K21" s="23"/>
      <c r="M21" s="60"/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0</v>
      </c>
      <c r="G22" s="135">
        <v>0</v>
      </c>
      <c r="H22" s="136">
        <v>6</v>
      </c>
      <c r="I22" s="135">
        <v>600</v>
      </c>
      <c r="J22" s="20">
        <f t="shared" si="0"/>
        <v>600</v>
      </c>
      <c r="K22" s="23"/>
      <c r="M22" s="60"/>
      <c r="N22" s="109"/>
    </row>
    <row r="23" ht="30.75" customHeight="1" spans="1:13" x14ac:dyDescent="0.25">
      <c r="A23" s="49">
        <v>15</v>
      </c>
      <c r="B23" s="124" t="s">
        <v>86</v>
      </c>
      <c r="C23" s="44" t="s">
        <v>111</v>
      </c>
      <c r="D23" s="31">
        <v>4540</v>
      </c>
      <c r="E23" s="102">
        <v>100</v>
      </c>
      <c r="F23" s="136">
        <v>1</v>
      </c>
      <c r="G23" s="135">
        <v>100</v>
      </c>
      <c r="H23" s="136">
        <v>1</v>
      </c>
      <c r="I23" s="135">
        <v>100</v>
      </c>
      <c r="J23" s="20">
        <f t="shared" si="0"/>
        <v>200</v>
      </c>
      <c r="K23" s="23"/>
      <c r="M23" s="60"/>
    </row>
    <row r="24" ht="30.75" customHeight="1" spans="1:13" x14ac:dyDescent="0.25">
      <c r="A24" s="49">
        <v>16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23</v>
      </c>
      <c r="G24" s="135">
        <v>2300</v>
      </c>
      <c r="H24" s="136">
        <v>28</v>
      </c>
      <c r="I24" s="135">
        <v>2800</v>
      </c>
      <c r="J24" s="20">
        <f t="shared" si="0"/>
        <v>5100</v>
      </c>
      <c r="K24" s="23"/>
      <c r="M24" s="60"/>
    </row>
    <row r="25" ht="30.75" customHeight="1" spans="1:13" x14ac:dyDescent="0.25">
      <c r="A25" s="49">
        <v>17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2</v>
      </c>
      <c r="G25" s="135">
        <v>200</v>
      </c>
      <c r="H25" s="136">
        <v>9</v>
      </c>
      <c r="I25" s="135">
        <v>900</v>
      </c>
      <c r="J25" s="20">
        <f t="shared" si="0"/>
        <v>1100</v>
      </c>
      <c r="K25" s="23"/>
      <c r="M25" s="60"/>
    </row>
    <row r="26" ht="30.75" customHeight="1" spans="1:13" x14ac:dyDescent="0.25">
      <c r="A26" s="49">
        <v>18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19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7</v>
      </c>
      <c r="G27" s="135">
        <v>700</v>
      </c>
      <c r="H27" s="136">
        <v>3</v>
      </c>
      <c r="I27" s="135">
        <v>300</v>
      </c>
      <c r="J27" s="20">
        <f t="shared" si="0"/>
        <v>1000</v>
      </c>
      <c r="K27" s="23"/>
      <c r="M27" s="60"/>
    </row>
    <row r="28" ht="30.75" customHeight="1" spans="1:13" x14ac:dyDescent="0.25">
      <c r="A28" s="112">
        <v>20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0</v>
      </c>
      <c r="G28" s="135">
        <v>0</v>
      </c>
      <c r="H28" s="136">
        <v>22</v>
      </c>
      <c r="I28" s="135">
        <v>4400</v>
      </c>
      <c r="J28" s="20">
        <f t="shared" si="0"/>
        <v>4400</v>
      </c>
      <c r="K28" s="23"/>
      <c r="M28" s="60"/>
    </row>
    <row r="29" ht="30.75" customHeight="1" spans="1:13" x14ac:dyDescent="0.25">
      <c r="A29" s="112">
        <v>21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0</v>
      </c>
      <c r="G29" s="135">
        <v>0</v>
      </c>
      <c r="H29" s="136">
        <v>14</v>
      </c>
      <c r="I29" s="135">
        <v>1400</v>
      </c>
      <c r="J29" s="20">
        <f t="shared" si="0"/>
        <v>1400</v>
      </c>
      <c r="K29" s="23"/>
      <c r="M29" s="60"/>
    </row>
    <row r="30" ht="30.75" customHeight="1" spans="1:13" x14ac:dyDescent="0.25">
      <c r="A30" s="112">
        <v>22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32</v>
      </c>
      <c r="I30" s="135">
        <v>3200</v>
      </c>
      <c r="J30" s="20">
        <f t="shared" si="0"/>
        <v>3900</v>
      </c>
      <c r="K30" s="23"/>
      <c r="M30" s="60"/>
    </row>
    <row r="31" ht="30.75" customHeight="1" spans="1:13" x14ac:dyDescent="0.25">
      <c r="A31" s="141">
        <v>23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7</v>
      </c>
      <c r="I31" s="135">
        <v>1400</v>
      </c>
      <c r="J31" s="20">
        <f t="shared" si="0"/>
        <v>1400</v>
      </c>
      <c r="K31" s="23"/>
      <c r="M31" s="60"/>
    </row>
    <row r="32" ht="32.25" customHeight="1" spans="1:13" x14ac:dyDescent="0.25">
      <c r="A32" s="49">
        <v>24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25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25</v>
      </c>
      <c r="G33" s="145">
        <v>5000</v>
      </c>
      <c r="H33" s="136">
        <v>301</v>
      </c>
      <c r="I33" s="145">
        <v>60200</v>
      </c>
      <c r="J33" s="20">
        <f t="shared" si="0"/>
        <v>65200</v>
      </c>
      <c r="K33" s="146"/>
      <c r="M33" s="60"/>
    </row>
    <row r="34" ht="32.25" customHeight="1" spans="1:13" x14ac:dyDescent="0.25">
      <c r="A34" s="49">
        <v>26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5</v>
      </c>
      <c r="G34" s="145">
        <v>1000</v>
      </c>
      <c r="H34" s="136">
        <v>1</v>
      </c>
      <c r="I34" s="145">
        <v>200</v>
      </c>
      <c r="J34" s="20">
        <f t="shared" si="0"/>
        <v>1200</v>
      </c>
      <c r="K34" s="146"/>
      <c r="M34" s="60"/>
    </row>
    <row r="35" ht="32.25" customHeight="1" spans="1:13" x14ac:dyDescent="0.25">
      <c r="A35" s="49">
        <v>27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52</v>
      </c>
      <c r="G35" s="145">
        <v>5200</v>
      </c>
      <c r="H35" s="136">
        <v>337</v>
      </c>
      <c r="I35" s="145">
        <v>33700</v>
      </c>
      <c r="J35" s="20">
        <f t="shared" si="0"/>
        <v>38900</v>
      </c>
      <c r="K35" s="146"/>
      <c r="M35" s="60"/>
    </row>
    <row r="36" ht="32.25" customHeight="1" spans="1:13" x14ac:dyDescent="0.25">
      <c r="A36" s="49">
        <v>28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26</v>
      </c>
      <c r="G36" s="145">
        <v>5200</v>
      </c>
      <c r="H36" s="136">
        <v>236</v>
      </c>
      <c r="I36" s="145">
        <v>47200</v>
      </c>
      <c r="J36" s="20">
        <v>52400</v>
      </c>
      <c r="K36" s="146"/>
      <c r="M36" s="60"/>
    </row>
    <row r="37" ht="23.25" customHeight="1" spans="1:13" x14ac:dyDescent="0.25">
      <c r="A37" s="49">
        <v>29</v>
      </c>
      <c r="B37" s="157" t="s">
        <v>174</v>
      </c>
      <c r="C37" s="25" t="s">
        <v>178</v>
      </c>
      <c r="D37" s="137">
        <v>3797</v>
      </c>
      <c r="E37" s="154">
        <v>100</v>
      </c>
      <c r="F37" s="136">
        <v>0</v>
      </c>
      <c r="G37" s="145">
        <v>0</v>
      </c>
      <c r="H37" s="136">
        <v>1</v>
      </c>
      <c r="I37" s="145">
        <v>100</v>
      </c>
      <c r="J37" s="20">
        <f t="shared" si="0"/>
        <v>100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12</v>
      </c>
      <c r="J42" s="71">
        <f>SUM(I42*H42)</f>
        <v>1200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169</v>
      </c>
      <c r="G43" s="70">
        <f>SUM(F43*E43)</f>
        <v>8450</v>
      </c>
      <c r="H43" s="39">
        <v>50</v>
      </c>
      <c r="I43" s="75">
        <v>27</v>
      </c>
      <c r="J43" s="70">
        <f>SUM(I43*H43)</f>
        <v>1350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2580</v>
      </c>
      <c r="G7" s="135">
        <v>258000</v>
      </c>
      <c r="H7" s="134">
        <v>4934</v>
      </c>
      <c r="I7" s="135">
        <v>493400</v>
      </c>
      <c r="J7" s="20">
        <f>SUM(G7+I7)</f>
        <v>751400</v>
      </c>
      <c r="K7" s="21">
        <f>SUM(J7:J36)/28</f>
        <v>2140478.5714285714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13</v>
      </c>
      <c r="I8" s="135">
        <v>1300</v>
      </c>
      <c r="J8" s="20">
        <f t="shared" ref="J8:J36" si="0">SUM(G8+I8)</f>
        <v>1900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49</v>
      </c>
      <c r="G9" s="135">
        <v>4900</v>
      </c>
      <c r="H9" s="134">
        <v>52</v>
      </c>
      <c r="I9" s="135">
        <v>5200</v>
      </c>
      <c r="J9" s="20">
        <f t="shared" si="0"/>
        <v>10100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15407</v>
      </c>
      <c r="G10" s="135">
        <v>3084400</v>
      </c>
      <c r="H10" s="136">
        <v>269828</v>
      </c>
      <c r="I10" s="135">
        <v>54013600</v>
      </c>
      <c r="J10" s="20">
        <f t="shared" si="0"/>
        <v>57098000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596</v>
      </c>
      <c r="I11" s="135">
        <v>59600</v>
      </c>
      <c r="J11" s="20">
        <f t="shared" si="0"/>
        <v>72900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2</v>
      </c>
      <c r="G13" s="135">
        <v>200</v>
      </c>
      <c r="H13" s="138">
        <v>70</v>
      </c>
      <c r="I13" s="135">
        <v>12100</v>
      </c>
      <c r="J13" s="20">
        <v>12300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161</v>
      </c>
      <c r="G14" s="135">
        <v>32200</v>
      </c>
      <c r="H14" s="136">
        <v>1355</v>
      </c>
      <c r="I14" s="135">
        <v>271000</v>
      </c>
      <c r="J14" s="20">
        <f t="shared" si="0"/>
        <v>303200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4</v>
      </c>
      <c r="G15" s="135">
        <v>400</v>
      </c>
      <c r="H15" s="136">
        <v>16</v>
      </c>
      <c r="I15" s="135">
        <v>1600</v>
      </c>
      <c r="J15" s="20">
        <f t="shared" si="0"/>
        <v>2000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89</v>
      </c>
      <c r="G16" s="135">
        <v>8900</v>
      </c>
      <c r="H16" s="136">
        <v>614</v>
      </c>
      <c r="I16" s="135">
        <v>61400</v>
      </c>
      <c r="J16" s="20">
        <f t="shared" si="0"/>
        <v>70300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332</v>
      </c>
      <c r="G17" s="135">
        <v>41300</v>
      </c>
      <c r="H17" s="139">
        <v>9211</v>
      </c>
      <c r="I17" s="135">
        <v>1367300</v>
      </c>
      <c r="J17" s="20">
        <f t="shared" si="0"/>
        <v>1408600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43</v>
      </c>
      <c r="I18" s="135">
        <v>4300</v>
      </c>
      <c r="J18" s="20">
        <f t="shared" si="0"/>
        <v>4500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57</v>
      </c>
      <c r="G19" s="135">
        <v>5700</v>
      </c>
      <c r="H19" s="136">
        <v>54</v>
      </c>
      <c r="I19" s="135">
        <v>5400</v>
      </c>
      <c r="J19" s="20">
        <f t="shared" si="0"/>
        <v>11100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18</v>
      </c>
      <c r="I20" s="135">
        <v>3600</v>
      </c>
      <c r="J20" s="20">
        <f t="shared" si="0"/>
        <v>4000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4</v>
      </c>
      <c r="G21" s="135">
        <v>400</v>
      </c>
      <c r="H21" s="136">
        <v>7</v>
      </c>
      <c r="I21" s="135">
        <v>700</v>
      </c>
      <c r="J21" s="20">
        <f t="shared" si="0"/>
        <v>1100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37</v>
      </c>
      <c r="G23" s="135">
        <v>3700</v>
      </c>
      <c r="H23" s="136">
        <v>25</v>
      </c>
      <c r="I23" s="135">
        <v>2500</v>
      </c>
      <c r="J23" s="20">
        <f t="shared" si="0"/>
        <v>6200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1</v>
      </c>
      <c r="G24" s="135">
        <v>100</v>
      </c>
      <c r="H24" s="136">
        <v>24</v>
      </c>
      <c r="I24" s="135">
        <v>2400</v>
      </c>
      <c r="J24" s="20">
        <f t="shared" si="0"/>
        <v>2500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5</v>
      </c>
      <c r="I25" s="135">
        <v>500</v>
      </c>
      <c r="J25" s="20">
        <f t="shared" si="0"/>
        <v>500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2</v>
      </c>
      <c r="G26" s="135">
        <v>200</v>
      </c>
      <c r="H26" s="136">
        <v>7</v>
      </c>
      <c r="I26" s="135">
        <v>700</v>
      </c>
      <c r="J26" s="20">
        <f t="shared" si="0"/>
        <v>900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11</v>
      </c>
      <c r="I28" s="135">
        <v>1100</v>
      </c>
      <c r="J28" s="20">
        <f t="shared" si="0"/>
        <v>1300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16</v>
      </c>
      <c r="G29" s="135">
        <v>1600</v>
      </c>
      <c r="H29" s="136">
        <v>82</v>
      </c>
      <c r="I29" s="135">
        <v>8200</v>
      </c>
      <c r="J29" s="20">
        <f t="shared" si="0"/>
        <v>9800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6</v>
      </c>
      <c r="G30" s="135">
        <v>1200</v>
      </c>
      <c r="H30" s="134">
        <v>49</v>
      </c>
      <c r="I30" s="135">
        <v>9800</v>
      </c>
      <c r="J30" s="20">
        <f t="shared" si="0"/>
        <v>11000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1</v>
      </c>
      <c r="I31" s="145">
        <v>100</v>
      </c>
      <c r="J31" s="20">
        <f t="shared" si="0"/>
        <v>100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5</v>
      </c>
      <c r="G32" s="145">
        <v>1000</v>
      </c>
      <c r="H32" s="136">
        <v>93</v>
      </c>
      <c r="I32" s="145">
        <v>18600</v>
      </c>
      <c r="J32" s="20">
        <f t="shared" si="0"/>
        <v>19600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10</v>
      </c>
      <c r="G33" s="145">
        <v>2000</v>
      </c>
      <c r="H33" s="136">
        <v>3</v>
      </c>
      <c r="I33" s="145">
        <v>600</v>
      </c>
      <c r="J33" s="20">
        <f t="shared" si="0"/>
        <v>2600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141</v>
      </c>
      <c r="G34" s="145">
        <v>14100</v>
      </c>
      <c r="H34" s="136">
        <v>680</v>
      </c>
      <c r="I34" s="145">
        <v>68000</v>
      </c>
      <c r="J34" s="20">
        <f t="shared" si="0"/>
        <v>82100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18</v>
      </c>
      <c r="G35" s="145">
        <v>3600</v>
      </c>
      <c r="H35" s="136">
        <v>153</v>
      </c>
      <c r="I35" s="145">
        <v>30600</v>
      </c>
      <c r="J35" s="20">
        <f t="shared" si="0"/>
        <v>34200</v>
      </c>
      <c r="K35" s="146"/>
      <c r="M35" s="60"/>
    </row>
    <row r="36" ht="23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32</v>
      </c>
      <c r="G36" s="145">
        <v>3200</v>
      </c>
      <c r="H36" s="136">
        <v>76</v>
      </c>
      <c r="I36" s="145">
        <v>7600</v>
      </c>
      <c r="J36" s="20">
        <f t="shared" si="0"/>
        <v>10800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26</v>
      </c>
      <c r="G41" s="70">
        <f>SUM(F41*E41)</f>
        <v>650</v>
      </c>
      <c r="H41" s="68">
        <v>100</v>
      </c>
      <c r="I41" s="25">
        <v>11</v>
      </c>
      <c r="J41" s="71">
        <f>SUM(I41*H41)</f>
        <v>1100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192</v>
      </c>
      <c r="G42" s="70">
        <f>SUM(F42*E42)</f>
        <v>9600</v>
      </c>
      <c r="H42" s="39">
        <v>50</v>
      </c>
      <c r="I42" s="75">
        <v>36</v>
      </c>
      <c r="J42" s="70">
        <f>SUM(I42*H42)</f>
        <v>1800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50" sqref="I5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2707</v>
      </c>
      <c r="G7" s="135">
        <v>270700</v>
      </c>
      <c r="H7" s="134">
        <v>5268</v>
      </c>
      <c r="I7" s="135">
        <v>526800</v>
      </c>
      <c r="J7" s="20">
        <f>SUM(G7+I7)</f>
        <v>797500</v>
      </c>
      <c r="K7" s="21">
        <f>SUM(J7:J37)/28</f>
        <v>3717528.5714285714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24</v>
      </c>
      <c r="I8" s="135">
        <v>2400</v>
      </c>
      <c r="J8" s="20">
        <f t="shared" ref="J8:J35" si="0">SUM(G8+I8)</f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161</v>
      </c>
      <c r="I9" s="135">
        <v>16100</v>
      </c>
      <c r="J9" s="20">
        <f t="shared" si="0"/>
        <v>20600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30636</v>
      </c>
      <c r="G10" s="135">
        <v>6135300</v>
      </c>
      <c r="H10" s="136">
        <v>475241</v>
      </c>
      <c r="I10" s="135">
        <v>95147500</v>
      </c>
      <c r="J10" s="20">
        <f t="shared" si="0"/>
        <v>101282800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706</v>
      </c>
      <c r="I11" s="135">
        <v>70600</v>
      </c>
      <c r="J11" s="20">
        <f t="shared" si="0"/>
        <v>83900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3</v>
      </c>
      <c r="G13" s="135">
        <v>300</v>
      </c>
      <c r="H13" s="138">
        <v>65</v>
      </c>
      <c r="I13" s="135">
        <v>11900</v>
      </c>
      <c r="J13" s="20">
        <v>12200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100</v>
      </c>
      <c r="G14" s="135">
        <v>20000</v>
      </c>
      <c r="H14" s="136">
        <v>1169</v>
      </c>
      <c r="I14" s="135">
        <v>233800</v>
      </c>
      <c r="J14" s="20">
        <f t="shared" si="0"/>
        <v>253800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35</v>
      </c>
      <c r="G16" s="135">
        <v>3500</v>
      </c>
      <c r="H16" s="136">
        <v>306</v>
      </c>
      <c r="I16" s="135">
        <v>30600</v>
      </c>
      <c r="J16" s="20">
        <f t="shared" si="0"/>
        <v>34100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301</v>
      </c>
      <c r="G17" s="135">
        <v>37500</v>
      </c>
      <c r="H17" s="139">
        <v>9128</v>
      </c>
      <c r="I17" s="135">
        <v>1357600</v>
      </c>
      <c r="J17" s="20">
        <f t="shared" si="0"/>
        <v>1395100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10</v>
      </c>
      <c r="I18" s="135">
        <v>1000</v>
      </c>
      <c r="J18" s="20">
        <f t="shared" si="0"/>
        <v>1000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43</v>
      </c>
      <c r="G19" s="135">
        <v>4300</v>
      </c>
      <c r="H19" s="136">
        <v>44</v>
      </c>
      <c r="I19" s="135">
        <v>4400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5</v>
      </c>
      <c r="I20" s="135">
        <v>1000</v>
      </c>
      <c r="J20" s="20">
        <f t="shared" si="0"/>
        <v>1200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3</v>
      </c>
      <c r="I21" s="135">
        <v>300</v>
      </c>
      <c r="J21" s="20">
        <f t="shared" si="0"/>
        <v>300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1</v>
      </c>
      <c r="I22" s="135">
        <v>100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18</v>
      </c>
      <c r="G23" s="135">
        <v>1800</v>
      </c>
      <c r="H23" s="136">
        <v>32</v>
      </c>
      <c r="I23" s="135">
        <v>3200</v>
      </c>
      <c r="J23" s="20">
        <f t="shared" si="0"/>
        <v>5000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0</v>
      </c>
      <c r="G24" s="135">
        <v>0</v>
      </c>
      <c r="H24" s="136">
        <v>12</v>
      </c>
      <c r="I24" s="135">
        <v>1200</v>
      </c>
      <c r="J24" s="20">
        <f t="shared" si="0"/>
        <v>1200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</v>
      </c>
      <c r="G26" s="135">
        <v>300</v>
      </c>
      <c r="H26" s="136">
        <v>0</v>
      </c>
      <c r="I26" s="135">
        <v>0</v>
      </c>
      <c r="J26" s="20">
        <f t="shared" si="0"/>
        <v>300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1</v>
      </c>
      <c r="G28" s="135">
        <v>100</v>
      </c>
      <c r="H28" s="136">
        <v>10</v>
      </c>
      <c r="I28" s="135">
        <v>1000</v>
      </c>
      <c r="J28" s="20">
        <f t="shared" si="0"/>
        <v>1100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7</v>
      </c>
      <c r="G29" s="135">
        <v>700</v>
      </c>
      <c r="H29" s="136">
        <v>71</v>
      </c>
      <c r="I29" s="135">
        <v>7100</v>
      </c>
      <c r="J29" s="20">
        <f t="shared" si="0"/>
        <v>7800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0</v>
      </c>
      <c r="G30" s="135">
        <v>0</v>
      </c>
      <c r="H30" s="134">
        <v>3</v>
      </c>
      <c r="I30" s="135">
        <v>600</v>
      </c>
      <c r="J30" s="20">
        <f t="shared" si="0"/>
        <v>600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40</v>
      </c>
      <c r="G32" s="145">
        <v>8000</v>
      </c>
      <c r="H32" s="136">
        <v>368</v>
      </c>
      <c r="I32" s="145">
        <v>73600</v>
      </c>
      <c r="J32" s="20">
        <f t="shared" si="0"/>
        <v>81600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5</v>
      </c>
      <c r="G33" s="145">
        <v>1000</v>
      </c>
      <c r="H33" s="136">
        <v>7</v>
      </c>
      <c r="I33" s="145">
        <v>1400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46</v>
      </c>
      <c r="G34" s="145">
        <v>4600</v>
      </c>
      <c r="H34" s="136">
        <v>234</v>
      </c>
      <c r="I34" s="145">
        <v>23400</v>
      </c>
      <c r="J34" s="20">
        <f t="shared" si="0"/>
        <v>28000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32</v>
      </c>
      <c r="G35" s="145">
        <v>6400</v>
      </c>
      <c r="H35" s="136">
        <v>268</v>
      </c>
      <c r="I35" s="145">
        <v>53600</v>
      </c>
      <c r="J35" s="20">
        <f t="shared" si="0"/>
        <v>60000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2</v>
      </c>
      <c r="G36" s="145">
        <v>200</v>
      </c>
      <c r="H36" s="136">
        <v>1</v>
      </c>
      <c r="I36" s="145">
        <v>100</v>
      </c>
      <c r="J36" s="20">
        <v>300</v>
      </c>
      <c r="K36" s="146"/>
      <c r="M36" s="60"/>
    </row>
    <row r="37" ht="23.25" customHeight="1" spans="1:13" x14ac:dyDescent="0.25">
      <c r="A37" s="49">
        <v>30</v>
      </c>
      <c r="B37" s="157" t="s">
        <v>183</v>
      </c>
      <c r="C37" s="160" t="s">
        <v>184</v>
      </c>
      <c r="D37" s="137">
        <v>6787</v>
      </c>
      <c r="E37" s="154">
        <v>200</v>
      </c>
      <c r="F37" s="136">
        <v>15</v>
      </c>
      <c r="G37" s="145">
        <v>3000</v>
      </c>
      <c r="H37" s="136">
        <v>20</v>
      </c>
      <c r="I37" s="145">
        <v>4000</v>
      </c>
      <c r="J37" s="20">
        <v>7000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20</v>
      </c>
      <c r="G42" s="70">
        <f>SUM(F42*E42)</f>
        <v>500</v>
      </c>
      <c r="H42" s="68">
        <v>100</v>
      </c>
      <c r="I42" s="25">
        <v>5</v>
      </c>
      <c r="J42" s="71">
        <f>SUM(I42*H42)</f>
        <v>500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147</v>
      </c>
      <c r="G43" s="70">
        <f>SUM(F43*E43)</f>
        <v>7350</v>
      </c>
      <c r="H43" s="39">
        <v>50</v>
      </c>
      <c r="I43" s="75">
        <v>17</v>
      </c>
      <c r="J43" s="70">
        <f>SUM(I43*H43)</f>
        <v>850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F13" sqref="F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3059</v>
      </c>
      <c r="G7" s="135">
        <v>305900</v>
      </c>
      <c r="H7" s="134">
        <v>5447</v>
      </c>
      <c r="I7" s="135">
        <v>544700</v>
      </c>
      <c r="J7" s="20">
        <f t="shared" ref="J7:J35" si="0">SUM(G7+I7)</f>
        <v>850600</v>
      </c>
      <c r="K7" s="21">
        <f>SUM(J7:J37)/28</f>
        <v>2696303.5714285714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21</v>
      </c>
      <c r="G8" s="135">
        <v>2100</v>
      </c>
      <c r="H8" s="134">
        <v>18</v>
      </c>
      <c r="I8" s="135">
        <v>1800</v>
      </c>
      <c r="J8" s="20">
        <f t="shared" si="0"/>
        <v>3900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81</v>
      </c>
      <c r="G9" s="135">
        <v>8100</v>
      </c>
      <c r="H9" s="134">
        <v>260</v>
      </c>
      <c r="I9" s="135">
        <v>26000</v>
      </c>
      <c r="J9" s="20">
        <f t="shared" si="0"/>
        <v>34100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20412</v>
      </c>
      <c r="G10" s="135">
        <v>4094400</v>
      </c>
      <c r="H10" s="136">
        <v>332231</v>
      </c>
      <c r="I10" s="135">
        <v>66570100</v>
      </c>
      <c r="J10" s="20">
        <f t="shared" si="0"/>
        <v>70664500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177</v>
      </c>
      <c r="G11" s="135">
        <v>17700</v>
      </c>
      <c r="H11" s="136">
        <v>586</v>
      </c>
      <c r="I11" s="135">
        <v>58600</v>
      </c>
      <c r="J11" s="20">
        <f t="shared" si="0"/>
        <v>76300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153</v>
      </c>
      <c r="F13" s="138">
        <v>10</v>
      </c>
      <c r="G13" s="135">
        <v>1000</v>
      </c>
      <c r="H13" s="138">
        <v>133</v>
      </c>
      <c r="I13" s="135">
        <v>18500</v>
      </c>
      <c r="J13" s="20">
        <v>19500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430</v>
      </c>
      <c r="G14" s="135">
        <v>86000</v>
      </c>
      <c r="H14" s="136">
        <v>4147</v>
      </c>
      <c r="I14" s="135">
        <v>829400</v>
      </c>
      <c r="J14" s="20">
        <f t="shared" si="0"/>
        <v>915400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37</v>
      </c>
      <c r="G16" s="135">
        <v>3700</v>
      </c>
      <c r="H16" s="136">
        <v>274</v>
      </c>
      <c r="I16" s="135">
        <v>27400</v>
      </c>
      <c r="J16" s="20">
        <f t="shared" si="0"/>
        <v>31100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371</v>
      </c>
      <c r="G17" s="135">
        <v>46100</v>
      </c>
      <c r="H17" s="139">
        <v>9740</v>
      </c>
      <c r="I17" s="135">
        <v>1473400</v>
      </c>
      <c r="J17" s="20">
        <f t="shared" si="0"/>
        <v>1519500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1</v>
      </c>
      <c r="G18" s="135">
        <v>100</v>
      </c>
      <c r="H18" s="139">
        <v>28</v>
      </c>
      <c r="I18" s="135">
        <v>2800</v>
      </c>
      <c r="J18" s="20">
        <f t="shared" si="0"/>
        <v>2900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67</v>
      </c>
      <c r="G19" s="135">
        <v>6700</v>
      </c>
      <c r="H19" s="136">
        <v>37</v>
      </c>
      <c r="I19" s="135">
        <v>3700</v>
      </c>
      <c r="J19" s="20">
        <f t="shared" si="0"/>
        <v>10400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5</v>
      </c>
      <c r="I20" s="135">
        <v>1000</v>
      </c>
      <c r="J20" s="20">
        <f t="shared" si="0"/>
        <v>1400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4</v>
      </c>
      <c r="I22" s="135">
        <v>400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16</v>
      </c>
      <c r="G23" s="135">
        <v>1600</v>
      </c>
      <c r="H23" s="136">
        <v>26</v>
      </c>
      <c r="I23" s="135">
        <v>2600</v>
      </c>
      <c r="J23" s="20">
        <f t="shared" si="0"/>
        <v>4200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6</v>
      </c>
      <c r="G24" s="135">
        <v>600</v>
      </c>
      <c r="H24" s="136">
        <v>9</v>
      </c>
      <c r="I24" s="135">
        <v>900</v>
      </c>
      <c r="J24" s="20">
        <f t="shared" si="0"/>
        <v>1500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34</v>
      </c>
      <c r="G25" s="135">
        <v>3400</v>
      </c>
      <c r="H25" s="136">
        <v>436</v>
      </c>
      <c r="I25" s="135">
        <v>43600</v>
      </c>
      <c r="J25" s="20">
        <f t="shared" si="0"/>
        <v>47000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329</v>
      </c>
      <c r="G26" s="135">
        <v>32900</v>
      </c>
      <c r="H26" s="136">
        <v>2007</v>
      </c>
      <c r="I26" s="135">
        <v>200700</v>
      </c>
      <c r="J26" s="20">
        <f t="shared" si="0"/>
        <v>233600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26</v>
      </c>
      <c r="I28" s="135">
        <v>2600</v>
      </c>
      <c r="J28" s="20">
        <f t="shared" si="0"/>
        <v>2800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14</v>
      </c>
      <c r="G29" s="135">
        <v>1400</v>
      </c>
      <c r="H29" s="136">
        <v>88</v>
      </c>
      <c r="I29" s="135">
        <v>8800</v>
      </c>
      <c r="J29" s="20">
        <f t="shared" si="0"/>
        <v>10200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1</v>
      </c>
      <c r="G30" s="135">
        <v>200</v>
      </c>
      <c r="H30" s="134">
        <v>31</v>
      </c>
      <c r="I30" s="135">
        <v>6200</v>
      </c>
      <c r="J30" s="20">
        <f t="shared" si="0"/>
        <v>6400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213</v>
      </c>
      <c r="G32" s="145">
        <v>42600</v>
      </c>
      <c r="H32" s="136">
        <v>4522</v>
      </c>
      <c r="I32" s="145">
        <v>904400</v>
      </c>
      <c r="J32" s="20">
        <f t="shared" si="0"/>
        <v>947000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0</v>
      </c>
      <c r="G33" s="145">
        <v>0</v>
      </c>
      <c r="H33" s="136">
        <v>7</v>
      </c>
      <c r="I33" s="145">
        <v>1400</v>
      </c>
      <c r="J33" s="20">
        <f t="shared" si="0"/>
        <v>1400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78</v>
      </c>
      <c r="G34" s="145">
        <v>7800</v>
      </c>
      <c r="H34" s="136">
        <v>396</v>
      </c>
      <c r="I34" s="145">
        <v>39600</v>
      </c>
      <c r="J34" s="20">
        <f t="shared" si="0"/>
        <v>47400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40</v>
      </c>
      <c r="G35" s="145">
        <v>8000</v>
      </c>
      <c r="H35" s="136">
        <v>281</v>
      </c>
      <c r="I35" s="145">
        <v>56200</v>
      </c>
      <c r="J35" s="20">
        <f t="shared" si="0"/>
        <v>64200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5</v>
      </c>
      <c r="G36" s="145">
        <v>500</v>
      </c>
      <c r="H36" s="136">
        <v>0</v>
      </c>
      <c r="I36" s="145">
        <v>0</v>
      </c>
      <c r="J36" s="20">
        <v>500</v>
      </c>
      <c r="K36" s="146"/>
      <c r="M36" s="60"/>
    </row>
    <row r="37" ht="23.25" customHeight="1" spans="1:13" x14ac:dyDescent="0.25">
      <c r="A37" s="49">
        <v>30</v>
      </c>
      <c r="B37" s="113" t="s">
        <v>186</v>
      </c>
      <c r="C37" s="36" t="s">
        <v>187</v>
      </c>
      <c r="D37" s="137">
        <v>6787</v>
      </c>
      <c r="E37" s="154">
        <v>200</v>
      </c>
      <c r="F37" s="136">
        <v>7</v>
      </c>
      <c r="G37" s="145">
        <v>1400</v>
      </c>
      <c r="H37" s="136">
        <v>2</v>
      </c>
      <c r="I37" s="145">
        <v>400</v>
      </c>
      <c r="J37" s="20"/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15</v>
      </c>
      <c r="G42" s="70">
        <f>SUM(F42*E42)</f>
        <v>375</v>
      </c>
      <c r="H42" s="68">
        <v>100</v>
      </c>
      <c r="I42" s="25">
        <v>16</v>
      </c>
      <c r="J42" s="71">
        <f>SUM(I42*H42)</f>
        <v>1600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134</v>
      </c>
      <c r="G43" s="70">
        <f>SUM(F43*E43)</f>
        <v>6700</v>
      </c>
      <c r="H43" s="39">
        <v>50</v>
      </c>
      <c r="I43" s="75">
        <v>23</v>
      </c>
      <c r="J43" s="70">
        <f>SUM(I43*H43)</f>
        <v>1150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3094</v>
      </c>
      <c r="G7" s="135">
        <v>309400</v>
      </c>
      <c r="H7" s="134">
        <v>5489</v>
      </c>
      <c r="I7" s="135">
        <v>548900</v>
      </c>
      <c r="J7" s="20">
        <f t="shared" ref="J7:J32" si="0">SUM(G7+I7)</f>
        <v>858300</v>
      </c>
      <c r="K7" s="21">
        <f>SUM(J7:J34)/28</f>
        <v>1274792.857142857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11</v>
      </c>
      <c r="G8" s="135">
        <v>1100</v>
      </c>
      <c r="H8" s="134">
        <v>23</v>
      </c>
      <c r="I8" s="135">
        <v>2300</v>
      </c>
      <c r="J8" s="20">
        <f t="shared" si="0"/>
        <v>3400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74</v>
      </c>
      <c r="G9" s="135">
        <v>7400</v>
      </c>
      <c r="H9" s="134">
        <v>212</v>
      </c>
      <c r="I9" s="135">
        <v>21200</v>
      </c>
      <c r="J9" s="20">
        <f t="shared" si="0"/>
        <v>28600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9017</v>
      </c>
      <c r="G10" s="135">
        <v>1812700</v>
      </c>
      <c r="H10" s="136">
        <v>151715</v>
      </c>
      <c r="I10" s="135">
        <v>30392500</v>
      </c>
      <c r="J10" s="20">
        <f t="shared" si="0"/>
        <v>32205200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161</v>
      </c>
      <c r="G11" s="135">
        <v>16100</v>
      </c>
      <c r="H11" s="136">
        <v>404</v>
      </c>
      <c r="I11" s="135">
        <v>40400</v>
      </c>
      <c r="J11" s="20">
        <f t="shared" si="0"/>
        <v>56500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9</v>
      </c>
      <c r="G12" s="135">
        <v>900</v>
      </c>
      <c r="H12" s="138">
        <v>70</v>
      </c>
      <c r="I12" s="135">
        <v>12200</v>
      </c>
      <c r="J12" s="20">
        <f t="shared" si="0"/>
        <v>13100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265</v>
      </c>
      <c r="G13" s="135">
        <v>53000</v>
      </c>
      <c r="H13" s="136">
        <v>2708</v>
      </c>
      <c r="I13" s="135">
        <v>541600</v>
      </c>
      <c r="J13" s="20">
        <f t="shared" si="0"/>
        <v>594600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v>300</v>
      </c>
      <c r="H14" s="136">
        <v>0</v>
      </c>
      <c r="I14" s="135">
        <v>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57</v>
      </c>
      <c r="G15" s="135">
        <v>5700</v>
      </c>
      <c r="H15" s="136">
        <v>627</v>
      </c>
      <c r="I15" s="135">
        <v>62700</v>
      </c>
      <c r="J15" s="20">
        <f t="shared" si="0"/>
        <v>68400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345</v>
      </c>
      <c r="G16" s="135">
        <v>42300</v>
      </c>
      <c r="H16" s="139">
        <v>9430</v>
      </c>
      <c r="I16" s="135">
        <v>1417700</v>
      </c>
      <c r="J16" s="20">
        <f t="shared" si="0"/>
        <v>1460000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73</v>
      </c>
      <c r="G18" s="135">
        <v>7300</v>
      </c>
      <c r="H18" s="136">
        <v>71</v>
      </c>
      <c r="I18" s="135">
        <v>7100</v>
      </c>
      <c r="J18" s="20">
        <f t="shared" si="0"/>
        <v>14400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</v>
      </c>
      <c r="G19" s="135">
        <v>800</v>
      </c>
      <c r="H19" s="134">
        <v>16</v>
      </c>
      <c r="I19" s="135">
        <v>3200</v>
      </c>
      <c r="J19" s="20">
        <f t="shared" si="0"/>
        <v>4000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2</v>
      </c>
      <c r="I20" s="135">
        <v>200</v>
      </c>
      <c r="J20" s="20">
        <f t="shared" si="0"/>
        <v>200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11</v>
      </c>
      <c r="G21" s="135">
        <v>1100</v>
      </c>
      <c r="H21" s="136">
        <v>39</v>
      </c>
      <c r="I21" s="135">
        <v>3900</v>
      </c>
      <c r="J21" s="20">
        <f t="shared" si="0"/>
        <v>5000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59</v>
      </c>
      <c r="I22" s="135">
        <v>5900</v>
      </c>
      <c r="J22" s="20">
        <f t="shared" si="0"/>
        <v>6100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31</v>
      </c>
      <c r="G23" s="135">
        <v>3100</v>
      </c>
      <c r="H23" s="136">
        <v>355</v>
      </c>
      <c r="I23" s="135">
        <v>35500</v>
      </c>
      <c r="J23" s="20">
        <f t="shared" si="0"/>
        <v>38600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294</v>
      </c>
      <c r="G24" s="135">
        <v>29400</v>
      </c>
      <c r="H24" s="136">
        <v>1249</v>
      </c>
      <c r="I24" s="135">
        <v>124900</v>
      </c>
      <c r="J24" s="20">
        <f t="shared" si="0"/>
        <v>154300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54</v>
      </c>
      <c r="I26" s="135">
        <v>5400</v>
      </c>
      <c r="J26" s="20">
        <f t="shared" si="0"/>
        <v>6200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13</v>
      </c>
      <c r="I27" s="135">
        <v>2600</v>
      </c>
      <c r="J27" s="20">
        <f t="shared" si="0"/>
        <v>3000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1</v>
      </c>
      <c r="I28" s="145">
        <v>100</v>
      </c>
      <c r="J28" s="20">
        <f t="shared" si="0"/>
        <v>100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32</v>
      </c>
      <c r="G29" s="145">
        <v>6400</v>
      </c>
      <c r="H29" s="136">
        <v>454</v>
      </c>
      <c r="I29" s="145">
        <v>90800</v>
      </c>
      <c r="J29" s="20">
        <f t="shared" si="0"/>
        <v>97200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42</v>
      </c>
      <c r="G31" s="145">
        <v>4200</v>
      </c>
      <c r="H31" s="136">
        <v>237</v>
      </c>
      <c r="I31" s="145">
        <v>23700</v>
      </c>
      <c r="J31" s="20">
        <f t="shared" si="0"/>
        <v>27900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29</v>
      </c>
      <c r="G32" s="145">
        <v>5800</v>
      </c>
      <c r="H32" s="136">
        <v>194</v>
      </c>
      <c r="I32" s="145">
        <v>38800</v>
      </c>
      <c r="J32" s="20">
        <f t="shared" si="0"/>
        <v>44600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1</v>
      </c>
      <c r="G33" s="145">
        <v>100</v>
      </c>
      <c r="H33" s="136">
        <v>1</v>
      </c>
      <c r="I33" s="145">
        <v>100</v>
      </c>
      <c r="J33" s="20">
        <v>200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3</v>
      </c>
      <c r="G34" s="145">
        <v>600</v>
      </c>
      <c r="H34" s="136">
        <v>3</v>
      </c>
      <c r="I34" s="145">
        <v>600</v>
      </c>
      <c r="J34" s="20">
        <v>1200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13</v>
      </c>
      <c r="G39" s="70">
        <f>SUM(F39*E39)</f>
        <v>325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109</v>
      </c>
      <c r="G40" s="70">
        <f>SUM(F40*E40)</f>
        <v>5450</v>
      </c>
      <c r="H40" s="39">
        <v>50</v>
      </c>
      <c r="I40" s="75">
        <v>14</v>
      </c>
      <c r="J40" s="70">
        <f>SUM(I40*H40)</f>
        <v>700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2466</v>
      </c>
      <c r="G7" s="135">
        <v>246600</v>
      </c>
      <c r="H7" s="134">
        <v>4328</v>
      </c>
      <c r="I7" s="135">
        <v>432800</v>
      </c>
      <c r="J7" s="20">
        <f t="shared" ref="J7:J32" si="0">SUM(G7+I7)</f>
        <v>679400</v>
      </c>
      <c r="K7" s="21">
        <f>SUM(J7:J34)/28</f>
        <v>1693442.857142857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13</v>
      </c>
      <c r="G8" s="135">
        <v>1300</v>
      </c>
      <c r="H8" s="134">
        <v>16</v>
      </c>
      <c r="I8" s="135">
        <v>1600</v>
      </c>
      <c r="J8" s="20">
        <f t="shared" si="0"/>
        <v>2900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75</v>
      </c>
      <c r="G9" s="135">
        <v>7500</v>
      </c>
      <c r="H9" s="134">
        <v>322</v>
      </c>
      <c r="I9" s="135">
        <v>32200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12211</v>
      </c>
      <c r="G10" s="135">
        <v>2448800</v>
      </c>
      <c r="H10" s="136">
        <v>202877</v>
      </c>
      <c r="I10" s="135">
        <v>40637800</v>
      </c>
      <c r="J10" s="20">
        <f t="shared" si="0"/>
        <v>43086600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211</v>
      </c>
      <c r="G11" s="135">
        <v>21100</v>
      </c>
      <c r="H11" s="136">
        <v>353</v>
      </c>
      <c r="I11" s="135">
        <v>35300</v>
      </c>
      <c r="J11" s="20">
        <f t="shared" si="0"/>
        <v>56400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22</v>
      </c>
      <c r="G12" s="135">
        <v>2200</v>
      </c>
      <c r="H12" s="138">
        <v>215</v>
      </c>
      <c r="I12" s="135">
        <v>27500</v>
      </c>
      <c r="J12" s="20">
        <f t="shared" si="0"/>
        <v>29700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590</v>
      </c>
      <c r="G13" s="135">
        <v>118000</v>
      </c>
      <c r="H13" s="136">
        <v>7927</v>
      </c>
      <c r="I13" s="135">
        <v>1585400</v>
      </c>
      <c r="J13" s="20">
        <f t="shared" si="0"/>
        <v>1703400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111</v>
      </c>
      <c r="G15" s="135">
        <v>11100</v>
      </c>
      <c r="H15" s="136">
        <v>1074</v>
      </c>
      <c r="I15" s="135">
        <v>107400</v>
      </c>
      <c r="J15" s="20">
        <f t="shared" si="0"/>
        <v>118500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320</v>
      </c>
      <c r="G16" s="135">
        <v>39800</v>
      </c>
      <c r="H16" s="139">
        <v>9219</v>
      </c>
      <c r="I16" s="135">
        <v>1383600</v>
      </c>
      <c r="J16" s="20">
        <f t="shared" si="0"/>
        <v>1423400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1</v>
      </c>
      <c r="G17" s="135">
        <v>100</v>
      </c>
      <c r="H17" s="139">
        <v>4</v>
      </c>
      <c r="I17" s="135">
        <v>400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55</v>
      </c>
      <c r="G18" s="135">
        <v>5500</v>
      </c>
      <c r="H18" s="136">
        <v>77</v>
      </c>
      <c r="I18" s="135">
        <v>7700</v>
      </c>
      <c r="J18" s="20">
        <f t="shared" si="0"/>
        <v>13200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0</v>
      </c>
      <c r="G19" s="135">
        <v>0</v>
      </c>
      <c r="H19" s="134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1</v>
      </c>
      <c r="I20" s="135">
        <v>100</v>
      </c>
      <c r="J20" s="20">
        <f t="shared" si="0"/>
        <v>100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12</v>
      </c>
      <c r="G21" s="135">
        <v>1200</v>
      </c>
      <c r="H21" s="136">
        <v>74</v>
      </c>
      <c r="I21" s="135">
        <v>7400</v>
      </c>
      <c r="J21" s="20">
        <f t="shared" si="0"/>
        <v>8600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10</v>
      </c>
      <c r="I22" s="135">
        <v>1000</v>
      </c>
      <c r="J22" s="20">
        <f t="shared" si="0"/>
        <v>1200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2</v>
      </c>
      <c r="G23" s="135">
        <v>200</v>
      </c>
      <c r="H23" s="136">
        <v>27</v>
      </c>
      <c r="I23" s="135">
        <v>2700</v>
      </c>
      <c r="J23" s="20">
        <f t="shared" si="0"/>
        <v>2900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16</v>
      </c>
      <c r="G24" s="135">
        <v>1600</v>
      </c>
      <c r="H24" s="136">
        <v>34</v>
      </c>
      <c r="I24" s="135">
        <v>3400</v>
      </c>
      <c r="J24" s="20">
        <f t="shared" si="0"/>
        <v>5000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6</v>
      </c>
      <c r="G26" s="135">
        <v>600</v>
      </c>
      <c r="H26" s="136">
        <v>23</v>
      </c>
      <c r="I26" s="135">
        <v>2300</v>
      </c>
      <c r="J26" s="20">
        <f t="shared" si="0"/>
        <v>2900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8</v>
      </c>
      <c r="I27" s="135">
        <v>1600</v>
      </c>
      <c r="J27" s="20">
        <f t="shared" si="0"/>
        <v>2000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46</v>
      </c>
      <c r="G29" s="145">
        <v>9200</v>
      </c>
      <c r="H29" s="136">
        <v>476</v>
      </c>
      <c r="I29" s="145">
        <v>95200</v>
      </c>
      <c r="J29" s="20">
        <f t="shared" si="0"/>
        <v>104400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2</v>
      </c>
      <c r="I30" s="145">
        <v>400</v>
      </c>
      <c r="J30" s="20">
        <f t="shared" si="0"/>
        <v>400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138</v>
      </c>
      <c r="G31" s="145">
        <v>13800</v>
      </c>
      <c r="H31" s="136">
        <v>688</v>
      </c>
      <c r="I31" s="145">
        <v>68800</v>
      </c>
      <c r="J31" s="20">
        <f t="shared" si="0"/>
        <v>82600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22</v>
      </c>
      <c r="G32" s="145">
        <v>4400</v>
      </c>
      <c r="H32" s="136">
        <v>227</v>
      </c>
      <c r="I32" s="145">
        <v>45400</v>
      </c>
      <c r="J32" s="20">
        <f t="shared" si="0"/>
        <v>49800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v>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3</v>
      </c>
      <c r="I34" s="145">
        <v>600</v>
      </c>
      <c r="J34" s="20">
        <v>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11</v>
      </c>
      <c r="G39" s="70">
        <f>SUM(F39*E39)</f>
        <v>275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130</v>
      </c>
      <c r="G40" s="70">
        <f>SUM(F40*E40)</f>
        <v>6500</v>
      </c>
      <c r="H40" s="39">
        <v>50</v>
      </c>
      <c r="I40" s="75">
        <v>13</v>
      </c>
      <c r="J40" s="70">
        <f>SUM(I40*H40)</f>
        <v>650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B29" sqref="B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2223</v>
      </c>
      <c r="G7" s="135">
        <v>222300</v>
      </c>
      <c r="H7" s="134">
        <v>3965</v>
      </c>
      <c r="I7" s="135">
        <v>396500</v>
      </c>
      <c r="J7" s="20">
        <f t="shared" ref="J7:J33" si="0">SUM(G7+I7)</f>
        <v>618800</v>
      </c>
      <c r="K7" s="21">
        <f>SUM(J7:J35)/28</f>
        <v>3019546.4285714286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16</v>
      </c>
      <c r="G8" s="135">
        <v>1600</v>
      </c>
      <c r="H8" s="134">
        <v>14</v>
      </c>
      <c r="I8" s="135">
        <v>1400</v>
      </c>
      <c r="J8" s="20">
        <f t="shared" si="0"/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83</v>
      </c>
      <c r="G9" s="135">
        <v>8300</v>
      </c>
      <c r="H9" s="134">
        <v>231</v>
      </c>
      <c r="I9" s="135">
        <v>23100</v>
      </c>
      <c r="J9" s="20">
        <f t="shared" si="0"/>
        <v>31400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62">
        <v>22505</v>
      </c>
      <c r="G10" s="163">
        <v>4507000</v>
      </c>
      <c r="H10" s="162">
        <v>385899</v>
      </c>
      <c r="I10" s="163">
        <v>77282700</v>
      </c>
      <c r="J10" s="164">
        <f t="shared" si="0"/>
        <v>81789700</v>
      </c>
      <c r="K10" s="23"/>
      <c r="L10" s="165" t="s">
        <v>193</v>
      </c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110</v>
      </c>
      <c r="G11" s="135">
        <v>11000</v>
      </c>
      <c r="H11" s="136">
        <v>390</v>
      </c>
      <c r="I11" s="135">
        <v>39000</v>
      </c>
      <c r="J11" s="20">
        <f t="shared" si="0"/>
        <v>50000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131</v>
      </c>
      <c r="I12" s="135">
        <v>18900</v>
      </c>
      <c r="J12" s="20">
        <f t="shared" si="0"/>
        <v>19900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21</v>
      </c>
      <c r="G13" s="135">
        <v>4200</v>
      </c>
      <c r="H13" s="136">
        <v>129</v>
      </c>
      <c r="I13" s="135">
        <v>25800</v>
      </c>
      <c r="J13" s="20">
        <f t="shared" si="0"/>
        <v>30000</v>
      </c>
      <c r="K13" s="23"/>
      <c r="M13" s="60"/>
    </row>
    <row r="14" ht="24" customHeight="1" spans="1:13" x14ac:dyDescent="0.25">
      <c r="A14" s="1"/>
      <c r="B14" s="121" t="s">
        <v>29</v>
      </c>
      <c r="C14" s="166" t="s">
        <v>177</v>
      </c>
      <c r="D14" s="31">
        <v>7763</v>
      </c>
      <c r="E14" s="38">
        <v>200</v>
      </c>
      <c r="F14" s="136">
        <v>148</v>
      </c>
      <c r="G14" s="135">
        <v>29600</v>
      </c>
      <c r="H14" s="136">
        <v>1403</v>
      </c>
      <c r="I14" s="135">
        <v>280600</v>
      </c>
      <c r="J14" s="20">
        <v>310200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7</v>
      </c>
      <c r="I15" s="135">
        <v>700</v>
      </c>
      <c r="J15" s="20">
        <f t="shared" si="0"/>
        <v>1000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50</v>
      </c>
      <c r="G16" s="135">
        <v>5000</v>
      </c>
      <c r="H16" s="136">
        <v>609</v>
      </c>
      <c r="I16" s="135">
        <v>60900</v>
      </c>
      <c r="J16" s="20">
        <f t="shared" si="0"/>
        <v>65900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287</v>
      </c>
      <c r="G17" s="135">
        <v>34900</v>
      </c>
      <c r="H17" s="139">
        <v>9100</v>
      </c>
      <c r="I17" s="135">
        <v>1364900</v>
      </c>
      <c r="J17" s="20">
        <f t="shared" si="0"/>
        <v>1399800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6</v>
      </c>
      <c r="I18" s="135">
        <v>600</v>
      </c>
      <c r="J18" s="20">
        <f t="shared" si="0"/>
        <v>600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48</v>
      </c>
      <c r="G19" s="135">
        <v>4800</v>
      </c>
      <c r="H19" s="136">
        <v>39</v>
      </c>
      <c r="I19" s="135">
        <v>3900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8</v>
      </c>
      <c r="I20" s="135">
        <v>1600</v>
      </c>
      <c r="J20" s="20">
        <f t="shared" si="0"/>
        <v>1800</v>
      </c>
      <c r="K20" s="23"/>
      <c r="M20" s="60"/>
    </row>
    <row r="21" ht="30.75" customHeight="1" spans="1:13" x14ac:dyDescent="0.25">
      <c r="A21" s="49">
        <v>14</v>
      </c>
      <c r="B21" s="124" t="s">
        <v>86</v>
      </c>
      <c r="C21" s="44" t="s">
        <v>111</v>
      </c>
      <c r="D21" s="31">
        <v>4540</v>
      </c>
      <c r="E21" s="102">
        <v>100</v>
      </c>
      <c r="F21" s="136">
        <v>0</v>
      </c>
      <c r="G21" s="135">
        <v>0</v>
      </c>
      <c r="H21" s="136">
        <v>2</v>
      </c>
      <c r="I21" s="135">
        <v>200</v>
      </c>
      <c r="J21" s="20">
        <f t="shared" si="0"/>
        <v>200</v>
      </c>
      <c r="K21" s="23"/>
      <c r="M21" s="60"/>
    </row>
    <row r="22" ht="30.75" customHeight="1" spans="1:13" x14ac:dyDescent="0.25">
      <c r="A22" s="49">
        <v>15</v>
      </c>
      <c r="B22" s="126" t="s">
        <v>115</v>
      </c>
      <c r="C22" s="108" t="s">
        <v>116</v>
      </c>
      <c r="D22" s="101">
        <v>5105</v>
      </c>
      <c r="E22" s="102">
        <v>100</v>
      </c>
      <c r="F22" s="136">
        <v>12</v>
      </c>
      <c r="G22" s="135">
        <v>1200</v>
      </c>
      <c r="H22" s="136">
        <v>55</v>
      </c>
      <c r="I22" s="135">
        <v>5500</v>
      </c>
      <c r="J22" s="20">
        <f t="shared" si="0"/>
        <v>6700</v>
      </c>
      <c r="K22" s="23"/>
      <c r="M22" s="60"/>
    </row>
    <row r="23" ht="30.75" customHeight="1" spans="1:13" x14ac:dyDescent="0.25">
      <c r="A23" s="49">
        <v>16</v>
      </c>
      <c r="B23" s="126" t="s">
        <v>118</v>
      </c>
      <c r="C23" s="108" t="s">
        <v>119</v>
      </c>
      <c r="D23" s="101">
        <v>5300</v>
      </c>
      <c r="E23" s="102">
        <v>100</v>
      </c>
      <c r="F23" s="136">
        <v>1</v>
      </c>
      <c r="G23" s="135">
        <v>100</v>
      </c>
      <c r="H23" s="136">
        <v>15</v>
      </c>
      <c r="I23" s="135">
        <v>1500</v>
      </c>
      <c r="J23" s="20">
        <f t="shared" si="0"/>
        <v>1600</v>
      </c>
      <c r="K23" s="23"/>
      <c r="M23" s="60"/>
    </row>
    <row r="24" ht="30.75" customHeight="1" spans="1:13" x14ac:dyDescent="0.25">
      <c r="A24" s="49">
        <v>17</v>
      </c>
      <c r="B24" s="127" t="s">
        <v>120</v>
      </c>
      <c r="C24" s="161" t="s">
        <v>190</v>
      </c>
      <c r="D24" s="101">
        <v>2205</v>
      </c>
      <c r="E24" s="102">
        <v>100</v>
      </c>
      <c r="F24" s="136">
        <v>0</v>
      </c>
      <c r="G24" s="135">
        <v>0</v>
      </c>
      <c r="H24" s="136">
        <v>9</v>
      </c>
      <c r="I24" s="135">
        <v>900</v>
      </c>
      <c r="J24" s="20">
        <f t="shared" si="0"/>
        <v>900</v>
      </c>
      <c r="K24" s="23"/>
      <c r="M24" s="60"/>
    </row>
    <row r="25" ht="30.75" customHeight="1" spans="1:13" x14ac:dyDescent="0.25">
      <c r="A25" s="112">
        <v>18</v>
      </c>
      <c r="B25" s="128" t="s">
        <v>122</v>
      </c>
      <c r="C25" s="114" t="s">
        <v>132</v>
      </c>
      <c r="D25" s="101">
        <v>4334</v>
      </c>
      <c r="E25" s="102">
        <v>100</v>
      </c>
      <c r="F25" s="136">
        <v>10</v>
      </c>
      <c r="G25" s="135">
        <v>1000</v>
      </c>
      <c r="H25" s="136">
        <v>18</v>
      </c>
      <c r="I25" s="135">
        <v>1800</v>
      </c>
      <c r="J25" s="20">
        <f t="shared" si="0"/>
        <v>2800</v>
      </c>
      <c r="K25" s="23"/>
      <c r="M25" s="60"/>
    </row>
    <row r="26" ht="30.75" customHeight="1" spans="1:13" x14ac:dyDescent="0.25">
      <c r="A26" s="112">
        <v>19</v>
      </c>
      <c r="B26" s="128" t="s">
        <v>134</v>
      </c>
      <c r="C26" s="114" t="s">
        <v>160</v>
      </c>
      <c r="D26" s="101">
        <v>8010</v>
      </c>
      <c r="E26" s="102">
        <v>100</v>
      </c>
      <c r="F26" s="136">
        <v>1</v>
      </c>
      <c r="G26" s="135">
        <v>100</v>
      </c>
      <c r="H26" s="136">
        <v>16</v>
      </c>
      <c r="I26" s="135">
        <v>1600</v>
      </c>
      <c r="J26" s="20">
        <f t="shared" si="0"/>
        <v>1700</v>
      </c>
      <c r="K26" s="23"/>
      <c r="M26" s="60"/>
    </row>
    <row r="27" ht="30.75" customHeight="1" spans="1:13" x14ac:dyDescent="0.25">
      <c r="A27" s="112">
        <v>20</v>
      </c>
      <c r="B27" s="128" t="s">
        <v>136</v>
      </c>
      <c r="C27" s="108" t="s">
        <v>161</v>
      </c>
      <c r="D27" s="101">
        <v>6323</v>
      </c>
      <c r="E27" s="102">
        <v>100</v>
      </c>
      <c r="F27" s="136">
        <v>3</v>
      </c>
      <c r="G27" s="135">
        <v>300</v>
      </c>
      <c r="H27" s="136">
        <v>70</v>
      </c>
      <c r="I27" s="135">
        <v>7000</v>
      </c>
      <c r="J27" s="20">
        <f t="shared" si="0"/>
        <v>7300</v>
      </c>
      <c r="K27" s="23"/>
      <c r="M27" s="60"/>
    </row>
    <row r="28" ht="30.75" customHeight="1" spans="1:13" x14ac:dyDescent="0.25">
      <c r="A28" s="141">
        <v>21</v>
      </c>
      <c r="B28" s="155" t="s">
        <v>142</v>
      </c>
      <c r="C28" s="143" t="s">
        <v>143</v>
      </c>
      <c r="D28" s="119">
        <v>7001</v>
      </c>
      <c r="E28" s="140">
        <v>200</v>
      </c>
      <c r="F28" s="134">
        <v>1</v>
      </c>
      <c r="G28" s="135">
        <v>200</v>
      </c>
      <c r="H28" s="134">
        <v>0</v>
      </c>
      <c r="I28" s="135">
        <v>0</v>
      </c>
      <c r="J28" s="20">
        <f t="shared" si="0"/>
        <v>200</v>
      </c>
      <c r="K28" s="23"/>
      <c r="M28" s="60"/>
    </row>
    <row r="29" ht="32.25" customHeight="1" spans="1:13" x14ac:dyDescent="0.25">
      <c r="A29" s="49">
        <v>22</v>
      </c>
      <c r="B29" s="156" t="s">
        <v>171</v>
      </c>
      <c r="C29" s="26" t="s">
        <v>150</v>
      </c>
      <c r="D29" s="101">
        <v>8400</v>
      </c>
      <c r="E29" s="102">
        <v>100</v>
      </c>
      <c r="F29" s="136">
        <v>0</v>
      </c>
      <c r="G29" s="145">
        <v>0</v>
      </c>
      <c r="H29" s="136">
        <v>1</v>
      </c>
      <c r="I29" s="145">
        <v>100</v>
      </c>
      <c r="J29" s="20">
        <f t="shared" si="0"/>
        <v>100</v>
      </c>
      <c r="K29" s="146"/>
      <c r="M29" s="60"/>
    </row>
    <row r="30" ht="32.25" customHeight="1" spans="1:13" x14ac:dyDescent="0.25">
      <c r="A30" s="49">
        <v>23</v>
      </c>
      <c r="B30" s="156" t="s">
        <v>151</v>
      </c>
      <c r="C30" s="26" t="s">
        <v>162</v>
      </c>
      <c r="D30" s="101">
        <v>1733</v>
      </c>
      <c r="E30" s="102">
        <v>200</v>
      </c>
      <c r="F30" s="136">
        <v>39</v>
      </c>
      <c r="G30" s="145">
        <v>7800</v>
      </c>
      <c r="H30" s="136">
        <v>631</v>
      </c>
      <c r="I30" s="145">
        <v>126200</v>
      </c>
      <c r="J30" s="20">
        <f t="shared" si="0"/>
        <v>134000</v>
      </c>
      <c r="K30" s="146"/>
      <c r="M30" s="60"/>
    </row>
    <row r="31" ht="32.25" customHeight="1" spans="1:13" x14ac:dyDescent="0.25">
      <c r="A31" s="49">
        <v>24</v>
      </c>
      <c r="B31" s="156" t="s">
        <v>157</v>
      </c>
      <c r="C31" s="26" t="s">
        <v>163</v>
      </c>
      <c r="D31" s="101">
        <v>7300</v>
      </c>
      <c r="E31" s="102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7" t="s">
        <v>164</v>
      </c>
      <c r="C32" s="25" t="s">
        <v>165</v>
      </c>
      <c r="D32" s="137">
        <v>4030</v>
      </c>
      <c r="E32" s="154">
        <v>100</v>
      </c>
      <c r="F32" s="136">
        <v>40</v>
      </c>
      <c r="G32" s="145">
        <v>4000</v>
      </c>
      <c r="H32" s="136">
        <v>246</v>
      </c>
      <c r="I32" s="145">
        <v>24600</v>
      </c>
      <c r="J32" s="20">
        <f t="shared" si="0"/>
        <v>28600</v>
      </c>
      <c r="K32" s="146"/>
      <c r="M32" s="60"/>
    </row>
    <row r="33" ht="32.25" customHeight="1" spans="1:13" x14ac:dyDescent="0.25">
      <c r="A33" s="49">
        <v>26</v>
      </c>
      <c r="B33" s="157" t="s">
        <v>172</v>
      </c>
      <c r="C33" s="25" t="s">
        <v>173</v>
      </c>
      <c r="D33" s="137">
        <v>1817</v>
      </c>
      <c r="E33" s="154">
        <v>200</v>
      </c>
      <c r="F33" s="136">
        <v>16</v>
      </c>
      <c r="G33" s="145">
        <v>3200</v>
      </c>
      <c r="H33" s="136">
        <v>146</v>
      </c>
      <c r="I33" s="145">
        <v>29200</v>
      </c>
      <c r="J33" s="20">
        <f t="shared" si="0"/>
        <v>32400</v>
      </c>
      <c r="K33" s="146"/>
      <c r="M33" s="60"/>
    </row>
    <row r="34" ht="32.25" customHeight="1" spans="1:13" x14ac:dyDescent="0.25">
      <c r="A34" s="49">
        <v>27</v>
      </c>
      <c r="B34" s="157" t="s">
        <v>181</v>
      </c>
      <c r="C34" s="25" t="s">
        <v>178</v>
      </c>
      <c r="D34" s="137">
        <v>3797</v>
      </c>
      <c r="E34" s="154">
        <v>100</v>
      </c>
      <c r="F34" s="136">
        <v>0</v>
      </c>
      <c r="G34" s="145">
        <v>0</v>
      </c>
      <c r="H34" s="136">
        <v>0</v>
      </c>
      <c r="I34" s="145">
        <v>0</v>
      </c>
      <c r="J34" s="20">
        <v>0</v>
      </c>
      <c r="K34" s="146"/>
      <c r="M34" s="60"/>
    </row>
    <row r="35" ht="23.25" customHeight="1" spans="1:13" x14ac:dyDescent="0.25">
      <c r="A35" s="49">
        <v>28</v>
      </c>
      <c r="B35" s="113" t="s">
        <v>186</v>
      </c>
      <c r="C35" s="36" t="s">
        <v>187</v>
      </c>
      <c r="D35" s="137">
        <v>6787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15</v>
      </c>
      <c r="G40" s="70">
        <f>SUM(F40*E40)</f>
        <v>375</v>
      </c>
      <c r="H40" s="68">
        <v>100</v>
      </c>
      <c r="I40" s="25">
        <v>6</v>
      </c>
      <c r="J40" s="71">
        <f>SUM(I40*H40)</f>
        <v>600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142</v>
      </c>
      <c r="G41" s="70">
        <f>SUM(F41*E41)</f>
        <v>7100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2007</v>
      </c>
      <c r="G7" s="135">
        <v>200700</v>
      </c>
      <c r="H7" s="134">
        <v>3339</v>
      </c>
      <c r="I7" s="135">
        <v>333900</v>
      </c>
      <c r="J7" s="20">
        <f t="shared" ref="J7:J34" si="0">SUM(G7+I7)</f>
        <v>534600</v>
      </c>
      <c r="K7" s="21">
        <f>SUM(J7:J36)/29</f>
        <v>1822982.7586206896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43</v>
      </c>
      <c r="G9" s="135">
        <v>4300</v>
      </c>
      <c r="H9" s="134">
        <v>247</v>
      </c>
      <c r="I9" s="135">
        <v>24700</v>
      </c>
      <c r="J9" s="20">
        <f t="shared" si="0"/>
        <v>29000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16243</v>
      </c>
      <c r="G10" s="135">
        <v>3258200</v>
      </c>
      <c r="H10" s="136">
        <v>234516</v>
      </c>
      <c r="I10" s="135">
        <v>46976700</v>
      </c>
      <c r="J10" s="20">
        <f t="shared" si="0"/>
        <v>50234900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103</v>
      </c>
      <c r="G11" s="135">
        <v>10300</v>
      </c>
      <c r="H11" s="136">
        <v>251</v>
      </c>
      <c r="I11" s="135">
        <v>25100</v>
      </c>
      <c r="J11" s="20">
        <f t="shared" si="0"/>
        <v>35400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73</v>
      </c>
      <c r="I12" s="135">
        <v>13100</v>
      </c>
      <c r="J12" s="20">
        <f t="shared" si="0"/>
        <v>13800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115</v>
      </c>
      <c r="G13" s="135">
        <v>23000</v>
      </c>
      <c r="H13" s="136">
        <v>1052</v>
      </c>
      <c r="I13" s="135">
        <v>210400</v>
      </c>
      <c r="J13" s="20">
        <f t="shared" si="0"/>
        <v>233400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2</v>
      </c>
      <c r="G14" s="135">
        <v>200</v>
      </c>
      <c r="H14" s="136">
        <v>7</v>
      </c>
      <c r="I14" s="135">
        <v>700</v>
      </c>
      <c r="J14" s="20">
        <f t="shared" si="0"/>
        <v>900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345</v>
      </c>
      <c r="I15" s="135">
        <v>34500</v>
      </c>
      <c r="J15" s="20">
        <f t="shared" si="0"/>
        <v>37800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308</v>
      </c>
      <c r="G16" s="135">
        <v>37100</v>
      </c>
      <c r="H16" s="139">
        <v>9018</v>
      </c>
      <c r="I16" s="135">
        <v>1353500</v>
      </c>
      <c r="J16" s="20">
        <f t="shared" si="0"/>
        <v>1390600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8</v>
      </c>
      <c r="I17" s="135">
        <v>800</v>
      </c>
      <c r="J17" s="20">
        <f t="shared" si="0"/>
        <v>800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39</v>
      </c>
      <c r="G18" s="135">
        <v>3900</v>
      </c>
      <c r="H18" s="136">
        <v>39</v>
      </c>
      <c r="I18" s="135">
        <v>3900</v>
      </c>
      <c r="J18" s="20">
        <f t="shared" si="0"/>
        <v>7800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15</v>
      </c>
      <c r="I19" s="135">
        <v>3000</v>
      </c>
      <c r="J19" s="20">
        <f t="shared" si="0"/>
        <v>3600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6</v>
      </c>
      <c r="G21" s="135">
        <v>600</v>
      </c>
      <c r="H21" s="136">
        <v>94</v>
      </c>
      <c r="I21" s="135">
        <v>9400</v>
      </c>
      <c r="J21" s="20">
        <f t="shared" si="0"/>
        <v>10000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7</v>
      </c>
      <c r="I22" s="135">
        <v>700</v>
      </c>
      <c r="J22" s="20">
        <f t="shared" si="0"/>
        <v>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0</v>
      </c>
      <c r="G23" s="135">
        <v>0</v>
      </c>
      <c r="H23" s="136">
        <v>4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14</v>
      </c>
      <c r="G24" s="135">
        <v>1400</v>
      </c>
      <c r="H24" s="136">
        <v>20</v>
      </c>
      <c r="I24" s="135">
        <v>2000</v>
      </c>
      <c r="J24" s="20">
        <f t="shared" si="0"/>
        <v>3400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46</v>
      </c>
      <c r="I26" s="135">
        <v>4600</v>
      </c>
      <c r="J26" s="20">
        <f t="shared" si="0"/>
        <v>4700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30</v>
      </c>
      <c r="I27" s="135">
        <v>6000</v>
      </c>
      <c r="J27" s="20">
        <f t="shared" si="0"/>
        <v>6400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62</v>
      </c>
      <c r="G29" s="145">
        <v>12400</v>
      </c>
      <c r="H29" s="136">
        <v>889</v>
      </c>
      <c r="I29" s="145">
        <v>177800</v>
      </c>
      <c r="J29" s="20">
        <f t="shared" si="0"/>
        <v>190200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139</v>
      </c>
      <c r="G31" s="145">
        <v>13900</v>
      </c>
      <c r="H31" s="136">
        <v>700</v>
      </c>
      <c r="I31" s="145">
        <v>70000</v>
      </c>
      <c r="J31" s="20">
        <f t="shared" si="0"/>
        <v>83900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16</v>
      </c>
      <c r="G32" s="145">
        <v>3200</v>
      </c>
      <c r="H32" s="136">
        <v>154</v>
      </c>
      <c r="I32" s="145">
        <v>30800</v>
      </c>
      <c r="J32" s="20">
        <f t="shared" si="0"/>
        <v>34000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1</v>
      </c>
      <c r="G34" s="145">
        <v>200</v>
      </c>
      <c r="H34" s="136">
        <v>0</v>
      </c>
      <c r="I34" s="145">
        <v>0</v>
      </c>
      <c r="J34" s="20">
        <f t="shared" si="0"/>
        <v>200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2</v>
      </c>
      <c r="G35" s="145">
        <v>400</v>
      </c>
      <c r="H35" s="136">
        <v>10</v>
      </c>
      <c r="I35" s="145">
        <v>2000</v>
      </c>
      <c r="J35" s="20">
        <v>2400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3</v>
      </c>
      <c r="G36" s="145">
        <v>600</v>
      </c>
      <c r="H36" s="136">
        <v>19</v>
      </c>
      <c r="I36" s="145">
        <v>3800</v>
      </c>
      <c r="J36" s="20">
        <v>4400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21</v>
      </c>
      <c r="G41" s="70">
        <f>SUM(F41*E41)</f>
        <v>525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137</v>
      </c>
      <c r="G42" s="70">
        <f>SUM(F42*E42)</f>
        <v>6850</v>
      </c>
      <c r="H42" s="39">
        <v>50</v>
      </c>
      <c r="I42" s="75">
        <v>20</v>
      </c>
      <c r="J42" s="70">
        <f>SUM(I42*H42)</f>
        <v>1000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N36" sqref="N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3531</v>
      </c>
      <c r="I7" s="135">
        <v>353100</v>
      </c>
      <c r="J7" s="20">
        <f t="shared" ref="J7:J34" si="0">SUM(G7+I7)</f>
        <v>569000</v>
      </c>
      <c r="K7" s="21">
        <f>SUM(J7:J36)/29</f>
        <v>1878431.0344827587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14</v>
      </c>
      <c r="I8" s="135">
        <v>1400</v>
      </c>
      <c r="J8" s="20">
        <f t="shared" si="0"/>
        <v>1700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152</v>
      </c>
      <c r="G9" s="135">
        <v>15200</v>
      </c>
      <c r="H9" s="134">
        <v>864</v>
      </c>
      <c r="I9" s="135">
        <v>86400</v>
      </c>
      <c r="J9" s="20">
        <f t="shared" si="0"/>
        <v>101600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16567</v>
      </c>
      <c r="G10" s="135">
        <v>3319400</v>
      </c>
      <c r="H10" s="136">
        <v>241415</v>
      </c>
      <c r="I10" s="135">
        <v>48349600</v>
      </c>
      <c r="J10" s="20">
        <f t="shared" si="0"/>
        <v>51669000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111</v>
      </c>
      <c r="G11" s="135">
        <v>11100</v>
      </c>
      <c r="H11" s="136">
        <v>514</v>
      </c>
      <c r="I11" s="135">
        <v>51400</v>
      </c>
      <c r="J11" s="20">
        <f t="shared" si="0"/>
        <v>62500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5</v>
      </c>
      <c r="G12" s="135">
        <v>600</v>
      </c>
      <c r="H12" s="138">
        <v>64</v>
      </c>
      <c r="I12" s="135">
        <v>10500</v>
      </c>
      <c r="J12" s="20">
        <f t="shared" si="0"/>
        <v>11100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140</v>
      </c>
      <c r="G13" s="135">
        <v>28000</v>
      </c>
      <c r="H13" s="136">
        <v>1507</v>
      </c>
      <c r="I13" s="135">
        <v>301400</v>
      </c>
      <c r="J13" s="20">
        <f t="shared" si="0"/>
        <v>329400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3</v>
      </c>
      <c r="I14" s="135">
        <v>300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381</v>
      </c>
      <c r="I15" s="135">
        <v>38100</v>
      </c>
      <c r="J15" s="20">
        <f t="shared" si="0"/>
        <v>41400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278</v>
      </c>
      <c r="G16" s="135">
        <v>33300</v>
      </c>
      <c r="H16" s="139">
        <v>8979</v>
      </c>
      <c r="I16" s="135">
        <v>1371000</v>
      </c>
      <c r="J16" s="20">
        <f t="shared" si="0"/>
        <v>1404300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53</v>
      </c>
      <c r="G18" s="135">
        <v>5300</v>
      </c>
      <c r="H18" s="136">
        <v>38</v>
      </c>
      <c r="I18" s="135">
        <v>3800</v>
      </c>
      <c r="J18" s="20">
        <f t="shared" si="0"/>
        <v>9100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12</v>
      </c>
      <c r="I19" s="135">
        <v>2400</v>
      </c>
      <c r="J19" s="20">
        <f t="shared" si="0"/>
        <v>2800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3</v>
      </c>
      <c r="G21" s="135">
        <v>300</v>
      </c>
      <c r="H21" s="136">
        <v>16</v>
      </c>
      <c r="I21" s="135">
        <v>1600</v>
      </c>
      <c r="J21" s="20">
        <f t="shared" si="0"/>
        <v>1900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45</v>
      </c>
      <c r="I22" s="135">
        <v>4500</v>
      </c>
      <c r="J22" s="20">
        <f t="shared" si="0"/>
        <v>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100</v>
      </c>
      <c r="F23" s="136">
        <v>0</v>
      </c>
      <c r="G23" s="135">
        <v>0</v>
      </c>
      <c r="H23" s="136">
        <v>75</v>
      </c>
      <c r="I23" s="135">
        <v>15000</v>
      </c>
      <c r="J23" s="20">
        <f t="shared" si="0"/>
        <v>15000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7</v>
      </c>
      <c r="G24" s="135">
        <v>700</v>
      </c>
      <c r="H24" s="136">
        <v>12</v>
      </c>
      <c r="I24" s="135">
        <v>1200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10</v>
      </c>
      <c r="I25" s="135">
        <v>1000</v>
      </c>
      <c r="J25" s="20">
        <f t="shared" si="0"/>
        <v>1000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3</v>
      </c>
      <c r="G26" s="135">
        <v>300</v>
      </c>
      <c r="H26" s="136">
        <v>45</v>
      </c>
      <c r="I26" s="135">
        <v>4500</v>
      </c>
      <c r="J26" s="20">
        <f t="shared" si="0"/>
        <v>4800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37</v>
      </c>
      <c r="G29" s="145">
        <v>7400</v>
      </c>
      <c r="H29" s="136">
        <v>507</v>
      </c>
      <c r="I29" s="145">
        <v>101400</v>
      </c>
      <c r="J29" s="20">
        <f t="shared" si="0"/>
        <v>108800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111</v>
      </c>
      <c r="G31" s="145">
        <v>11100</v>
      </c>
      <c r="H31" s="136">
        <v>809</v>
      </c>
      <c r="I31" s="145">
        <v>80900</v>
      </c>
      <c r="J31" s="20">
        <f t="shared" si="0"/>
        <v>92000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11</v>
      </c>
      <c r="G32" s="145">
        <v>2200</v>
      </c>
      <c r="H32" s="136">
        <v>143</v>
      </c>
      <c r="I32" s="145">
        <v>28600</v>
      </c>
      <c r="J32" s="20">
        <f t="shared" si="0"/>
        <v>30800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 t="shared" si="0"/>
        <v>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3</v>
      </c>
      <c r="G35" s="145">
        <v>600</v>
      </c>
      <c r="H35" s="136">
        <v>12</v>
      </c>
      <c r="I35" s="145">
        <v>2400</v>
      </c>
      <c r="J35" s="20">
        <v>3000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2</v>
      </c>
      <c r="G36" s="145">
        <v>400</v>
      </c>
      <c r="H36" s="136">
        <v>31</v>
      </c>
      <c r="I36" s="145">
        <v>6200</v>
      </c>
      <c r="J36" s="20">
        <v>6600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24</v>
      </c>
      <c r="G41" s="70">
        <f>SUM(F41*E41)</f>
        <v>600</v>
      </c>
      <c r="H41" s="68">
        <v>100</v>
      </c>
      <c r="I41" s="25">
        <v>6</v>
      </c>
      <c r="J41" s="71">
        <f>SUM(I41*H41)</f>
        <v>600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141</v>
      </c>
      <c r="G42" s="70">
        <f>SUM(F42*E42)</f>
        <v>7050</v>
      </c>
      <c r="H42" s="39">
        <v>50</v>
      </c>
      <c r="I42" s="75">
        <v>30</v>
      </c>
      <c r="J42" s="70">
        <f>SUM(I42*H42)</f>
        <v>1500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39" sqref="L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3528</v>
      </c>
      <c r="I7" s="135">
        <v>352800</v>
      </c>
      <c r="J7" s="20">
        <f t="shared" ref="J7:J35" si="0">SUM(G7+I7)</f>
        <v>568700</v>
      </c>
      <c r="K7" s="21">
        <f>SUM(J7:J35)/29</f>
        <v>1255562.0689655172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12</v>
      </c>
      <c r="I8" s="135">
        <v>1200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66</v>
      </c>
      <c r="I9" s="135">
        <v>6600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8975</v>
      </c>
      <c r="G10" s="135">
        <v>1801600</v>
      </c>
      <c r="H10" s="136">
        <v>157392</v>
      </c>
      <c r="I10" s="135">
        <v>31541400</v>
      </c>
      <c r="J10" s="20">
        <f t="shared" si="0"/>
        <v>33343000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114</v>
      </c>
      <c r="G11" s="135">
        <v>11400</v>
      </c>
      <c r="H11" s="136">
        <v>810</v>
      </c>
      <c r="I11" s="135">
        <v>81000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</v>
      </c>
      <c r="G12" s="135">
        <v>400</v>
      </c>
      <c r="H12" s="138">
        <v>128</v>
      </c>
      <c r="I12" s="135">
        <v>18700</v>
      </c>
      <c r="J12" s="20">
        <f t="shared" si="0"/>
        <v>19100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1516</v>
      </c>
      <c r="I13" s="135">
        <v>303200</v>
      </c>
      <c r="J13" s="20">
        <f t="shared" si="0"/>
        <v>333600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2</v>
      </c>
      <c r="I14" s="135">
        <v>200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40</v>
      </c>
      <c r="G15" s="135">
        <v>4000</v>
      </c>
      <c r="H15" s="136">
        <v>342</v>
      </c>
      <c r="I15" s="135">
        <v>34200</v>
      </c>
      <c r="J15" s="20">
        <f t="shared" si="0"/>
        <v>38200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277</v>
      </c>
      <c r="G16" s="135">
        <v>33600</v>
      </c>
      <c r="H16" s="139">
        <v>8900</v>
      </c>
      <c r="I16" s="135">
        <v>1365100</v>
      </c>
      <c r="J16" s="20">
        <f t="shared" si="0"/>
        <v>1398700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14</v>
      </c>
      <c r="I17" s="135">
        <v>1400</v>
      </c>
      <c r="J17" s="20">
        <f t="shared" si="0"/>
        <v>1400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34</v>
      </c>
      <c r="G18" s="135">
        <v>3400</v>
      </c>
      <c r="H18" s="136">
        <v>38</v>
      </c>
      <c r="I18" s="135">
        <v>3800</v>
      </c>
      <c r="J18" s="20">
        <f t="shared" si="0"/>
        <v>7200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40</v>
      </c>
      <c r="G19" s="135">
        <v>8000</v>
      </c>
      <c r="H19" s="134">
        <v>117</v>
      </c>
      <c r="I19" s="135">
        <v>23400</v>
      </c>
      <c r="J19" s="20">
        <f t="shared" si="0"/>
        <v>31400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13</v>
      </c>
      <c r="I21" s="135">
        <v>1300</v>
      </c>
      <c r="J21" s="20">
        <f t="shared" si="0"/>
        <v>1500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17</v>
      </c>
      <c r="I22" s="135">
        <v>1700</v>
      </c>
      <c r="J22" s="20">
        <f t="shared" si="0"/>
        <v>1700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214</v>
      </c>
      <c r="I23" s="135">
        <v>42800</v>
      </c>
      <c r="J23" s="20">
        <f t="shared" si="0"/>
        <v>43000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9</v>
      </c>
      <c r="G24" s="135">
        <v>900</v>
      </c>
      <c r="H24" s="136">
        <v>35</v>
      </c>
      <c r="I24" s="135">
        <v>3500</v>
      </c>
      <c r="J24" s="20">
        <f t="shared" si="0"/>
        <v>4400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4</v>
      </c>
      <c r="G26" s="135">
        <v>400</v>
      </c>
      <c r="H26" s="136">
        <v>48</v>
      </c>
      <c r="I26" s="135">
        <v>4800</v>
      </c>
      <c r="J26" s="20">
        <f t="shared" si="0"/>
        <v>5200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19</v>
      </c>
      <c r="I27" s="135">
        <v>3800</v>
      </c>
      <c r="J27" s="20">
        <f t="shared" si="0"/>
        <v>4200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43</v>
      </c>
      <c r="G28" s="145">
        <v>8600</v>
      </c>
      <c r="H28" s="136">
        <v>730</v>
      </c>
      <c r="I28" s="145">
        <v>146000</v>
      </c>
      <c r="J28" s="20">
        <f t="shared" si="0"/>
        <v>154600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200</v>
      </c>
      <c r="G30" s="145">
        <v>20000</v>
      </c>
      <c r="H30" s="136">
        <v>1201</v>
      </c>
      <c r="I30" s="145">
        <v>120100</v>
      </c>
      <c r="J30" s="20">
        <f t="shared" si="0"/>
        <v>140100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113</v>
      </c>
      <c r="I31" s="145">
        <v>22600</v>
      </c>
      <c r="J31" s="20">
        <f t="shared" si="0"/>
        <v>26200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1</v>
      </c>
      <c r="G33" s="145">
        <v>200</v>
      </c>
      <c r="H33" s="136">
        <v>11</v>
      </c>
      <c r="I33" s="145">
        <v>2200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6</v>
      </c>
      <c r="G34" s="145">
        <v>600</v>
      </c>
      <c r="H34" s="136">
        <v>105</v>
      </c>
      <c r="I34" s="145">
        <v>10500</v>
      </c>
      <c r="J34" s="20">
        <f t="shared" si="0"/>
        <v>11100</v>
      </c>
      <c r="K34" s="146"/>
      <c r="M34" s="60"/>
    </row>
    <row r="35" ht="23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48</v>
      </c>
      <c r="G35" s="145">
        <v>9600</v>
      </c>
      <c r="H35" s="136">
        <v>793</v>
      </c>
      <c r="I35" s="145">
        <v>158600</v>
      </c>
      <c r="J35" s="20">
        <f t="shared" si="0"/>
        <v>168200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17</v>
      </c>
      <c r="J40" s="71">
        <f>SUM(I40*H40)</f>
        <v>1700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140</v>
      </c>
      <c r="G41" s="70">
        <f>SUM(F41*E41)</f>
        <v>7000</v>
      </c>
      <c r="H41" s="39">
        <v>50</v>
      </c>
      <c r="I41" s="75">
        <v>27</v>
      </c>
      <c r="J41" s="70">
        <f>SUM(I41*H41)</f>
        <v>1350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C38" sqref="C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3612</v>
      </c>
      <c r="I7" s="135">
        <v>361200</v>
      </c>
      <c r="J7" s="20">
        <f>SUM(G7+I7)</f>
        <v>588700</v>
      </c>
      <c r="K7" s="21">
        <f>SUM(J7:J36)/29</f>
        <v>1709068.9655172413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16</v>
      </c>
      <c r="I8" s="135">
        <v>1600</v>
      </c>
      <c r="J8" s="20">
        <f t="shared" ref="J8:J36" si="0">SUM(G8+I8)</f>
        <v>2400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37</v>
      </c>
      <c r="G9" s="135">
        <v>3700</v>
      </c>
      <c r="H9" s="134">
        <v>53</v>
      </c>
      <c r="I9" s="135">
        <v>5300</v>
      </c>
      <c r="J9" s="20">
        <f t="shared" si="0"/>
        <v>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15295</v>
      </c>
      <c r="G10" s="135">
        <v>3071000</v>
      </c>
      <c r="H10" s="136">
        <v>217429</v>
      </c>
      <c r="I10" s="135">
        <v>43538000</v>
      </c>
      <c r="J10" s="20">
        <f t="shared" si="0"/>
        <v>46609000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188</v>
      </c>
      <c r="G11" s="135">
        <v>18800</v>
      </c>
      <c r="H11" s="136">
        <v>1426</v>
      </c>
      <c r="I11" s="135">
        <v>142600</v>
      </c>
      <c r="J11" s="20">
        <f t="shared" si="0"/>
        <v>161400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14</v>
      </c>
      <c r="G12" s="135">
        <v>1400</v>
      </c>
      <c r="H12" s="138">
        <v>196</v>
      </c>
      <c r="I12" s="135">
        <v>25700</v>
      </c>
      <c r="J12" s="20">
        <f t="shared" si="0"/>
        <v>27100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127</v>
      </c>
      <c r="G13" s="135">
        <v>25400</v>
      </c>
      <c r="H13" s="136">
        <v>1703</v>
      </c>
      <c r="I13" s="135">
        <v>340600</v>
      </c>
      <c r="J13" s="20">
        <f t="shared" si="0"/>
        <v>366000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4</v>
      </c>
      <c r="I14" s="135">
        <v>400</v>
      </c>
      <c r="J14" s="20">
        <f t="shared" si="0"/>
        <v>500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21</v>
      </c>
      <c r="G15" s="135">
        <v>2100</v>
      </c>
      <c r="H15" s="136">
        <v>230</v>
      </c>
      <c r="I15" s="135">
        <v>23000</v>
      </c>
      <c r="J15" s="20">
        <f t="shared" si="0"/>
        <v>25100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34400</v>
      </c>
      <c r="H16" s="139">
        <v>8712</v>
      </c>
      <c r="I16" s="135">
        <v>1345300</v>
      </c>
      <c r="J16" s="20">
        <f t="shared" si="0"/>
        <v>1379700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5</v>
      </c>
      <c r="I17" s="135">
        <v>500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54</v>
      </c>
      <c r="G18" s="135">
        <v>5400</v>
      </c>
      <c r="H18" s="136">
        <v>50</v>
      </c>
      <c r="I18" s="135">
        <v>5000</v>
      </c>
      <c r="J18" s="20">
        <f t="shared" si="0"/>
        <v>10400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</v>
      </c>
      <c r="G19" s="135">
        <v>200</v>
      </c>
      <c r="H19" s="134">
        <v>10</v>
      </c>
      <c r="I19" s="135">
        <v>2000</v>
      </c>
      <c r="J19" s="20">
        <f t="shared" si="0"/>
        <v>2200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22</v>
      </c>
      <c r="I21" s="135">
        <v>2200</v>
      </c>
      <c r="J21" s="20">
        <f t="shared" si="0"/>
        <v>2400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9</v>
      </c>
      <c r="I22" s="135">
        <v>900</v>
      </c>
      <c r="J22" s="20">
        <f t="shared" si="0"/>
        <v>1100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4</v>
      </c>
      <c r="I23" s="135">
        <v>800</v>
      </c>
      <c r="J23" s="20">
        <f t="shared" si="0"/>
        <v>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5</v>
      </c>
      <c r="G24" s="135">
        <v>500</v>
      </c>
      <c r="H24" s="136">
        <v>33</v>
      </c>
      <c r="I24" s="135">
        <v>3300</v>
      </c>
      <c r="J24" s="20">
        <f t="shared" si="0"/>
        <v>3800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53</v>
      </c>
      <c r="I26" s="135">
        <v>5300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11</v>
      </c>
      <c r="I27" s="135">
        <v>2200</v>
      </c>
      <c r="J27" s="20">
        <f t="shared" si="0"/>
        <v>2600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86</v>
      </c>
      <c r="G28" s="145">
        <v>17200</v>
      </c>
      <c r="H28" s="136">
        <v>966</v>
      </c>
      <c r="I28" s="145">
        <v>193200</v>
      </c>
      <c r="J28" s="20">
        <f t="shared" si="0"/>
        <v>210400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51</v>
      </c>
      <c r="G30" s="145">
        <v>5100</v>
      </c>
      <c r="H30" s="136">
        <v>263</v>
      </c>
      <c r="I30" s="145">
        <v>26300</v>
      </c>
      <c r="J30" s="20">
        <f t="shared" si="0"/>
        <v>31400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141</v>
      </c>
      <c r="I31" s="145">
        <v>28200</v>
      </c>
      <c r="J31" s="20">
        <f t="shared" si="0"/>
        <v>31800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0</v>
      </c>
      <c r="G33" s="145">
        <v>0</v>
      </c>
      <c r="H33" s="136">
        <v>3</v>
      </c>
      <c r="I33" s="145">
        <v>600</v>
      </c>
      <c r="J33" s="20">
        <f t="shared" si="0"/>
        <v>600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3</v>
      </c>
      <c r="G34" s="145">
        <v>300</v>
      </c>
      <c r="H34" s="136">
        <v>77</v>
      </c>
      <c r="I34" s="145">
        <v>7700</v>
      </c>
      <c r="J34" s="20">
        <f t="shared" si="0"/>
        <v>8000</v>
      </c>
      <c r="K34" s="146"/>
      <c r="M34" s="60"/>
    </row>
    <row r="35" ht="32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6</v>
      </c>
      <c r="G35" s="145">
        <v>1200</v>
      </c>
      <c r="H35" s="136">
        <v>152</v>
      </c>
      <c r="I35" s="145">
        <v>30400</v>
      </c>
      <c r="J35" s="20">
        <f t="shared" ref="J35" si="1">SUM(G35+I35)</f>
        <v>31600</v>
      </c>
      <c r="K35" s="146"/>
      <c r="M35" s="60"/>
    </row>
    <row r="36" ht="23.25" customHeight="1" spans="1:13" x14ac:dyDescent="0.25">
      <c r="A36" s="49">
        <v>30</v>
      </c>
      <c r="B36" s="113" t="s">
        <v>206</v>
      </c>
      <c r="C36" s="36" t="s">
        <v>207</v>
      </c>
      <c r="D36" s="137">
        <v>3800</v>
      </c>
      <c r="E36" s="154">
        <v>200</v>
      </c>
      <c r="F36" s="136">
        <v>17</v>
      </c>
      <c r="G36" s="145">
        <v>3400</v>
      </c>
      <c r="H36" s="136">
        <v>232</v>
      </c>
      <c r="I36" s="145">
        <v>46400</v>
      </c>
      <c r="J36" s="20">
        <f t="shared" si="0"/>
        <v>49800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29</v>
      </c>
      <c r="G41" s="70">
        <f>SUM(F41*E41)</f>
        <v>725</v>
      </c>
      <c r="H41" s="68">
        <v>100</v>
      </c>
      <c r="I41" s="25">
        <v>4</v>
      </c>
      <c r="J41" s="71">
        <f>SUM(I41*H41)</f>
        <v>400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161</v>
      </c>
      <c r="G42" s="70">
        <f>SUM(F42*E42)</f>
        <v>8050</v>
      </c>
      <c r="H42" s="39">
        <v>50</v>
      </c>
      <c r="I42" s="75">
        <v>26</v>
      </c>
      <c r="J42" s="70">
        <f>SUM(I42*H42)</f>
        <v>1300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23" sqref="D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2283</v>
      </c>
      <c r="G7" s="135">
        <v>228300</v>
      </c>
      <c r="H7" s="134">
        <v>3669</v>
      </c>
      <c r="I7" s="135">
        <v>366900</v>
      </c>
      <c r="J7" s="20">
        <f>SUM(G7+I7)</f>
        <v>595200</v>
      </c>
      <c r="K7" s="21">
        <f>SUM(J7:J34)/28</f>
        <v>2269600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4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62</v>
      </c>
      <c r="I9" s="135">
        <v>6200</v>
      </c>
      <c r="J9" s="20">
        <f t="shared" si="0"/>
        <v>10200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19634</v>
      </c>
      <c r="G10" s="135">
        <v>3938800</v>
      </c>
      <c r="H10" s="136">
        <v>283656</v>
      </c>
      <c r="I10" s="135">
        <v>56821800</v>
      </c>
      <c r="J10" s="20">
        <f t="shared" si="0"/>
        <v>60760600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108</v>
      </c>
      <c r="G11" s="135">
        <v>10800</v>
      </c>
      <c r="H11" s="136">
        <v>783</v>
      </c>
      <c r="I11" s="135">
        <v>78300</v>
      </c>
      <c r="J11" s="20">
        <f t="shared" si="0"/>
        <v>89100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91</v>
      </c>
      <c r="I12" s="135">
        <v>15200</v>
      </c>
      <c r="J12" s="20">
        <f t="shared" si="0"/>
        <v>16200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109</v>
      </c>
      <c r="G13" s="135">
        <v>21800</v>
      </c>
      <c r="H13" s="136">
        <v>1004</v>
      </c>
      <c r="I13" s="135">
        <v>200800</v>
      </c>
      <c r="J13" s="20">
        <f t="shared" si="0"/>
        <v>222600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2</v>
      </c>
      <c r="I14" s="135">
        <v>200</v>
      </c>
      <c r="J14" s="20">
        <f t="shared" si="0"/>
        <v>200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241</v>
      </c>
      <c r="I15" s="135">
        <v>24100</v>
      </c>
      <c r="J15" s="20">
        <f t="shared" si="0"/>
        <v>26800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34200</v>
      </c>
      <c r="H16" s="139">
        <v>8590</v>
      </c>
      <c r="I16" s="135">
        <v>1327500</v>
      </c>
      <c r="J16" s="20">
        <f t="shared" si="0"/>
        <v>1361700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37</v>
      </c>
      <c r="G18" s="135">
        <v>3700</v>
      </c>
      <c r="H18" s="136">
        <v>45</v>
      </c>
      <c r="I18" s="135">
        <v>4500</v>
      </c>
      <c r="J18" s="20">
        <f t="shared" si="0"/>
        <v>8200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58</v>
      </c>
      <c r="I19" s="135">
        <v>11600</v>
      </c>
      <c r="J19" s="20">
        <f t="shared" si="0"/>
        <v>12000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5</v>
      </c>
      <c r="G21" s="135">
        <v>500</v>
      </c>
      <c r="H21" s="136">
        <v>20</v>
      </c>
      <c r="I21" s="135">
        <v>2000</v>
      </c>
      <c r="J21" s="20">
        <f t="shared" si="0"/>
        <v>2500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20</v>
      </c>
      <c r="I22" s="135">
        <v>2000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3</v>
      </c>
      <c r="I23" s="135">
        <v>600</v>
      </c>
      <c r="J23" s="20">
        <f t="shared" si="0"/>
        <v>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8</v>
      </c>
      <c r="G24" s="135">
        <v>800</v>
      </c>
      <c r="H24" s="136">
        <v>21</v>
      </c>
      <c r="I24" s="135">
        <v>2100</v>
      </c>
      <c r="J24" s="20">
        <f t="shared" si="0"/>
        <v>2900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8</v>
      </c>
      <c r="I25" s="135">
        <v>800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31</v>
      </c>
      <c r="I26" s="135">
        <v>3100</v>
      </c>
      <c r="J26" s="20">
        <f t="shared" si="0"/>
        <v>3300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</v>
      </c>
      <c r="I27" s="135">
        <v>200</v>
      </c>
      <c r="J27" s="20">
        <f t="shared" si="0"/>
        <v>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50</v>
      </c>
      <c r="G28" s="145">
        <v>10000</v>
      </c>
      <c r="H28" s="136">
        <v>652</v>
      </c>
      <c r="I28" s="145">
        <v>130400</v>
      </c>
      <c r="J28" s="20">
        <f t="shared" si="0"/>
        <v>140400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55</v>
      </c>
      <c r="G29" s="145">
        <v>5500</v>
      </c>
      <c r="H29" s="136">
        <v>347</v>
      </c>
      <c r="I29" s="145">
        <v>34700</v>
      </c>
      <c r="J29" s="20">
        <f t="shared" si="0"/>
        <v>40200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17</v>
      </c>
      <c r="G30" s="145">
        <v>3400</v>
      </c>
      <c r="H30" s="136">
        <v>242</v>
      </c>
      <c r="I30" s="145">
        <v>48400</v>
      </c>
      <c r="J30" s="20">
        <f t="shared" si="0"/>
        <v>51800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2</v>
      </c>
      <c r="I31" s="145">
        <v>400</v>
      </c>
      <c r="J31" s="20">
        <f t="shared" si="0"/>
        <v>400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48</v>
      </c>
      <c r="I32" s="145">
        <v>4800</v>
      </c>
      <c r="J32" s="20">
        <f t="shared" si="0"/>
        <v>4900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89</v>
      </c>
      <c r="I33" s="145">
        <v>17800</v>
      </c>
      <c r="J33" s="20">
        <f t="shared" ref="J33" si="1">SUM(G33+I33)</f>
        <v>18200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64</v>
      </c>
      <c r="G34" s="145">
        <v>12800</v>
      </c>
      <c r="H34" s="136">
        <v>814</v>
      </c>
      <c r="I34" s="145">
        <v>162800</v>
      </c>
      <c r="J34" s="20">
        <f t="shared" si="0"/>
        <v>175600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9</v>
      </c>
      <c r="J39" s="71">
        <f>SUM(I39*H39)</f>
        <v>900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166</v>
      </c>
      <c r="G40" s="70">
        <f>SUM(F40*E40)</f>
        <v>8300</v>
      </c>
      <c r="H40" s="39">
        <v>50</v>
      </c>
      <c r="I40" s="75">
        <v>25</v>
      </c>
      <c r="J40" s="70">
        <f>SUM(I40*H40)</f>
        <v>1250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L10" sqref="L1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2044</v>
      </c>
      <c r="G7" s="135">
        <v>204400</v>
      </c>
      <c r="H7" s="134">
        <v>3226</v>
      </c>
      <c r="I7" s="135">
        <v>322600</v>
      </c>
      <c r="J7" s="20">
        <f>SUM(G7+I7)</f>
        <v>527000</v>
      </c>
      <c r="K7" s="21">
        <f>SUM(J7:J34)/28</f>
        <v>1409767.857142857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ref="J8:J34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35</v>
      </c>
      <c r="G9" s="135">
        <v>3500</v>
      </c>
      <c r="H9" s="134">
        <v>89</v>
      </c>
      <c r="I9" s="135">
        <v>8900</v>
      </c>
      <c r="J9" s="20">
        <f t="shared" si="0"/>
        <v>12400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9603</v>
      </c>
      <c r="G10" s="135">
        <v>1927200</v>
      </c>
      <c r="H10" s="136">
        <v>171887</v>
      </c>
      <c r="I10" s="135">
        <v>34431400</v>
      </c>
      <c r="J10" s="20">
        <f t="shared" si="0"/>
        <v>36358600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113</v>
      </c>
      <c r="G11" s="135">
        <v>11300</v>
      </c>
      <c r="H11" s="136">
        <v>268</v>
      </c>
      <c r="I11" s="135">
        <v>26800</v>
      </c>
      <c r="J11" s="20">
        <f t="shared" si="0"/>
        <v>38100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42</v>
      </c>
      <c r="I12" s="135">
        <v>5700</v>
      </c>
      <c r="J12" s="20">
        <f t="shared" si="0"/>
        <v>6400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135</v>
      </c>
      <c r="G13" s="135">
        <v>27000</v>
      </c>
      <c r="H13" s="136">
        <v>920</v>
      </c>
      <c r="I13" s="135">
        <v>184000</v>
      </c>
      <c r="J13" s="20">
        <f t="shared" si="0"/>
        <v>211000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4</v>
      </c>
      <c r="G14" s="135">
        <v>400</v>
      </c>
      <c r="H14" s="136">
        <v>13</v>
      </c>
      <c r="I14" s="135">
        <v>1300</v>
      </c>
      <c r="J14" s="20">
        <f t="shared" si="0"/>
        <v>1700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305</v>
      </c>
      <c r="I15" s="135">
        <v>30500</v>
      </c>
      <c r="J15" s="20">
        <f t="shared" si="0"/>
        <v>33200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35600</v>
      </c>
      <c r="H16" s="139">
        <v>8584</v>
      </c>
      <c r="I16" s="135">
        <v>1330700</v>
      </c>
      <c r="J16" s="20">
        <f t="shared" si="0"/>
        <v>1366300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7</v>
      </c>
      <c r="I17" s="135">
        <v>700</v>
      </c>
      <c r="J17" s="20">
        <f t="shared" si="0"/>
        <v>700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42</v>
      </c>
      <c r="G18" s="135">
        <v>4200</v>
      </c>
      <c r="H18" s="136">
        <v>39</v>
      </c>
      <c r="I18" s="135">
        <v>3900</v>
      </c>
      <c r="J18" s="20">
        <f t="shared" si="0"/>
        <v>8100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131</v>
      </c>
      <c r="I19" s="135">
        <v>26200</v>
      </c>
      <c r="J19" s="20">
        <f t="shared" si="0"/>
        <v>26800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86" t="s">
        <v>177</v>
      </c>
      <c r="D20" s="31">
        <v>4540</v>
      </c>
      <c r="E20" s="102">
        <v>100</v>
      </c>
      <c r="F20" s="136">
        <v>5</v>
      </c>
      <c r="G20" s="135">
        <v>500</v>
      </c>
      <c r="H20" s="136">
        <v>41</v>
      </c>
      <c r="I20" s="135">
        <v>4100</v>
      </c>
      <c r="J20" s="20">
        <f t="shared" si="0"/>
        <v>4600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8</v>
      </c>
      <c r="G22" s="135">
        <v>800</v>
      </c>
      <c r="H22" s="136">
        <v>138</v>
      </c>
      <c r="I22" s="135">
        <v>13800</v>
      </c>
      <c r="J22" s="20">
        <f t="shared" si="0"/>
        <v>14600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2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15</v>
      </c>
      <c r="I24" s="135">
        <v>1500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19</v>
      </c>
      <c r="I25" s="135">
        <v>1900</v>
      </c>
      <c r="J25" s="20">
        <f t="shared" si="0"/>
        <v>2000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37</v>
      </c>
      <c r="I26" s="135">
        <v>3700</v>
      </c>
      <c r="J26" s="20">
        <f t="shared" si="0"/>
        <v>3800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6</v>
      </c>
      <c r="I27" s="135">
        <v>1200</v>
      </c>
      <c r="J27" s="20">
        <f t="shared" si="0"/>
        <v>1600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130</v>
      </c>
      <c r="G28" s="145">
        <v>26000</v>
      </c>
      <c r="H28" s="136">
        <v>1993</v>
      </c>
      <c r="I28" s="145">
        <v>398600</v>
      </c>
      <c r="J28" s="20">
        <f t="shared" si="0"/>
        <v>424600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86</v>
      </c>
      <c r="G29" s="145">
        <v>8600</v>
      </c>
      <c r="H29" s="136">
        <v>597</v>
      </c>
      <c r="I29" s="145">
        <v>59700</v>
      </c>
      <c r="J29" s="20">
        <f t="shared" si="0"/>
        <v>68300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48</v>
      </c>
      <c r="G30" s="145">
        <v>9600</v>
      </c>
      <c r="H30" s="136">
        <v>792</v>
      </c>
      <c r="I30" s="145">
        <v>158400</v>
      </c>
      <c r="J30" s="20">
        <f t="shared" si="0"/>
        <v>168000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4</v>
      </c>
      <c r="I31" s="145">
        <v>800</v>
      </c>
      <c r="J31" s="20">
        <f t="shared" si="0"/>
        <v>800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0</v>
      </c>
      <c r="G32" s="145">
        <v>0</v>
      </c>
      <c r="H32" s="136">
        <v>63</v>
      </c>
      <c r="I32" s="145">
        <v>6300</v>
      </c>
      <c r="J32" s="20">
        <f t="shared" si="0"/>
        <v>6300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0</v>
      </c>
      <c r="G33" s="145">
        <v>0</v>
      </c>
      <c r="H33" s="136">
        <v>14</v>
      </c>
      <c r="I33" s="145">
        <v>2800</v>
      </c>
      <c r="J33" s="20">
        <f t="shared" ref="J33" si="1">SUM(G33+I33)</f>
        <v>2800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52</v>
      </c>
      <c r="G34" s="145">
        <v>10400</v>
      </c>
      <c r="H34" s="136">
        <v>858</v>
      </c>
      <c r="I34" s="145">
        <v>171600</v>
      </c>
      <c r="J34" s="20">
        <f t="shared" si="0"/>
        <v>182000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115</v>
      </c>
      <c r="G40" s="70">
        <f>SUM(F40*E40)</f>
        <v>5750</v>
      </c>
      <c r="H40" s="39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19" sqref="N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2530</v>
      </c>
      <c r="G7" s="135">
        <v>253000</v>
      </c>
      <c r="H7" s="134">
        <v>4590</v>
      </c>
      <c r="I7" s="135">
        <v>459000</v>
      </c>
      <c r="J7" s="20">
        <f>SUM(G7+I7)</f>
        <v>712000</v>
      </c>
      <c r="K7" s="21">
        <f>SUM(J7:J34)/28</f>
        <v>1876714.2857142857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4</v>
      </c>
      <c r="G8" s="135">
        <v>400</v>
      </c>
      <c r="H8" s="134">
        <v>10</v>
      </c>
      <c r="I8" s="135">
        <v>1000</v>
      </c>
      <c r="J8" s="20">
        <f t="shared" ref="J8:J34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123</v>
      </c>
      <c r="I9" s="135">
        <v>12300</v>
      </c>
      <c r="J9" s="20">
        <f t="shared" si="0"/>
        <v>16300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14006</v>
      </c>
      <c r="G10" s="135">
        <v>2809000</v>
      </c>
      <c r="H10" s="136">
        <v>231769</v>
      </c>
      <c r="I10" s="135">
        <v>46384100</v>
      </c>
      <c r="J10" s="20">
        <f t="shared" si="0"/>
        <v>49193100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106</v>
      </c>
      <c r="G11" s="135">
        <v>10600</v>
      </c>
      <c r="H11" s="136">
        <v>516</v>
      </c>
      <c r="I11" s="135">
        <v>51600</v>
      </c>
      <c r="J11" s="20">
        <f t="shared" si="0"/>
        <v>62200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3</v>
      </c>
      <c r="G12" s="135">
        <v>300</v>
      </c>
      <c r="H12" s="138">
        <v>95</v>
      </c>
      <c r="I12" s="135">
        <v>11100</v>
      </c>
      <c r="J12" s="20">
        <f t="shared" si="0"/>
        <v>11400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225</v>
      </c>
      <c r="G13" s="135">
        <v>45000</v>
      </c>
      <c r="H13" s="136">
        <v>3105</v>
      </c>
      <c r="I13" s="135">
        <v>621000</v>
      </c>
      <c r="J13" s="20">
        <f t="shared" si="0"/>
        <v>666000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4</v>
      </c>
      <c r="I14" s="135">
        <v>400</v>
      </c>
      <c r="J14" s="20">
        <f t="shared" si="0"/>
        <v>400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15</v>
      </c>
      <c r="G15" s="135">
        <v>1500</v>
      </c>
      <c r="H15" s="136">
        <v>188</v>
      </c>
      <c r="I15" s="135">
        <v>18800</v>
      </c>
      <c r="J15" s="20">
        <f t="shared" si="0"/>
        <v>20300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255</v>
      </c>
      <c r="G16" s="135">
        <v>31800</v>
      </c>
      <c r="H16" s="139">
        <v>8457</v>
      </c>
      <c r="I16" s="135">
        <v>1311600</v>
      </c>
      <c r="J16" s="20">
        <f t="shared" si="0"/>
        <v>1343400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6</v>
      </c>
      <c r="I17" s="135">
        <v>600</v>
      </c>
      <c r="J17" s="20">
        <f t="shared" si="0"/>
        <v>600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80</v>
      </c>
      <c r="G18" s="135">
        <v>8000</v>
      </c>
      <c r="H18" s="136">
        <v>27</v>
      </c>
      <c r="I18" s="135">
        <v>2700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9</v>
      </c>
      <c r="G19" s="135">
        <v>1800</v>
      </c>
      <c r="H19" s="134">
        <v>319</v>
      </c>
      <c r="I19" s="135">
        <v>63800</v>
      </c>
      <c r="J19" s="20">
        <f t="shared" si="0"/>
        <v>65600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12</v>
      </c>
      <c r="G20" s="135">
        <v>1200</v>
      </c>
      <c r="H20" s="136">
        <v>133</v>
      </c>
      <c r="I20" s="135">
        <v>13300</v>
      </c>
      <c r="J20" s="20">
        <f t="shared" si="0"/>
        <v>14500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16</v>
      </c>
      <c r="G22" s="135">
        <v>1600</v>
      </c>
      <c r="H22" s="136">
        <v>168</v>
      </c>
      <c r="I22" s="135">
        <v>16800</v>
      </c>
      <c r="J22" s="20">
        <f t="shared" si="0"/>
        <v>18400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1</v>
      </c>
      <c r="I23" s="135">
        <v>200</v>
      </c>
      <c r="J23" s="20">
        <f t="shared" si="0"/>
        <v>200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18</v>
      </c>
      <c r="I24" s="135">
        <v>1800</v>
      </c>
      <c r="J24" s="20">
        <f t="shared" si="0"/>
        <v>2200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47</v>
      </c>
      <c r="I26" s="135">
        <v>4700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34</v>
      </c>
      <c r="G28" s="145">
        <v>6800</v>
      </c>
      <c r="H28" s="136">
        <v>488</v>
      </c>
      <c r="I28" s="145">
        <v>97600</v>
      </c>
      <c r="J28" s="20">
        <f t="shared" si="0"/>
        <v>104400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95</v>
      </c>
      <c r="G29" s="145">
        <v>9500</v>
      </c>
      <c r="H29" s="136">
        <v>861</v>
      </c>
      <c r="I29" s="145">
        <v>86100</v>
      </c>
      <c r="J29" s="20">
        <f t="shared" si="0"/>
        <v>95600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14</v>
      </c>
      <c r="G30" s="145">
        <v>2800</v>
      </c>
      <c r="H30" s="136">
        <v>129</v>
      </c>
      <c r="I30" s="145">
        <v>25800</v>
      </c>
      <c r="J30" s="20">
        <f t="shared" si="0"/>
        <v>28600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9</v>
      </c>
      <c r="G32" s="145">
        <v>900</v>
      </c>
      <c r="H32" s="136">
        <v>135</v>
      </c>
      <c r="I32" s="145">
        <v>13500</v>
      </c>
      <c r="J32" s="20">
        <f t="shared" si="0"/>
        <v>14400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4</v>
      </c>
      <c r="G33" s="145">
        <v>800</v>
      </c>
      <c r="H33" s="136">
        <v>261</v>
      </c>
      <c r="I33" s="145">
        <v>52200</v>
      </c>
      <c r="J33" s="20">
        <f t="shared" ref="J33" si="1">SUM(G33+I33)</f>
        <v>53000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21</v>
      </c>
      <c r="G34" s="145">
        <v>4200</v>
      </c>
      <c r="H34" s="136">
        <v>511</v>
      </c>
      <c r="I34" s="145">
        <v>102200</v>
      </c>
      <c r="J34" s="20">
        <f t="shared" si="0"/>
        <v>106400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25</v>
      </c>
      <c r="G39" s="70">
        <f>SUM(F39*E39)</f>
        <v>625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134</v>
      </c>
      <c r="G40" s="70">
        <f>SUM(F40*E40)</f>
        <v>6700</v>
      </c>
      <c r="H40" s="39">
        <v>50</v>
      </c>
      <c r="I40" s="75">
        <v>19</v>
      </c>
      <c r="J40" s="70">
        <f>SUM(I40*H40)</f>
        <v>950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M8" sqref="M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2229</v>
      </c>
      <c r="G7" s="135">
        <v>222900</v>
      </c>
      <c r="H7" s="134">
        <v>4076</v>
      </c>
      <c r="I7" s="135">
        <v>407600</v>
      </c>
      <c r="J7" s="20">
        <f>SUM(G7+I7)</f>
        <v>630500</v>
      </c>
      <c r="K7" s="21">
        <f>SUM(J7:J34)/28</f>
        <v>3103553.5714285714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17</v>
      </c>
      <c r="I8" s="135">
        <v>1700</v>
      </c>
      <c r="J8" s="20">
        <f t="shared" ref="J8:J34" si="0">SUM(G8+I8)</f>
        <v>2200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75</v>
      </c>
      <c r="I9" s="135">
        <v>7500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25591</v>
      </c>
      <c r="G10" s="135">
        <v>5124800</v>
      </c>
      <c r="H10" s="136">
        <v>393832</v>
      </c>
      <c r="I10" s="135">
        <v>78830600</v>
      </c>
      <c r="J10" s="20">
        <f t="shared" si="0"/>
        <v>83955400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112</v>
      </c>
      <c r="G11" s="135">
        <v>11200</v>
      </c>
      <c r="H11" s="136">
        <v>443</v>
      </c>
      <c r="I11" s="135">
        <v>44300</v>
      </c>
      <c r="J11" s="20">
        <f t="shared" si="0"/>
        <v>55500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37</v>
      </c>
      <c r="I12" s="135">
        <v>5200</v>
      </c>
      <c r="J12" s="20">
        <f t="shared" si="0"/>
        <v>5900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160</v>
      </c>
      <c r="G13" s="135">
        <v>32000</v>
      </c>
      <c r="H13" s="136">
        <v>1402</v>
      </c>
      <c r="I13" s="135">
        <v>280400</v>
      </c>
      <c r="J13" s="20">
        <f t="shared" si="0"/>
        <v>312400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39</v>
      </c>
      <c r="G15" s="135">
        <v>3900</v>
      </c>
      <c r="H15" s="136">
        <v>335</v>
      </c>
      <c r="I15" s="135">
        <v>33500</v>
      </c>
      <c r="J15" s="20">
        <f t="shared" si="0"/>
        <v>37400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242</v>
      </c>
      <c r="G16" s="135">
        <v>31400</v>
      </c>
      <c r="H16" s="139">
        <v>8379</v>
      </c>
      <c r="I16" s="135">
        <v>1304000</v>
      </c>
      <c r="J16" s="20">
        <f t="shared" si="0"/>
        <v>1335400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70</v>
      </c>
      <c r="G18" s="135">
        <v>7000</v>
      </c>
      <c r="H18" s="136">
        <v>37</v>
      </c>
      <c r="I18" s="135">
        <v>3700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5</v>
      </c>
      <c r="G19" s="135">
        <v>1000</v>
      </c>
      <c r="H19" s="134">
        <v>146</v>
      </c>
      <c r="I19" s="135">
        <v>29200</v>
      </c>
      <c r="J19" s="20">
        <f t="shared" si="0"/>
        <v>30200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5</v>
      </c>
      <c r="G20" s="135">
        <v>500</v>
      </c>
      <c r="H20" s="136">
        <v>14</v>
      </c>
      <c r="I20" s="135">
        <v>1400</v>
      </c>
      <c r="J20" s="20">
        <f t="shared" si="0"/>
        <v>1900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21</v>
      </c>
      <c r="I22" s="135">
        <v>2100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28</v>
      </c>
      <c r="I23" s="135">
        <v>5600</v>
      </c>
      <c r="J23" s="20">
        <f t="shared" si="0"/>
        <v>5800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14</v>
      </c>
      <c r="I24" s="135">
        <v>1400</v>
      </c>
      <c r="J24" s="20">
        <f t="shared" si="0"/>
        <v>1800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10</v>
      </c>
      <c r="G26" s="135">
        <v>1000</v>
      </c>
      <c r="H26" s="136">
        <v>57</v>
      </c>
      <c r="I26" s="135">
        <v>5700</v>
      </c>
      <c r="J26" s="20">
        <f t="shared" si="0"/>
        <v>6700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6</v>
      </c>
      <c r="G27" s="135">
        <v>1200</v>
      </c>
      <c r="H27" s="134">
        <v>49</v>
      </c>
      <c r="I27" s="135">
        <v>9800</v>
      </c>
      <c r="J27" s="20">
        <f t="shared" si="0"/>
        <v>11000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71</v>
      </c>
      <c r="G28" s="145">
        <v>14200</v>
      </c>
      <c r="H28" s="136">
        <v>1051</v>
      </c>
      <c r="I28" s="145">
        <v>210200</v>
      </c>
      <c r="J28" s="20">
        <f t="shared" si="0"/>
        <v>224400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51</v>
      </c>
      <c r="G29" s="145">
        <v>5100</v>
      </c>
      <c r="H29" s="136">
        <v>269</v>
      </c>
      <c r="I29" s="145">
        <v>26900</v>
      </c>
      <c r="J29" s="20">
        <f t="shared" si="0"/>
        <v>32000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11</v>
      </c>
      <c r="G30" s="145">
        <v>2200</v>
      </c>
      <c r="H30" s="136">
        <v>178</v>
      </c>
      <c r="I30" s="145">
        <v>35600</v>
      </c>
      <c r="J30" s="20">
        <f t="shared" si="0"/>
        <v>37800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94</v>
      </c>
      <c r="I32" s="145">
        <v>9400</v>
      </c>
      <c r="J32" s="20">
        <f t="shared" si="0"/>
        <v>9500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35</v>
      </c>
      <c r="I33" s="145">
        <v>7000</v>
      </c>
      <c r="J33" s="20">
        <f t="shared" ref="J33" si="1">SUM(G33+I33)</f>
        <v>7400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65</v>
      </c>
      <c r="G34" s="145">
        <v>13000</v>
      </c>
      <c r="H34" s="136">
        <v>787</v>
      </c>
      <c r="I34" s="145">
        <v>157400</v>
      </c>
      <c r="J34" s="20">
        <f t="shared" si="0"/>
        <v>170400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112</v>
      </c>
      <c r="G40" s="70">
        <f>SUM(F40*E40)</f>
        <v>5600</v>
      </c>
      <c r="H40" s="39">
        <v>50</v>
      </c>
      <c r="I40" s="75">
        <v>20</v>
      </c>
      <c r="J40" s="70">
        <f>SUM(I40*H40)</f>
        <v>1000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46" sqref="N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2968</v>
      </c>
      <c r="G7" s="135">
        <v>296800</v>
      </c>
      <c r="H7" s="134">
        <v>3888</v>
      </c>
      <c r="I7" s="135">
        <v>388800</v>
      </c>
      <c r="J7" s="20">
        <f>SUM(G7+I7)</f>
        <v>685600</v>
      </c>
      <c r="K7" s="21">
        <f>SUM(J7:J34)/28</f>
        <v>1332571.4285714286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32</v>
      </c>
      <c r="I8" s="135">
        <v>3200</v>
      </c>
      <c r="J8" s="20">
        <f t="shared" ref="J8:J34" si="0">SUM(G8+I8)</f>
        <v>4000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34</v>
      </c>
      <c r="G9" s="135">
        <v>3400</v>
      </c>
      <c r="H9" s="134">
        <v>50</v>
      </c>
      <c r="I9" s="135">
        <v>5000</v>
      </c>
      <c r="J9" s="20">
        <f t="shared" si="0"/>
        <v>8400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11996</v>
      </c>
      <c r="G10" s="135">
        <v>2415400</v>
      </c>
      <c r="H10" s="136">
        <v>144766</v>
      </c>
      <c r="I10" s="135">
        <v>29012300</v>
      </c>
      <c r="J10" s="20">
        <f t="shared" si="0"/>
        <v>31427700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171</v>
      </c>
      <c r="G11" s="135">
        <v>17100</v>
      </c>
      <c r="H11" s="136">
        <v>753</v>
      </c>
      <c r="I11" s="135">
        <v>75300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82</v>
      </c>
      <c r="I12" s="135">
        <v>10000</v>
      </c>
      <c r="J12" s="20">
        <f t="shared" si="0"/>
        <v>10700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939</v>
      </c>
      <c r="G13" s="135">
        <v>187800</v>
      </c>
      <c r="H13" s="136">
        <v>10428</v>
      </c>
      <c r="I13" s="135">
        <v>2085600</v>
      </c>
      <c r="J13" s="20">
        <f t="shared" si="0"/>
        <v>2273400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127</v>
      </c>
      <c r="G15" s="135">
        <v>12700</v>
      </c>
      <c r="H15" s="136">
        <v>943</v>
      </c>
      <c r="I15" s="135">
        <v>94300</v>
      </c>
      <c r="J15" s="20">
        <f t="shared" si="0"/>
        <v>107000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271</v>
      </c>
      <c r="G16" s="135">
        <v>34100</v>
      </c>
      <c r="H16" s="139">
        <v>8265</v>
      </c>
      <c r="I16" s="135">
        <v>1293100</v>
      </c>
      <c r="J16" s="20">
        <f t="shared" si="0"/>
        <v>1327200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133</v>
      </c>
      <c r="G18" s="135">
        <v>13300</v>
      </c>
      <c r="H18" s="136">
        <v>262</v>
      </c>
      <c r="I18" s="135">
        <v>26200</v>
      </c>
      <c r="J18" s="20">
        <f t="shared" si="0"/>
        <v>39500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24</v>
      </c>
      <c r="G19" s="135">
        <v>4800</v>
      </c>
      <c r="H19" s="134">
        <v>329</v>
      </c>
      <c r="I19" s="135">
        <v>65800</v>
      </c>
      <c r="J19" s="20">
        <f t="shared" si="0"/>
        <v>70600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3</v>
      </c>
      <c r="G20" s="135">
        <v>300</v>
      </c>
      <c r="H20" s="136">
        <v>7</v>
      </c>
      <c r="I20" s="135">
        <v>700</v>
      </c>
      <c r="J20" s="20">
        <f t="shared" si="0"/>
        <v>1000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15</v>
      </c>
      <c r="I21" s="135">
        <v>1500</v>
      </c>
      <c r="J21" s="20">
        <f t="shared" si="0"/>
        <v>1700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13</v>
      </c>
      <c r="G22" s="135">
        <v>2600</v>
      </c>
      <c r="H22" s="136">
        <v>394</v>
      </c>
      <c r="I22" s="135">
        <v>78800</v>
      </c>
      <c r="J22" s="20">
        <f t="shared" si="0"/>
        <v>81400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2</v>
      </c>
      <c r="G23" s="135">
        <v>200</v>
      </c>
      <c r="H23" s="136">
        <v>18</v>
      </c>
      <c r="I23" s="135">
        <v>1800</v>
      </c>
      <c r="J23" s="20">
        <f t="shared" si="0"/>
        <v>2000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23</v>
      </c>
      <c r="G25" s="135">
        <v>2300</v>
      </c>
      <c r="H25" s="136">
        <v>86</v>
      </c>
      <c r="I25" s="135">
        <v>8600</v>
      </c>
      <c r="J25" s="20">
        <f t="shared" si="0"/>
        <v>10900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303</v>
      </c>
      <c r="G27" s="145">
        <v>60600</v>
      </c>
      <c r="H27" s="136">
        <v>3417</v>
      </c>
      <c r="I27" s="145">
        <v>683400</v>
      </c>
      <c r="J27" s="20">
        <f t="shared" si="0"/>
        <v>744000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109</v>
      </c>
      <c r="G28" s="145">
        <v>10900</v>
      </c>
      <c r="H28" s="136">
        <v>391</v>
      </c>
      <c r="I28" s="145">
        <v>39100</v>
      </c>
      <c r="J28" s="20">
        <f t="shared" si="0"/>
        <v>50000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37</v>
      </c>
      <c r="G29" s="145">
        <v>7400</v>
      </c>
      <c r="H29" s="136">
        <v>110</v>
      </c>
      <c r="I29" s="145">
        <v>22000</v>
      </c>
      <c r="J29" s="20">
        <f t="shared" si="0"/>
        <v>29400</v>
      </c>
      <c r="K29" s="146"/>
      <c r="M29" s="60"/>
    </row>
    <row r="30" ht="32.25" customHeight="1" spans="1:13" x14ac:dyDescent="0.25">
      <c r="A30" s="49">
        <v>24</v>
      </c>
      <c r="B30" s="113" t="s">
        <v>125</v>
      </c>
      <c r="C30" s="36" t="s">
        <v>196</v>
      </c>
      <c r="D30" s="137">
        <v>3332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202</v>
      </c>
      <c r="C31" s="36" t="s">
        <v>203</v>
      </c>
      <c r="D31" s="137">
        <v>6880</v>
      </c>
      <c r="E31" s="154">
        <v>100</v>
      </c>
      <c r="F31" s="136">
        <v>2</v>
      </c>
      <c r="G31" s="145">
        <v>200</v>
      </c>
      <c r="H31" s="136">
        <v>75</v>
      </c>
      <c r="I31" s="145">
        <v>7500</v>
      </c>
      <c r="J31" s="20">
        <f t="shared" si="0"/>
        <v>7700</v>
      </c>
      <c r="K31" s="146"/>
      <c r="M31" s="60"/>
    </row>
    <row r="32" ht="32.25" customHeight="1" spans="1:13" x14ac:dyDescent="0.25">
      <c r="A32" s="49">
        <v>26</v>
      </c>
      <c r="B32" s="113" t="s">
        <v>204</v>
      </c>
      <c r="C32" s="36" t="s">
        <v>198</v>
      </c>
      <c r="D32" s="137">
        <v>6007</v>
      </c>
      <c r="E32" s="154">
        <v>200</v>
      </c>
      <c r="F32" s="136">
        <v>6</v>
      </c>
      <c r="G32" s="145">
        <v>1200</v>
      </c>
      <c r="H32" s="136">
        <v>59</v>
      </c>
      <c r="I32" s="145">
        <v>11800</v>
      </c>
      <c r="J32" s="20">
        <f t="shared" ref="J32:J33" si="1">SUM(G32+I32)</f>
        <v>13000</v>
      </c>
      <c r="K32" s="146"/>
      <c r="M32" s="60"/>
    </row>
    <row r="33" ht="32.25" customHeight="1" spans="1:13" x14ac:dyDescent="0.25">
      <c r="A33" s="49">
        <v>27</v>
      </c>
      <c r="B33" s="113" t="s">
        <v>206</v>
      </c>
      <c r="C33" s="36" t="s">
        <v>207</v>
      </c>
      <c r="D33" s="137">
        <v>3800</v>
      </c>
      <c r="E33" s="154">
        <v>200</v>
      </c>
      <c r="F33" s="136">
        <v>99</v>
      </c>
      <c r="G33" s="145">
        <v>19800</v>
      </c>
      <c r="H33" s="136">
        <v>1498</v>
      </c>
      <c r="I33" s="145">
        <v>299600</v>
      </c>
      <c r="J33" s="20">
        <f t="shared" si="1"/>
        <v>319400</v>
      </c>
      <c r="K33" s="146"/>
      <c r="M33" s="60"/>
    </row>
    <row r="34" ht="23.25" customHeight="1" spans="1:13" x14ac:dyDescent="0.25">
      <c r="A34" s="49">
        <v>28</v>
      </c>
      <c r="B34" s="113" t="s">
        <v>214</v>
      </c>
      <c r="C34" s="36" t="s">
        <v>215</v>
      </c>
      <c r="D34" s="137">
        <v>5474</v>
      </c>
      <c r="E34" s="154">
        <v>100</v>
      </c>
      <c r="F34" s="136">
        <v>2</v>
      </c>
      <c r="G34" s="145">
        <v>400</v>
      </c>
      <c r="H34" s="136">
        <v>23</v>
      </c>
      <c r="I34" s="145">
        <v>4600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116</v>
      </c>
      <c r="G40" s="70">
        <f>SUM(F40*E40)</f>
        <v>5800</v>
      </c>
      <c r="H40" s="39">
        <v>50</v>
      </c>
      <c r="I40" s="75">
        <v>23</v>
      </c>
      <c r="J40" s="70">
        <f>SUM(I40*H40)</f>
        <v>1150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44" sqref="D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3663</v>
      </c>
      <c r="G7" s="135">
        <v>366300</v>
      </c>
      <c r="H7" s="134">
        <v>4671</v>
      </c>
      <c r="I7" s="135">
        <v>467100</v>
      </c>
      <c r="J7" s="20">
        <f>SUM(G7+I7)</f>
        <v>833400</v>
      </c>
      <c r="K7" s="21">
        <f>SUM(J7:J34)/28</f>
        <v>1272921.4285714286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67</v>
      </c>
      <c r="I9" s="135">
        <v>6700</v>
      </c>
      <c r="J9" s="20">
        <f t="shared" si="0"/>
        <v>12100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12515</v>
      </c>
      <c r="G10" s="135">
        <v>2522800</v>
      </c>
      <c r="H10" s="136">
        <v>145552</v>
      </c>
      <c r="I10" s="135">
        <v>29148500</v>
      </c>
      <c r="J10" s="20">
        <f t="shared" si="0"/>
        <v>31671300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139</v>
      </c>
      <c r="G11" s="135">
        <v>20400</v>
      </c>
      <c r="H11" s="136">
        <v>410</v>
      </c>
      <c r="I11" s="135">
        <v>68300</v>
      </c>
      <c r="J11" s="20">
        <f t="shared" si="0"/>
        <v>88700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50</v>
      </c>
      <c r="I12" s="135">
        <v>6700</v>
      </c>
      <c r="J12" s="20">
        <f t="shared" si="0"/>
        <v>7400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463</v>
      </c>
      <c r="G13" s="135">
        <v>92600</v>
      </c>
      <c r="H13" s="136">
        <v>2462</v>
      </c>
      <c r="I13" s="135">
        <v>492400</v>
      </c>
      <c r="J13" s="20">
        <f t="shared" si="0"/>
        <v>585000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122</v>
      </c>
      <c r="G15" s="135">
        <v>12200</v>
      </c>
      <c r="H15" s="136">
        <v>681</v>
      </c>
      <c r="I15" s="135">
        <v>68100</v>
      </c>
      <c r="J15" s="20">
        <f t="shared" si="0"/>
        <v>80300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284</v>
      </c>
      <c r="G16" s="135">
        <v>36200</v>
      </c>
      <c r="H16" s="139">
        <v>8120</v>
      </c>
      <c r="I16" s="135">
        <v>1273000</v>
      </c>
      <c r="J16" s="20">
        <f t="shared" si="0"/>
        <v>1309200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177</v>
      </c>
      <c r="G18" s="135">
        <v>17700</v>
      </c>
      <c r="H18" s="136">
        <v>245</v>
      </c>
      <c r="I18" s="135">
        <v>24500</v>
      </c>
      <c r="J18" s="20">
        <f t="shared" si="0"/>
        <v>42200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80</v>
      </c>
      <c r="G19" s="135">
        <v>16000</v>
      </c>
      <c r="H19" s="134">
        <v>1278</v>
      </c>
      <c r="I19" s="135">
        <v>255600</v>
      </c>
      <c r="J19" s="20">
        <f t="shared" si="0"/>
        <v>271600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2</v>
      </c>
      <c r="G20" s="135">
        <v>200</v>
      </c>
      <c r="H20" s="136">
        <v>2</v>
      </c>
      <c r="I20" s="135">
        <v>200</v>
      </c>
      <c r="J20" s="20">
        <f t="shared" si="0"/>
        <v>400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0</v>
      </c>
      <c r="G21" s="135">
        <v>0</v>
      </c>
      <c r="H21" s="136">
        <v>6</v>
      </c>
      <c r="I21" s="135">
        <v>600</v>
      </c>
      <c r="J21" s="20">
        <f t="shared" si="0"/>
        <v>600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4</v>
      </c>
      <c r="G22" s="135">
        <v>800</v>
      </c>
      <c r="H22" s="136">
        <v>42</v>
      </c>
      <c r="I22" s="135">
        <v>8400</v>
      </c>
      <c r="J22" s="20">
        <f t="shared" si="0"/>
        <v>9200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11</v>
      </c>
      <c r="I23" s="135">
        <v>1100</v>
      </c>
      <c r="J23" s="20">
        <f t="shared" si="0"/>
        <v>1800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16</v>
      </c>
      <c r="G25" s="135">
        <v>1600</v>
      </c>
      <c r="H25" s="136">
        <v>46</v>
      </c>
      <c r="I25" s="135">
        <v>4600</v>
      </c>
      <c r="J25" s="20">
        <f t="shared" si="0"/>
        <v>6200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92</v>
      </c>
      <c r="G27" s="145">
        <v>18400</v>
      </c>
      <c r="H27" s="136">
        <v>747</v>
      </c>
      <c r="I27" s="145">
        <v>149400</v>
      </c>
      <c r="J27" s="20">
        <f t="shared" si="0"/>
        <v>167800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64</v>
      </c>
      <c r="G28" s="145">
        <v>6400</v>
      </c>
      <c r="H28" s="136">
        <v>239</v>
      </c>
      <c r="I28" s="145">
        <v>23900</v>
      </c>
      <c r="J28" s="20">
        <f t="shared" si="0"/>
        <v>30300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42</v>
      </c>
      <c r="G29" s="145">
        <v>8400</v>
      </c>
      <c r="H29" s="136">
        <v>131</v>
      </c>
      <c r="I29" s="145">
        <v>26200</v>
      </c>
      <c r="J29" s="20">
        <f t="shared" si="0"/>
        <v>34600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5</v>
      </c>
      <c r="G30" s="145">
        <v>500</v>
      </c>
      <c r="H30" s="136">
        <v>58</v>
      </c>
      <c r="I30" s="145">
        <v>5800</v>
      </c>
      <c r="J30" s="20">
        <f t="shared" si="0"/>
        <v>6300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0</v>
      </c>
      <c r="G31" s="145">
        <v>0</v>
      </c>
      <c r="H31" s="136">
        <v>10</v>
      </c>
      <c r="I31" s="145">
        <v>2000</v>
      </c>
      <c r="J31" s="20">
        <f t="shared" ref="J31:J32" si="1">SUM(G31+I31)</f>
        <v>2000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163</v>
      </c>
      <c r="G32" s="145">
        <v>32600</v>
      </c>
      <c r="H32" s="136">
        <v>2219</v>
      </c>
      <c r="I32" s="145">
        <v>443800</v>
      </c>
      <c r="J32" s="20">
        <f t="shared" si="1"/>
        <v>476400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5</v>
      </c>
      <c r="G33" s="145">
        <v>1000</v>
      </c>
      <c r="H33" s="136">
        <v>20</v>
      </c>
      <c r="I33" s="145">
        <v>4000</v>
      </c>
      <c r="J33" s="20">
        <v>5000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/>
      <c r="F34" s="136"/>
      <c r="G34" s="145"/>
      <c r="H34" s="136"/>
      <c r="I34" s="145"/>
      <c r="J34" s="20">
        <f t="shared" si="0"/>
        <v>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91</v>
      </c>
      <c r="G40" s="70">
        <f>SUM(F40*E40)</f>
        <v>4550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2535</v>
      </c>
      <c r="G7" s="135">
        <v>253500</v>
      </c>
      <c r="H7" s="134">
        <v>3889</v>
      </c>
      <c r="I7" s="135">
        <v>388900</v>
      </c>
      <c r="J7" s="20">
        <f>SUM(G7+I7)</f>
        <v>642400</v>
      </c>
      <c r="K7" s="21">
        <f>SUM(J7:J34)/28</f>
        <v>1158017.857142857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38</v>
      </c>
      <c r="G9" s="135">
        <v>3800</v>
      </c>
      <c r="H9" s="134">
        <v>25</v>
      </c>
      <c r="I9" s="135">
        <v>2500</v>
      </c>
      <c r="J9" s="20">
        <f t="shared" si="0"/>
        <v>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9918</v>
      </c>
      <c r="G10" s="135">
        <v>1994100</v>
      </c>
      <c r="H10" s="136">
        <v>129104</v>
      </c>
      <c r="I10" s="135">
        <v>25859200</v>
      </c>
      <c r="J10" s="20">
        <f t="shared" si="0"/>
        <v>27853300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86</v>
      </c>
      <c r="G11" s="135">
        <v>17200</v>
      </c>
      <c r="H11" s="136">
        <v>261</v>
      </c>
      <c r="I11" s="135">
        <v>52200</v>
      </c>
      <c r="J11" s="20">
        <f t="shared" si="0"/>
        <v>69400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40</v>
      </c>
      <c r="G12" s="135">
        <v>4000</v>
      </c>
      <c r="H12" s="138">
        <v>480</v>
      </c>
      <c r="I12" s="135">
        <v>50100</v>
      </c>
      <c r="J12" s="20">
        <f t="shared" si="0"/>
        <v>54100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450</v>
      </c>
      <c r="G13" s="135">
        <v>90000</v>
      </c>
      <c r="H13" s="136">
        <v>1610</v>
      </c>
      <c r="I13" s="135">
        <v>322000</v>
      </c>
      <c r="J13" s="20">
        <f t="shared" si="0"/>
        <v>412000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380</v>
      </c>
      <c r="G15" s="135">
        <v>38000</v>
      </c>
      <c r="H15" s="136">
        <v>367</v>
      </c>
      <c r="I15" s="135">
        <v>36700</v>
      </c>
      <c r="J15" s="20">
        <f t="shared" si="0"/>
        <v>74700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33900</v>
      </c>
      <c r="H16" s="139">
        <v>8069</v>
      </c>
      <c r="I16" s="135">
        <v>1270500</v>
      </c>
      <c r="J16" s="20">
        <f t="shared" si="0"/>
        <v>1304400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77</v>
      </c>
      <c r="G18" s="135">
        <v>7700</v>
      </c>
      <c r="H18" s="136">
        <v>83</v>
      </c>
      <c r="I18" s="135">
        <v>8300</v>
      </c>
      <c r="J18" s="20">
        <f t="shared" si="0"/>
        <v>16000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159</v>
      </c>
      <c r="G19" s="135">
        <v>31800</v>
      </c>
      <c r="H19" s="134">
        <v>2867</v>
      </c>
      <c r="I19" s="135">
        <v>573400</v>
      </c>
      <c r="J19" s="20">
        <f t="shared" si="0"/>
        <v>605200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</v>
      </c>
      <c r="G20" s="135">
        <v>100</v>
      </c>
      <c r="H20" s="136">
        <v>6</v>
      </c>
      <c r="I20" s="135">
        <v>600</v>
      </c>
      <c r="J20" s="20">
        <f t="shared" si="0"/>
        <v>700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9</v>
      </c>
      <c r="I21" s="135">
        <v>900</v>
      </c>
      <c r="J21" s="20">
        <f t="shared" si="0"/>
        <v>1100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0</v>
      </c>
      <c r="G22" s="135">
        <v>0</v>
      </c>
      <c r="H22" s="136">
        <v>8</v>
      </c>
      <c r="I22" s="135">
        <v>1600</v>
      </c>
      <c r="J22" s="20">
        <f t="shared" si="0"/>
        <v>1600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15</v>
      </c>
      <c r="I23" s="135">
        <v>1500</v>
      </c>
      <c r="J23" s="20">
        <f t="shared" si="0"/>
        <v>2200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5</v>
      </c>
      <c r="G25" s="135">
        <v>500</v>
      </c>
      <c r="H25" s="136">
        <v>52</v>
      </c>
      <c r="I25" s="135">
        <v>5200</v>
      </c>
      <c r="J25" s="20">
        <f t="shared" si="0"/>
        <v>5700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429</v>
      </c>
      <c r="G27" s="145">
        <v>85800</v>
      </c>
      <c r="H27" s="136">
        <v>5261</v>
      </c>
      <c r="I27" s="145">
        <v>1052200</v>
      </c>
      <c r="J27" s="20">
        <f t="shared" si="0"/>
        <v>1138000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58</v>
      </c>
      <c r="G28" s="145">
        <v>5800</v>
      </c>
      <c r="H28" s="136">
        <v>336</v>
      </c>
      <c r="I28" s="145">
        <v>33600</v>
      </c>
      <c r="J28" s="20">
        <f t="shared" si="0"/>
        <v>39400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24</v>
      </c>
      <c r="G29" s="145">
        <v>4800</v>
      </c>
      <c r="H29" s="136">
        <v>119</v>
      </c>
      <c r="I29" s="145">
        <v>23800</v>
      </c>
      <c r="J29" s="20">
        <f t="shared" si="0"/>
        <v>28600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3</v>
      </c>
      <c r="G30" s="145">
        <v>300</v>
      </c>
      <c r="H30" s="136">
        <v>77</v>
      </c>
      <c r="I30" s="145">
        <v>7700</v>
      </c>
      <c r="J30" s="20">
        <f t="shared" si="0"/>
        <v>8000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2</v>
      </c>
      <c r="G31" s="145">
        <v>400</v>
      </c>
      <c r="H31" s="136">
        <v>19</v>
      </c>
      <c r="I31" s="145">
        <v>3800</v>
      </c>
      <c r="J31" s="20">
        <f t="shared" ref="J31:J32" si="1">SUM(G31+I31)</f>
        <v>4200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58</v>
      </c>
      <c r="G32" s="145">
        <v>11600</v>
      </c>
      <c r="H32" s="136">
        <v>691</v>
      </c>
      <c r="I32" s="145">
        <v>138200</v>
      </c>
      <c r="J32" s="20">
        <f t="shared" si="1"/>
        <v>149800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2</v>
      </c>
      <c r="G33" s="145">
        <v>400</v>
      </c>
      <c r="H33" s="136">
        <v>10</v>
      </c>
      <c r="I33" s="145">
        <v>2000</v>
      </c>
      <c r="J33" s="20">
        <v>2400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>
        <v>100</v>
      </c>
      <c r="F34" s="136">
        <v>2</v>
      </c>
      <c r="G34" s="145">
        <v>200</v>
      </c>
      <c r="H34" s="136">
        <v>48</v>
      </c>
      <c r="I34" s="145">
        <v>4800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14</v>
      </c>
      <c r="G39" s="70">
        <f>SUM(F39*E39)</f>
        <v>350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101</v>
      </c>
      <c r="G40" s="70">
        <f>SUM(F40*E40)</f>
        <v>5050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 zoomScale="100" zoomScaleNormal="100">
      <selection activeCell="M9" sqref="M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2434</v>
      </c>
      <c r="G7" s="135">
        <v>243400</v>
      </c>
      <c r="H7" s="134">
        <v>4111</v>
      </c>
      <c r="I7" s="135">
        <v>411100</v>
      </c>
      <c r="J7" s="20">
        <f>SUM(G7+I7)</f>
        <v>654500</v>
      </c>
      <c r="K7" s="21">
        <f>SUM(J7:J32)/28</f>
        <v>1192710.7142857143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2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34</v>
      </c>
      <c r="I9" s="135">
        <v>3400</v>
      </c>
      <c r="J9" s="20">
        <f t="shared" si="0"/>
        <v>7900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8883</v>
      </c>
      <c r="G10" s="135">
        <v>1784100</v>
      </c>
      <c r="H10" s="136">
        <v>139191</v>
      </c>
      <c r="I10" s="135">
        <v>27874800</v>
      </c>
      <c r="J10" s="20">
        <f t="shared" si="0"/>
        <v>29658900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69</v>
      </c>
      <c r="G11" s="135">
        <v>13800</v>
      </c>
      <c r="H11" s="136">
        <v>480</v>
      </c>
      <c r="I11" s="135">
        <v>96000</v>
      </c>
      <c r="J11" s="20">
        <f t="shared" si="0"/>
        <v>109800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13</v>
      </c>
      <c r="G12" s="135">
        <v>1300</v>
      </c>
      <c r="H12" s="138">
        <v>53</v>
      </c>
      <c r="I12" s="135">
        <v>7400</v>
      </c>
      <c r="J12" s="20">
        <f t="shared" si="0"/>
        <v>8700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175</v>
      </c>
      <c r="G13" s="135">
        <v>35000</v>
      </c>
      <c r="H13" s="136">
        <v>1154</v>
      </c>
      <c r="I13" s="135">
        <v>230800</v>
      </c>
      <c r="J13" s="20">
        <f t="shared" si="0"/>
        <v>265800</v>
      </c>
      <c r="K13" s="23"/>
      <c r="M13" s="60"/>
    </row>
    <row r="14" ht="24" customHeight="1" spans="1:13" x14ac:dyDescent="0.25">
      <c r="A14" s="1">
        <v>8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50</v>
      </c>
      <c r="G14" s="135">
        <v>5000</v>
      </c>
      <c r="H14" s="136">
        <v>427</v>
      </c>
      <c r="I14" s="135">
        <v>42700</v>
      </c>
      <c r="J14" s="20">
        <f t="shared" si="0"/>
        <v>47700</v>
      </c>
      <c r="K14" s="23"/>
      <c r="M14" s="60"/>
    </row>
    <row r="15" ht="51" customHeight="1" spans="1:13" x14ac:dyDescent="0.25">
      <c r="A15" s="1">
        <v>9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242</v>
      </c>
      <c r="G15" s="135">
        <v>31100</v>
      </c>
      <c r="H15" s="139">
        <v>7976</v>
      </c>
      <c r="I15" s="135">
        <v>1259100</v>
      </c>
      <c r="J15" s="20">
        <f t="shared" si="0"/>
        <v>1290200</v>
      </c>
      <c r="K15" s="23"/>
      <c r="M15" s="60"/>
    </row>
    <row r="16" ht="30" customHeight="1" spans="1:13" x14ac:dyDescent="0.25">
      <c r="A16" s="1">
        <v>10</v>
      </c>
      <c r="B16" s="124" t="s">
        <v>41</v>
      </c>
      <c r="C16" s="44" t="s">
        <v>83</v>
      </c>
      <c r="D16" s="31">
        <v>2844</v>
      </c>
      <c r="E16" s="102">
        <v>100</v>
      </c>
      <c r="F16" s="136">
        <v>112</v>
      </c>
      <c r="G16" s="135">
        <v>11200</v>
      </c>
      <c r="H16" s="136">
        <v>57</v>
      </c>
      <c r="I16" s="135">
        <v>5700</v>
      </c>
      <c r="J16" s="20">
        <f t="shared" si="0"/>
        <v>16900</v>
      </c>
      <c r="K16" s="23"/>
      <c r="M16" s="60"/>
    </row>
    <row r="17" ht="30.75" customHeight="1" spans="1:13" x14ac:dyDescent="0.25">
      <c r="A17" s="1">
        <v>11</v>
      </c>
      <c r="B17" s="125" t="s">
        <v>43</v>
      </c>
      <c r="C17" s="44" t="s">
        <v>77</v>
      </c>
      <c r="D17" s="45">
        <v>2407</v>
      </c>
      <c r="E17" s="140">
        <v>200</v>
      </c>
      <c r="F17" s="134">
        <v>122</v>
      </c>
      <c r="G17" s="135">
        <v>24400</v>
      </c>
      <c r="H17" s="134">
        <v>1281</v>
      </c>
      <c r="I17" s="135">
        <v>256200</v>
      </c>
      <c r="J17" s="20">
        <f t="shared" si="0"/>
        <v>280600</v>
      </c>
      <c r="K17" s="23"/>
      <c r="M17" s="60"/>
    </row>
    <row r="18" ht="30.75" customHeight="1" spans="1:13" x14ac:dyDescent="0.25">
      <c r="A18" s="49">
        <v>12</v>
      </c>
      <c r="B18" s="124" t="s">
        <v>86</v>
      </c>
      <c r="C18" s="44" t="s">
        <v>211</v>
      </c>
      <c r="D18" s="31">
        <v>4540</v>
      </c>
      <c r="E18" s="102">
        <v>100</v>
      </c>
      <c r="F18" s="136">
        <v>1</v>
      </c>
      <c r="G18" s="135">
        <v>100</v>
      </c>
      <c r="H18" s="136">
        <v>4</v>
      </c>
      <c r="I18" s="135">
        <v>400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6" t="s">
        <v>118</v>
      </c>
      <c r="C19" s="108" t="s">
        <v>119</v>
      </c>
      <c r="D19" s="101">
        <v>5300</v>
      </c>
      <c r="E19" s="102">
        <v>100</v>
      </c>
      <c r="F19" s="136">
        <v>0</v>
      </c>
      <c r="G19" s="135">
        <v>0</v>
      </c>
      <c r="H19" s="136">
        <v>2</v>
      </c>
      <c r="I19" s="135">
        <v>200</v>
      </c>
      <c r="J19" s="20">
        <f t="shared" si="0"/>
        <v>200</v>
      </c>
      <c r="K19" s="23"/>
      <c r="M19" s="60"/>
    </row>
    <row r="20" ht="30.75" customHeight="1" spans="1:13" x14ac:dyDescent="0.25">
      <c r="A20" s="49">
        <v>14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1</v>
      </c>
      <c r="G20" s="135">
        <v>200</v>
      </c>
      <c r="H20" s="136">
        <v>14</v>
      </c>
      <c r="I20" s="135">
        <v>2800</v>
      </c>
      <c r="J20" s="20">
        <f t="shared" si="0"/>
        <v>3000</v>
      </c>
      <c r="K20" s="23"/>
      <c r="M20" s="60"/>
    </row>
    <row r="21" ht="30.75" customHeight="1" spans="1:13" x14ac:dyDescent="0.25">
      <c r="A21" s="112">
        <v>15</v>
      </c>
      <c r="B21" s="128" t="s">
        <v>122</v>
      </c>
      <c r="C21" s="114" t="s">
        <v>132</v>
      </c>
      <c r="D21" s="101">
        <v>4334</v>
      </c>
      <c r="E21" s="102">
        <v>100</v>
      </c>
      <c r="F21" s="136">
        <v>2</v>
      </c>
      <c r="G21" s="135">
        <v>200</v>
      </c>
      <c r="H21" s="136">
        <v>7</v>
      </c>
      <c r="I21" s="135">
        <v>700</v>
      </c>
      <c r="J21" s="20">
        <f t="shared" si="0"/>
        <v>900</v>
      </c>
      <c r="K21" s="23"/>
      <c r="M21" s="60"/>
    </row>
    <row r="22" ht="30.75" customHeight="1" spans="1:13" x14ac:dyDescent="0.25">
      <c r="A22" s="112">
        <v>16</v>
      </c>
      <c r="B22" s="128" t="s">
        <v>134</v>
      </c>
      <c r="C22" s="114" t="s">
        <v>160</v>
      </c>
      <c r="D22" s="101">
        <v>8010</v>
      </c>
      <c r="E22" s="102">
        <v>100</v>
      </c>
      <c r="F22" s="136">
        <v>0</v>
      </c>
      <c r="G22" s="135">
        <v>0</v>
      </c>
      <c r="H22" s="136">
        <v>0</v>
      </c>
      <c r="I22" s="135">
        <v>0</v>
      </c>
      <c r="J22" s="20">
        <f t="shared" si="0"/>
        <v>0</v>
      </c>
      <c r="K22" s="23"/>
      <c r="M22" s="60"/>
    </row>
    <row r="23" ht="30.75" customHeight="1" spans="1:13" x14ac:dyDescent="0.25">
      <c r="A23" s="112">
        <v>17</v>
      </c>
      <c r="B23" s="128" t="s">
        <v>136</v>
      </c>
      <c r="C23" s="108" t="s">
        <v>161</v>
      </c>
      <c r="D23" s="101">
        <v>6323</v>
      </c>
      <c r="E23" s="102">
        <v>100</v>
      </c>
      <c r="F23" s="136">
        <v>0</v>
      </c>
      <c r="G23" s="135">
        <v>0</v>
      </c>
      <c r="H23" s="136">
        <v>30</v>
      </c>
      <c r="I23" s="135">
        <v>3000</v>
      </c>
      <c r="J23" s="20">
        <f t="shared" si="0"/>
        <v>3000</v>
      </c>
      <c r="K23" s="23"/>
      <c r="M23" s="60"/>
    </row>
    <row r="24" ht="30.75" customHeight="1" spans="1:13" x14ac:dyDescent="0.25">
      <c r="A24" s="141">
        <v>18</v>
      </c>
      <c r="B24" s="155" t="s">
        <v>142</v>
      </c>
      <c r="C24" s="143" t="s">
        <v>143</v>
      </c>
      <c r="D24" s="119">
        <v>7001</v>
      </c>
      <c r="E24" s="140">
        <v>200</v>
      </c>
      <c r="F24" s="134">
        <v>0</v>
      </c>
      <c r="G24" s="135">
        <v>0</v>
      </c>
      <c r="H24" s="134">
        <v>0</v>
      </c>
      <c r="I24" s="135">
        <v>0</v>
      </c>
      <c r="J24" s="20">
        <f t="shared" si="0"/>
        <v>0</v>
      </c>
      <c r="K24" s="23"/>
      <c r="M24" s="60"/>
    </row>
    <row r="25" ht="32.25" customHeight="1" spans="1:13" x14ac:dyDescent="0.25">
      <c r="A25" s="49">
        <v>19</v>
      </c>
      <c r="B25" s="156" t="s">
        <v>151</v>
      </c>
      <c r="C25" s="26" t="s">
        <v>162</v>
      </c>
      <c r="D25" s="101">
        <v>1733</v>
      </c>
      <c r="E25" s="102">
        <v>200</v>
      </c>
      <c r="F25" s="136">
        <v>213</v>
      </c>
      <c r="G25" s="145">
        <v>42600</v>
      </c>
      <c r="H25" s="136">
        <v>3686</v>
      </c>
      <c r="I25" s="145">
        <v>737200</v>
      </c>
      <c r="J25" s="20">
        <f t="shared" si="0"/>
        <v>779800</v>
      </c>
      <c r="K25" s="146"/>
      <c r="M25" s="60"/>
    </row>
    <row r="26" ht="32.25" customHeight="1" spans="1:13" x14ac:dyDescent="0.25">
      <c r="A26" s="49">
        <v>20</v>
      </c>
      <c r="B26" s="157" t="s">
        <v>164</v>
      </c>
      <c r="C26" s="25" t="s">
        <v>165</v>
      </c>
      <c r="D26" s="137">
        <v>4030</v>
      </c>
      <c r="E26" s="154">
        <v>100</v>
      </c>
      <c r="F26" s="136">
        <v>47</v>
      </c>
      <c r="G26" s="145">
        <v>4700</v>
      </c>
      <c r="H26" s="136">
        <v>396</v>
      </c>
      <c r="I26" s="145">
        <v>39600</v>
      </c>
      <c r="J26" s="20">
        <f t="shared" si="0"/>
        <v>44300</v>
      </c>
      <c r="K26" s="146"/>
      <c r="M26" s="60"/>
    </row>
    <row r="27" ht="32.25" customHeight="1" spans="1:13" x14ac:dyDescent="0.25">
      <c r="A27" s="49">
        <v>21</v>
      </c>
      <c r="B27" s="157" t="s">
        <v>172</v>
      </c>
      <c r="C27" s="25" t="s">
        <v>173</v>
      </c>
      <c r="D27" s="137">
        <v>1817</v>
      </c>
      <c r="E27" s="154">
        <v>200</v>
      </c>
      <c r="F27" s="136">
        <v>33</v>
      </c>
      <c r="G27" s="145">
        <v>6600</v>
      </c>
      <c r="H27" s="136">
        <v>141</v>
      </c>
      <c r="I27" s="145">
        <v>28200</v>
      </c>
      <c r="J27" s="20">
        <f t="shared" si="0"/>
        <v>34800</v>
      </c>
      <c r="K27" s="146"/>
      <c r="M27" s="60"/>
    </row>
    <row r="28" ht="32.25" customHeight="1" spans="1:13" x14ac:dyDescent="0.25">
      <c r="A28" s="49">
        <v>22</v>
      </c>
      <c r="B28" s="113" t="s">
        <v>202</v>
      </c>
      <c r="C28" s="36" t="s">
        <v>203</v>
      </c>
      <c r="D28" s="137">
        <v>6880</v>
      </c>
      <c r="E28" s="154">
        <v>100</v>
      </c>
      <c r="F28" s="136">
        <v>3</v>
      </c>
      <c r="G28" s="145">
        <v>300</v>
      </c>
      <c r="H28" s="136">
        <v>151</v>
      </c>
      <c r="I28" s="145">
        <v>15100</v>
      </c>
      <c r="J28" s="20">
        <f t="shared" si="0"/>
        <v>15400</v>
      </c>
      <c r="K28" s="146"/>
      <c r="M28" s="60"/>
    </row>
    <row r="29" ht="32.25" customHeight="1" spans="1:13" x14ac:dyDescent="0.25">
      <c r="A29" s="49">
        <v>23</v>
      </c>
      <c r="B29" s="113" t="s">
        <v>204</v>
      </c>
      <c r="C29" s="36" t="s">
        <v>198</v>
      </c>
      <c r="D29" s="137">
        <v>6007</v>
      </c>
      <c r="E29" s="154">
        <v>200</v>
      </c>
      <c r="F29" s="136">
        <v>0</v>
      </c>
      <c r="G29" s="145">
        <v>0</v>
      </c>
      <c r="H29" s="136">
        <v>22</v>
      </c>
      <c r="I29" s="145">
        <v>4400</v>
      </c>
      <c r="J29" s="20">
        <f t="shared" ref="J29:J31" si="1">SUM(G29+I29)</f>
        <v>4400</v>
      </c>
      <c r="K29" s="146"/>
      <c r="M29" s="60"/>
    </row>
    <row r="30" ht="32.25" customHeight="1" spans="1:13" x14ac:dyDescent="0.25">
      <c r="A30" s="49">
        <v>24</v>
      </c>
      <c r="B30" s="113" t="s">
        <v>206</v>
      </c>
      <c r="C30" s="36" t="s">
        <v>207</v>
      </c>
      <c r="D30" s="137">
        <v>3800</v>
      </c>
      <c r="E30" s="154">
        <v>200</v>
      </c>
      <c r="F30" s="136">
        <v>52</v>
      </c>
      <c r="G30" s="145">
        <v>10400</v>
      </c>
      <c r="H30" s="136">
        <v>711</v>
      </c>
      <c r="I30" s="145">
        <v>142200</v>
      </c>
      <c r="J30" s="20">
        <f t="shared" si="1"/>
        <v>152600</v>
      </c>
      <c r="K30" s="146"/>
      <c r="M30" s="60"/>
    </row>
    <row r="31" ht="32.25" customHeight="1" spans="1:13" x14ac:dyDescent="0.25">
      <c r="A31" s="49">
        <v>25</v>
      </c>
      <c r="B31" s="113" t="s">
        <v>214</v>
      </c>
      <c r="C31" s="36" t="s">
        <v>215</v>
      </c>
      <c r="D31" s="137">
        <v>5474</v>
      </c>
      <c r="E31" s="154">
        <v>200</v>
      </c>
      <c r="F31" s="136">
        <v>0</v>
      </c>
      <c r="G31" s="145">
        <v>0</v>
      </c>
      <c r="H31" s="136">
        <v>8</v>
      </c>
      <c r="I31" s="145">
        <v>1600</v>
      </c>
      <c r="J31" s="20">
        <f t="shared" si="1"/>
        <v>1600</v>
      </c>
      <c r="K31" s="146"/>
      <c r="M31" s="60"/>
    </row>
    <row r="32" ht="23.25" customHeight="1" spans="1:13" x14ac:dyDescent="0.25">
      <c r="A32" s="49">
        <v>26</v>
      </c>
      <c r="B32" s="113" t="s">
        <v>217</v>
      </c>
      <c r="C32" s="166" t="s">
        <v>177</v>
      </c>
      <c r="D32" s="137">
        <v>7323</v>
      </c>
      <c r="E32" s="154">
        <v>100</v>
      </c>
      <c r="F32" s="136">
        <v>11</v>
      </c>
      <c r="G32" s="145">
        <v>1100</v>
      </c>
      <c r="H32" s="136">
        <v>133</v>
      </c>
      <c r="I32" s="145">
        <v>13300</v>
      </c>
      <c r="J32" s="20">
        <f t="shared" si="0"/>
        <v>14400</v>
      </c>
      <c r="K32" s="149"/>
      <c r="M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51"/>
      <c r="H33" s="151"/>
      <c r="I33" s="151"/>
      <c r="J33" s="150"/>
      <c r="K33" s="60"/>
      <c r="N33" s="60"/>
    </row>
    <row r="34" spans="5:9" x14ac:dyDescent="0.25">
      <c r="E34" s="53"/>
      <c r="F34" s="58"/>
      <c r="G34" s="59"/>
      <c r="H34" s="58"/>
      <c r="I34" s="59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23</v>
      </c>
      <c r="G37" s="70">
        <f>SUM(F37*E37)</f>
        <v>575</v>
      </c>
      <c r="H37" s="68">
        <v>100</v>
      </c>
      <c r="I37" s="25">
        <v>7</v>
      </c>
      <c r="J37" s="71">
        <f>SUM(I37*H37)</f>
        <v>700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114</v>
      </c>
      <c r="G38" s="70">
        <f>SUM(F38*E38)</f>
        <v>5700</v>
      </c>
      <c r="H38" s="168">
        <v>50</v>
      </c>
      <c r="I38" s="75">
        <v>12</v>
      </c>
      <c r="J38" s="70">
        <f>SUM(I38*H38)</f>
        <v>600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H23" sqref="H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2376</v>
      </c>
      <c r="G7" s="135">
        <v>237600</v>
      </c>
      <c r="H7" s="134">
        <v>3730</v>
      </c>
      <c r="I7" s="135">
        <v>373000</v>
      </c>
      <c r="J7" s="20">
        <f>SUM(G7+I7)</f>
        <v>610600</v>
      </c>
      <c r="K7" s="21">
        <f>SUM(J7:J29)/28</f>
        <v>2344875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73</v>
      </c>
      <c r="G8" s="135">
        <v>7300</v>
      </c>
      <c r="H8" s="134">
        <v>231</v>
      </c>
      <c r="I8" s="135">
        <v>23100</v>
      </c>
      <c r="J8" s="20">
        <f t="shared" ref="J8:J29" si="0">SUM(G8+I8)</f>
        <v>30400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17980</v>
      </c>
      <c r="G9" s="135">
        <v>3602900</v>
      </c>
      <c r="H9" s="136">
        <v>272753</v>
      </c>
      <c r="I9" s="135">
        <v>54586900</v>
      </c>
      <c r="J9" s="20">
        <f t="shared" si="0"/>
        <v>58189800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60</v>
      </c>
      <c r="G10" s="135">
        <v>12000</v>
      </c>
      <c r="H10" s="136">
        <v>411</v>
      </c>
      <c r="I10" s="135">
        <v>82200</v>
      </c>
      <c r="J10" s="20">
        <f t="shared" si="0"/>
        <v>94200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76</v>
      </c>
      <c r="I11" s="135">
        <v>9400</v>
      </c>
      <c r="J11" s="20">
        <f t="shared" si="0"/>
        <v>12100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84</v>
      </c>
      <c r="G12" s="135">
        <v>16800</v>
      </c>
      <c r="H12" s="136">
        <v>583</v>
      </c>
      <c r="I12" s="135">
        <v>116600</v>
      </c>
      <c r="J12" s="20">
        <f t="shared" si="0"/>
        <v>133400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214</v>
      </c>
      <c r="I13" s="135">
        <v>21400</v>
      </c>
      <c r="J13" s="20">
        <f t="shared" si="0"/>
        <v>23900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240</v>
      </c>
      <c r="G14" s="135">
        <v>30800</v>
      </c>
      <c r="H14" s="139">
        <v>7934</v>
      </c>
      <c r="I14" s="135">
        <v>1254600</v>
      </c>
      <c r="J14" s="20">
        <f t="shared" si="0"/>
        <v>1285400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278</v>
      </c>
      <c r="G15" s="135">
        <v>27800</v>
      </c>
      <c r="H15" s="136">
        <v>2362</v>
      </c>
      <c r="I15" s="135">
        <v>236200</v>
      </c>
      <c r="J15" s="20">
        <f t="shared" si="0"/>
        <v>264000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71</v>
      </c>
      <c r="G16" s="135">
        <v>14200</v>
      </c>
      <c r="H16" s="134">
        <v>921</v>
      </c>
      <c r="I16" s="135">
        <v>184200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5</v>
      </c>
      <c r="I19" s="135">
        <v>1000</v>
      </c>
      <c r="J19" s="20">
        <f t="shared" si="0"/>
        <v>1000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2</v>
      </c>
      <c r="I20" s="135">
        <v>200</v>
      </c>
      <c r="J20" s="20">
        <f t="shared" si="0"/>
        <v>500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1</v>
      </c>
      <c r="G21" s="135">
        <v>100</v>
      </c>
      <c r="H21" s="136">
        <v>60</v>
      </c>
      <c r="I21" s="135">
        <v>6000</v>
      </c>
      <c r="J21" s="20">
        <f t="shared" si="0"/>
        <v>6100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814</v>
      </c>
      <c r="G22" s="145">
        <v>162800</v>
      </c>
      <c r="H22" s="136">
        <v>21106</v>
      </c>
      <c r="I22" s="145">
        <v>4221200</v>
      </c>
      <c r="J22" s="20">
        <f t="shared" si="0"/>
        <v>4384000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58</v>
      </c>
      <c r="G23" s="145">
        <v>5800</v>
      </c>
      <c r="H23" s="136">
        <v>328</v>
      </c>
      <c r="I23" s="145">
        <v>32800</v>
      </c>
      <c r="J23" s="20">
        <f t="shared" si="0"/>
        <v>38600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87</v>
      </c>
      <c r="I24" s="145">
        <v>17400</v>
      </c>
      <c r="J24" s="20">
        <f t="shared" si="0"/>
        <v>18600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58</v>
      </c>
      <c r="I25" s="145">
        <v>5800</v>
      </c>
      <c r="J25" s="20">
        <f t="shared" si="0"/>
        <v>5900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1</v>
      </c>
      <c r="G26" s="145">
        <v>200</v>
      </c>
      <c r="H26" s="136">
        <v>55</v>
      </c>
      <c r="I26" s="145">
        <v>11000</v>
      </c>
      <c r="J26" s="20">
        <f t="shared" ref="J26:J28" si="1">SUM(G26+I26)</f>
        <v>11200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83</v>
      </c>
      <c r="G27" s="145">
        <v>16600</v>
      </c>
      <c r="H27" s="136">
        <v>1647</v>
      </c>
      <c r="I27" s="145">
        <v>329400</v>
      </c>
      <c r="J27" s="20">
        <f t="shared" si="1"/>
        <v>346000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4</v>
      </c>
      <c r="I28" s="145">
        <v>800</v>
      </c>
      <c r="J28" s="20">
        <f t="shared" si="1"/>
        <v>1000</v>
      </c>
      <c r="K28" s="146"/>
      <c r="M28" s="60"/>
    </row>
    <row r="29" ht="23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4</v>
      </c>
      <c r="G29" s="145">
        <v>400</v>
      </c>
      <c r="H29" s="136">
        <v>4</v>
      </c>
      <c r="I29" s="145">
        <v>400</v>
      </c>
      <c r="J29" s="20">
        <f t="shared" si="0"/>
        <v>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51"/>
      <c r="H30" s="151"/>
      <c r="I30" s="151"/>
      <c r="J30" s="150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20</v>
      </c>
      <c r="G34" s="70">
        <f>SUM(F34*E34)</f>
        <v>500</v>
      </c>
      <c r="H34" s="68">
        <v>100</v>
      </c>
      <c r="I34" s="25">
        <v>8</v>
      </c>
      <c r="J34" s="71">
        <f>SUM(I34*H34)</f>
        <v>800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100</v>
      </c>
      <c r="G35" s="70">
        <f>SUM(F35*E35)</f>
        <v>5000</v>
      </c>
      <c r="H35" s="168">
        <v>50</v>
      </c>
      <c r="I35" s="75">
        <v>19</v>
      </c>
      <c r="J35" s="70">
        <f>SUM(I35*H35)</f>
        <v>950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6" sqref="M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1773</v>
      </c>
      <c r="G7" s="135">
        <v>177300</v>
      </c>
      <c r="H7" s="134">
        <v>2960</v>
      </c>
      <c r="I7" s="135">
        <v>296000</v>
      </c>
      <c r="J7" s="20">
        <f>SUM(G7+I7)</f>
        <v>473300</v>
      </c>
      <c r="K7" s="21">
        <f>SUM(J7:J30)/28</f>
        <v>2476450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30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20155</v>
      </c>
      <c r="G9" s="135">
        <v>4036700</v>
      </c>
      <c r="H9" s="136">
        <v>312559</v>
      </c>
      <c r="I9" s="135">
        <v>62547800</v>
      </c>
      <c r="J9" s="20">
        <f t="shared" si="0"/>
        <v>66584500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43</v>
      </c>
      <c r="G10" s="135">
        <v>8600</v>
      </c>
      <c r="H10" s="136">
        <v>230</v>
      </c>
      <c r="I10" s="135">
        <v>46000</v>
      </c>
      <c r="J10" s="20">
        <f t="shared" si="0"/>
        <v>54600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35</v>
      </c>
      <c r="I11" s="135">
        <v>5300</v>
      </c>
      <c r="J11" s="20">
        <f t="shared" si="0"/>
        <v>6000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108</v>
      </c>
      <c r="G12" s="135">
        <v>21600</v>
      </c>
      <c r="H12" s="136">
        <v>1408</v>
      </c>
      <c r="I12" s="135">
        <v>281600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867</v>
      </c>
      <c r="I13" s="135">
        <v>86700</v>
      </c>
      <c r="J13" s="20">
        <f t="shared" si="0"/>
        <v>94300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225</v>
      </c>
      <c r="G14" s="135">
        <v>28800</v>
      </c>
      <c r="H14" s="139">
        <v>7848</v>
      </c>
      <c r="I14" s="135">
        <v>1246300</v>
      </c>
      <c r="J14" s="20">
        <f t="shared" si="0"/>
        <v>1275100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217</v>
      </c>
      <c r="G15" s="135">
        <v>21700</v>
      </c>
      <c r="H15" s="136">
        <v>1066</v>
      </c>
      <c r="I15" s="135">
        <v>106600</v>
      </c>
      <c r="J15" s="20">
        <f t="shared" si="0"/>
        <v>128300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12</v>
      </c>
      <c r="G16" s="135">
        <v>2400</v>
      </c>
      <c r="H16" s="134">
        <v>268</v>
      </c>
      <c r="I16" s="135">
        <v>53600</v>
      </c>
      <c r="J16" s="20">
        <f t="shared" si="0"/>
        <v>56000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5</v>
      </c>
      <c r="I17" s="135">
        <v>500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5</v>
      </c>
      <c r="I18" s="135">
        <v>500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17</v>
      </c>
      <c r="I19" s="135">
        <v>3400</v>
      </c>
      <c r="J19" s="20">
        <f t="shared" si="0"/>
        <v>3400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5</v>
      </c>
      <c r="I20" s="135">
        <v>500</v>
      </c>
      <c r="J20" s="20">
        <f t="shared" si="0"/>
        <v>800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46</v>
      </c>
      <c r="G22" s="145">
        <v>9200</v>
      </c>
      <c r="H22" s="136">
        <v>482</v>
      </c>
      <c r="I22" s="145">
        <v>96400</v>
      </c>
      <c r="J22" s="20">
        <f t="shared" si="0"/>
        <v>105600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47</v>
      </c>
      <c r="G23" s="145">
        <v>4700</v>
      </c>
      <c r="H23" s="136">
        <v>471</v>
      </c>
      <c r="I23" s="145">
        <v>47100</v>
      </c>
      <c r="J23" s="20">
        <f t="shared" si="0"/>
        <v>51800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67</v>
      </c>
      <c r="I24" s="145">
        <v>13400</v>
      </c>
      <c r="J24" s="20">
        <f t="shared" si="0"/>
        <v>14600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27</v>
      </c>
      <c r="I25" s="145">
        <v>2700</v>
      </c>
      <c r="J25" s="20">
        <f t="shared" si="0"/>
        <v>2800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ref="J26:J28" si="1">SUM(G26+I26)</f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21</v>
      </c>
      <c r="G27" s="145">
        <v>4200</v>
      </c>
      <c r="H27" s="136">
        <v>722</v>
      </c>
      <c r="I27" s="145">
        <v>144400</v>
      </c>
      <c r="J27" s="20">
        <f t="shared" si="1"/>
        <v>148600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1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2</v>
      </c>
      <c r="G29" s="145">
        <v>200</v>
      </c>
      <c r="H29" s="136">
        <v>6</v>
      </c>
      <c r="I29" s="145">
        <v>600</v>
      </c>
      <c r="J29" s="169">
        <v>800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11</v>
      </c>
      <c r="G30" s="145">
        <v>1100</v>
      </c>
      <c r="H30" s="136">
        <v>278</v>
      </c>
      <c r="I30" s="145">
        <v>27800</v>
      </c>
      <c r="J30" s="20">
        <f t="shared" si="0"/>
        <v>28900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51"/>
      <c r="H31" s="151"/>
      <c r="I31" s="151"/>
      <c r="J31" s="150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34</v>
      </c>
      <c r="G35" s="70">
        <f>SUM(F35*E35)</f>
        <v>850</v>
      </c>
      <c r="H35" s="68">
        <v>100</v>
      </c>
      <c r="I35" s="25">
        <v>10</v>
      </c>
      <c r="J35" s="71">
        <f>SUM(I35*H35)</f>
        <v>1000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100</v>
      </c>
      <c r="G36" s="70">
        <f>SUM(F36*E36)</f>
        <v>5000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7" sqref="M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1812</v>
      </c>
      <c r="G7" s="135">
        <v>181200</v>
      </c>
      <c r="H7" s="134">
        <v>3086</v>
      </c>
      <c r="I7" s="135">
        <v>308600</v>
      </c>
      <c r="J7" s="20">
        <f>SUM(G7+I7)</f>
        <v>489800</v>
      </c>
      <c r="K7" s="21">
        <f>SUM(J7:J30)/24</f>
        <v>1134362.5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30</v>
      </c>
      <c r="G8" s="135">
        <v>3000</v>
      </c>
      <c r="H8" s="134">
        <v>33</v>
      </c>
      <c r="I8" s="135">
        <v>3300</v>
      </c>
      <c r="J8" s="20">
        <f t="shared" ref="J8:J30" si="0">SUM(G8+I8)</f>
        <v>6300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5791</v>
      </c>
      <c r="G9" s="135">
        <v>1165400</v>
      </c>
      <c r="H9" s="136">
        <v>108436</v>
      </c>
      <c r="I9" s="135">
        <v>21797900</v>
      </c>
      <c r="J9" s="20">
        <f t="shared" si="0"/>
        <v>22963300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36</v>
      </c>
      <c r="G10" s="135">
        <v>7200</v>
      </c>
      <c r="H10" s="136">
        <v>129</v>
      </c>
      <c r="I10" s="135">
        <v>25800</v>
      </c>
      <c r="J10" s="20">
        <f t="shared" si="0"/>
        <v>33000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</v>
      </c>
      <c r="G11" s="135">
        <v>500</v>
      </c>
      <c r="H11" s="138">
        <v>29</v>
      </c>
      <c r="I11" s="135">
        <v>4600</v>
      </c>
      <c r="J11" s="20">
        <f t="shared" si="0"/>
        <v>5100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184</v>
      </c>
      <c r="G12" s="135">
        <v>36800</v>
      </c>
      <c r="H12" s="136">
        <v>1562</v>
      </c>
      <c r="I12" s="135">
        <v>312400</v>
      </c>
      <c r="J12" s="20">
        <f t="shared" si="0"/>
        <v>349200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15</v>
      </c>
      <c r="G13" s="135">
        <v>1500</v>
      </c>
      <c r="H13" s="136">
        <v>104</v>
      </c>
      <c r="I13" s="135">
        <v>10400</v>
      </c>
      <c r="J13" s="20">
        <f t="shared" si="0"/>
        <v>11900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215</v>
      </c>
      <c r="G14" s="135">
        <v>27800</v>
      </c>
      <c r="H14" s="139">
        <v>7816</v>
      </c>
      <c r="I14" s="135">
        <v>1243000</v>
      </c>
      <c r="J14" s="20">
        <f t="shared" si="0"/>
        <v>1270800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106</v>
      </c>
      <c r="G15" s="135">
        <v>10600</v>
      </c>
      <c r="H15" s="136">
        <v>209</v>
      </c>
      <c r="I15" s="135">
        <v>20900</v>
      </c>
      <c r="J15" s="20">
        <f t="shared" si="0"/>
        <v>31500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63</v>
      </c>
      <c r="G16" s="135">
        <v>12600</v>
      </c>
      <c r="H16" s="134">
        <v>929</v>
      </c>
      <c r="I16" s="135">
        <v>185800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2</v>
      </c>
      <c r="I17" s="135">
        <v>200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3</v>
      </c>
      <c r="G19" s="135">
        <v>600</v>
      </c>
      <c r="H19" s="136">
        <v>122</v>
      </c>
      <c r="I19" s="135">
        <v>24400</v>
      </c>
      <c r="J19" s="20">
        <f t="shared" si="0"/>
        <v>25000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6</v>
      </c>
      <c r="I20" s="135">
        <v>600</v>
      </c>
      <c r="J20" s="20">
        <f t="shared" si="0"/>
        <v>900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321</v>
      </c>
      <c r="G22" s="145">
        <v>64200</v>
      </c>
      <c r="H22" s="136">
        <v>7003</v>
      </c>
      <c r="I22" s="145">
        <v>1400600</v>
      </c>
      <c r="J22" s="20">
        <f t="shared" si="0"/>
        <v>1464800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63</v>
      </c>
      <c r="G23" s="145">
        <v>6300</v>
      </c>
      <c r="H23" s="136">
        <v>1112</v>
      </c>
      <c r="I23" s="145">
        <v>111200</v>
      </c>
      <c r="J23" s="20">
        <f t="shared" si="0"/>
        <v>117500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9</v>
      </c>
      <c r="G24" s="145">
        <v>1800</v>
      </c>
      <c r="H24" s="136">
        <v>71</v>
      </c>
      <c r="I24" s="145">
        <v>14200</v>
      </c>
      <c r="J24" s="20">
        <f t="shared" si="0"/>
        <v>16000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20</v>
      </c>
      <c r="G25" s="145">
        <v>2000</v>
      </c>
      <c r="H25" s="136">
        <v>418</v>
      </c>
      <c r="I25" s="145">
        <v>41800</v>
      </c>
      <c r="J25" s="20">
        <f t="shared" si="0"/>
        <v>43800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59</v>
      </c>
      <c r="G27" s="145">
        <v>11800</v>
      </c>
      <c r="H27" s="136">
        <v>847</v>
      </c>
      <c r="I27" s="145">
        <v>169400</v>
      </c>
      <c r="J27" s="20">
        <f t="shared" si="0"/>
        <v>181200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1</v>
      </c>
      <c r="G29" s="145">
        <v>100</v>
      </c>
      <c r="H29" s="136">
        <v>6</v>
      </c>
      <c r="I29" s="145">
        <v>600</v>
      </c>
      <c r="J29" s="20">
        <f t="shared" si="0"/>
        <v>700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19</v>
      </c>
      <c r="G30" s="145">
        <v>1900</v>
      </c>
      <c r="H30" s="136">
        <v>125</v>
      </c>
      <c r="I30" s="145">
        <v>12500</v>
      </c>
      <c r="J30" s="20">
        <f t="shared" si="0"/>
        <v>14400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26</v>
      </c>
      <c r="G35" s="70">
        <f>SUM(F35*E35)</f>
        <v>650</v>
      </c>
      <c r="H35" s="68">
        <v>100</v>
      </c>
      <c r="I35" s="25">
        <v>6</v>
      </c>
      <c r="J35" s="71">
        <f>SUM(I35*H35)</f>
        <v>600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117</v>
      </c>
      <c r="G36" s="70">
        <f>SUM(F36*E36)</f>
        <v>5850</v>
      </c>
      <c r="H36" s="168">
        <v>50</v>
      </c>
      <c r="I36" s="75">
        <v>23</v>
      </c>
      <c r="J36" s="70">
        <f>SUM(I36*H36)</f>
        <v>1150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30" sqref="C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1651</v>
      </c>
      <c r="G7" s="135">
        <v>165100</v>
      </c>
      <c r="H7" s="134">
        <v>2906</v>
      </c>
      <c r="I7" s="135">
        <v>290600</v>
      </c>
      <c r="J7" s="20">
        <f>SUM(G7+I7)</f>
        <v>455700</v>
      </c>
      <c r="K7" s="21">
        <f>SUM(J7:J30)/24</f>
        <v>1130179.1666666667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33</v>
      </c>
      <c r="I8" s="135">
        <v>3300</v>
      </c>
      <c r="J8" s="20">
        <f t="shared" ref="J8:J30" si="0">SUM(G8+I8)</f>
        <v>4900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5764</v>
      </c>
      <c r="G9" s="135">
        <v>1164800</v>
      </c>
      <c r="H9" s="136">
        <v>111275</v>
      </c>
      <c r="I9" s="135">
        <v>22346200</v>
      </c>
      <c r="J9" s="20">
        <f t="shared" si="0"/>
        <v>23511000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249</v>
      </c>
      <c r="I10" s="135">
        <v>49800</v>
      </c>
      <c r="J10" s="20">
        <f t="shared" si="0"/>
        <v>54800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48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811</v>
      </c>
      <c r="I12" s="135">
        <v>162200</v>
      </c>
      <c r="J12" s="20">
        <f t="shared" si="0"/>
        <v>188000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205</v>
      </c>
      <c r="I13" s="135">
        <v>20500</v>
      </c>
      <c r="J13" s="20">
        <f t="shared" si="0"/>
        <v>22400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25000</v>
      </c>
      <c r="H14" s="139">
        <v>7751</v>
      </c>
      <c r="I14" s="135">
        <v>1240600</v>
      </c>
      <c r="J14" s="20">
        <f t="shared" si="0"/>
        <v>1265600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121</v>
      </c>
      <c r="G15" s="135">
        <v>12100</v>
      </c>
      <c r="H15" s="136">
        <v>232</v>
      </c>
      <c r="I15" s="135">
        <v>23200</v>
      </c>
      <c r="J15" s="20">
        <f t="shared" si="0"/>
        <v>35300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135</v>
      </c>
      <c r="G16" s="135">
        <v>27000</v>
      </c>
      <c r="H16" s="134">
        <v>3087</v>
      </c>
      <c r="I16" s="135">
        <v>617400</v>
      </c>
      <c r="J16" s="20">
        <f t="shared" si="0"/>
        <v>644400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1</v>
      </c>
      <c r="I17" s="135">
        <v>100</v>
      </c>
      <c r="J17" s="20">
        <f t="shared" si="0"/>
        <v>100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20</v>
      </c>
      <c r="I19" s="135">
        <v>4000</v>
      </c>
      <c r="J19" s="20">
        <f t="shared" si="0"/>
        <v>4000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17</v>
      </c>
      <c r="I20" s="135">
        <v>1700</v>
      </c>
      <c r="J20" s="20">
        <f t="shared" si="0"/>
        <v>2000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172</v>
      </c>
      <c r="G22" s="145">
        <v>34400</v>
      </c>
      <c r="H22" s="136">
        <v>3221</v>
      </c>
      <c r="I22" s="145">
        <v>644200</v>
      </c>
      <c r="J22" s="20">
        <f t="shared" si="0"/>
        <v>678600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11</v>
      </c>
      <c r="G23" s="145">
        <v>1100</v>
      </c>
      <c r="H23" s="136">
        <v>240</v>
      </c>
      <c r="I23" s="145">
        <v>24000</v>
      </c>
      <c r="J23" s="20">
        <f t="shared" si="0"/>
        <v>25100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59</v>
      </c>
      <c r="I24" s="145">
        <v>11800</v>
      </c>
      <c r="J24" s="20">
        <f t="shared" si="0"/>
        <v>13000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8</v>
      </c>
      <c r="G25" s="145">
        <v>800</v>
      </c>
      <c r="H25" s="136">
        <v>234</v>
      </c>
      <c r="I25" s="145">
        <v>23400</v>
      </c>
      <c r="J25" s="20">
        <f t="shared" si="0"/>
        <v>24200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52</v>
      </c>
      <c r="G27" s="145">
        <v>10400</v>
      </c>
      <c r="H27" s="136">
        <v>837</v>
      </c>
      <c r="I27" s="145">
        <v>167400</v>
      </c>
      <c r="J27" s="20">
        <f t="shared" si="0"/>
        <v>177800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8</v>
      </c>
      <c r="G30" s="145">
        <v>800</v>
      </c>
      <c r="H30" s="136">
        <v>90</v>
      </c>
      <c r="I30" s="145">
        <v>9000</v>
      </c>
      <c r="J30" s="20">
        <f t="shared" si="0"/>
        <v>9800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15</v>
      </c>
      <c r="G35" s="70">
        <f>SUM(F35*E35)</f>
        <v>375</v>
      </c>
      <c r="H35" s="68">
        <v>100</v>
      </c>
      <c r="I35" s="25">
        <v>15</v>
      </c>
      <c r="J35" s="71">
        <f>SUM(I35*H35)</f>
        <v>1500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115</v>
      </c>
      <c r="G36" s="70">
        <f>SUM(F36*E36)</f>
        <v>5750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workbookViewId="0" zoomScale="100" zoomScaleNormal="100">
      <selection activeCell="C28" sqref="C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1827</v>
      </c>
      <c r="G7" s="135">
        <v>182700</v>
      </c>
      <c r="H7" s="134">
        <v>3193</v>
      </c>
      <c r="I7" s="135">
        <v>319300</v>
      </c>
      <c r="J7" s="20">
        <f>SUM(G7+I7)</f>
        <v>502000</v>
      </c>
      <c r="K7" s="21">
        <f>SUM(J7:J28)/24</f>
        <v>1908250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30</v>
      </c>
      <c r="I8" s="135">
        <v>3000</v>
      </c>
      <c r="J8" s="20">
        <f t="shared" ref="J8:J28" si="0">SUM(G8+I8)</f>
        <v>5500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10498</v>
      </c>
      <c r="G9" s="135">
        <v>2110400</v>
      </c>
      <c r="H9" s="136">
        <v>193134</v>
      </c>
      <c r="I9" s="135">
        <v>38745300</v>
      </c>
      <c r="J9" s="20">
        <f t="shared" si="0"/>
        <v>40855700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220</v>
      </c>
      <c r="I10" s="135">
        <v>44000</v>
      </c>
      <c r="J10" s="20">
        <f t="shared" si="0"/>
        <v>50800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12</v>
      </c>
      <c r="G11" s="135">
        <v>1200</v>
      </c>
      <c r="H11" s="138">
        <v>63</v>
      </c>
      <c r="I11" s="135">
        <v>8200</v>
      </c>
      <c r="J11" s="20">
        <f t="shared" si="0"/>
        <v>9400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89</v>
      </c>
      <c r="G12" s="135">
        <v>17800</v>
      </c>
      <c r="H12" s="136">
        <v>821</v>
      </c>
      <c r="I12" s="135">
        <v>164200</v>
      </c>
      <c r="J12" s="20">
        <f t="shared" si="0"/>
        <v>182000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45</v>
      </c>
      <c r="G13" s="135">
        <v>4500</v>
      </c>
      <c r="H13" s="136">
        <v>214</v>
      </c>
      <c r="I13" s="135">
        <v>21400</v>
      </c>
      <c r="J13" s="20">
        <f t="shared" si="0"/>
        <v>25900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194</v>
      </c>
      <c r="G14" s="135">
        <v>25000</v>
      </c>
      <c r="H14" s="139">
        <v>7700</v>
      </c>
      <c r="I14" s="135">
        <v>1238800</v>
      </c>
      <c r="J14" s="20">
        <f t="shared" si="0"/>
        <v>1263800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126</v>
      </c>
      <c r="G15" s="135">
        <v>12600</v>
      </c>
      <c r="H15" s="136">
        <v>146</v>
      </c>
      <c r="I15" s="135">
        <v>14600</v>
      </c>
      <c r="J15" s="20">
        <f t="shared" si="0"/>
        <v>27200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137</v>
      </c>
      <c r="G16" s="135">
        <v>27400</v>
      </c>
      <c r="H16" s="134">
        <v>2788</v>
      </c>
      <c r="I16" s="135">
        <v>557600</v>
      </c>
      <c r="J16" s="20">
        <f t="shared" si="0"/>
        <v>585000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4</v>
      </c>
      <c r="I17" s="135">
        <v>400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3</v>
      </c>
      <c r="I20" s="135">
        <v>300</v>
      </c>
      <c r="J20" s="20">
        <f t="shared" si="0"/>
        <v>600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338</v>
      </c>
      <c r="G21" s="145">
        <v>67600</v>
      </c>
      <c r="H21" s="136">
        <v>7866</v>
      </c>
      <c r="I21" s="145">
        <v>1573200</v>
      </c>
      <c r="J21" s="20">
        <f t="shared" si="0"/>
        <v>1640800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58</v>
      </c>
      <c r="G22" s="145">
        <v>5800</v>
      </c>
      <c r="H22" s="136">
        <v>255</v>
      </c>
      <c r="I22" s="145">
        <v>25500</v>
      </c>
      <c r="J22" s="20">
        <f t="shared" si="0"/>
        <v>31300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104</v>
      </c>
      <c r="I23" s="145">
        <v>20800</v>
      </c>
      <c r="J23" s="20">
        <f t="shared" si="0"/>
        <v>22600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115</v>
      </c>
      <c r="I24" s="145">
        <v>11500</v>
      </c>
      <c r="J24" s="20">
        <f t="shared" si="0"/>
        <v>11700</v>
      </c>
      <c r="K24" s="146"/>
      <c r="M24" s="60"/>
    </row>
    <row r="25" ht="32.25" customHeight="1" spans="1:13" x14ac:dyDescent="0.25">
      <c r="A25" s="49">
        <v>19</v>
      </c>
      <c r="B25" s="113" t="s">
        <v>206</v>
      </c>
      <c r="C25" s="36" t="s">
        <v>207</v>
      </c>
      <c r="D25" s="137">
        <v>3800</v>
      </c>
      <c r="E25" s="154">
        <v>200</v>
      </c>
      <c r="F25" s="136">
        <v>132</v>
      </c>
      <c r="G25" s="145">
        <v>26400</v>
      </c>
      <c r="H25" s="136">
        <v>2706</v>
      </c>
      <c r="I25" s="145">
        <v>541200</v>
      </c>
      <c r="J25" s="20">
        <f t="shared" si="0"/>
        <v>567600</v>
      </c>
      <c r="K25" s="146"/>
      <c r="M25" s="60"/>
    </row>
    <row r="26" ht="32.25" customHeight="1" spans="1:13" x14ac:dyDescent="0.25">
      <c r="A26" s="49">
        <v>20</v>
      </c>
      <c r="B26" s="113" t="s">
        <v>214</v>
      </c>
      <c r="C26" s="36" t="s">
        <v>215</v>
      </c>
      <c r="D26" s="137">
        <v>5474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217</v>
      </c>
      <c r="C27" s="36" t="s">
        <v>221</v>
      </c>
      <c r="D27" s="137">
        <v>7323</v>
      </c>
      <c r="E27" s="154">
        <v>100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23.25" customHeight="1" spans="1:13" x14ac:dyDescent="0.25">
      <c r="A28" s="49">
        <v>22</v>
      </c>
      <c r="B28" s="113" t="s">
        <v>223</v>
      </c>
      <c r="C28" s="36" t="s">
        <v>224</v>
      </c>
      <c r="D28" s="137">
        <v>1389</v>
      </c>
      <c r="E28" s="154">
        <v>100</v>
      </c>
      <c r="F28" s="136">
        <v>19</v>
      </c>
      <c r="G28" s="145">
        <v>1900</v>
      </c>
      <c r="H28" s="136">
        <v>125</v>
      </c>
      <c r="I28" s="145">
        <v>12500</v>
      </c>
      <c r="J28" s="20">
        <f t="shared" si="0"/>
        <v>14400</v>
      </c>
      <c r="K28" s="149"/>
      <c r="M28" s="60"/>
    </row>
    <row r="29" ht="23.25" customHeight="1" spans="1:14" x14ac:dyDescent="0.25">
      <c r="A29" s="1"/>
      <c r="B29" s="150"/>
      <c r="C29" s="151"/>
      <c r="D29" s="150"/>
      <c r="E29" s="151"/>
      <c r="F29" s="151"/>
      <c r="G29" s="170"/>
      <c r="H29" s="151"/>
      <c r="I29" s="170"/>
      <c r="J29" s="171"/>
      <c r="K29" s="60"/>
      <c r="N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32</v>
      </c>
      <c r="G33" s="70">
        <f>SUM(F33*E33)</f>
        <v>800</v>
      </c>
      <c r="H33" s="68">
        <v>100</v>
      </c>
      <c r="I33" s="25">
        <v>12</v>
      </c>
      <c r="J33" s="71">
        <f>SUM(I33*H33)</f>
        <v>1200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168">
        <v>50</v>
      </c>
      <c r="F34" s="75">
        <v>127</v>
      </c>
      <c r="G34" s="70">
        <f>SUM(F34*E34)</f>
        <v>6350</v>
      </c>
      <c r="H34" s="168">
        <v>50</v>
      </c>
      <c r="I34" s="75">
        <v>17</v>
      </c>
      <c r="J34" s="70">
        <f>SUM(I34*H34)</f>
        <v>850</v>
      </c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5" x14ac:dyDescent="0.25">
      <c r="E49" s="53"/>
    </row>
    <row r="50" spans="5:5" x14ac:dyDescent="0.25">
      <c r="E50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C29" sqref="C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1722</v>
      </c>
      <c r="G7" s="135">
        <v>172200</v>
      </c>
      <c r="H7" s="134">
        <v>3090</v>
      </c>
      <c r="I7" s="135">
        <v>309000</v>
      </c>
      <c r="J7" s="20">
        <f>SUM(G7+I7)</f>
        <v>481200</v>
      </c>
      <c r="K7" s="21">
        <f>SUM(J7:J29)/24</f>
        <v>1729825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20</v>
      </c>
      <c r="G8" s="135">
        <v>2000</v>
      </c>
      <c r="H8" s="134">
        <v>30</v>
      </c>
      <c r="I8" s="135">
        <v>3000</v>
      </c>
      <c r="J8" s="20">
        <f t="shared" ref="J8:J29" si="0">SUM(G8+I8)</f>
        <v>5000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8574</v>
      </c>
      <c r="G9" s="135">
        <v>1720200</v>
      </c>
      <c r="H9" s="136">
        <v>158603</v>
      </c>
      <c r="I9" s="135">
        <v>31740100</v>
      </c>
      <c r="J9" s="20">
        <f t="shared" si="0"/>
        <v>33460300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159</v>
      </c>
      <c r="I10" s="135">
        <v>31800</v>
      </c>
      <c r="J10" s="20">
        <f t="shared" si="0"/>
        <v>37600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49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118</v>
      </c>
      <c r="G12" s="135">
        <v>23600</v>
      </c>
      <c r="H12" s="136">
        <v>1185</v>
      </c>
      <c r="I12" s="135">
        <v>237000</v>
      </c>
      <c r="J12" s="20">
        <f t="shared" si="0"/>
        <v>260600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249</v>
      </c>
      <c r="I13" s="135">
        <v>24900</v>
      </c>
      <c r="J13" s="20">
        <f t="shared" si="0"/>
        <v>27600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186</v>
      </c>
      <c r="G14" s="135">
        <v>24200</v>
      </c>
      <c r="H14" s="139">
        <v>7593</v>
      </c>
      <c r="I14" s="135">
        <v>1225600</v>
      </c>
      <c r="J14" s="20">
        <f t="shared" si="0"/>
        <v>1249800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80</v>
      </c>
      <c r="G15" s="135">
        <v>8000</v>
      </c>
      <c r="H15" s="136">
        <v>91</v>
      </c>
      <c r="I15" s="135">
        <v>9100</v>
      </c>
      <c r="J15" s="20">
        <f t="shared" si="0"/>
        <v>17100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290</v>
      </c>
      <c r="G16" s="135">
        <v>58000</v>
      </c>
      <c r="H16" s="134">
        <v>4755</v>
      </c>
      <c r="I16" s="135">
        <v>951000</v>
      </c>
      <c r="J16" s="20">
        <f t="shared" si="0"/>
        <v>1009000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3</v>
      </c>
      <c r="I17" s="135">
        <v>300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4</v>
      </c>
      <c r="I19" s="135">
        <v>800</v>
      </c>
      <c r="J19" s="20">
        <f t="shared" si="0"/>
        <v>800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21</v>
      </c>
      <c r="G20" s="135">
        <v>2100</v>
      </c>
      <c r="H20" s="136">
        <v>2</v>
      </c>
      <c r="I20" s="135">
        <v>200</v>
      </c>
      <c r="J20" s="20">
        <f t="shared" si="0"/>
        <v>2300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849</v>
      </c>
      <c r="G21" s="145">
        <v>169800</v>
      </c>
      <c r="H21" s="136">
        <v>16405</v>
      </c>
      <c r="I21" s="145">
        <v>3281000</v>
      </c>
      <c r="J21" s="20">
        <f t="shared" si="0"/>
        <v>3450800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42</v>
      </c>
      <c r="G22" s="145">
        <v>4200</v>
      </c>
      <c r="H22" s="136">
        <v>406</v>
      </c>
      <c r="I22" s="145">
        <v>40600</v>
      </c>
      <c r="J22" s="20">
        <f t="shared" si="0"/>
        <v>44800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18</v>
      </c>
      <c r="G23" s="145">
        <v>3600</v>
      </c>
      <c r="H23" s="136">
        <v>370</v>
      </c>
      <c r="I23" s="145">
        <v>74000</v>
      </c>
      <c r="J23" s="20">
        <f t="shared" si="0"/>
        <v>77600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132</v>
      </c>
      <c r="I24" s="145">
        <v>13200</v>
      </c>
      <c r="J24" s="20">
        <f t="shared" si="0"/>
        <v>13400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2</v>
      </c>
      <c r="G25" s="145">
        <v>400</v>
      </c>
      <c r="H25" s="136">
        <v>30</v>
      </c>
      <c r="I25" s="145">
        <v>6000</v>
      </c>
      <c r="J25" s="20">
        <f t="shared" si="0"/>
        <v>6400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396</v>
      </c>
      <c r="G26" s="145">
        <v>79200</v>
      </c>
      <c r="H26" s="136">
        <v>6390</v>
      </c>
      <c r="I26" s="145">
        <v>1278000</v>
      </c>
      <c r="J26" s="20">
        <v>1357200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17</v>
      </c>
      <c r="I28" s="145">
        <v>1700</v>
      </c>
      <c r="J28" s="20">
        <f t="shared" si="0"/>
        <v>1700</v>
      </c>
      <c r="K28" s="146"/>
      <c r="M28" s="60"/>
    </row>
    <row r="29" ht="23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14</v>
      </c>
      <c r="G29" s="145">
        <v>1400</v>
      </c>
      <c r="H29" s="136">
        <v>34</v>
      </c>
      <c r="I29" s="145">
        <v>3400</v>
      </c>
      <c r="J29" s="20">
        <f t="shared" si="0"/>
        <v>4800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7</v>
      </c>
      <c r="J34" s="71">
        <f>SUM(I34*H34)</f>
        <v>700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214</v>
      </c>
      <c r="G35" s="70">
        <f>SUM(F35*E35)</f>
        <v>10700</v>
      </c>
      <c r="H35" s="168">
        <v>50</v>
      </c>
      <c r="I35" s="75">
        <v>28</v>
      </c>
      <c r="J35" s="70">
        <f>SUM(I35*H35)</f>
        <v>1400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6" sqref="C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1587</v>
      </c>
      <c r="G7" s="135">
        <v>158700</v>
      </c>
      <c r="H7" s="134">
        <v>2899</v>
      </c>
      <c r="I7" s="135">
        <v>289900</v>
      </c>
      <c r="J7" s="20">
        <f>SUM(G7+I7)</f>
        <v>448600</v>
      </c>
      <c r="K7" s="21">
        <f>SUM(J7:J30)/24</f>
        <v>1282179.1666666667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28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5968</v>
      </c>
      <c r="G9" s="135">
        <v>1198400</v>
      </c>
      <c r="H9" s="136">
        <v>123080</v>
      </c>
      <c r="I9" s="135">
        <v>24720400</v>
      </c>
      <c r="J9" s="20">
        <f t="shared" si="0"/>
        <v>25918800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48</v>
      </c>
      <c r="G10" s="135">
        <v>9600</v>
      </c>
      <c r="H10" s="136">
        <v>116</v>
      </c>
      <c r="I10" s="135">
        <v>23200</v>
      </c>
      <c r="J10" s="20">
        <f t="shared" si="0"/>
        <v>32800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45</v>
      </c>
      <c r="I11" s="135">
        <v>6300</v>
      </c>
      <c r="J11" s="20">
        <f t="shared" si="0"/>
        <v>6700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983</v>
      </c>
      <c r="I12" s="135">
        <v>196600</v>
      </c>
      <c r="J12" s="20">
        <f t="shared" si="0"/>
        <v>227400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553</v>
      </c>
      <c r="I13" s="135">
        <v>55300</v>
      </c>
      <c r="J13" s="20">
        <f t="shared" si="0"/>
        <v>62900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23300</v>
      </c>
      <c r="H14" s="139">
        <v>7616</v>
      </c>
      <c r="I14" s="135">
        <v>1231300</v>
      </c>
      <c r="J14" s="20">
        <f t="shared" si="0"/>
        <v>1254600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151</v>
      </c>
      <c r="G15" s="135">
        <v>15100</v>
      </c>
      <c r="H15" s="136">
        <v>199</v>
      </c>
      <c r="I15" s="135">
        <v>19900</v>
      </c>
      <c r="J15" s="20">
        <f t="shared" si="0"/>
        <v>35000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462</v>
      </c>
      <c r="G16" s="135">
        <v>92400</v>
      </c>
      <c r="H16" s="134">
        <v>9408</v>
      </c>
      <c r="I16" s="135">
        <v>1881600</v>
      </c>
      <c r="J16" s="20">
        <f t="shared" si="0"/>
        <v>1974000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8</v>
      </c>
      <c r="G17" s="135">
        <v>800</v>
      </c>
      <c r="H17" s="136">
        <v>36</v>
      </c>
      <c r="I17" s="135">
        <v>3600</v>
      </c>
      <c r="J17" s="20">
        <f t="shared" si="0"/>
        <v>4400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8</v>
      </c>
      <c r="I19" s="135">
        <v>1600</v>
      </c>
      <c r="J19" s="20">
        <f t="shared" si="0"/>
        <v>1600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14</v>
      </c>
      <c r="G20" s="135">
        <v>1400</v>
      </c>
      <c r="H20" s="136">
        <v>6</v>
      </c>
      <c r="I20" s="135">
        <v>600</v>
      </c>
      <c r="J20" s="20">
        <f t="shared" si="0"/>
        <v>2000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138</v>
      </c>
      <c r="G21" s="145">
        <v>27600</v>
      </c>
      <c r="H21" s="136">
        <v>2767</v>
      </c>
      <c r="I21" s="145">
        <v>553400</v>
      </c>
      <c r="J21" s="20">
        <f t="shared" si="0"/>
        <v>581000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133</v>
      </c>
      <c r="G22" s="145">
        <v>13300</v>
      </c>
      <c r="H22" s="136">
        <v>1275</v>
      </c>
      <c r="I22" s="145">
        <v>127500</v>
      </c>
      <c r="J22" s="20">
        <f t="shared" si="0"/>
        <v>140800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6</v>
      </c>
      <c r="G23" s="145">
        <v>1200</v>
      </c>
      <c r="H23" s="136">
        <v>64</v>
      </c>
      <c r="I23" s="145">
        <v>12800</v>
      </c>
      <c r="J23" s="20">
        <f t="shared" si="0"/>
        <v>14000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12</v>
      </c>
      <c r="G24" s="145">
        <v>1200</v>
      </c>
      <c r="H24" s="136">
        <v>446</v>
      </c>
      <c r="I24" s="145">
        <v>44600</v>
      </c>
      <c r="J24" s="20">
        <f t="shared" si="0"/>
        <v>45800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186</v>
      </c>
      <c r="G26" s="145">
        <v>37200</v>
      </c>
      <c r="H26" s="136">
        <v>3350</v>
      </c>
      <c r="I26" s="145">
        <v>670000</v>
      </c>
      <c r="J26" s="20">
        <v>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1</v>
      </c>
      <c r="G28" s="145">
        <v>100</v>
      </c>
      <c r="H28" s="136">
        <v>13</v>
      </c>
      <c r="I28" s="145">
        <v>1300</v>
      </c>
      <c r="J28" s="20">
        <f t="shared" si="0"/>
        <v>1400</v>
      </c>
      <c r="K28" s="146"/>
      <c r="M28" s="60"/>
    </row>
    <row r="29" ht="32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16</v>
      </c>
      <c r="G29" s="145">
        <v>1600</v>
      </c>
      <c r="H29" s="136">
        <v>123</v>
      </c>
      <c r="I29" s="145">
        <v>12300</v>
      </c>
      <c r="J29" s="20">
        <v>13900</v>
      </c>
      <c r="K29" s="146"/>
      <c r="M29" s="60"/>
    </row>
    <row r="30" ht="23.25" customHeight="1" spans="1:13" x14ac:dyDescent="0.25">
      <c r="A30" s="49">
        <v>23</v>
      </c>
      <c r="B30" s="113" t="s">
        <v>234</v>
      </c>
      <c r="C30" s="36" t="s">
        <v>61</v>
      </c>
      <c r="D30" s="137">
        <v>4018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v>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17</v>
      </c>
      <c r="G35" s="70">
        <f>SUM(F35*E35)</f>
        <v>425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121</v>
      </c>
      <c r="G36" s="70">
        <f>SUM(F36*E36)</f>
        <v>6050</v>
      </c>
      <c r="H36" s="168">
        <v>50</v>
      </c>
      <c r="I36" s="75">
        <v>13</v>
      </c>
      <c r="J36" s="70">
        <f>SUM(I36*H36)</f>
        <v>650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1621</v>
      </c>
      <c r="G7" s="135">
        <v>162100</v>
      </c>
      <c r="H7" s="134">
        <v>3737</v>
      </c>
      <c r="I7" s="135">
        <v>373700</v>
      </c>
      <c r="J7" s="20">
        <f>SUM(G7+I7)</f>
        <v>535800</v>
      </c>
      <c r="K7" s="21">
        <f>SUM(J7:J30)/24</f>
        <v>1881600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32</v>
      </c>
      <c r="I8" s="135">
        <v>3200</v>
      </c>
      <c r="J8" s="20">
        <f t="shared" ref="J8:J30" si="0">SUM(G8+I8)</f>
        <v>5700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9365</v>
      </c>
      <c r="G9" s="135">
        <v>1877800</v>
      </c>
      <c r="H9" s="136">
        <v>178367</v>
      </c>
      <c r="I9" s="135">
        <v>35691700</v>
      </c>
      <c r="J9" s="20">
        <f t="shared" si="0"/>
        <v>37569500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17</v>
      </c>
      <c r="G10" s="135">
        <v>3400</v>
      </c>
      <c r="H10" s="136">
        <v>118</v>
      </c>
      <c r="I10" s="135">
        <v>23600</v>
      </c>
      <c r="J10" s="20">
        <f t="shared" si="0"/>
        <v>27000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42</v>
      </c>
      <c r="I11" s="135">
        <v>6000</v>
      </c>
      <c r="J11" s="20">
        <f t="shared" si="0"/>
        <v>6200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70</v>
      </c>
      <c r="G12" s="135">
        <v>14000</v>
      </c>
      <c r="H12" s="136">
        <v>511</v>
      </c>
      <c r="I12" s="135">
        <v>102200</v>
      </c>
      <c r="J12" s="20">
        <f t="shared" si="0"/>
        <v>116200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216</v>
      </c>
      <c r="I13" s="135">
        <v>21600</v>
      </c>
      <c r="J13" s="20">
        <f t="shared" si="0"/>
        <v>23400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174</v>
      </c>
      <c r="G14" s="135">
        <v>22300</v>
      </c>
      <c r="H14" s="139">
        <v>7606</v>
      </c>
      <c r="I14" s="135">
        <v>1231300</v>
      </c>
      <c r="J14" s="20">
        <f t="shared" si="0"/>
        <v>1253600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94</v>
      </c>
      <c r="G15" s="135">
        <v>9400</v>
      </c>
      <c r="H15" s="136">
        <v>98</v>
      </c>
      <c r="I15" s="135">
        <v>9800</v>
      </c>
      <c r="J15" s="20">
        <f t="shared" si="0"/>
        <v>19200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374</v>
      </c>
      <c r="G16" s="135">
        <v>74800</v>
      </c>
      <c r="H16" s="134">
        <v>5892</v>
      </c>
      <c r="I16" s="135">
        <v>1178400</v>
      </c>
      <c r="J16" s="20">
        <f t="shared" si="0"/>
        <v>1253200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9</v>
      </c>
      <c r="I17" s="135">
        <v>900</v>
      </c>
      <c r="J17" s="20">
        <f t="shared" si="0"/>
        <v>1000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4</v>
      </c>
      <c r="G18" s="135">
        <v>800</v>
      </c>
      <c r="H18" s="136">
        <v>226</v>
      </c>
      <c r="I18" s="135">
        <v>45200</v>
      </c>
      <c r="J18" s="20">
        <f t="shared" si="0"/>
        <v>46000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100</v>
      </c>
      <c r="F19" s="136">
        <v>8</v>
      </c>
      <c r="G19" s="135">
        <v>800</v>
      </c>
      <c r="H19" s="136">
        <v>6</v>
      </c>
      <c r="I19" s="135">
        <v>600</v>
      </c>
      <c r="J19" s="20">
        <f t="shared" si="0"/>
        <v>1400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302</v>
      </c>
      <c r="G20" s="145">
        <v>60400</v>
      </c>
      <c r="H20" s="136">
        <v>7163</v>
      </c>
      <c r="I20" s="145">
        <v>1432600</v>
      </c>
      <c r="J20" s="20">
        <f t="shared" si="0"/>
        <v>1493000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345</v>
      </c>
      <c r="G21" s="145">
        <v>34500</v>
      </c>
      <c r="H21" s="136">
        <v>4542</v>
      </c>
      <c r="I21" s="145">
        <v>454200</v>
      </c>
      <c r="J21" s="20">
        <f t="shared" si="0"/>
        <v>488700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95</v>
      </c>
      <c r="I22" s="145">
        <v>19000</v>
      </c>
      <c r="J22" s="20">
        <f t="shared" si="0"/>
        <v>20200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15</v>
      </c>
      <c r="G23" s="145">
        <v>1500</v>
      </c>
      <c r="H23" s="136">
        <v>515</v>
      </c>
      <c r="I23" s="145">
        <v>51500</v>
      </c>
      <c r="J23" s="20">
        <f t="shared" si="0"/>
        <v>53000</v>
      </c>
      <c r="K23" s="146"/>
      <c r="M23" s="60"/>
    </row>
    <row r="24" ht="32.25" customHeight="1" spans="1:13" x14ac:dyDescent="0.25">
      <c r="A24" s="49">
        <v>18</v>
      </c>
      <c r="B24" s="113" t="s">
        <v>230</v>
      </c>
      <c r="C24" s="36" t="s">
        <v>232</v>
      </c>
      <c r="D24" s="137">
        <v>3800</v>
      </c>
      <c r="E24" s="154">
        <v>200</v>
      </c>
      <c r="F24" s="136">
        <v>0</v>
      </c>
      <c r="G24" s="145">
        <v>0</v>
      </c>
      <c r="H24" s="136">
        <v>0</v>
      </c>
      <c r="I24" s="145">
        <v>0</v>
      </c>
      <c r="J24" s="20">
        <f t="shared" si="0"/>
        <v>0</v>
      </c>
      <c r="K24" s="146"/>
      <c r="L24" t="s">
        <v>236</v>
      </c>
      <c r="M24" s="60"/>
    </row>
    <row r="25" ht="32.25" customHeight="1" spans="1:13" x14ac:dyDescent="0.25">
      <c r="A25" s="49">
        <v>19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531</v>
      </c>
      <c r="G25" s="145">
        <v>106200</v>
      </c>
      <c r="H25" s="136">
        <v>10574</v>
      </c>
      <c r="I25" s="145">
        <v>2114800</v>
      </c>
      <c r="J25" s="20">
        <f t="shared" si="0"/>
        <v>2221000</v>
      </c>
      <c r="K25" s="146"/>
      <c r="M25" s="60"/>
    </row>
    <row r="26" ht="32.25" customHeight="1" spans="1:13" x14ac:dyDescent="0.25">
      <c r="A26" s="49">
        <v>20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21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142</v>
      </c>
      <c r="I27" s="145">
        <v>14200</v>
      </c>
      <c r="J27" s="20">
        <f t="shared" si="0"/>
        <v>16400</v>
      </c>
      <c r="K27" s="146"/>
      <c r="M27" s="60"/>
    </row>
    <row r="28" ht="32.25" customHeight="1" spans="1:13" x14ac:dyDescent="0.25">
      <c r="A28" s="49">
        <v>22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23</v>
      </c>
      <c r="G28" s="145">
        <v>2300</v>
      </c>
      <c r="H28" s="136">
        <v>30</v>
      </c>
      <c r="I28" s="145">
        <v>3000</v>
      </c>
      <c r="J28" s="20">
        <f t="shared" si="0"/>
        <v>5300</v>
      </c>
      <c r="K28" s="146"/>
      <c r="M28" s="60"/>
    </row>
    <row r="29" ht="32.25" customHeight="1" spans="1:13" x14ac:dyDescent="0.25">
      <c r="A29" s="49">
        <v>23</v>
      </c>
      <c r="B29" s="113" t="s">
        <v>238</v>
      </c>
      <c r="C29" s="36" t="s">
        <v>61</v>
      </c>
      <c r="D29" s="137">
        <v>5040</v>
      </c>
      <c r="E29" s="154">
        <v>200</v>
      </c>
      <c r="F29" s="136">
        <v>1</v>
      </c>
      <c r="G29" s="145">
        <v>200</v>
      </c>
      <c r="H29" s="136">
        <v>1</v>
      </c>
      <c r="I29" s="145">
        <v>200</v>
      </c>
      <c r="J29" s="20">
        <f t="shared" si="0"/>
        <v>400</v>
      </c>
      <c r="K29" s="146"/>
      <c r="M29" s="60"/>
    </row>
    <row r="30" ht="23.25" customHeight="1" spans="1:13" x14ac:dyDescent="0.25">
      <c r="A30" s="49">
        <v>24</v>
      </c>
      <c r="B30" s="113" t="s">
        <v>239</v>
      </c>
      <c r="C30" s="36" t="s">
        <v>61</v>
      </c>
      <c r="D30" s="137">
        <v>6333</v>
      </c>
      <c r="E30" s="154">
        <v>100</v>
      </c>
      <c r="F30" s="136">
        <v>2</v>
      </c>
      <c r="G30" s="145">
        <v>200</v>
      </c>
      <c r="H30" s="136">
        <v>16</v>
      </c>
      <c r="I30" s="145">
        <v>1600</v>
      </c>
      <c r="J30" s="20">
        <f t="shared" si="0"/>
        <v>1800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19</v>
      </c>
      <c r="G35" s="70">
        <f>SUM(F35*E35)</f>
        <v>475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94</v>
      </c>
      <c r="G36" s="70">
        <f>SUM(F36*E36)</f>
        <v>4700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2203</v>
      </c>
      <c r="G7" s="135">
        <v>220300</v>
      </c>
      <c r="H7" s="134">
        <v>4294</v>
      </c>
      <c r="I7" s="135">
        <v>429400</v>
      </c>
      <c r="J7" s="20">
        <f>SUM(G7+I7)</f>
        <v>649700</v>
      </c>
      <c r="K7" s="21">
        <f>SUM(J7:J31)/24</f>
        <v>1637420.8333333333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33</v>
      </c>
      <c r="I8" s="135">
        <v>3300</v>
      </c>
      <c r="J8" s="20">
        <f t="shared" ref="J8:J28" si="0">SUM(G8+I8)</f>
        <v>6700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7870</v>
      </c>
      <c r="G9" s="135">
        <v>1584800</v>
      </c>
      <c r="H9" s="136">
        <v>144324</v>
      </c>
      <c r="I9" s="135">
        <v>28973100</v>
      </c>
      <c r="J9" s="20">
        <f t="shared" si="0"/>
        <v>30557900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30</v>
      </c>
      <c r="G10" s="135">
        <v>6000</v>
      </c>
      <c r="H10" s="136">
        <v>142</v>
      </c>
      <c r="I10" s="135">
        <v>28400</v>
      </c>
      <c r="J10" s="20">
        <f t="shared" si="0"/>
        <v>34400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9</v>
      </c>
      <c r="G11" s="135">
        <v>900</v>
      </c>
      <c r="H11" s="138">
        <v>61</v>
      </c>
      <c r="I11" s="135">
        <v>7700</v>
      </c>
      <c r="J11" s="20">
        <f t="shared" si="0"/>
        <v>8600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689</v>
      </c>
      <c r="G12" s="135">
        <v>137800</v>
      </c>
      <c r="H12" s="136">
        <v>11372</v>
      </c>
      <c r="I12" s="135">
        <v>2274400</v>
      </c>
      <c r="J12" s="20">
        <f t="shared" si="0"/>
        <v>2412200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46</v>
      </c>
      <c r="G13" s="135">
        <v>4600</v>
      </c>
      <c r="H13" s="136">
        <v>314</v>
      </c>
      <c r="I13" s="135">
        <v>31400</v>
      </c>
      <c r="J13" s="20">
        <f t="shared" si="0"/>
        <v>36000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21400</v>
      </c>
      <c r="H14" s="139">
        <v>7494</v>
      </c>
      <c r="I14" s="135">
        <v>1216700</v>
      </c>
      <c r="J14" s="20">
        <f t="shared" si="0"/>
        <v>1238100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117</v>
      </c>
      <c r="G15" s="135">
        <v>11700</v>
      </c>
      <c r="H15" s="136">
        <v>112</v>
      </c>
      <c r="I15" s="135">
        <v>11200</v>
      </c>
      <c r="J15" s="20">
        <f t="shared" si="0"/>
        <v>22900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305</v>
      </c>
      <c r="G16" s="135">
        <v>61000</v>
      </c>
      <c r="H16" s="134">
        <v>5532</v>
      </c>
      <c r="I16" s="135">
        <v>1106400</v>
      </c>
      <c r="J16" s="20">
        <f t="shared" si="0"/>
        <v>1167400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4</v>
      </c>
      <c r="I17" s="135">
        <v>400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13</v>
      </c>
      <c r="G18" s="135">
        <v>2600</v>
      </c>
      <c r="H18" s="136">
        <v>415</v>
      </c>
      <c r="I18" s="135">
        <v>83000</v>
      </c>
      <c r="J18" s="20">
        <f t="shared" si="0"/>
        <v>85600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15</v>
      </c>
      <c r="G19" s="135">
        <v>2500</v>
      </c>
      <c r="H19" s="136">
        <v>7</v>
      </c>
      <c r="I19" s="135">
        <v>1100</v>
      </c>
      <c r="J19" s="20">
        <f t="shared" si="0"/>
        <v>3600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468</v>
      </c>
      <c r="G20" s="145">
        <v>93600</v>
      </c>
      <c r="H20" s="136">
        <v>6764</v>
      </c>
      <c r="I20" s="145">
        <v>1352800</v>
      </c>
      <c r="J20" s="20">
        <f t="shared" si="0"/>
        <v>1446400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113</v>
      </c>
      <c r="G21" s="145">
        <v>11300</v>
      </c>
      <c r="H21" s="136">
        <v>748</v>
      </c>
      <c r="I21" s="145">
        <v>74800</v>
      </c>
      <c r="J21" s="20">
        <f t="shared" si="0"/>
        <v>86100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18</v>
      </c>
      <c r="G22" s="145">
        <v>3600</v>
      </c>
      <c r="H22" s="136">
        <v>182</v>
      </c>
      <c r="I22" s="145">
        <v>36400</v>
      </c>
      <c r="J22" s="20">
        <f t="shared" si="0"/>
        <v>40000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79</v>
      </c>
      <c r="G23" s="145">
        <v>7900</v>
      </c>
      <c r="H23" s="136">
        <v>1868</v>
      </c>
      <c r="I23" s="145">
        <v>186800</v>
      </c>
      <c r="J23" s="20">
        <f t="shared" si="0"/>
        <v>194700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328</v>
      </c>
      <c r="G24" s="145">
        <v>65600</v>
      </c>
      <c r="H24" s="136">
        <v>5908</v>
      </c>
      <c r="I24" s="145">
        <v>1181600</v>
      </c>
      <c r="J24" s="20">
        <f t="shared" si="0"/>
        <v>1247200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70</v>
      </c>
      <c r="G26" s="145">
        <v>7000</v>
      </c>
      <c r="H26" s="136">
        <v>212</v>
      </c>
      <c r="I26" s="145">
        <v>21200</v>
      </c>
      <c r="J26" s="20">
        <f t="shared" si="0"/>
        <v>28200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48</v>
      </c>
      <c r="G27" s="145">
        <v>4800</v>
      </c>
      <c r="H27" s="136">
        <v>88</v>
      </c>
      <c r="I27" s="145">
        <v>8800</v>
      </c>
      <c r="J27" s="20">
        <f t="shared" si="0"/>
        <v>13600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1</v>
      </c>
      <c r="G28" s="145">
        <v>200</v>
      </c>
      <c r="H28" s="136">
        <v>3</v>
      </c>
      <c r="I28" s="145">
        <v>600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18</v>
      </c>
      <c r="G29" s="145">
        <v>1800</v>
      </c>
      <c r="H29" s="136">
        <v>153</v>
      </c>
      <c r="I29" s="145">
        <v>15300</v>
      </c>
      <c r="J29" s="20">
        <v>17100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166" t="s">
        <v>61</v>
      </c>
      <c r="D30" s="137">
        <v>6463</v>
      </c>
      <c r="E30" s="154">
        <v>100</v>
      </c>
      <c r="F30" s="136"/>
      <c r="G30" s="145"/>
      <c r="H30" s="136"/>
      <c r="I30" s="145"/>
      <c r="J30" s="20"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166" t="s">
        <v>61</v>
      </c>
      <c r="D31" s="137">
        <v>9009</v>
      </c>
      <c r="E31" s="154">
        <v>200</v>
      </c>
      <c r="F31" s="136"/>
      <c r="G31" s="145"/>
      <c r="H31" s="136"/>
      <c r="I31" s="145"/>
      <c r="J31" s="20">
        <v>0</v>
      </c>
      <c r="K31" s="146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9" x14ac:dyDescent="0.25">
      <c r="E33" s="53"/>
      <c r="F33" s="58"/>
      <c r="G33" s="59"/>
      <c r="H33" s="58"/>
      <c r="I33" s="59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8</v>
      </c>
      <c r="J36" s="71">
        <f>SUM(I36*H36)</f>
        <v>800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149</v>
      </c>
      <c r="G37" s="70">
        <f>SUM(F37*E37)</f>
        <v>7450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2435</v>
      </c>
      <c r="G7" s="135">
        <v>243500</v>
      </c>
      <c r="H7" s="134">
        <v>4592</v>
      </c>
      <c r="I7" s="135">
        <v>459200</v>
      </c>
      <c r="J7" s="20">
        <f>SUM(G7+I7)</f>
        <v>702700</v>
      </c>
      <c r="K7" s="21">
        <f>SUM(J7:J31)/25</f>
        <v>2399328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127</v>
      </c>
      <c r="G8" s="135">
        <v>12700</v>
      </c>
      <c r="H8" s="134">
        <v>446</v>
      </c>
      <c r="I8" s="135">
        <v>44600</v>
      </c>
      <c r="J8" s="20">
        <f t="shared" ref="J8:J31" si="0">SUM(G8+I8)</f>
        <v>57300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11964</v>
      </c>
      <c r="G9" s="135">
        <v>2400300</v>
      </c>
      <c r="H9" s="136">
        <v>260390</v>
      </c>
      <c r="I9" s="135">
        <v>52098100</v>
      </c>
      <c r="J9" s="20">
        <f t="shared" si="0"/>
        <v>54498400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39</v>
      </c>
      <c r="G10" s="135">
        <v>7800</v>
      </c>
      <c r="H10" s="136">
        <v>127</v>
      </c>
      <c r="I10" s="135">
        <v>25400</v>
      </c>
      <c r="J10" s="20">
        <f t="shared" si="0"/>
        <v>33200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8</v>
      </c>
      <c r="G11" s="135">
        <v>800</v>
      </c>
      <c r="H11" s="138">
        <v>112</v>
      </c>
      <c r="I11" s="135">
        <v>12800</v>
      </c>
      <c r="J11" s="20">
        <f t="shared" si="0"/>
        <v>13600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202</v>
      </c>
      <c r="G12" s="135">
        <v>40400</v>
      </c>
      <c r="H12" s="136">
        <v>1314</v>
      </c>
      <c r="I12" s="135">
        <v>262800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72</v>
      </c>
      <c r="G13" s="135">
        <v>7200</v>
      </c>
      <c r="H13" s="136">
        <v>296</v>
      </c>
      <c r="I13" s="135">
        <v>29600</v>
      </c>
      <c r="J13" s="20">
        <f t="shared" si="0"/>
        <v>36800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25300</v>
      </c>
      <c r="H14" s="139">
        <v>7451</v>
      </c>
      <c r="I14" s="135">
        <v>1212200</v>
      </c>
      <c r="J14" s="20">
        <f t="shared" si="0"/>
        <v>1237500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176</v>
      </c>
      <c r="G15" s="135">
        <v>17600</v>
      </c>
      <c r="H15" s="136">
        <v>386</v>
      </c>
      <c r="I15" s="135">
        <v>38600</v>
      </c>
      <c r="J15" s="20">
        <f t="shared" si="0"/>
        <v>56200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466</v>
      </c>
      <c r="G16" s="135">
        <v>93200</v>
      </c>
      <c r="H16" s="134">
        <v>9023</v>
      </c>
      <c r="I16" s="135">
        <v>1804600</v>
      </c>
      <c r="J16" s="20">
        <f t="shared" si="0"/>
        <v>1897800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45</v>
      </c>
      <c r="I18" s="135">
        <v>9000</v>
      </c>
      <c r="J18" s="20">
        <f t="shared" si="0"/>
        <v>9400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16</v>
      </c>
      <c r="G19" s="135">
        <v>3200</v>
      </c>
      <c r="H19" s="136">
        <v>4</v>
      </c>
      <c r="I19" s="135">
        <v>800</v>
      </c>
      <c r="J19" s="20">
        <f t="shared" si="0"/>
        <v>4000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80</v>
      </c>
      <c r="G20" s="145">
        <v>16000</v>
      </c>
      <c r="H20" s="136">
        <v>700</v>
      </c>
      <c r="I20" s="145">
        <v>140000</v>
      </c>
      <c r="J20" s="20">
        <f t="shared" si="0"/>
        <v>156000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110</v>
      </c>
      <c r="G21" s="145">
        <v>11000</v>
      </c>
      <c r="H21" s="136">
        <v>412</v>
      </c>
      <c r="I21" s="145">
        <v>41200</v>
      </c>
      <c r="J21" s="20">
        <f t="shared" si="0"/>
        <v>52200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34</v>
      </c>
      <c r="G22" s="145">
        <v>6800</v>
      </c>
      <c r="H22" s="136">
        <v>175</v>
      </c>
      <c r="I22" s="145">
        <v>35000</v>
      </c>
      <c r="J22" s="20">
        <f t="shared" si="0"/>
        <v>41800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16</v>
      </c>
      <c r="G23" s="145">
        <v>1600</v>
      </c>
      <c r="H23" s="136">
        <v>234</v>
      </c>
      <c r="I23" s="145">
        <v>23400</v>
      </c>
      <c r="J23" s="20">
        <f t="shared" si="0"/>
        <v>25000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215</v>
      </c>
      <c r="G24" s="145">
        <v>43000</v>
      </c>
      <c r="H24" s="136">
        <v>3276</v>
      </c>
      <c r="I24" s="145">
        <v>655200</v>
      </c>
      <c r="J24" s="20">
        <f t="shared" si="0"/>
        <v>698200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78</v>
      </c>
      <c r="G26" s="145">
        <v>7800</v>
      </c>
      <c r="H26" s="136">
        <v>212</v>
      </c>
      <c r="I26" s="145">
        <v>21200</v>
      </c>
      <c r="J26" s="20">
        <f t="shared" si="0"/>
        <v>29000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25</v>
      </c>
      <c r="G27" s="145">
        <v>2500</v>
      </c>
      <c r="H27" s="136">
        <v>14</v>
      </c>
      <c r="I27" s="145">
        <v>1400</v>
      </c>
      <c r="J27" s="20">
        <f t="shared" si="0"/>
        <v>3900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20</v>
      </c>
      <c r="G29" s="145">
        <v>2000</v>
      </c>
      <c r="H29" s="136">
        <v>218</v>
      </c>
      <c r="I29" s="145">
        <v>21800</v>
      </c>
      <c r="J29" s="20">
        <f t="shared" si="0"/>
        <v>23800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155</v>
      </c>
      <c r="G30" s="145">
        <v>15500</v>
      </c>
      <c r="H30" s="136">
        <v>829</v>
      </c>
      <c r="I30" s="145">
        <v>82900</v>
      </c>
      <c r="J30" s="20">
        <f t="shared" si="0"/>
        <v>98400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1</v>
      </c>
      <c r="G31" s="145">
        <v>200</v>
      </c>
      <c r="H31" s="136">
        <v>19</v>
      </c>
      <c r="I31" s="145">
        <v>3800</v>
      </c>
      <c r="J31" s="20">
        <f t="shared" si="0"/>
        <v>4000</v>
      </c>
      <c r="K31" s="149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4</v>
      </c>
      <c r="J36" s="71">
        <f>SUM(I36*H36)</f>
        <v>400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123</v>
      </c>
      <c r="G37" s="70">
        <f>SUM(F37*E37)</f>
        <v>6150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 2025 (2)</vt:lpstr>
      <vt:lpstr>JUL 2025 (2)</vt:lpstr>
      <vt:lpstr>Avgust_2025</vt:lpstr>
      <vt:lpstr>prosečno po mesecima 2018-2025</vt:lpstr>
      <vt:lpstr>Septembar_2025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keywords>Klasifikacija: INTERNO</cp:keywords>
  <cp:lastModifiedBy>Unknown</cp:lastModifiedBy>
  <dcterms:created xsi:type="dcterms:W3CDTF">2006-09-16T00:00:00Z</dcterms:created>
  <dcterms:modified xsi:type="dcterms:W3CDTF">2025-10-06T19:29:59Z</dcterms:modified>
</cp:coreProperties>
</file>