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C1021B59-BE7C-46DD-A08B-84BB551A92E8}" xr6:coauthVersionLast="36" xr6:coauthVersionMax="36" xr10:uidLastSave="{00000000-0000-0000-0000-000000000000}"/>
  <bookViews>
    <workbookView xWindow="-105" yWindow="-105" windowWidth="23250" windowHeight="12570" firstSheet="94" activeTab="94" xr2:uid="{00000000-000D-0000-FFFF-FFFF00000000}"/>
  </bookViews>
  <sheets>
    <sheet name="Januar " sheetId="27" r:id="rId1"/>
    <sheet name="Februar " sheetId="28" r:id="rId2"/>
    <sheet name="Mart" sheetId="30" r:id="rId3"/>
    <sheet name="April " sheetId="31" r:id="rId4"/>
    <sheet name="Maj " sheetId="32" r:id="rId5"/>
    <sheet name="Jun " sheetId="33" r:id="rId6"/>
    <sheet name="Jul " sheetId="34" r:id="rId7"/>
    <sheet name="Avgust " sheetId="35" r:id="rId8"/>
    <sheet name="Septembar (2)" sheetId="36" r:id="rId9"/>
    <sheet name="Oktobar (2)" sheetId="37" r:id="rId10"/>
    <sheet name="Novembar (2)" sheetId="38" r:id="rId11"/>
    <sheet name="Decembar (2)" sheetId="39" r:id="rId12"/>
    <sheet name="Januar 2019 (2)" sheetId="42" r:id="rId13"/>
    <sheet name="Februar 2019 (2)" sheetId="43" r:id="rId14"/>
    <sheet name="MART 2019 (3)" sheetId="45" r:id="rId15"/>
    <sheet name="APRIL 19 (2)" sheetId="46" r:id="rId16"/>
    <sheet name="MAJ 19 (2)" sheetId="47" r:id="rId17"/>
    <sheet name="JUN 19 (2)" sheetId="48" r:id="rId18"/>
    <sheet name="JUL 19  (2)" sheetId="50" r:id="rId19"/>
    <sheet name="AVGUST 19 (2)" sheetId="51" r:id="rId20"/>
    <sheet name="SEPTEMBAR 19 (2)" sheetId="52" r:id="rId21"/>
    <sheet name="OKTOBAR 19 (2)" sheetId="53" r:id="rId22"/>
    <sheet name="NOVEMBAR 19 (2)" sheetId="54" r:id="rId23"/>
    <sheet name="DECEMBAR 19 (2)" sheetId="55" r:id="rId24"/>
    <sheet name="JANUAR 2020 (2)" sheetId="58" r:id="rId25"/>
    <sheet name="FEBRUAR 2020" sheetId="49" r:id="rId26"/>
    <sheet name="MART 2020  (2)" sheetId="60" r:id="rId27"/>
    <sheet name="APRIL 2020 (2)" sheetId="61" r:id="rId28"/>
    <sheet name="MAJ 2020 (2)" sheetId="62" r:id="rId29"/>
    <sheet name="JUN 2020 (2)" sheetId="63" r:id="rId30"/>
    <sheet name="JUL 2020 (2)" sheetId="64" r:id="rId31"/>
    <sheet name="AVGUST 20 (2)" sheetId="65" r:id="rId32"/>
    <sheet name="SEPTEMBAR 20 (2)" sheetId="66" r:id="rId33"/>
    <sheet name="OKTOBAR 20 (2)" sheetId="67" r:id="rId34"/>
    <sheet name="NOVEMBAR 20 (2)" sheetId="68" r:id="rId35"/>
    <sheet name="DECEMBAR 20 (2)" sheetId="70" r:id="rId36"/>
    <sheet name="JANUAR 2021 (2)" sheetId="72" r:id="rId37"/>
    <sheet name="FEBRUAR 2021 (2)" sheetId="73" r:id="rId38"/>
    <sheet name="MART 2021 (2)" sheetId="74" r:id="rId39"/>
    <sheet name="APRIL 2021 (2)" sheetId="75" r:id="rId40"/>
    <sheet name="MAJ 2021 (2)" sheetId="76" r:id="rId41"/>
    <sheet name="JUN 2021 (2)" sheetId="77" r:id="rId42"/>
    <sheet name="JUL 2021 (2)" sheetId="78" r:id="rId43"/>
    <sheet name="AVGUST 2021 (2)" sheetId="79" r:id="rId44"/>
    <sheet name="SEPTEMBAR 2021 (2)" sheetId="80" r:id="rId45"/>
    <sheet name="OKTOBAR 2021 (2)" sheetId="81" r:id="rId46"/>
    <sheet name="NOVEMBAR 2021 (2)" sheetId="82" r:id="rId47"/>
    <sheet name="DECEMBAR 2021 (3)" sheetId="84" r:id="rId48"/>
    <sheet name="JANUAR 2022 (2)" sheetId="86" r:id="rId49"/>
    <sheet name="FEBRUAR 2022 (2)" sheetId="87" r:id="rId50"/>
    <sheet name="MART 2022 (2)" sheetId="88" r:id="rId51"/>
    <sheet name="APRIL 2022 (2)" sheetId="89" r:id="rId52"/>
    <sheet name="MAJ 2022 (2)" sheetId="90" r:id="rId53"/>
    <sheet name="JUN  2022 (2)" sheetId="91" r:id="rId54"/>
    <sheet name="JUL  2022 (2)" sheetId="92" r:id="rId55"/>
    <sheet name="AVGUST  2022 (2)" sheetId="93" r:id="rId56"/>
    <sheet name="SEPTEMBAR  2022 (2)" sheetId="94" r:id="rId57"/>
    <sheet name="OKTOBAR  2022 (2)" sheetId="95" r:id="rId58"/>
    <sheet name="NOVEMBAR 2022 (2)" sheetId="96" r:id="rId59"/>
    <sheet name="DECEMBAR 2022 (2)" sheetId="97" r:id="rId60"/>
    <sheet name="JANUAR 2023 (2)" sheetId="99" r:id="rId61"/>
    <sheet name="FEBRUAR  2023 (2)" sheetId="100" r:id="rId62"/>
    <sheet name="MART  2023 (2)" sheetId="101" r:id="rId63"/>
    <sheet name="APRIL 2023 (2)" sheetId="103" r:id="rId64"/>
    <sheet name="MAJ 2023 (2)" sheetId="104" r:id="rId65"/>
    <sheet name="JUN 2023 (2)" sheetId="105" r:id="rId66"/>
    <sheet name="JUL 2023 (2)" sheetId="106" r:id="rId67"/>
    <sheet name="AVGUST 2023 (2)" sheetId="107" r:id="rId68"/>
    <sheet name="SEPTEMBAR 2023 (2)" sheetId="108" r:id="rId69"/>
    <sheet name="OKTOBAR 2023 " sheetId="109" r:id="rId70"/>
    <sheet name="NOVEMBAR 2023 " sheetId="110" r:id="rId71"/>
    <sheet name="DECEMBAR 2023 " sheetId="111" r:id="rId72"/>
    <sheet name="JANUAR 24 " sheetId="113" r:id="rId73"/>
    <sheet name="FEBRUAR 24 " sheetId="114" r:id="rId74"/>
    <sheet name="MART 24 " sheetId="115" r:id="rId75"/>
    <sheet name="APRIL 24 " sheetId="116" r:id="rId76"/>
    <sheet name="MAJ 24  (2)" sheetId="118" r:id="rId77"/>
    <sheet name="JUN 24  (2)" sheetId="119" r:id="rId78"/>
    <sheet name="JUL 24  (2)" sheetId="120" r:id="rId79"/>
    <sheet name="AVGUST  24  (2)" sheetId="121" r:id="rId80"/>
    <sheet name="SEPTEMBAR  24  (2)" sheetId="122" r:id="rId81"/>
    <sheet name="OKTOBAR 24  (2)" sheetId="123" r:id="rId82"/>
    <sheet name="NOVEMBAR  24  (2)" sheetId="124" r:id="rId83"/>
    <sheet name="DECEMBAR   24  (2)" sheetId="125" r:id="rId84"/>
    <sheet name="JANUAR 2025 (2)" sheetId="127" r:id="rId85"/>
    <sheet name="FEBRUAR 2025 (2)" sheetId="128" r:id="rId86"/>
    <sheet name="MART 2025 (2)" sheetId="129" r:id="rId87"/>
    <sheet name="APRIL 2025 (2)" sheetId="130" r:id="rId88"/>
    <sheet name="MAJ 2025 (2)" sheetId="131" r:id="rId89"/>
    <sheet name="JUN 2025 (2)" sheetId="132" r:id="rId90"/>
    <sheet name="JUL 2025 (2)" sheetId="133" r:id="rId91"/>
    <sheet name="AVGUST 2025 (2)" sheetId="134" r:id="rId92"/>
    <sheet name="SEPTEMBAR 2025 (2)" sheetId="135" r:id="rId93"/>
    <sheet name="OKTOBAR 2025 (2)" sheetId="136" r:id="rId94"/>
    <sheet name="prosečno po mesecima 2018" sheetId="41" r:id="rId95"/>
    <sheet name="prosečno po mesecima 2019" sheetId="57" r:id="rId96"/>
    <sheet name="prosečno po mesecima 2020" sheetId="71" r:id="rId97"/>
    <sheet name="prosečno po mesecima 2021 " sheetId="85" r:id="rId98"/>
    <sheet name="prosečno po mesecima 2022 " sheetId="98" r:id="rId99"/>
    <sheet name="prosečno po mesecima 2023" sheetId="112" r:id="rId100"/>
    <sheet name="prosečno po mesecima 2024 (2)" sheetId="126" r:id="rId101"/>
    <sheet name="prosečno po mesecima 2025" sheetId="40" r:id="rId102"/>
  </sheets>
  <calcPr calcId="191029"/>
</workbook>
</file>

<file path=xl/calcChain.xml><?xml version="1.0" encoding="utf-8"?>
<calcChain xmlns="http://schemas.openxmlformats.org/spreadsheetml/2006/main">
  <c r="J44" i="136" l="1"/>
  <c r="G44" i="136"/>
  <c r="J43" i="136"/>
  <c r="G43" i="136"/>
  <c r="J38" i="136"/>
  <c r="J37" i="136"/>
  <c r="J36" i="136"/>
  <c r="J35" i="136"/>
  <c r="J34" i="136"/>
  <c r="J33" i="136"/>
  <c r="J32" i="136"/>
  <c r="J31" i="136"/>
  <c r="J30" i="136"/>
  <c r="J29" i="136"/>
  <c r="J28" i="136"/>
  <c r="J27" i="136"/>
  <c r="J26" i="136"/>
  <c r="J25" i="136"/>
  <c r="J24" i="136"/>
  <c r="J23" i="136"/>
  <c r="J22" i="136"/>
  <c r="J21" i="136"/>
  <c r="J20" i="136"/>
  <c r="J19" i="136"/>
  <c r="J18" i="136"/>
  <c r="J17" i="136"/>
  <c r="J16" i="136"/>
  <c r="J15" i="136"/>
  <c r="J14" i="136"/>
  <c r="J13" i="136"/>
  <c r="J12" i="136"/>
  <c r="J11" i="136"/>
  <c r="J10" i="136"/>
  <c r="J9" i="136"/>
  <c r="J8" i="136"/>
  <c r="K7" i="136"/>
  <c r="J7" i="136"/>
  <c r="J43" i="135" l="1"/>
  <c r="G43" i="135"/>
  <c r="J42" i="135"/>
  <c r="G42" i="135"/>
  <c r="J37" i="135"/>
  <c r="J36" i="135"/>
  <c r="J35" i="135"/>
  <c r="J34" i="135"/>
  <c r="J33" i="135"/>
  <c r="J32" i="135"/>
  <c r="J31" i="135"/>
  <c r="J30" i="135"/>
  <c r="J29" i="135"/>
  <c r="J28" i="135"/>
  <c r="J27" i="135"/>
  <c r="J26" i="135"/>
  <c r="J25" i="135"/>
  <c r="J24" i="135"/>
  <c r="J23" i="135"/>
  <c r="J22" i="135"/>
  <c r="J21" i="135"/>
  <c r="J20" i="135"/>
  <c r="J19" i="135"/>
  <c r="J18" i="135"/>
  <c r="J17" i="135"/>
  <c r="J16" i="135"/>
  <c r="J15" i="135"/>
  <c r="J14" i="135"/>
  <c r="J13" i="135"/>
  <c r="J12" i="135"/>
  <c r="J11" i="135"/>
  <c r="J10" i="135"/>
  <c r="J9" i="135"/>
  <c r="J8" i="135"/>
  <c r="J7" i="135"/>
  <c r="K7" i="135" s="1"/>
  <c r="J43" i="134" l="1"/>
  <c r="G43" i="134"/>
  <c r="J42" i="134"/>
  <c r="G42" i="134"/>
  <c r="J37" i="134"/>
  <c r="J36" i="134"/>
  <c r="J35" i="134"/>
  <c r="J34" i="134"/>
  <c r="J33" i="134"/>
  <c r="J32" i="134"/>
  <c r="J31" i="134"/>
  <c r="J30" i="134"/>
  <c r="J29" i="134"/>
  <c r="J28" i="134"/>
  <c r="J27" i="134"/>
  <c r="J26" i="134"/>
  <c r="J25" i="134"/>
  <c r="J24" i="134"/>
  <c r="J23" i="134"/>
  <c r="J22" i="134"/>
  <c r="J21" i="134"/>
  <c r="J20" i="134"/>
  <c r="J19" i="134"/>
  <c r="J18" i="134"/>
  <c r="J17" i="134"/>
  <c r="J16" i="134"/>
  <c r="J15" i="134"/>
  <c r="J14" i="134"/>
  <c r="J13" i="134"/>
  <c r="J12" i="134"/>
  <c r="J11" i="134"/>
  <c r="J10" i="134"/>
  <c r="J9" i="134"/>
  <c r="J8" i="134"/>
  <c r="J7" i="134"/>
  <c r="K7" i="134" s="1"/>
  <c r="J43" i="133" l="1"/>
  <c r="G43" i="133"/>
  <c r="J42" i="133"/>
  <c r="G42" i="133"/>
  <c r="J37" i="133"/>
  <c r="J36" i="133"/>
  <c r="J35" i="133"/>
  <c r="J34" i="133"/>
  <c r="J33" i="133"/>
  <c r="J32" i="133"/>
  <c r="J31" i="133"/>
  <c r="J30" i="133"/>
  <c r="J29" i="133"/>
  <c r="J28" i="133"/>
  <c r="J27" i="133"/>
  <c r="J26" i="133"/>
  <c r="J25" i="133"/>
  <c r="J24" i="133"/>
  <c r="J23" i="133"/>
  <c r="J22" i="133"/>
  <c r="J21" i="133"/>
  <c r="J20" i="133"/>
  <c r="J19" i="133"/>
  <c r="J18" i="133"/>
  <c r="J17" i="133"/>
  <c r="J16" i="133"/>
  <c r="J15" i="133"/>
  <c r="J14" i="133"/>
  <c r="J13" i="133"/>
  <c r="J12" i="133"/>
  <c r="J11" i="133"/>
  <c r="J10" i="133"/>
  <c r="J9" i="133"/>
  <c r="J8" i="133"/>
  <c r="J7" i="133"/>
  <c r="K7" i="133" s="1"/>
  <c r="J43" i="132" l="1"/>
  <c r="G43" i="132"/>
  <c r="J42" i="132"/>
  <c r="G42" i="132"/>
  <c r="J37" i="132"/>
  <c r="J36" i="132"/>
  <c r="J35" i="132"/>
  <c r="J34" i="132"/>
  <c r="J33" i="132"/>
  <c r="J32" i="132"/>
  <c r="J31" i="132"/>
  <c r="J30" i="132"/>
  <c r="J29" i="132"/>
  <c r="J28" i="132"/>
  <c r="J27" i="132"/>
  <c r="J26" i="132"/>
  <c r="J25" i="132"/>
  <c r="J24" i="132"/>
  <c r="J23" i="132"/>
  <c r="J22" i="132"/>
  <c r="J21" i="132"/>
  <c r="J20" i="132"/>
  <c r="J19" i="132"/>
  <c r="J18" i="132"/>
  <c r="J17" i="132"/>
  <c r="J16" i="132"/>
  <c r="J15" i="132"/>
  <c r="J14" i="132"/>
  <c r="J13" i="132"/>
  <c r="J12" i="132"/>
  <c r="J11" i="132"/>
  <c r="J10" i="132"/>
  <c r="J9" i="132"/>
  <c r="J8" i="132"/>
  <c r="K7" i="132"/>
  <c r="J7" i="132"/>
  <c r="J45" i="131" l="1"/>
  <c r="G45" i="131"/>
  <c r="J44" i="131"/>
  <c r="G44" i="131"/>
  <c r="J39" i="131"/>
  <c r="J38" i="131"/>
  <c r="J37" i="131"/>
  <c r="J36" i="131"/>
  <c r="J35" i="131"/>
  <c r="J34" i="131"/>
  <c r="J33" i="131"/>
  <c r="J32" i="131"/>
  <c r="J31" i="131"/>
  <c r="J30" i="131"/>
  <c r="J29" i="131"/>
  <c r="J28" i="131"/>
  <c r="J27" i="131"/>
  <c r="J26" i="131"/>
  <c r="J25" i="131"/>
  <c r="J24" i="131"/>
  <c r="J23" i="131"/>
  <c r="J22" i="131"/>
  <c r="J21" i="131"/>
  <c r="J20" i="131"/>
  <c r="J19" i="131"/>
  <c r="J18" i="131"/>
  <c r="J17" i="131"/>
  <c r="J16" i="131"/>
  <c r="J15" i="131"/>
  <c r="J14" i="131"/>
  <c r="J13" i="131"/>
  <c r="J12" i="131"/>
  <c r="J11" i="131"/>
  <c r="J10" i="131"/>
  <c r="J9" i="131"/>
  <c r="J8" i="131"/>
  <c r="K7" i="131"/>
  <c r="J7" i="131"/>
  <c r="J45" i="130" l="1"/>
  <c r="G45" i="130"/>
  <c r="J44" i="130"/>
  <c r="G44" i="130"/>
  <c r="J39" i="130"/>
  <c r="J38" i="130"/>
  <c r="J37" i="130"/>
  <c r="J36" i="130"/>
  <c r="J35" i="130"/>
  <c r="J34" i="130"/>
  <c r="J33" i="130"/>
  <c r="J32" i="130"/>
  <c r="J31" i="130"/>
  <c r="J30" i="130"/>
  <c r="J29" i="130"/>
  <c r="J28" i="130"/>
  <c r="J27" i="130"/>
  <c r="J26" i="130"/>
  <c r="J25" i="130"/>
  <c r="J24" i="130"/>
  <c r="J23" i="130"/>
  <c r="J22" i="130"/>
  <c r="J21" i="130"/>
  <c r="J20" i="130"/>
  <c r="J19" i="130"/>
  <c r="J18" i="130"/>
  <c r="J17" i="130"/>
  <c r="J16" i="130"/>
  <c r="J15" i="130"/>
  <c r="J14" i="130"/>
  <c r="J13" i="130"/>
  <c r="J12" i="130"/>
  <c r="J11" i="130"/>
  <c r="J10" i="130"/>
  <c r="J9" i="130"/>
  <c r="J8" i="130"/>
  <c r="J7" i="130"/>
  <c r="K7" i="130" s="1"/>
  <c r="J43" i="129" l="1"/>
  <c r="G43" i="129"/>
  <c r="J42" i="129"/>
  <c r="G42" i="129"/>
  <c r="J37" i="129"/>
  <c r="J36" i="129"/>
  <c r="J35" i="129"/>
  <c r="J34" i="129"/>
  <c r="J33" i="129"/>
  <c r="J32" i="129"/>
  <c r="J31" i="129"/>
  <c r="J30" i="129"/>
  <c r="J29" i="129"/>
  <c r="J28" i="129"/>
  <c r="J27" i="129"/>
  <c r="J26" i="129"/>
  <c r="J25" i="129"/>
  <c r="J24" i="129"/>
  <c r="J23" i="129"/>
  <c r="J22" i="129"/>
  <c r="J21" i="129"/>
  <c r="J20" i="129"/>
  <c r="J19" i="129"/>
  <c r="J18" i="129"/>
  <c r="J17" i="129"/>
  <c r="J16" i="129"/>
  <c r="J15" i="129"/>
  <c r="J14" i="129"/>
  <c r="J13" i="129"/>
  <c r="J12" i="129"/>
  <c r="J11" i="129"/>
  <c r="J10" i="129"/>
  <c r="J9" i="129"/>
  <c r="J8" i="129"/>
  <c r="K7" i="129"/>
  <c r="J7" i="129"/>
  <c r="J43" i="128" l="1"/>
  <c r="G43" i="128"/>
  <c r="J42" i="128"/>
  <c r="G42" i="128"/>
  <c r="J37" i="128"/>
  <c r="J36" i="128"/>
  <c r="J35" i="128"/>
  <c r="J34" i="128"/>
  <c r="J33" i="128"/>
  <c r="J32" i="128"/>
  <c r="J31" i="128"/>
  <c r="J30" i="128"/>
  <c r="J29" i="128"/>
  <c r="J28" i="128"/>
  <c r="J27" i="128"/>
  <c r="J26" i="128"/>
  <c r="J25" i="128"/>
  <c r="J24" i="128"/>
  <c r="J23" i="128"/>
  <c r="J22" i="128"/>
  <c r="J21" i="128"/>
  <c r="J20" i="128"/>
  <c r="J19" i="128"/>
  <c r="J18" i="128"/>
  <c r="J17" i="128"/>
  <c r="J16" i="128"/>
  <c r="J15" i="128"/>
  <c r="J14" i="128"/>
  <c r="J13" i="128"/>
  <c r="J12" i="128"/>
  <c r="J11" i="128"/>
  <c r="J10" i="128"/>
  <c r="J9" i="128"/>
  <c r="J8" i="128"/>
  <c r="J7" i="128"/>
  <c r="K7" i="128" s="1"/>
  <c r="J42" i="127" l="1"/>
  <c r="G42" i="127"/>
  <c r="J41" i="127"/>
  <c r="G41" i="127"/>
  <c r="J36" i="127"/>
  <c r="J35" i="127"/>
  <c r="J34" i="127"/>
  <c r="J33" i="127"/>
  <c r="J32" i="127"/>
  <c r="J31" i="127"/>
  <c r="J30" i="127"/>
  <c r="J29" i="127"/>
  <c r="J28" i="127"/>
  <c r="J27" i="127"/>
  <c r="J26" i="127"/>
  <c r="J25" i="127"/>
  <c r="J24" i="127"/>
  <c r="J23" i="127"/>
  <c r="J22" i="127"/>
  <c r="J21" i="127"/>
  <c r="J20" i="127"/>
  <c r="J19" i="127"/>
  <c r="J18" i="127"/>
  <c r="J17" i="127"/>
  <c r="J16" i="127"/>
  <c r="J15" i="127"/>
  <c r="J14" i="127"/>
  <c r="J13" i="127"/>
  <c r="J12" i="127"/>
  <c r="J11" i="127"/>
  <c r="J10" i="127"/>
  <c r="J9" i="127"/>
  <c r="J8" i="127"/>
  <c r="K7" i="127"/>
  <c r="J7" i="127"/>
  <c r="J44" i="125" l="1"/>
  <c r="G44" i="125"/>
  <c r="J43" i="125"/>
  <c r="G43" i="125"/>
  <c r="J38" i="125"/>
  <c r="J37" i="125"/>
  <c r="J36" i="125"/>
  <c r="J35" i="125"/>
  <c r="J34" i="125"/>
  <c r="J33" i="125"/>
  <c r="J32" i="125"/>
  <c r="J31" i="125"/>
  <c r="J30" i="125"/>
  <c r="J29" i="125"/>
  <c r="J28" i="125"/>
  <c r="J27" i="125"/>
  <c r="J26" i="125"/>
  <c r="J25" i="125"/>
  <c r="J24" i="125"/>
  <c r="J23" i="125"/>
  <c r="J22" i="125"/>
  <c r="J21" i="125"/>
  <c r="J20" i="125"/>
  <c r="J19" i="125"/>
  <c r="J18" i="125"/>
  <c r="J17" i="125"/>
  <c r="J16" i="125"/>
  <c r="J15" i="125"/>
  <c r="J14" i="125"/>
  <c r="J13" i="125"/>
  <c r="J12" i="125"/>
  <c r="J11" i="125"/>
  <c r="J10" i="125"/>
  <c r="J9" i="125"/>
  <c r="J8" i="125"/>
  <c r="J7" i="125"/>
  <c r="K7" i="125" s="1"/>
  <c r="J43" i="124" l="1"/>
  <c r="G43" i="124"/>
  <c r="J42" i="124"/>
  <c r="G42" i="124"/>
  <c r="J37" i="124"/>
  <c r="J36" i="124"/>
  <c r="J35" i="124"/>
  <c r="J34" i="124"/>
  <c r="J33" i="124"/>
  <c r="J32" i="124"/>
  <c r="J31" i="124"/>
  <c r="J30" i="124"/>
  <c r="J29" i="124"/>
  <c r="J28" i="124"/>
  <c r="J27" i="124"/>
  <c r="J26" i="124"/>
  <c r="J25" i="124"/>
  <c r="J24" i="124"/>
  <c r="J23" i="124"/>
  <c r="J22" i="124"/>
  <c r="J21" i="124"/>
  <c r="J20" i="124"/>
  <c r="J19" i="124"/>
  <c r="J18" i="124"/>
  <c r="J17" i="124"/>
  <c r="J16" i="124"/>
  <c r="J15" i="124"/>
  <c r="J14" i="124"/>
  <c r="J13" i="124"/>
  <c r="J12" i="124"/>
  <c r="J11" i="124"/>
  <c r="J10" i="124"/>
  <c r="J9" i="124"/>
  <c r="J8" i="124"/>
  <c r="J7" i="124"/>
  <c r="K7" i="124" s="1"/>
  <c r="J43" i="123" l="1"/>
  <c r="G43" i="123"/>
  <c r="J42" i="123"/>
  <c r="G42" i="123"/>
  <c r="J37" i="123"/>
  <c r="J36" i="123"/>
  <c r="J35" i="123"/>
  <c r="J34" i="123"/>
  <c r="J33" i="123"/>
  <c r="J32" i="123"/>
  <c r="J31" i="123"/>
  <c r="J30" i="123"/>
  <c r="J29" i="123"/>
  <c r="J28" i="123"/>
  <c r="J27" i="123"/>
  <c r="J26" i="123"/>
  <c r="J25" i="123"/>
  <c r="J24" i="123"/>
  <c r="J23" i="123"/>
  <c r="J22" i="123"/>
  <c r="J21" i="123"/>
  <c r="J20" i="123"/>
  <c r="J19" i="123"/>
  <c r="J18" i="123"/>
  <c r="J17" i="123"/>
  <c r="J16" i="123"/>
  <c r="J15" i="123"/>
  <c r="J14" i="123"/>
  <c r="J13" i="123"/>
  <c r="J12" i="123"/>
  <c r="J11" i="123"/>
  <c r="J10" i="123"/>
  <c r="J9" i="123"/>
  <c r="J8" i="123"/>
  <c r="K7" i="123" s="1"/>
  <c r="J7" i="123"/>
  <c r="J43" i="122" l="1"/>
  <c r="G43" i="122"/>
  <c r="J42" i="122"/>
  <c r="G42" i="122"/>
  <c r="J37" i="122"/>
  <c r="J36" i="122"/>
  <c r="J35" i="122"/>
  <c r="J34" i="122"/>
  <c r="J33" i="122"/>
  <c r="J32" i="122"/>
  <c r="J31" i="122"/>
  <c r="J30" i="122"/>
  <c r="J29" i="122"/>
  <c r="J28" i="122"/>
  <c r="J27" i="122"/>
  <c r="J26" i="122"/>
  <c r="J25" i="122"/>
  <c r="J24" i="122"/>
  <c r="J23" i="122"/>
  <c r="J22" i="122"/>
  <c r="J21" i="122"/>
  <c r="J20" i="122"/>
  <c r="J19" i="122"/>
  <c r="J18" i="122"/>
  <c r="J17" i="122"/>
  <c r="J16" i="122"/>
  <c r="J15" i="122"/>
  <c r="J14" i="122"/>
  <c r="J13" i="122"/>
  <c r="J12" i="122"/>
  <c r="J11" i="122"/>
  <c r="J10" i="122"/>
  <c r="J9" i="122"/>
  <c r="J8" i="122"/>
  <c r="K7" i="122"/>
  <c r="J7" i="122"/>
  <c r="J42" i="121" l="1"/>
  <c r="G42" i="121"/>
  <c r="J41" i="121"/>
  <c r="G41" i="121"/>
  <c r="J36" i="121"/>
  <c r="J35" i="121"/>
  <c r="J34" i="121"/>
  <c r="J33" i="121"/>
  <c r="J32" i="121"/>
  <c r="J31" i="121"/>
  <c r="J30" i="121"/>
  <c r="J29" i="121"/>
  <c r="J28" i="121"/>
  <c r="J27" i="121"/>
  <c r="J26" i="121"/>
  <c r="J25" i="121"/>
  <c r="J24" i="121"/>
  <c r="J23" i="121"/>
  <c r="J22" i="121"/>
  <c r="J21" i="121"/>
  <c r="J20" i="121"/>
  <c r="J19" i="121"/>
  <c r="J18" i="121"/>
  <c r="J17" i="121"/>
  <c r="J16" i="121"/>
  <c r="J15" i="121"/>
  <c r="J14" i="121"/>
  <c r="J13" i="121"/>
  <c r="J12" i="121"/>
  <c r="J11" i="121"/>
  <c r="J10" i="121"/>
  <c r="J9" i="121"/>
  <c r="J8" i="121"/>
  <c r="K7" i="121"/>
  <c r="J7" i="121"/>
  <c r="J41" i="120" l="1"/>
  <c r="G41" i="120"/>
  <c r="J40" i="120"/>
  <c r="G40" i="120"/>
  <c r="J35" i="120"/>
  <c r="J34" i="120"/>
  <c r="J33" i="120"/>
  <c r="J32" i="120"/>
  <c r="J31" i="120"/>
  <c r="J30" i="120"/>
  <c r="J29" i="120"/>
  <c r="J28" i="120"/>
  <c r="J27" i="120"/>
  <c r="J26" i="120"/>
  <c r="J25" i="120"/>
  <c r="J24" i="120"/>
  <c r="J23" i="120"/>
  <c r="J22" i="120"/>
  <c r="J21" i="120"/>
  <c r="J20" i="120"/>
  <c r="J19" i="120"/>
  <c r="J18" i="120"/>
  <c r="J17" i="120"/>
  <c r="J16" i="120"/>
  <c r="J15" i="120"/>
  <c r="J14" i="120"/>
  <c r="J13" i="120"/>
  <c r="J12" i="120"/>
  <c r="J11" i="120"/>
  <c r="J10" i="120"/>
  <c r="J9" i="120"/>
  <c r="J8" i="120"/>
  <c r="J7" i="120"/>
  <c r="K7" i="120" s="1"/>
  <c r="J41" i="119" l="1"/>
  <c r="G41" i="119"/>
  <c r="J40" i="119"/>
  <c r="G40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K7" i="119"/>
  <c r="J7" i="119"/>
  <c r="J39" i="118" l="1"/>
  <c r="G39" i="118"/>
  <c r="J38" i="118"/>
  <c r="G38" i="118"/>
  <c r="J33" i="118"/>
  <c r="J32" i="118"/>
  <c r="J31" i="118"/>
  <c r="J30" i="118"/>
  <c r="J29" i="118"/>
  <c r="J28" i="118"/>
  <c r="J27" i="118"/>
  <c r="J26" i="118"/>
  <c r="J25" i="118"/>
  <c r="J24" i="118"/>
  <c r="J23" i="118"/>
  <c r="J22" i="118"/>
  <c r="J21" i="118"/>
  <c r="J20" i="118"/>
  <c r="J19" i="118"/>
  <c r="J18" i="118"/>
  <c r="J17" i="118"/>
  <c r="J16" i="118"/>
  <c r="J15" i="118"/>
  <c r="J14" i="118"/>
  <c r="J13" i="118"/>
  <c r="J12" i="118"/>
  <c r="J11" i="118"/>
  <c r="J10" i="118"/>
  <c r="J9" i="118"/>
  <c r="J8" i="118"/>
  <c r="J7" i="118"/>
  <c r="K7" i="118" s="1"/>
  <c r="J41" i="116" l="1"/>
  <c r="G41" i="116"/>
  <c r="J40" i="116"/>
  <c r="G40" i="116"/>
  <c r="J35" i="116"/>
  <c r="J34" i="116"/>
  <c r="J33" i="116"/>
  <c r="J32" i="116"/>
  <c r="J31" i="116"/>
  <c r="J30" i="116"/>
  <c r="J29" i="116"/>
  <c r="J28" i="116"/>
  <c r="J27" i="116"/>
  <c r="J26" i="116"/>
  <c r="J25" i="116"/>
  <c r="J24" i="116"/>
  <c r="J23" i="116"/>
  <c r="J22" i="116"/>
  <c r="J21" i="116"/>
  <c r="J20" i="116"/>
  <c r="J19" i="116"/>
  <c r="J18" i="116"/>
  <c r="J17" i="116"/>
  <c r="J16" i="116"/>
  <c r="J15" i="116"/>
  <c r="J14" i="116"/>
  <c r="J13" i="116"/>
  <c r="J12" i="116"/>
  <c r="J11" i="116"/>
  <c r="J10" i="116"/>
  <c r="J9" i="116"/>
  <c r="J8" i="116"/>
  <c r="K7" i="116"/>
  <c r="J7" i="116"/>
  <c r="J37" i="115" l="1"/>
  <c r="G37" i="115"/>
  <c r="J36" i="115"/>
  <c r="G36" i="115"/>
  <c r="J31" i="115"/>
  <c r="J30" i="115"/>
  <c r="J29" i="115"/>
  <c r="J28" i="115"/>
  <c r="J27" i="115"/>
  <c r="J26" i="115"/>
  <c r="J25" i="115"/>
  <c r="J24" i="115"/>
  <c r="J23" i="115"/>
  <c r="J22" i="115"/>
  <c r="J21" i="115"/>
  <c r="J20" i="115"/>
  <c r="J19" i="115"/>
  <c r="J18" i="115"/>
  <c r="J17" i="115"/>
  <c r="J16" i="115"/>
  <c r="J15" i="115"/>
  <c r="J14" i="115"/>
  <c r="J13" i="115"/>
  <c r="J12" i="115"/>
  <c r="J11" i="115"/>
  <c r="J10" i="115"/>
  <c r="J9" i="115"/>
  <c r="J8" i="115"/>
  <c r="K7" i="115"/>
  <c r="J7" i="115"/>
  <c r="J35" i="114" l="1"/>
  <c r="G35" i="114"/>
  <c r="J34" i="114"/>
  <c r="G34" i="114"/>
  <c r="J29" i="114"/>
  <c r="J28" i="114"/>
  <c r="J27" i="114"/>
  <c r="J26" i="114"/>
  <c r="J25" i="114"/>
  <c r="J24" i="114"/>
  <c r="J23" i="114"/>
  <c r="J22" i="114"/>
  <c r="J21" i="114"/>
  <c r="J20" i="114"/>
  <c r="J19" i="114"/>
  <c r="J18" i="114"/>
  <c r="J17" i="114"/>
  <c r="J16" i="114"/>
  <c r="J15" i="114"/>
  <c r="J14" i="114"/>
  <c r="J13" i="114"/>
  <c r="J12" i="114"/>
  <c r="J11" i="114"/>
  <c r="J10" i="114"/>
  <c r="J9" i="114"/>
  <c r="J8" i="114"/>
  <c r="J7" i="114"/>
  <c r="K7" i="114" s="1"/>
  <c r="J36" i="113" l="1"/>
  <c r="G36" i="113"/>
  <c r="J35" i="113"/>
  <c r="G35" i="113"/>
  <c r="J30" i="113"/>
  <c r="J29" i="113"/>
  <c r="J28" i="113"/>
  <c r="J27" i="113"/>
  <c r="J26" i="113"/>
  <c r="J25" i="113"/>
  <c r="J24" i="113"/>
  <c r="J23" i="113"/>
  <c r="J22" i="113"/>
  <c r="J21" i="113"/>
  <c r="J20" i="113"/>
  <c r="J19" i="113"/>
  <c r="J18" i="113"/>
  <c r="J17" i="113"/>
  <c r="J16" i="113"/>
  <c r="J15" i="113"/>
  <c r="J14" i="113"/>
  <c r="J13" i="113"/>
  <c r="J12" i="113"/>
  <c r="J11" i="113"/>
  <c r="J10" i="113"/>
  <c r="J9" i="113"/>
  <c r="J8" i="113"/>
  <c r="K7" i="113"/>
  <c r="J7" i="113"/>
  <c r="J36" i="111" l="1"/>
  <c r="G36" i="111"/>
  <c r="J35" i="111"/>
  <c r="G35" i="111"/>
  <c r="J30" i="111"/>
  <c r="J29" i="111"/>
  <c r="J28" i="111"/>
  <c r="J27" i="111"/>
  <c r="J26" i="111"/>
  <c r="J25" i="111"/>
  <c r="J24" i="111"/>
  <c r="J23" i="111"/>
  <c r="J22" i="111"/>
  <c r="J21" i="111"/>
  <c r="K7" i="111" s="1"/>
  <c r="J20" i="111"/>
  <c r="J19" i="111"/>
  <c r="J18" i="111"/>
  <c r="J17" i="111"/>
  <c r="J16" i="111"/>
  <c r="J15" i="111"/>
  <c r="J14" i="111"/>
  <c r="J13" i="111"/>
  <c r="J12" i="111"/>
  <c r="J11" i="111"/>
  <c r="J10" i="111"/>
  <c r="J9" i="111"/>
  <c r="J8" i="111"/>
  <c r="J7" i="111"/>
  <c r="J38" i="110" l="1"/>
  <c r="G38" i="110"/>
  <c r="J37" i="110"/>
  <c r="G37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J17" i="110"/>
  <c r="J16" i="110"/>
  <c r="J15" i="110"/>
  <c r="J14" i="110"/>
  <c r="J13" i="110"/>
  <c r="J12" i="110"/>
  <c r="J11" i="110"/>
  <c r="J10" i="110"/>
  <c r="J9" i="110"/>
  <c r="J8" i="110"/>
  <c r="J7" i="110"/>
  <c r="K7" i="110" s="1"/>
  <c r="J39" i="109" l="1"/>
  <c r="G39" i="109"/>
  <c r="J38" i="109"/>
  <c r="G38" i="109"/>
  <c r="J33" i="109"/>
  <c r="J32" i="109"/>
  <c r="J31" i="109"/>
  <c r="J30" i="109"/>
  <c r="J29" i="109"/>
  <c r="J28" i="109"/>
  <c r="J27" i="109"/>
  <c r="J26" i="109"/>
  <c r="J25" i="109"/>
  <c r="J24" i="109"/>
  <c r="J23" i="109"/>
  <c r="J22" i="109"/>
  <c r="J21" i="109"/>
  <c r="J20" i="109"/>
  <c r="J19" i="109"/>
  <c r="J18" i="109"/>
  <c r="J17" i="109"/>
  <c r="J16" i="109"/>
  <c r="J15" i="109"/>
  <c r="J14" i="109"/>
  <c r="J13" i="109"/>
  <c r="J12" i="109"/>
  <c r="J11" i="109"/>
  <c r="J10" i="109"/>
  <c r="J9" i="109"/>
  <c r="J8" i="109"/>
  <c r="K7" i="109"/>
  <c r="J7" i="109"/>
  <c r="J39" i="108" l="1"/>
  <c r="G39" i="108"/>
  <c r="J38" i="108"/>
  <c r="G38" i="108"/>
  <c r="J33" i="108"/>
  <c r="J32" i="108"/>
  <c r="J31" i="108"/>
  <c r="J30" i="108"/>
  <c r="J29" i="108"/>
  <c r="J28" i="108"/>
  <c r="J27" i="108"/>
  <c r="J26" i="108"/>
  <c r="J25" i="108"/>
  <c r="J24" i="108"/>
  <c r="J23" i="108"/>
  <c r="J22" i="108"/>
  <c r="J21" i="108"/>
  <c r="J20" i="108"/>
  <c r="J19" i="108"/>
  <c r="J18" i="108"/>
  <c r="J17" i="108"/>
  <c r="J16" i="108"/>
  <c r="J15" i="108"/>
  <c r="J14" i="108"/>
  <c r="J13" i="108"/>
  <c r="J12" i="108"/>
  <c r="J11" i="108"/>
  <c r="J10" i="108"/>
  <c r="J9" i="108"/>
  <c r="J8" i="108"/>
  <c r="J7" i="108"/>
  <c r="K7" i="108" s="1"/>
  <c r="J39" i="107" l="1"/>
  <c r="G39" i="107"/>
  <c r="J38" i="107"/>
  <c r="G38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20" i="107"/>
  <c r="J19" i="107"/>
  <c r="J18" i="107"/>
  <c r="J17" i="107"/>
  <c r="J16" i="107"/>
  <c r="J15" i="107"/>
  <c r="J14" i="107"/>
  <c r="J13" i="107"/>
  <c r="J12" i="107"/>
  <c r="J11" i="107"/>
  <c r="J10" i="107"/>
  <c r="J9" i="107"/>
  <c r="J8" i="107"/>
  <c r="K7" i="107"/>
  <c r="J7" i="107"/>
  <c r="J40" i="106" l="1"/>
  <c r="G40" i="106"/>
  <c r="J39" i="106"/>
  <c r="G39" i="106"/>
  <c r="J34" i="106"/>
  <c r="J33" i="106"/>
  <c r="J32" i="106"/>
  <c r="J31" i="106"/>
  <c r="J30" i="106"/>
  <c r="J29" i="106"/>
  <c r="J28" i="106"/>
  <c r="J27" i="106"/>
  <c r="J26" i="106"/>
  <c r="J25" i="106"/>
  <c r="J24" i="106"/>
  <c r="J23" i="106"/>
  <c r="J22" i="106"/>
  <c r="J21" i="106"/>
  <c r="J20" i="106"/>
  <c r="J19" i="106"/>
  <c r="J18" i="106"/>
  <c r="J17" i="106"/>
  <c r="J16" i="106"/>
  <c r="J15" i="106"/>
  <c r="J14" i="106"/>
  <c r="J13" i="106"/>
  <c r="J12" i="106"/>
  <c r="J11" i="106"/>
  <c r="J10" i="106"/>
  <c r="J9" i="106"/>
  <c r="J8" i="106"/>
  <c r="K7" i="106"/>
  <c r="J7" i="106"/>
  <c r="J39" i="105" l="1"/>
  <c r="G39" i="105"/>
  <c r="J38" i="105"/>
  <c r="G38" i="105"/>
  <c r="J33" i="105"/>
  <c r="J32" i="105"/>
  <c r="J31" i="105"/>
  <c r="J30" i="105"/>
  <c r="J29" i="105"/>
  <c r="J28" i="105"/>
  <c r="J27" i="105"/>
  <c r="J26" i="105"/>
  <c r="J25" i="105"/>
  <c r="J24" i="105"/>
  <c r="J23" i="105"/>
  <c r="J22" i="105"/>
  <c r="J21" i="105"/>
  <c r="J20" i="105"/>
  <c r="J19" i="105"/>
  <c r="J18" i="105"/>
  <c r="J17" i="105"/>
  <c r="J16" i="105"/>
  <c r="J15" i="105"/>
  <c r="J14" i="105"/>
  <c r="J13" i="105"/>
  <c r="J12" i="105"/>
  <c r="J11" i="105"/>
  <c r="J10" i="105"/>
  <c r="J9" i="105"/>
  <c r="J8" i="105"/>
  <c r="J7" i="105"/>
  <c r="K7" i="105" s="1"/>
  <c r="J41" i="104" l="1"/>
  <c r="G41" i="104"/>
  <c r="J40" i="104"/>
  <c r="G40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7" i="104"/>
  <c r="J15" i="104"/>
  <c r="J14" i="104"/>
  <c r="J13" i="104"/>
  <c r="J12" i="104"/>
  <c r="J11" i="104"/>
  <c r="J10" i="104"/>
  <c r="J9" i="104"/>
  <c r="J8" i="104"/>
  <c r="J7" i="104"/>
  <c r="J41" i="103" l="1"/>
  <c r="G41" i="103"/>
  <c r="J40" i="103"/>
  <c r="G40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J21" i="103"/>
  <c r="J20" i="103"/>
  <c r="J19" i="103"/>
  <c r="J18" i="103"/>
  <c r="J17" i="103"/>
  <c r="J16" i="103"/>
  <c r="J15" i="103"/>
  <c r="J14" i="103"/>
  <c r="J13" i="103"/>
  <c r="J12" i="103"/>
  <c r="J11" i="103"/>
  <c r="J10" i="103"/>
  <c r="J9" i="103"/>
  <c r="J8" i="103"/>
  <c r="K7" i="103" s="1"/>
  <c r="J7" i="103"/>
  <c r="J40" i="101" l="1"/>
  <c r="G40" i="101"/>
  <c r="J39" i="101"/>
  <c r="G39" i="101"/>
  <c r="J34" i="101"/>
  <c r="J33" i="101"/>
  <c r="J32" i="101"/>
  <c r="J31" i="101"/>
  <c r="J30" i="101"/>
  <c r="J29" i="101"/>
  <c r="J28" i="101"/>
  <c r="J27" i="101"/>
  <c r="J26" i="101"/>
  <c r="J25" i="101"/>
  <c r="J24" i="101"/>
  <c r="J23" i="101"/>
  <c r="J22" i="101"/>
  <c r="J21" i="101"/>
  <c r="J20" i="101"/>
  <c r="J19" i="101"/>
  <c r="J18" i="101"/>
  <c r="J17" i="101"/>
  <c r="J16" i="101"/>
  <c r="J15" i="101"/>
  <c r="J14" i="101"/>
  <c r="J13" i="101"/>
  <c r="J12" i="101"/>
  <c r="J11" i="101"/>
  <c r="J10" i="101"/>
  <c r="J9" i="101"/>
  <c r="J8" i="101"/>
  <c r="J7" i="101"/>
  <c r="K7" i="101" l="1"/>
  <c r="J40" i="100"/>
  <c r="G40" i="100"/>
  <c r="J39" i="100"/>
  <c r="G39" i="100"/>
  <c r="J34" i="100"/>
  <c r="J33" i="100"/>
  <c r="J32" i="100"/>
  <c r="J31" i="100"/>
  <c r="J30" i="100"/>
  <c r="J29" i="100"/>
  <c r="J28" i="100"/>
  <c r="J27" i="100"/>
  <c r="J26" i="100"/>
  <c r="J25" i="100"/>
  <c r="J24" i="100"/>
  <c r="J23" i="100"/>
  <c r="J22" i="100"/>
  <c r="J21" i="100"/>
  <c r="J20" i="100"/>
  <c r="J19" i="100"/>
  <c r="J18" i="100"/>
  <c r="J17" i="100"/>
  <c r="J16" i="100"/>
  <c r="J15" i="100"/>
  <c r="J14" i="100"/>
  <c r="J13" i="100"/>
  <c r="J12" i="100"/>
  <c r="J11" i="100"/>
  <c r="J10" i="100"/>
  <c r="J9" i="100"/>
  <c r="J8" i="100"/>
  <c r="J7" i="100"/>
  <c r="K7" i="100" s="1"/>
  <c r="J37" i="99" l="1"/>
  <c r="G37" i="99"/>
  <c r="J36" i="99"/>
  <c r="G36" i="99"/>
  <c r="J31" i="99"/>
  <c r="J30" i="99"/>
  <c r="J29" i="99"/>
  <c r="J28" i="99"/>
  <c r="J27" i="99"/>
  <c r="J26" i="99"/>
  <c r="J25" i="99"/>
  <c r="J24" i="99"/>
  <c r="J23" i="99"/>
  <c r="J22" i="99"/>
  <c r="J21" i="99"/>
  <c r="J20" i="99"/>
  <c r="J19" i="99"/>
  <c r="J18" i="99"/>
  <c r="J17" i="99"/>
  <c r="J16" i="99"/>
  <c r="J15" i="99"/>
  <c r="J14" i="99"/>
  <c r="J13" i="99"/>
  <c r="J12" i="99"/>
  <c r="J11" i="99"/>
  <c r="J10" i="99"/>
  <c r="J9" i="99"/>
  <c r="J8" i="99"/>
  <c r="J7" i="99"/>
  <c r="K7" i="99" l="1"/>
  <c r="J37" i="97"/>
  <c r="G37" i="97"/>
  <c r="J36" i="97"/>
  <c r="G36" i="97"/>
  <c r="J28" i="97"/>
  <c r="J27" i="97"/>
  <c r="J26" i="97"/>
  <c r="J25" i="97"/>
  <c r="J24" i="97"/>
  <c r="J23" i="97"/>
  <c r="J22" i="97"/>
  <c r="J21" i="97"/>
  <c r="J20" i="97"/>
  <c r="J19" i="97"/>
  <c r="J18" i="97"/>
  <c r="J17" i="97"/>
  <c r="J16" i="97"/>
  <c r="J15" i="97"/>
  <c r="J14" i="97"/>
  <c r="J13" i="97"/>
  <c r="J12" i="97"/>
  <c r="J11" i="97"/>
  <c r="J10" i="97"/>
  <c r="J9" i="97"/>
  <c r="J8" i="97"/>
  <c r="J7" i="97"/>
  <c r="K7" i="97" l="1"/>
  <c r="J36" i="96"/>
  <c r="G36" i="96"/>
  <c r="J35" i="96"/>
  <c r="G35" i="96"/>
  <c r="J30" i="96"/>
  <c r="J29" i="96"/>
  <c r="J28" i="96"/>
  <c r="J27" i="96"/>
  <c r="J26" i="96"/>
  <c r="J25" i="96"/>
  <c r="J24" i="96"/>
  <c r="J23" i="96"/>
  <c r="J22" i="96"/>
  <c r="J21" i="96"/>
  <c r="J20" i="96"/>
  <c r="J19" i="96"/>
  <c r="J18" i="96"/>
  <c r="J17" i="96"/>
  <c r="J16" i="96"/>
  <c r="J15" i="96"/>
  <c r="J14" i="96"/>
  <c r="J13" i="96"/>
  <c r="J12" i="96"/>
  <c r="J11" i="96"/>
  <c r="J10" i="96"/>
  <c r="J9" i="96"/>
  <c r="J8" i="96"/>
  <c r="J7" i="96"/>
  <c r="K7" i="96" l="1"/>
  <c r="J36" i="95"/>
  <c r="G36" i="95"/>
  <c r="J35" i="95"/>
  <c r="G35" i="95"/>
  <c r="J28" i="95"/>
  <c r="J27" i="95"/>
  <c r="J25" i="95"/>
  <c r="J24" i="95"/>
  <c r="J23" i="95"/>
  <c r="J22" i="95"/>
  <c r="J21" i="95"/>
  <c r="J20" i="95"/>
  <c r="J19" i="95"/>
  <c r="J18" i="95"/>
  <c r="J17" i="95"/>
  <c r="J16" i="95"/>
  <c r="J15" i="95"/>
  <c r="J14" i="95"/>
  <c r="J13" i="95"/>
  <c r="J12" i="95"/>
  <c r="J11" i="95"/>
  <c r="J10" i="95"/>
  <c r="J9" i="95"/>
  <c r="K7" i="95" s="1"/>
  <c r="J8" i="95"/>
  <c r="J7" i="95"/>
  <c r="J35" i="94" l="1"/>
  <c r="G35" i="94"/>
  <c r="J34" i="94"/>
  <c r="G34" i="94"/>
  <c r="J29" i="94"/>
  <c r="J28" i="94"/>
  <c r="J27" i="94"/>
  <c r="J25" i="94"/>
  <c r="J24" i="94"/>
  <c r="J23" i="94"/>
  <c r="J22" i="94"/>
  <c r="J21" i="94"/>
  <c r="J20" i="94"/>
  <c r="J19" i="94"/>
  <c r="J18" i="94"/>
  <c r="J17" i="94"/>
  <c r="J16" i="94"/>
  <c r="J15" i="94"/>
  <c r="J14" i="94"/>
  <c r="J13" i="94"/>
  <c r="J12" i="94"/>
  <c r="J11" i="94"/>
  <c r="J10" i="94"/>
  <c r="J9" i="94"/>
  <c r="K7" i="94" s="1"/>
  <c r="J8" i="94"/>
  <c r="J7" i="94"/>
  <c r="J34" i="93" l="1"/>
  <c r="G34" i="93"/>
  <c r="J33" i="93"/>
  <c r="G33" i="93"/>
  <c r="J28" i="93"/>
  <c r="J27" i="93"/>
  <c r="J26" i="93"/>
  <c r="J25" i="93"/>
  <c r="J24" i="93"/>
  <c r="J23" i="93"/>
  <c r="J22" i="93"/>
  <c r="J21" i="93"/>
  <c r="J20" i="93"/>
  <c r="J19" i="93"/>
  <c r="J18" i="93"/>
  <c r="J17" i="93"/>
  <c r="J16" i="93"/>
  <c r="J15" i="93"/>
  <c r="J14" i="93"/>
  <c r="J13" i="93"/>
  <c r="J12" i="93"/>
  <c r="J11" i="93"/>
  <c r="J10" i="93"/>
  <c r="J9" i="93"/>
  <c r="J8" i="93"/>
  <c r="J7" i="93"/>
  <c r="K7" i="93" s="1"/>
  <c r="J36" i="92" l="1"/>
  <c r="G36" i="92"/>
  <c r="J35" i="92"/>
  <c r="G35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18" i="92"/>
  <c r="J17" i="92"/>
  <c r="J16" i="92"/>
  <c r="J15" i="92"/>
  <c r="J14" i="92"/>
  <c r="J13" i="92"/>
  <c r="J12" i="92"/>
  <c r="J11" i="92"/>
  <c r="J10" i="92"/>
  <c r="J9" i="92"/>
  <c r="J8" i="92"/>
  <c r="J7" i="92"/>
  <c r="K7" i="92" s="1"/>
  <c r="J36" i="91" l="1"/>
  <c r="G36" i="91"/>
  <c r="J35" i="91"/>
  <c r="G35" i="91"/>
  <c r="J30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J17" i="91"/>
  <c r="J16" i="91"/>
  <c r="J15" i="91"/>
  <c r="J14" i="91"/>
  <c r="J13" i="91"/>
  <c r="J12" i="91"/>
  <c r="J11" i="91"/>
  <c r="J10" i="91"/>
  <c r="J9" i="91"/>
  <c r="J8" i="91"/>
  <c r="K7" i="91"/>
  <c r="J7" i="91"/>
  <c r="J36" i="90" l="1"/>
  <c r="G36" i="90"/>
  <c r="J35" i="90"/>
  <c r="G35" i="90"/>
  <c r="J30" i="90"/>
  <c r="J28" i="90"/>
  <c r="J27" i="90"/>
  <c r="J26" i="90"/>
  <c r="J25" i="90"/>
  <c r="J24" i="90"/>
  <c r="J23" i="90"/>
  <c r="J22" i="90"/>
  <c r="J21" i="90"/>
  <c r="J20" i="90"/>
  <c r="J19" i="90"/>
  <c r="J18" i="90"/>
  <c r="J17" i="90"/>
  <c r="J16" i="90"/>
  <c r="J15" i="90"/>
  <c r="J14" i="90"/>
  <c r="J13" i="90"/>
  <c r="J12" i="90"/>
  <c r="J11" i="90"/>
  <c r="J10" i="90"/>
  <c r="J9" i="90"/>
  <c r="J8" i="90"/>
  <c r="J7" i="90"/>
  <c r="K7" i="90" l="1"/>
  <c r="J35" i="89"/>
  <c r="G35" i="89"/>
  <c r="J34" i="89"/>
  <c r="G34" i="89"/>
  <c r="J29" i="89"/>
  <c r="J28" i="89"/>
  <c r="J27" i="89"/>
  <c r="J26" i="89"/>
  <c r="J25" i="89"/>
  <c r="J24" i="89"/>
  <c r="J23" i="89"/>
  <c r="J22" i="89"/>
  <c r="J21" i="89"/>
  <c r="J20" i="89"/>
  <c r="J19" i="89"/>
  <c r="J18" i="89"/>
  <c r="J17" i="89"/>
  <c r="J16" i="89"/>
  <c r="J15" i="89"/>
  <c r="J14" i="89"/>
  <c r="J13" i="89"/>
  <c r="J12" i="89"/>
  <c r="J11" i="89"/>
  <c r="J10" i="89"/>
  <c r="J9" i="89"/>
  <c r="J8" i="89"/>
  <c r="J7" i="89"/>
  <c r="K7" i="89" l="1"/>
  <c r="J38" i="88"/>
  <c r="G38" i="88"/>
  <c r="J37" i="88"/>
  <c r="G37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18" i="88"/>
  <c r="J17" i="88"/>
  <c r="J16" i="88"/>
  <c r="J15" i="88"/>
  <c r="J14" i="88"/>
  <c r="J13" i="88"/>
  <c r="J12" i="88"/>
  <c r="J11" i="88"/>
  <c r="J10" i="88"/>
  <c r="J9" i="88"/>
  <c r="J8" i="88"/>
  <c r="J7" i="88"/>
  <c r="K7" i="88" l="1"/>
  <c r="J40" i="87"/>
  <c r="G40" i="87"/>
  <c r="J39" i="87"/>
  <c r="G39" i="87"/>
  <c r="J34" i="87"/>
  <c r="J32" i="87"/>
  <c r="J31" i="87"/>
  <c r="J30" i="87"/>
  <c r="J29" i="87"/>
  <c r="J28" i="87"/>
  <c r="J27" i="87"/>
  <c r="J26" i="87"/>
  <c r="J25" i="87"/>
  <c r="J24" i="87"/>
  <c r="J23" i="87"/>
  <c r="J22" i="87"/>
  <c r="J21" i="87"/>
  <c r="J20" i="87"/>
  <c r="J19" i="87"/>
  <c r="J18" i="87"/>
  <c r="J17" i="87"/>
  <c r="J16" i="87"/>
  <c r="J15" i="87"/>
  <c r="J14" i="87"/>
  <c r="J13" i="87"/>
  <c r="J12" i="87"/>
  <c r="J11" i="87"/>
  <c r="J10" i="87"/>
  <c r="J9" i="87"/>
  <c r="J8" i="87"/>
  <c r="K7" i="87"/>
  <c r="J7" i="87"/>
  <c r="J40" i="86" l="1"/>
  <c r="G40" i="86"/>
  <c r="J39" i="86"/>
  <c r="G39" i="86"/>
  <c r="J34" i="86"/>
  <c r="J32" i="86"/>
  <c r="J31" i="86"/>
  <c r="J30" i="86"/>
  <c r="J29" i="86"/>
  <c r="J28" i="86"/>
  <c r="J27" i="86"/>
  <c r="J26" i="86"/>
  <c r="J25" i="86"/>
  <c r="J24" i="86"/>
  <c r="J23" i="86"/>
  <c r="J22" i="86"/>
  <c r="J21" i="86"/>
  <c r="J20" i="86"/>
  <c r="J19" i="86"/>
  <c r="J18" i="86"/>
  <c r="J17" i="86"/>
  <c r="J16" i="86"/>
  <c r="J15" i="86"/>
  <c r="J14" i="86"/>
  <c r="J13" i="86"/>
  <c r="J12" i="86"/>
  <c r="J11" i="86"/>
  <c r="J10" i="86"/>
  <c r="J9" i="86"/>
  <c r="J8" i="86"/>
  <c r="J7" i="86"/>
  <c r="K7" i="86" l="1"/>
  <c r="J40" i="84"/>
  <c r="G40" i="84"/>
  <c r="J39" i="84"/>
  <c r="G39" i="84"/>
  <c r="J34" i="84"/>
  <c r="J33" i="84"/>
  <c r="J32" i="84"/>
  <c r="J31" i="84"/>
  <c r="J30" i="84"/>
  <c r="J29" i="84"/>
  <c r="J28" i="84"/>
  <c r="J27" i="84"/>
  <c r="J26" i="84"/>
  <c r="J25" i="84"/>
  <c r="J24" i="84"/>
  <c r="J23" i="84"/>
  <c r="J22" i="84"/>
  <c r="J21" i="84"/>
  <c r="J20" i="84"/>
  <c r="J19" i="84"/>
  <c r="J18" i="84"/>
  <c r="J17" i="84"/>
  <c r="J16" i="84"/>
  <c r="J15" i="84"/>
  <c r="J14" i="84"/>
  <c r="J13" i="84"/>
  <c r="J12" i="84"/>
  <c r="J11" i="84"/>
  <c r="J10" i="84"/>
  <c r="J9" i="84"/>
  <c r="J8" i="84"/>
  <c r="K7" i="84" s="1"/>
  <c r="J7" i="84"/>
  <c r="J40" i="82" l="1"/>
  <c r="G40" i="82"/>
  <c r="J39" i="82"/>
  <c r="G39" i="82"/>
  <c r="J34" i="82"/>
  <c r="J33" i="82"/>
  <c r="J32" i="82"/>
  <c r="J31" i="82"/>
  <c r="J30" i="82"/>
  <c r="J29" i="82"/>
  <c r="J28" i="82"/>
  <c r="J27" i="82"/>
  <c r="J26" i="82"/>
  <c r="J25" i="82"/>
  <c r="J24" i="82"/>
  <c r="J23" i="82"/>
  <c r="J22" i="82"/>
  <c r="J21" i="82"/>
  <c r="J20" i="82"/>
  <c r="J19" i="82"/>
  <c r="J18" i="82"/>
  <c r="J17" i="82"/>
  <c r="J16" i="82"/>
  <c r="J15" i="82"/>
  <c r="J14" i="82"/>
  <c r="J13" i="82"/>
  <c r="J12" i="82"/>
  <c r="J11" i="82"/>
  <c r="J10" i="82"/>
  <c r="J9" i="82"/>
  <c r="J8" i="82"/>
  <c r="J7" i="82"/>
  <c r="K7" i="82" s="1"/>
  <c r="J40" i="81" l="1"/>
  <c r="G40" i="81"/>
  <c r="J39" i="81"/>
  <c r="G39" i="81"/>
  <c r="J34" i="81"/>
  <c r="J33" i="81"/>
  <c r="J32" i="81"/>
  <c r="J31" i="81"/>
  <c r="J30" i="81"/>
  <c r="J29" i="81"/>
  <c r="J28" i="81"/>
  <c r="J27" i="81"/>
  <c r="J26" i="81"/>
  <c r="J25" i="81"/>
  <c r="J24" i="81"/>
  <c r="J23" i="81"/>
  <c r="J22" i="81"/>
  <c r="J21" i="81"/>
  <c r="J20" i="81"/>
  <c r="J19" i="81"/>
  <c r="J18" i="81"/>
  <c r="J17" i="81"/>
  <c r="J16" i="81"/>
  <c r="J15" i="81"/>
  <c r="J14" i="81"/>
  <c r="J13" i="81"/>
  <c r="J12" i="81"/>
  <c r="J11" i="81"/>
  <c r="J10" i="81"/>
  <c r="J9" i="81"/>
  <c r="J8" i="81"/>
  <c r="J7" i="81"/>
  <c r="K7" i="81" s="1"/>
  <c r="J40" i="80" l="1"/>
  <c r="G40" i="80"/>
  <c r="J39" i="80"/>
  <c r="G39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J17" i="80"/>
  <c r="J16" i="80"/>
  <c r="J15" i="80"/>
  <c r="J14" i="80"/>
  <c r="J13" i="80"/>
  <c r="J12" i="80"/>
  <c r="J11" i="80"/>
  <c r="J10" i="80"/>
  <c r="J9" i="80"/>
  <c r="J8" i="80"/>
  <c r="K7" i="80"/>
  <c r="J7" i="80"/>
  <c r="J40" i="79" l="1"/>
  <c r="G40" i="79"/>
  <c r="J39" i="79"/>
  <c r="G39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18" i="79"/>
  <c r="J17" i="79"/>
  <c r="J16" i="79"/>
  <c r="J15" i="79"/>
  <c r="J14" i="79"/>
  <c r="J13" i="79"/>
  <c r="J12" i="79"/>
  <c r="J11" i="79"/>
  <c r="J10" i="79"/>
  <c r="J9" i="79"/>
  <c r="J8" i="79"/>
  <c r="J7" i="79"/>
  <c r="K7" i="79" s="1"/>
  <c r="J42" i="78" l="1"/>
  <c r="G42" i="78"/>
  <c r="J41" i="78"/>
  <c r="G41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18" i="78"/>
  <c r="J17" i="78"/>
  <c r="J16" i="78"/>
  <c r="J15" i="78"/>
  <c r="J14" i="78"/>
  <c r="J13" i="78"/>
  <c r="J12" i="78"/>
  <c r="J11" i="78"/>
  <c r="J10" i="78"/>
  <c r="J9" i="78"/>
  <c r="J8" i="78"/>
  <c r="J7" i="78"/>
  <c r="K7" i="78" l="1"/>
  <c r="J41" i="77"/>
  <c r="G41" i="77"/>
  <c r="J40" i="77"/>
  <c r="G40" i="77"/>
  <c r="J35" i="77"/>
  <c r="J34" i="77"/>
  <c r="J33" i="77"/>
  <c r="J32" i="77"/>
  <c r="J31" i="77"/>
  <c r="J30" i="77"/>
  <c r="J29" i="77"/>
  <c r="J28" i="77"/>
  <c r="J27" i="77"/>
  <c r="J26" i="77"/>
  <c r="J25" i="77"/>
  <c r="J24" i="77"/>
  <c r="J23" i="77"/>
  <c r="J22" i="77"/>
  <c r="J21" i="77"/>
  <c r="J20" i="77"/>
  <c r="J19" i="77"/>
  <c r="J18" i="77"/>
  <c r="J17" i="77"/>
  <c r="J16" i="77"/>
  <c r="J15" i="77"/>
  <c r="J14" i="77"/>
  <c r="J13" i="77"/>
  <c r="J12" i="77"/>
  <c r="J11" i="77"/>
  <c r="J10" i="77"/>
  <c r="J9" i="77"/>
  <c r="J8" i="77"/>
  <c r="J7" i="77"/>
  <c r="K7" i="77" l="1"/>
  <c r="J42" i="76"/>
  <c r="G42" i="76"/>
  <c r="J41" i="76"/>
  <c r="G41" i="76"/>
  <c r="J34" i="76"/>
  <c r="J33" i="76"/>
  <c r="J32" i="76"/>
  <c r="J31" i="76"/>
  <c r="J30" i="76"/>
  <c r="J29" i="76"/>
  <c r="J28" i="76"/>
  <c r="J27" i="76"/>
  <c r="J26" i="76"/>
  <c r="J25" i="76"/>
  <c r="J24" i="76"/>
  <c r="J23" i="76"/>
  <c r="J22" i="76"/>
  <c r="J21" i="76"/>
  <c r="J20" i="76"/>
  <c r="J19" i="76"/>
  <c r="J18" i="76"/>
  <c r="J17" i="76"/>
  <c r="J16" i="76"/>
  <c r="J15" i="76"/>
  <c r="J14" i="76"/>
  <c r="J13" i="76"/>
  <c r="J12" i="76"/>
  <c r="J11" i="76"/>
  <c r="J10" i="76"/>
  <c r="J9" i="76"/>
  <c r="J8" i="76"/>
  <c r="J7" i="76"/>
  <c r="K7" i="76" l="1"/>
  <c r="J42" i="75"/>
  <c r="G42" i="75"/>
  <c r="J41" i="75"/>
  <c r="G41" i="75"/>
  <c r="J34" i="75"/>
  <c r="J33" i="75"/>
  <c r="J32" i="75"/>
  <c r="J31" i="75"/>
  <c r="J30" i="75"/>
  <c r="J29" i="75"/>
  <c r="J28" i="75"/>
  <c r="J27" i="75"/>
  <c r="J26" i="75"/>
  <c r="J25" i="75"/>
  <c r="J24" i="75"/>
  <c r="J23" i="75"/>
  <c r="J22" i="75"/>
  <c r="J21" i="75"/>
  <c r="J20" i="75"/>
  <c r="J19" i="75"/>
  <c r="J18" i="75"/>
  <c r="J17" i="75"/>
  <c r="J16" i="75"/>
  <c r="J15" i="75"/>
  <c r="J14" i="75"/>
  <c r="J13" i="75"/>
  <c r="J12" i="75"/>
  <c r="J11" i="75"/>
  <c r="J10" i="75"/>
  <c r="J9" i="75"/>
  <c r="J8" i="75"/>
  <c r="J7" i="75"/>
  <c r="K7" i="75" l="1"/>
  <c r="J41" i="74" l="1"/>
  <c r="G41" i="74"/>
  <c r="J40" i="74"/>
  <c r="G40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J18" i="74"/>
  <c r="J17" i="74"/>
  <c r="J16" i="74"/>
  <c r="J15" i="74"/>
  <c r="J13" i="74"/>
  <c r="J12" i="74"/>
  <c r="J11" i="74"/>
  <c r="J10" i="74"/>
  <c r="J9" i="74"/>
  <c r="J8" i="74"/>
  <c r="J7" i="74"/>
  <c r="K7" i="74" l="1"/>
  <c r="J40" i="73"/>
  <c r="G40" i="73"/>
  <c r="J39" i="73"/>
  <c r="G39" i="73"/>
  <c r="J32" i="73"/>
  <c r="J31" i="73"/>
  <c r="J30" i="73"/>
  <c r="J29" i="73"/>
  <c r="J28" i="73"/>
  <c r="J27" i="73"/>
  <c r="J26" i="73"/>
  <c r="J25" i="73"/>
  <c r="J24" i="73"/>
  <c r="J23" i="73"/>
  <c r="J22" i="73"/>
  <c r="J21" i="73"/>
  <c r="J20" i="73"/>
  <c r="J19" i="73"/>
  <c r="J18" i="73"/>
  <c r="J17" i="73"/>
  <c r="J16" i="73"/>
  <c r="J15" i="73"/>
  <c r="J14" i="73"/>
  <c r="J13" i="73"/>
  <c r="J12" i="73"/>
  <c r="J11" i="73"/>
  <c r="J10" i="73"/>
  <c r="J9" i="73"/>
  <c r="J8" i="73"/>
  <c r="J7" i="73"/>
  <c r="K7" i="73" l="1"/>
  <c r="J40" i="72"/>
  <c r="G40" i="72"/>
  <c r="J39" i="72"/>
  <c r="G39" i="72"/>
  <c r="J32" i="72"/>
  <c r="J31" i="72"/>
  <c r="J30" i="72"/>
  <c r="J29" i="72"/>
  <c r="J28" i="72"/>
  <c r="J27" i="72"/>
  <c r="J26" i="72"/>
  <c r="J25" i="72"/>
  <c r="J24" i="72"/>
  <c r="J23" i="72"/>
  <c r="J22" i="72"/>
  <c r="J21" i="72"/>
  <c r="J20" i="72"/>
  <c r="J19" i="72"/>
  <c r="J18" i="72"/>
  <c r="J17" i="72"/>
  <c r="J16" i="72"/>
  <c r="J15" i="72"/>
  <c r="J14" i="72"/>
  <c r="J13" i="72"/>
  <c r="J12" i="72"/>
  <c r="J11" i="72"/>
  <c r="J10" i="72"/>
  <c r="J9" i="72"/>
  <c r="J8" i="72"/>
  <c r="J7" i="72"/>
  <c r="K7" i="72" l="1"/>
  <c r="J43" i="70"/>
  <c r="G43" i="70"/>
  <c r="J42" i="70"/>
  <c r="G42" i="70"/>
  <c r="J35" i="70"/>
  <c r="J34" i="70"/>
  <c r="J33" i="70"/>
  <c r="J32" i="70"/>
  <c r="J31" i="70"/>
  <c r="J30" i="70"/>
  <c r="J29" i="70"/>
  <c r="J28" i="70"/>
  <c r="J27" i="70"/>
  <c r="J26" i="70"/>
  <c r="J25" i="70"/>
  <c r="J24" i="70"/>
  <c r="J23" i="70"/>
  <c r="J22" i="70"/>
  <c r="J21" i="70"/>
  <c r="J20" i="70"/>
  <c r="J19" i="70"/>
  <c r="J18" i="70"/>
  <c r="J17" i="70"/>
  <c r="J16" i="70"/>
  <c r="J15" i="70"/>
  <c r="J14" i="70"/>
  <c r="J12" i="70"/>
  <c r="J11" i="70"/>
  <c r="J10" i="70"/>
  <c r="J9" i="70"/>
  <c r="J8" i="70"/>
  <c r="J7" i="70"/>
  <c r="K7" i="70" l="1"/>
  <c r="J43" i="68" l="1"/>
  <c r="G43" i="68"/>
  <c r="J42" i="68"/>
  <c r="G42" i="68"/>
  <c r="J35" i="68"/>
  <c r="J34" i="68"/>
  <c r="J33" i="68"/>
  <c r="J32" i="68"/>
  <c r="J31" i="68"/>
  <c r="J30" i="68"/>
  <c r="J29" i="68"/>
  <c r="J28" i="68"/>
  <c r="J27" i="68"/>
  <c r="J26" i="68"/>
  <c r="J25" i="68"/>
  <c r="J24" i="68"/>
  <c r="J23" i="68"/>
  <c r="J22" i="68"/>
  <c r="J21" i="68"/>
  <c r="J20" i="68"/>
  <c r="J19" i="68"/>
  <c r="J18" i="68"/>
  <c r="J17" i="68"/>
  <c r="J16" i="68"/>
  <c r="J15" i="68"/>
  <c r="J14" i="68"/>
  <c r="J12" i="68"/>
  <c r="J11" i="68"/>
  <c r="J10" i="68"/>
  <c r="J9" i="68"/>
  <c r="J8" i="68"/>
  <c r="J7" i="68"/>
  <c r="K7" i="68" l="1"/>
  <c r="J42" i="67"/>
  <c r="G42" i="67"/>
  <c r="J41" i="67"/>
  <c r="G41" i="67"/>
  <c r="J36" i="67"/>
  <c r="J35" i="67"/>
  <c r="J34" i="67"/>
  <c r="J33" i="67"/>
  <c r="J32" i="67"/>
  <c r="J31" i="67"/>
  <c r="J30" i="67"/>
  <c r="J29" i="67"/>
  <c r="J28" i="67"/>
  <c r="J27" i="67"/>
  <c r="J26" i="67"/>
  <c r="J25" i="67"/>
  <c r="J24" i="67"/>
  <c r="J23" i="67"/>
  <c r="J22" i="67"/>
  <c r="J21" i="67"/>
  <c r="J20" i="67"/>
  <c r="J19" i="67"/>
  <c r="J18" i="67"/>
  <c r="J17" i="67"/>
  <c r="J16" i="67"/>
  <c r="J15" i="67"/>
  <c r="J14" i="67"/>
  <c r="J12" i="67"/>
  <c r="J11" i="67"/>
  <c r="J10" i="67"/>
  <c r="J9" i="67"/>
  <c r="J8" i="67"/>
  <c r="J7" i="67"/>
  <c r="K7" i="67" l="1"/>
  <c r="J43" i="66"/>
  <c r="G43" i="66"/>
  <c r="J42" i="66"/>
  <c r="G42" i="66"/>
  <c r="J37" i="66"/>
  <c r="J35" i="66"/>
  <c r="J34" i="66"/>
  <c r="J33" i="66"/>
  <c r="J32" i="66"/>
  <c r="J31" i="66"/>
  <c r="J30" i="66"/>
  <c r="J29" i="66"/>
  <c r="J28" i="66"/>
  <c r="J27" i="66"/>
  <c r="J26" i="66"/>
  <c r="J25" i="66"/>
  <c r="J24" i="66"/>
  <c r="J23" i="66"/>
  <c r="J22" i="66"/>
  <c r="J21" i="66"/>
  <c r="J20" i="66"/>
  <c r="J19" i="66"/>
  <c r="J17" i="66"/>
  <c r="J16" i="66"/>
  <c r="J15" i="66"/>
  <c r="J14" i="66"/>
  <c r="J12" i="66"/>
  <c r="J11" i="66"/>
  <c r="J10" i="66"/>
  <c r="J9" i="66"/>
  <c r="J8" i="66"/>
  <c r="J7" i="66"/>
  <c r="K7" i="66" l="1"/>
  <c r="J43" i="65"/>
  <c r="G43" i="65"/>
  <c r="J42" i="65"/>
  <c r="G42" i="65"/>
  <c r="J35" i="65"/>
  <c r="J34" i="65"/>
  <c r="J33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18" i="65"/>
  <c r="J17" i="65"/>
  <c r="J16" i="65"/>
  <c r="J15" i="65"/>
  <c r="J14" i="65"/>
  <c r="J12" i="65"/>
  <c r="J11" i="65"/>
  <c r="J10" i="65"/>
  <c r="J9" i="65"/>
  <c r="J8" i="65"/>
  <c r="J7" i="65"/>
  <c r="K7" i="65" l="1"/>
  <c r="J41" i="64"/>
  <c r="G41" i="64"/>
  <c r="J40" i="64"/>
  <c r="G40" i="64"/>
  <c r="J35" i="64"/>
  <c r="J34" i="64"/>
  <c r="J33" i="64"/>
  <c r="J32" i="64"/>
  <c r="J31" i="64"/>
  <c r="J30" i="64"/>
  <c r="J29" i="64"/>
  <c r="J28" i="64"/>
  <c r="J27" i="64"/>
  <c r="J26" i="64"/>
  <c r="J25" i="64"/>
  <c r="J24" i="64"/>
  <c r="J23" i="64"/>
  <c r="J22" i="64"/>
  <c r="J21" i="64"/>
  <c r="J20" i="64"/>
  <c r="J19" i="64"/>
  <c r="J18" i="64"/>
  <c r="J17" i="64"/>
  <c r="J16" i="64"/>
  <c r="J15" i="64"/>
  <c r="J14" i="64"/>
  <c r="J12" i="64"/>
  <c r="J11" i="64"/>
  <c r="J10" i="64"/>
  <c r="J9" i="64"/>
  <c r="J8" i="64"/>
  <c r="J7" i="64"/>
  <c r="K7" i="64" l="1"/>
  <c r="J43" i="63"/>
  <c r="G43" i="63"/>
  <c r="J42" i="63"/>
  <c r="G42" i="63"/>
  <c r="J37" i="63"/>
  <c r="J36" i="63"/>
  <c r="J35" i="63"/>
  <c r="J34" i="63"/>
  <c r="J33" i="63"/>
  <c r="J32" i="63"/>
  <c r="J31" i="63"/>
  <c r="J30" i="63"/>
  <c r="J29" i="63"/>
  <c r="J28" i="63"/>
  <c r="J27" i="63"/>
  <c r="J26" i="63"/>
  <c r="J25" i="63"/>
  <c r="J24" i="63"/>
  <c r="J23" i="63"/>
  <c r="J22" i="63"/>
  <c r="J21" i="63"/>
  <c r="J20" i="63"/>
  <c r="J19" i="63"/>
  <c r="J18" i="63"/>
  <c r="J17" i="63"/>
  <c r="J16" i="63"/>
  <c r="J15" i="63"/>
  <c r="J14" i="63"/>
  <c r="J12" i="63"/>
  <c r="J11" i="63"/>
  <c r="J10" i="63"/>
  <c r="J9" i="63"/>
  <c r="J8" i="63"/>
  <c r="J7" i="63"/>
  <c r="K7" i="63" l="1"/>
  <c r="J44" i="62"/>
  <c r="G44" i="62"/>
  <c r="J43" i="62"/>
  <c r="G43" i="62"/>
  <c r="J38" i="62"/>
  <c r="J37" i="62"/>
  <c r="J36" i="62"/>
  <c r="J35" i="62"/>
  <c r="J34" i="62"/>
  <c r="J33" i="62"/>
  <c r="J32" i="62"/>
  <c r="J31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18" i="62"/>
  <c r="J17" i="62"/>
  <c r="J16" i="62"/>
  <c r="J15" i="62"/>
  <c r="J14" i="62"/>
  <c r="J12" i="62"/>
  <c r="J11" i="62"/>
  <c r="J10" i="62"/>
  <c r="J9" i="62"/>
  <c r="J8" i="62"/>
  <c r="J7" i="62"/>
  <c r="K7" i="62" l="1"/>
  <c r="J44" i="61"/>
  <c r="G44" i="61"/>
  <c r="J43" i="61"/>
  <c r="G43" i="61"/>
  <c r="M38" i="61"/>
  <c r="M37" i="61"/>
  <c r="M34" i="61"/>
  <c r="J34" i="61"/>
  <c r="J33" i="61"/>
  <c r="M33" i="61" s="1"/>
  <c r="J32" i="61"/>
  <c r="M32" i="61" s="1"/>
  <c r="J31" i="61"/>
  <c r="M31" i="61" s="1"/>
  <c r="J30" i="61"/>
  <c r="M30" i="61" s="1"/>
  <c r="M29" i="61"/>
  <c r="J29" i="61"/>
  <c r="J28" i="61"/>
  <c r="M28" i="61" s="1"/>
  <c r="J27" i="61"/>
  <c r="M27" i="61" s="1"/>
  <c r="J26" i="61"/>
  <c r="M26" i="61" s="1"/>
  <c r="J25" i="61"/>
  <c r="M25" i="61" s="1"/>
  <c r="J24" i="61"/>
  <c r="M24" i="61" s="1"/>
  <c r="J23" i="61"/>
  <c r="M23" i="61" s="1"/>
  <c r="J22" i="61"/>
  <c r="M22" i="61" s="1"/>
  <c r="J21" i="61"/>
  <c r="M21" i="61" s="1"/>
  <c r="J20" i="61"/>
  <c r="M20" i="61" s="1"/>
  <c r="J19" i="61"/>
  <c r="M19" i="61" s="1"/>
  <c r="J18" i="61"/>
  <c r="M18" i="61" s="1"/>
  <c r="J17" i="61"/>
  <c r="M17" i="61" s="1"/>
  <c r="J16" i="61"/>
  <c r="M16" i="61" s="1"/>
  <c r="J15" i="61"/>
  <c r="M15" i="61" s="1"/>
  <c r="J14" i="61"/>
  <c r="M14" i="61" s="1"/>
  <c r="M12" i="61"/>
  <c r="J12" i="61"/>
  <c r="J11" i="61"/>
  <c r="M11" i="61" s="1"/>
  <c r="J10" i="61"/>
  <c r="M10" i="61" s="1"/>
  <c r="J9" i="61"/>
  <c r="M9" i="61" s="1"/>
  <c r="J8" i="61"/>
  <c r="M8" i="61" s="1"/>
  <c r="J7" i="61"/>
  <c r="M7" i="61" s="1"/>
  <c r="K7" i="61" l="1"/>
  <c r="N39" i="61"/>
  <c r="N31" i="61" s="1"/>
  <c r="J41" i="60"/>
  <c r="G41" i="60"/>
  <c r="J40" i="60"/>
  <c r="G40" i="60"/>
  <c r="J35" i="60"/>
  <c r="M35" i="60" s="1"/>
  <c r="M34" i="60"/>
  <c r="J34" i="60"/>
  <c r="I33" i="60"/>
  <c r="G33" i="60"/>
  <c r="I32" i="60"/>
  <c r="G32" i="60"/>
  <c r="I31" i="60"/>
  <c r="G31" i="60"/>
  <c r="J30" i="60"/>
  <c r="I30" i="60"/>
  <c r="G30" i="60"/>
  <c r="I29" i="60"/>
  <c r="G29" i="60"/>
  <c r="I28" i="60"/>
  <c r="G28" i="60"/>
  <c r="I27" i="60"/>
  <c r="G27" i="60"/>
  <c r="I26" i="60"/>
  <c r="G26" i="60"/>
  <c r="J26" i="60" s="1"/>
  <c r="I25" i="60"/>
  <c r="G25" i="60"/>
  <c r="I24" i="60"/>
  <c r="G24" i="60"/>
  <c r="I23" i="60"/>
  <c r="G23" i="60"/>
  <c r="I22" i="60"/>
  <c r="G22" i="60"/>
  <c r="J22" i="60" s="1"/>
  <c r="J21" i="60"/>
  <c r="M21" i="60" s="1"/>
  <c r="I20" i="60"/>
  <c r="G20" i="60"/>
  <c r="I19" i="60"/>
  <c r="G19" i="60"/>
  <c r="M18" i="60"/>
  <c r="J18" i="60"/>
  <c r="J17" i="60"/>
  <c r="M17" i="60" s="1"/>
  <c r="J16" i="60"/>
  <c r="M16" i="60" s="1"/>
  <c r="I15" i="60"/>
  <c r="G15" i="60"/>
  <c r="I14" i="60"/>
  <c r="G14" i="60"/>
  <c r="J14" i="60" s="1"/>
  <c r="I13" i="60"/>
  <c r="G13" i="60"/>
  <c r="I12" i="60"/>
  <c r="G12" i="60"/>
  <c r="I11" i="60"/>
  <c r="G11" i="60"/>
  <c r="J10" i="60"/>
  <c r="M10" i="60" s="1"/>
  <c r="I9" i="60"/>
  <c r="G9" i="60"/>
  <c r="I8" i="60"/>
  <c r="G8" i="60"/>
  <c r="I7" i="60"/>
  <c r="G7" i="60"/>
  <c r="J13" i="60" l="1"/>
  <c r="J29" i="60"/>
  <c r="M29" i="60" s="1"/>
  <c r="J25" i="60"/>
  <c r="M14" i="60"/>
  <c r="M22" i="60"/>
  <c r="J24" i="60"/>
  <c r="M24" i="60" s="1"/>
  <c r="M26" i="60"/>
  <c r="J28" i="60"/>
  <c r="M28" i="60" s="1"/>
  <c r="M30" i="60"/>
  <c r="M12" i="60"/>
  <c r="J11" i="60"/>
  <c r="M11" i="60" s="1"/>
  <c r="M13" i="60"/>
  <c r="J15" i="60"/>
  <c r="M15" i="60" s="1"/>
  <c r="J23" i="60"/>
  <c r="M23" i="60" s="1"/>
  <c r="M25" i="60"/>
  <c r="J27" i="60"/>
  <c r="M27" i="60" s="1"/>
  <c r="J7" i="60"/>
  <c r="M7" i="60" s="1"/>
  <c r="J31" i="60"/>
  <c r="M31" i="60" s="1"/>
  <c r="J32" i="60"/>
  <c r="M32" i="60" s="1"/>
  <c r="J33" i="60"/>
  <c r="M33" i="60" s="1"/>
  <c r="J8" i="60"/>
  <c r="M8" i="60" s="1"/>
  <c r="J9" i="60"/>
  <c r="M9" i="60" s="1"/>
  <c r="J19" i="60"/>
  <c r="M19" i="60" s="1"/>
  <c r="J20" i="60"/>
  <c r="M20" i="60" s="1"/>
  <c r="N36" i="60" l="1"/>
  <c r="N30" i="60" s="1"/>
  <c r="K7" i="60"/>
  <c r="J7" i="49" l="1"/>
  <c r="J8" i="49"/>
  <c r="J9" i="49"/>
  <c r="J10" i="49"/>
  <c r="J11" i="49"/>
  <c r="J12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G38" i="49"/>
  <c r="J38" i="49"/>
  <c r="G39" i="49"/>
  <c r="J39" i="49"/>
  <c r="K7" i="49" l="1"/>
  <c r="J40" i="58" l="1"/>
  <c r="G40" i="58"/>
  <c r="J39" i="58"/>
  <c r="G39" i="58"/>
  <c r="J27" i="58"/>
  <c r="J26" i="58"/>
  <c r="J25" i="58"/>
  <c r="J24" i="58"/>
  <c r="J23" i="58"/>
  <c r="J22" i="58"/>
  <c r="J21" i="58"/>
  <c r="J20" i="58"/>
  <c r="J19" i="58"/>
  <c r="J18" i="58"/>
  <c r="J17" i="58"/>
  <c r="J16" i="58"/>
  <c r="J15" i="58"/>
  <c r="J13" i="58"/>
  <c r="J12" i="58"/>
  <c r="J11" i="58"/>
  <c r="J10" i="58"/>
  <c r="J9" i="58"/>
  <c r="J8" i="58"/>
  <c r="J7" i="58"/>
  <c r="K7" i="58" l="1"/>
  <c r="J40" i="55"/>
  <c r="G40" i="55"/>
  <c r="J39" i="55"/>
  <c r="G39" i="55"/>
  <c r="J35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K7" i="55" l="1"/>
  <c r="J38" i="54"/>
  <c r="G38" i="54"/>
  <c r="J37" i="54"/>
  <c r="G37" i="54"/>
  <c r="J33" i="54"/>
  <c r="J29" i="54"/>
  <c r="J26" i="54"/>
  <c r="J25" i="54"/>
  <c r="J24" i="54"/>
  <c r="J23" i="54"/>
  <c r="J22" i="54"/>
  <c r="J21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K7" i="54" l="1"/>
  <c r="J36" i="53"/>
  <c r="G36" i="53"/>
  <c r="J35" i="53"/>
  <c r="G35" i="53"/>
  <c r="J31" i="53"/>
  <c r="J29" i="53"/>
  <c r="J26" i="53"/>
  <c r="J25" i="53"/>
  <c r="J24" i="53"/>
  <c r="J23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K7" i="53" l="1"/>
  <c r="J37" i="52"/>
  <c r="G37" i="52"/>
  <c r="J36" i="52"/>
  <c r="G36" i="52"/>
  <c r="J32" i="52"/>
  <c r="J30" i="52"/>
  <c r="J27" i="52"/>
  <c r="J26" i="52"/>
  <c r="J25" i="52"/>
  <c r="J24" i="52"/>
  <c r="J23" i="52"/>
  <c r="J22" i="52"/>
  <c r="J21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K7" i="52" l="1"/>
  <c r="J36" i="51"/>
  <c r="G36" i="51"/>
  <c r="J35" i="51"/>
  <c r="G35" i="51"/>
  <c r="J31" i="51"/>
  <c r="J29" i="51"/>
  <c r="J26" i="51"/>
  <c r="J25" i="51"/>
  <c r="J24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K7" i="51" l="1"/>
  <c r="J35" i="50"/>
  <c r="G35" i="50"/>
  <c r="J34" i="50"/>
  <c r="G34" i="50"/>
  <c r="J30" i="50"/>
  <c r="J29" i="50"/>
  <c r="J26" i="50"/>
  <c r="J25" i="50"/>
  <c r="J24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K7" i="50" l="1"/>
  <c r="J33" i="48"/>
  <c r="G33" i="48"/>
  <c r="J32" i="48"/>
  <c r="G32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K7" i="48" l="1"/>
  <c r="J32" i="47"/>
  <c r="G32" i="47"/>
  <c r="J31" i="47"/>
  <c r="G31" i="47"/>
  <c r="J23" i="47"/>
  <c r="J22" i="47"/>
  <c r="J21" i="47"/>
  <c r="J20" i="47"/>
  <c r="J19" i="47"/>
  <c r="J18" i="47"/>
  <c r="J17" i="47"/>
  <c r="J16" i="47"/>
  <c r="J15" i="47"/>
  <c r="J14" i="47"/>
  <c r="J13" i="47"/>
  <c r="J12" i="47"/>
  <c r="J10" i="47"/>
  <c r="J9" i="47"/>
  <c r="J8" i="47"/>
  <c r="J7" i="47"/>
  <c r="K7" i="47" l="1"/>
  <c r="J34" i="46"/>
  <c r="G34" i="46"/>
  <c r="J33" i="46"/>
  <c r="G33" i="46"/>
  <c r="J28" i="46"/>
  <c r="J24" i="46"/>
  <c r="J23" i="46"/>
  <c r="J22" i="46"/>
  <c r="J21" i="46"/>
  <c r="J20" i="46"/>
  <c r="J19" i="46"/>
  <c r="J18" i="46"/>
  <c r="J17" i="46"/>
  <c r="J16" i="46"/>
  <c r="J15" i="46"/>
  <c r="J14" i="46"/>
  <c r="J13" i="46"/>
  <c r="J12" i="46"/>
  <c r="J10" i="46"/>
  <c r="J9" i="46"/>
  <c r="J8" i="46"/>
  <c r="J7" i="46"/>
  <c r="K7" i="46" l="1"/>
  <c r="J33" i="45"/>
  <c r="G33" i="45"/>
  <c r="J32" i="45"/>
  <c r="G32" i="45"/>
  <c r="J27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1" i="45"/>
  <c r="J10" i="45"/>
  <c r="J9" i="45"/>
  <c r="J8" i="45"/>
  <c r="J7" i="45"/>
  <c r="K7" i="45" l="1"/>
  <c r="J33" i="43"/>
  <c r="G33" i="43"/>
  <c r="J32" i="43"/>
  <c r="G32" i="43"/>
  <c r="J27" i="43"/>
  <c r="J26" i="43"/>
  <c r="J25" i="43"/>
  <c r="J24" i="43"/>
  <c r="J23" i="43"/>
  <c r="J22" i="43"/>
  <c r="J21" i="43"/>
  <c r="J20" i="43"/>
  <c r="J19" i="43"/>
  <c r="J18" i="43"/>
  <c r="J17" i="43"/>
  <c r="J16" i="43"/>
  <c r="J15" i="43"/>
  <c r="J14" i="43"/>
  <c r="J13" i="43"/>
  <c r="J12" i="43"/>
  <c r="J11" i="43"/>
  <c r="J10" i="43"/>
  <c r="J8" i="43"/>
  <c r="J7" i="43"/>
  <c r="K7" i="43" l="1"/>
  <c r="J35" i="42"/>
  <c r="G35" i="42"/>
  <c r="J34" i="42"/>
  <c r="G34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8" i="42"/>
  <c r="J7" i="42"/>
  <c r="K7" i="42" l="1"/>
  <c r="J36" i="39"/>
  <c r="G36" i="39"/>
  <c r="J35" i="39"/>
  <c r="G35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J9" i="39"/>
  <c r="J7" i="39"/>
  <c r="K7" i="39" l="1"/>
  <c r="J34" i="38"/>
  <c r="G34" i="38"/>
  <c r="J33" i="38"/>
  <c r="G33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1" i="38"/>
  <c r="J10" i="38"/>
  <c r="K7" i="38" s="1"/>
  <c r="J9" i="38"/>
  <c r="J8" i="38"/>
  <c r="J7" i="38"/>
  <c r="J36" i="37" l="1"/>
  <c r="G36" i="37"/>
  <c r="J35" i="37"/>
  <c r="G35" i="37"/>
  <c r="J34" i="37"/>
  <c r="G34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K7" i="37" l="1"/>
  <c r="J36" i="36"/>
  <c r="G36" i="36"/>
  <c r="J35" i="36"/>
  <c r="G35" i="36"/>
  <c r="J34" i="36"/>
  <c r="G34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K7" i="36" l="1"/>
  <c r="J35" i="35"/>
  <c r="G35" i="35"/>
  <c r="J34" i="35"/>
  <c r="G34" i="35"/>
  <c r="J33" i="35"/>
  <c r="G33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K7" i="35" l="1"/>
  <c r="J35" i="34"/>
  <c r="G35" i="34"/>
  <c r="J34" i="34"/>
  <c r="G34" i="34"/>
  <c r="J33" i="34"/>
  <c r="G33" i="34"/>
  <c r="J25" i="34"/>
  <c r="J24" i="34"/>
  <c r="J23" i="34"/>
  <c r="J22" i="34"/>
  <c r="J21" i="34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K7" i="34" l="1"/>
  <c r="J33" i="33"/>
  <c r="G33" i="33"/>
  <c r="J32" i="33"/>
  <c r="G32" i="33"/>
  <c r="J31" i="33"/>
  <c r="G31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K7" i="33" l="1"/>
  <c r="J32" i="32"/>
  <c r="G32" i="32"/>
  <c r="J31" i="32"/>
  <c r="G31" i="32"/>
  <c r="J30" i="32"/>
  <c r="G30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K7" i="32" l="1"/>
  <c r="J32" i="31"/>
  <c r="G32" i="31"/>
  <c r="J31" i="31"/>
  <c r="G31" i="31"/>
  <c r="J30" i="31"/>
  <c r="G30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K7" i="31" l="1"/>
  <c r="J33" i="30"/>
  <c r="G33" i="30"/>
  <c r="J32" i="30"/>
  <c r="G32" i="30"/>
  <c r="J31" i="30"/>
  <c r="G31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7" i="30" l="1"/>
  <c r="J32" i="28"/>
  <c r="G32" i="28"/>
  <c r="J31" i="28"/>
  <c r="G31" i="28"/>
  <c r="J30" i="28"/>
  <c r="G30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K7" i="28" l="1"/>
  <c r="J33" i="27"/>
  <c r="G33" i="27"/>
  <c r="J32" i="27"/>
  <c r="G32" i="27"/>
  <c r="J31" i="27"/>
  <c r="G31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K7" i="27" l="1"/>
</calcChain>
</file>

<file path=xl/sharedStrings.xml><?xml version="1.0" encoding="utf-8"?>
<sst xmlns="http://schemas.openxmlformats.org/spreadsheetml/2006/main" count="8133" uniqueCount="353">
  <si>
    <t>Humanitanri SMS brojevi</t>
  </si>
  <si>
    <t>Prepaid</t>
  </si>
  <si>
    <t>Postpaid</t>
  </si>
  <si>
    <t>Humanitarna organizacija</t>
  </si>
  <si>
    <t>Ugovor</t>
  </si>
  <si>
    <t>Kratak broj</t>
  </si>
  <si>
    <t xml:space="preserve">Cena </t>
  </si>
  <si>
    <t>Broj transakcija</t>
  </si>
  <si>
    <t xml:space="preserve">Iznos </t>
  </si>
  <si>
    <t>Eparhija raško-prizrenska</t>
  </si>
  <si>
    <t>Fond Ana i Vlade Divac</t>
  </si>
  <si>
    <t>Blic fondacija</t>
  </si>
  <si>
    <t>Humanitarni VOICE brojevi</t>
  </si>
  <si>
    <t>Odluka /Ugovor</t>
  </si>
  <si>
    <t>Cena poziva u prepaid saobraćaju</t>
  </si>
  <si>
    <t>Broj poziva</t>
  </si>
  <si>
    <t>Cena poziva u postapaid saobraćaju</t>
  </si>
  <si>
    <t>Pomoć Kosovu i Metohiji</t>
  </si>
  <si>
    <t xml:space="preserve"> O - 2742</t>
  </si>
  <si>
    <t>Hram Svetog Save</t>
  </si>
  <si>
    <t>O - 98159</t>
  </si>
  <si>
    <t>Đurđevi stupovi</t>
  </si>
  <si>
    <t>Ukupan prihod po broju</t>
  </si>
  <si>
    <t>Prosečan ukupan prihod</t>
  </si>
  <si>
    <t>Crveni krst Stara Pazova</t>
  </si>
  <si>
    <t>428171/1</t>
  </si>
  <si>
    <t>Fondacija "Podrži život"</t>
  </si>
  <si>
    <t>Fondacija SOS Dečija sela Srbija</t>
  </si>
  <si>
    <t xml:space="preserve">122311/1                       </t>
  </si>
  <si>
    <t>NURDOR</t>
  </si>
  <si>
    <t>25283/3</t>
  </si>
  <si>
    <t>Humanitarna organizacija Srbi za Srbe</t>
  </si>
  <si>
    <t>86044/2</t>
  </si>
  <si>
    <t>Udruženje "Uvek sa decom"</t>
  </si>
  <si>
    <t>Fondacija za zdravstvo</t>
  </si>
  <si>
    <t>455276/1</t>
  </si>
  <si>
    <t>Udruženje "Mironosice</t>
  </si>
  <si>
    <t>266579/1</t>
  </si>
  <si>
    <t>UNICEF</t>
  </si>
  <si>
    <t>BELhospice</t>
  </si>
  <si>
    <t>266554/1</t>
  </si>
  <si>
    <t>476890/1</t>
  </si>
  <si>
    <t>Humanitarna fondacija  Budi human-Aleksandar Šapić</t>
  </si>
  <si>
    <t>2886/1</t>
  </si>
  <si>
    <t>2821/1</t>
  </si>
  <si>
    <t>121552/1</t>
  </si>
  <si>
    <t xml:space="preserve">Versko dobrotvorno starateljstvo Arhiepiskopije beogradsko-karlovačke SPC </t>
  </si>
  <si>
    <t>Humanitarna fondacija Budi srećan-Vladimir vučetić</t>
  </si>
  <si>
    <t>175044/1</t>
  </si>
  <si>
    <t>175008/1</t>
  </si>
  <si>
    <t>175034/1</t>
  </si>
  <si>
    <t>Fondacija BEKAMENT</t>
  </si>
  <si>
    <t>306550/1</t>
  </si>
  <si>
    <t>431425/1</t>
  </si>
  <si>
    <t>U - 290147/1</t>
  </si>
  <si>
    <t>Pregled ostvarenog prihoda po humanitarnim SMS i VOICE brojevima, u prepaid i postpaid saobraćaju - januar 2018.</t>
  </si>
  <si>
    <t>01.07.201</t>
  </si>
  <si>
    <t>Prihod ostavren na svim aktivinim humanitarnim SMS brojevima, prosečno, na mesečnom nivou u 2018. godini</t>
  </si>
  <si>
    <t>31099/1 od 03.01.</t>
  </si>
  <si>
    <t>22831/1 do 02.01.</t>
  </si>
  <si>
    <t>Pregled ostvarenog prihoda po humanitarnim SMS i VOICE brojevima, u prepaid i postpaid saobraćaju - februar 2018.</t>
  </si>
  <si>
    <t>Pregled ostvarenog prihoda po humanitarnim SMS i VOICE brojevima, u prepaid i postpaid saobraćaju - mart  2018.</t>
  </si>
  <si>
    <t>HO Dečije srce</t>
  </si>
  <si>
    <t>u proceduri</t>
  </si>
  <si>
    <t xml:space="preserve">31099/1 </t>
  </si>
  <si>
    <t>131424/1 14.03.2018.</t>
  </si>
  <si>
    <t>Pregled ostvarenog prihoda po humanitarnim SMS i VOICE brojevima, u prepaid i postpaid saobraćaju - april  2018.</t>
  </si>
  <si>
    <t>190503/1</t>
  </si>
  <si>
    <t>HO Zajedno za život</t>
  </si>
  <si>
    <t xml:space="preserve"> PROCEDURA</t>
  </si>
  <si>
    <t>PROCEDURA</t>
  </si>
  <si>
    <t>Pregled ostvarenog prihoda po humanitarnim SMS i VOICE brojevima, u prepaid i postpaid saobraćaju - MAJ 2018.</t>
  </si>
  <si>
    <t xml:space="preserve">131424/1 </t>
  </si>
  <si>
    <t>246072/1</t>
  </si>
  <si>
    <t>Pregled ostvarenog prihoda po humanitarnim SMS i VOICE brojevima, u prepaid i postpaid saobraćaju - JUN 2018.</t>
  </si>
  <si>
    <t>UG Roditelji Subotice</t>
  </si>
  <si>
    <t>31065/1</t>
  </si>
  <si>
    <t>Dečije srce</t>
  </si>
  <si>
    <t>283428/1</t>
  </si>
  <si>
    <t>246094/1</t>
  </si>
  <si>
    <t>Crveni krst Srbije</t>
  </si>
  <si>
    <t>250663/1</t>
  </si>
  <si>
    <t>U proceduri</t>
  </si>
  <si>
    <t>Pregled ostvarenog prihoda po humanitarnim SMS i VOICE brojevima, u prepaid i postpaid saobraćaju - JUL 2018.</t>
  </si>
  <si>
    <t>Pregled ostvarenog prihoda po humanitarnim SMS i VOICE brojevima, u prepaid i postpaid saobraćaju - AVGUST 2018.</t>
  </si>
  <si>
    <t>337927/1</t>
  </si>
  <si>
    <t>246081/1</t>
  </si>
  <si>
    <t>Pregled ostvarenog prihoda po humanitarnim SMS i VOICE brojevima, u prepaid i postpaid saobraćaju - SEPTEMBAR 2018.</t>
  </si>
  <si>
    <t>Srpski filantropski forum</t>
  </si>
  <si>
    <t>Pregled ostvarenog prihoda po humanitarnim SMS i VOICE brojevima, u prepaid i postpaid saobraćaju - oktobar 2018.</t>
  </si>
  <si>
    <t>Pregled ostvarenog prihoda po humanitarnim SMS i VOICE brojevima, u prepaid i postpaid saobraćaju - novembar  2018.</t>
  </si>
  <si>
    <t>451118/1</t>
  </si>
  <si>
    <t>511536/1</t>
  </si>
  <si>
    <t xml:space="preserve">529751/1 </t>
  </si>
  <si>
    <t>Pregled ostvarenog prihoda po humanitarnim SMS i VOICE brojevima, u prepaid i postpaid saobraćaju - decembar  2018.</t>
  </si>
  <si>
    <t>procedura</t>
  </si>
  <si>
    <t>31083/1</t>
  </si>
  <si>
    <t>Pregled ostvarenog prihoda po humanitarnim SMS i VOICE brojevima, u prepaid i postpaid saobraćaju - januar  2019.</t>
  </si>
  <si>
    <t xml:space="preserve">570279/1 </t>
  </si>
  <si>
    <t xml:space="preserve">570288/1 </t>
  </si>
  <si>
    <t>u 2019. godini</t>
  </si>
  <si>
    <t>Pregled ostvarenog prihoda po humanitarnim SMS i VOICE brojevima, u prepaid i postpaid saobraćaju - februar  2019.</t>
  </si>
  <si>
    <t>Pregled ostvarenog prihoda po humanitarnim SMS i VOICE brojevima, u prepaid i postpaid saobraćaju - mart  2019.</t>
  </si>
  <si>
    <t>105101/1</t>
  </si>
  <si>
    <t>105084/1</t>
  </si>
  <si>
    <t>190471/1</t>
  </si>
  <si>
    <t>Pregled ostvarenog prihoda po humanitarnim SMS i VOICE brojevima, u prepaid i postpaid saobraćaju - april  2019.</t>
  </si>
  <si>
    <t>160363/1</t>
  </si>
  <si>
    <t>Udruženje građana "Roditelji Subotice"</t>
  </si>
  <si>
    <t>177013/1</t>
  </si>
  <si>
    <t>Klinički centar Srbije - Teleton</t>
  </si>
  <si>
    <t>177295/1</t>
  </si>
  <si>
    <t xml:space="preserve">28858/1 </t>
  </si>
  <si>
    <t>Pregled ostvarenog prihoda po humanitarnim SMS i VOICE brojevima, u prepaid i postpaid saobraćaju - MAJ  2019.</t>
  </si>
  <si>
    <t>196243/1</t>
  </si>
  <si>
    <t>Srpsko-rusko-iransko udruženje za slepu i slabovidu decu "Svetlo srce"</t>
  </si>
  <si>
    <t xml:space="preserve">                  264205/1</t>
  </si>
  <si>
    <t>Pregled ostvarenog prihoda po humanitarnim SMS i VOICE brojevima, u prepaid i postpaid saobraćaju - JUN  2019.</t>
  </si>
  <si>
    <t xml:space="preserve">                 268269/1 </t>
  </si>
  <si>
    <t>Fondacija NORBS plus</t>
  </si>
  <si>
    <t>Fondacija "Prvi korak"</t>
  </si>
  <si>
    <t xml:space="preserve">                 294767/1</t>
  </si>
  <si>
    <t>Fondacija Novak Đoković</t>
  </si>
  <si>
    <t>Fondacija Zajedno za mlade- Prof. Dr Danica Grujičić</t>
  </si>
  <si>
    <t xml:space="preserve">               294773/1</t>
  </si>
  <si>
    <t>Pregled ostvarenog prihoda po humanitarnim SMS i VOICE brojevima, u prepaid i postpaid saobraćaju - JUL  2019.</t>
  </si>
  <si>
    <r>
      <t xml:space="preserve">               </t>
    </r>
    <r>
      <rPr>
        <sz val="11"/>
        <rFont val="Calibri"/>
        <family val="2"/>
        <charset val="238"/>
        <scheme val="minor"/>
      </rPr>
      <t>323562/1</t>
    </r>
  </si>
  <si>
    <t>Pregled ostvarenog prihoda po humanitarnim SMS i VOICE brojevima, u prepaid i postpaid saobraćaju - Avgust  2019.</t>
  </si>
  <si>
    <t xml:space="preserve">              348556/1</t>
  </si>
  <si>
    <t>Fondacija Budimo ljudi</t>
  </si>
  <si>
    <t>Pregled ostvarenog prihoda po humanitarnim SMS i VOICE brojevima, u prepaid i postpaid saobraćaju - septembar  2019.</t>
  </si>
  <si>
    <t>Pregled ostvarenog prihoda po humanitarnim SMS i VOICE brojevima, u prepaid i postpaid saobraćaju - oktobar 2019.</t>
  </si>
  <si>
    <t>424348/1</t>
  </si>
  <si>
    <t>Pregled ostvarenog prihoda po humanitarnim SMS i VOICE brojevima, u prepaid i postpaid saobraćaju - NOVEMBAR 2019.</t>
  </si>
  <si>
    <t xml:space="preserve">              495224/1</t>
  </si>
  <si>
    <t>Udruženje Zdravlje Božuri</t>
  </si>
  <si>
    <r>
      <t xml:space="preserve">                 </t>
    </r>
    <r>
      <rPr>
        <sz val="11"/>
        <rFont val="Calibri"/>
        <family val="2"/>
        <charset val="238"/>
        <scheme val="minor"/>
      </rPr>
      <t>323562/1</t>
    </r>
  </si>
  <si>
    <t xml:space="preserve">                294773/1</t>
  </si>
  <si>
    <t xml:space="preserve">               348556/1</t>
  </si>
  <si>
    <t>Fondacija "SOS Dečija sela"</t>
  </si>
  <si>
    <t xml:space="preserve">             501227/1</t>
  </si>
  <si>
    <t>Pregled ostvarenog prihoda po humanitarnim SMS i VOICE brojevima, u prepaid i postpaid saobraćaju - DECEMBAR 2019.</t>
  </si>
  <si>
    <t>Fondacija "JEDAN POSTO"</t>
  </si>
  <si>
    <t xml:space="preserve">              501227/1</t>
  </si>
  <si>
    <t>549050/1</t>
  </si>
  <si>
    <t xml:space="preserve">              517700/1</t>
  </si>
  <si>
    <t>HO Dečje srce  - TLZP</t>
  </si>
  <si>
    <t>Pregled ostvarenog prihoda po humanitarnim SMS i VOICE brojevima, u prepaid i postpaid saobraćaju - JANUAR 2020.</t>
  </si>
  <si>
    <t>u 2020. godini</t>
  </si>
  <si>
    <t>Pregled ostvarenog prihoda po humanitarnim SMS i VOICE brojevima, u prepaid i postpaid saobraćaju - FEBRUAR 2020.</t>
  </si>
  <si>
    <t>Pregled ostvarenog prihoda po humanitarnim SMS i VOICE brojevima, u prepaid i postpaid saobraćaju - MART 2020.</t>
  </si>
  <si>
    <t>HOD DECIJE SRCE</t>
  </si>
  <si>
    <t>UDRUŽENJE 28 JUN</t>
  </si>
  <si>
    <t>72268/1</t>
  </si>
  <si>
    <t>Pregled ostvarenog prihoda po humanitarnim SMS i VOICE brojevima, u prepaid i postpaid saobraćaju - APRIL 2020.</t>
  </si>
  <si>
    <t>Pregled ostvarenog prihoda po humanitarnim SMS i VOICE brojevima, u prepaid i postpaid saobraćaju - MAJ 2020.</t>
  </si>
  <si>
    <t>Fondacija KATALIST</t>
  </si>
  <si>
    <t>134828/1</t>
  </si>
  <si>
    <t>Humanitarna organizacija SVI ZA KOSMET</t>
  </si>
  <si>
    <t xml:space="preserve">                 128447/1</t>
  </si>
  <si>
    <t>94027/1</t>
  </si>
  <si>
    <t xml:space="preserve">                495224/1</t>
  </si>
  <si>
    <t xml:space="preserve">               501227/1</t>
  </si>
  <si>
    <t>Pregled ostvarenog prihoda po humanitarnim SMS i VOICE brojevima, u prepaid i postpaid saobraćaju - JUN 2020.</t>
  </si>
  <si>
    <t>Pregled ostvarenog prihoda po humanitarnim SMS i VOICE brojevima, u prepaid i postpaid saobraćaju - JUL 2020.</t>
  </si>
  <si>
    <t>100,00  200,00  500,00</t>
  </si>
  <si>
    <t>Pregled ostvarenog prihoda po humanitarnim SMS i VOICE brojevima, u prepaid i postpaid saobraćaju - AVGUST 2020.</t>
  </si>
  <si>
    <t>Fondacija DELIJE</t>
  </si>
  <si>
    <t xml:space="preserve">                255031/1</t>
  </si>
  <si>
    <t>Pregled ostvarenog prihoda po humanitarnim SMS i VOICE brojevima, u prepaid i postpaid saobraćaju - SEPTEMBAR 2020.</t>
  </si>
  <si>
    <t>Udruženje Banka hrane</t>
  </si>
  <si>
    <t xml:space="preserve">               264096/1</t>
  </si>
  <si>
    <t>U PROCEDURI</t>
  </si>
  <si>
    <t>Humanitarno udruženje SVI ZA KOSMET</t>
  </si>
  <si>
    <t>128447/1</t>
  </si>
  <si>
    <t xml:space="preserve">  94027/1</t>
  </si>
  <si>
    <t xml:space="preserve">                 134828/1</t>
  </si>
  <si>
    <t>1.093.288.89</t>
  </si>
  <si>
    <t xml:space="preserve">               264093/1</t>
  </si>
  <si>
    <t>HO DECIJE SRCE</t>
  </si>
  <si>
    <t>Pregled ostvarenog prihoda po humanitarnim SMS i VOICE brojevima, u prepaid i postpaid saobraćaju - OKTOBAR 2020.</t>
  </si>
  <si>
    <t>311479/1</t>
  </si>
  <si>
    <t>Udruženje Banka hrane Beograd</t>
  </si>
  <si>
    <t>Pregled ostvarenog prihoda po humanitarnim SMS i VOICE brojevima, u prepaid i postpaid saobraćaju - NOVEMBAR 2020.</t>
  </si>
  <si>
    <t>Udruženje "Humanizacija"</t>
  </si>
  <si>
    <t>Pregled ostvarenog prihoda po humanitarnim SMS i VOICE brojevima, u prepaid i postpaid saobraćaju - DECEMBAR 2020.</t>
  </si>
  <si>
    <t>375929/1</t>
  </si>
  <si>
    <t xml:space="preserve">100,00  200,00 </t>
  </si>
  <si>
    <t>Pregled ostvarenog prihoda po humanitarnim SMS i VOICE brojevima, u prepaid i postpaid saobraćaju - JANUAR 2021.</t>
  </si>
  <si>
    <t>1,800.00</t>
  </si>
  <si>
    <t>8,800.00</t>
  </si>
  <si>
    <t>100,00  200,00</t>
  </si>
  <si>
    <t>u 2021. godini</t>
  </si>
  <si>
    <t>Pregled ostvarenog prihoda po humanitarnim SMS i VOICE brojevima, u prepaid i postpaid saobraćaju - FEBRUAR 2021.</t>
  </si>
  <si>
    <t>Pregled ostvarenog prihoda po humanitarnim SMS i VOICE brojevima, u prepaid i postpaid saobraćaju - MART 2021.</t>
  </si>
  <si>
    <t>Udruženje humanizacija</t>
  </si>
  <si>
    <t xml:space="preserve">              375929/1</t>
  </si>
  <si>
    <t>Pregled ostvarenog prihoda po humanitarnim SMS i VOICE brojevima, u prepaid i postpaid saobraćaju - APRIL 2021.</t>
  </si>
  <si>
    <t>116836/1</t>
  </si>
  <si>
    <t>136388/1</t>
  </si>
  <si>
    <t>Pregled ostvarenog prihoda po humanitarnim SMS i VOICE brojevima, u prepaid i postpaid saobraćaju - MAJ 2021.</t>
  </si>
  <si>
    <r>
      <t xml:space="preserve">                 </t>
    </r>
    <r>
      <rPr>
        <sz val="11"/>
        <rFont val="Calibri"/>
        <family val="2"/>
        <charset val="238"/>
        <scheme val="minor"/>
      </rPr>
      <t>337034/1</t>
    </r>
  </si>
  <si>
    <t>233981/1</t>
  </si>
  <si>
    <t>337034/1</t>
  </si>
  <si>
    <t>Pregled ostvarenog prihoda po humanitarnim SMS i VOICE brojevima, u prepaid i postpaid saobraćaju - JUN 2021.</t>
  </si>
  <si>
    <t>02.06.2021. Boris D. ispravan izveštaj</t>
  </si>
  <si>
    <t>Fondacija TATE NOVOSAĐANI</t>
  </si>
  <si>
    <t>252435/1</t>
  </si>
  <si>
    <t>HU Stefan Bunijevac</t>
  </si>
  <si>
    <t>210603/1</t>
  </si>
  <si>
    <t>Pregled ostvarenog prihoda po humanitarnim SMS i VOICE brojevima, u prepaid i postpaid saobraćaju - JUL 2021.</t>
  </si>
  <si>
    <t>HO POKRENI ŽIVOT</t>
  </si>
  <si>
    <t>HU STEFAN BUNIJEVAC</t>
  </si>
  <si>
    <t>Pregled ostvarenog prihoda po humanitarnim SMS i VOICE brojevima, u prepaid i postpaid saobraćaju - AVGUST  2021.</t>
  </si>
  <si>
    <t>Pregled ostvarenog prihoda po humanitarnim SMS i VOICE brojevima, u prepaid i postpaid saobraćaju - SEPTEMBAR  2021.</t>
  </si>
  <si>
    <t>332891/1</t>
  </si>
  <si>
    <t>Pregled ostvarenog prihoda po humanitarnim SMS i VOICE brojevima, u prepaid i postpaid saobraćaju - OKTOBAR  2021.</t>
  </si>
  <si>
    <t>Pregled ostvarenog prihoda po humanitarnim SMS i VOICE brojevima, u prepaid i postpaid saobraćaju - NOVEMBAR  2021.</t>
  </si>
  <si>
    <t>441199/1</t>
  </si>
  <si>
    <t>Pregled ostvarenog prihoda po humanitarnim SMS i VOICE brojevima, u prepaid i postpaid saobraćaju - DECEMBAR  2021.</t>
  </si>
  <si>
    <t>596441/1</t>
  </si>
  <si>
    <t>SRCE JOHANOVO</t>
  </si>
  <si>
    <t>Pregled ostvarenog prihoda po humanitarnim SMS i VOICE brojevima, u prepaid i postpaid saobraćaju - JANUAR 2022.</t>
  </si>
  <si>
    <t>u 2022. godini</t>
  </si>
  <si>
    <t>Fondacija srpskih boraca</t>
  </si>
  <si>
    <t>Pregled ostvarenog prihoda po humanitarnim SMS i VOICE brojevima, u prepaid i postpaid saobraćaju - FEBRUAR 2022.</t>
  </si>
  <si>
    <t>Pregled ostvarenog prihoda po humanitarnim SMS i VOICE brojevima, u prepaid i postpaid saobraćaju - MART 2022.</t>
  </si>
  <si>
    <t>Pregled ostvarenog prihoda po humanitarnim SMS i VOICE brojevima, u prepaid i postpaid saobraćaju - APRIL 2022.</t>
  </si>
  <si>
    <t>101597/1</t>
  </si>
  <si>
    <t>Pregled ostvarenog prihoda po humanitarnim SMS i VOICE brojevima, u prepaid i postpaid saobraćaju - MAJ 2022.</t>
  </si>
  <si>
    <t>Udruženje Srpska Solidarnost</t>
  </si>
  <si>
    <t>Pregled ostvarenog prihoda po humanitarnim SMS i VOICE brojevima, u prepaid i postpaid saobraćaju - JUN  2022.</t>
  </si>
  <si>
    <t>Fondacija - Humanost bez granica</t>
  </si>
  <si>
    <t>Pregled ostvarenog prihoda po humanitarnim SMS i VOICE brojevima, u prepaid i postpaid saobraćaju - JUL 2022.</t>
  </si>
  <si>
    <t>Pregled ostvarenog prihoda po humanitarnim SMS i VOICE brojevima, u prepaid i postpaid saobraćaju - AVGUST  2022.</t>
  </si>
  <si>
    <t>Pregled ostvarenog prihoda po humanitarnim SMS i VOICE brojevima, u prepaid i postpaid saobraćaju - SEPTEMBAR  2022.</t>
  </si>
  <si>
    <t>praćenje još 3 meseca</t>
  </si>
  <si>
    <t>HO POKRENI ŽIVOT (istekao 31.08).</t>
  </si>
  <si>
    <t>366507/1</t>
  </si>
  <si>
    <t>221638/1</t>
  </si>
  <si>
    <t>Pregled ostvarenog prihoda po humanitarnim SMS i VOICE brojevima, u prepaid i postpaid saobraćaju - OKTOBAR  2022.</t>
  </si>
  <si>
    <t>Eparhija niška "Dobri Samarjanin"</t>
  </si>
  <si>
    <t>Pregled ostvarenog prihoda po humanitarnim SMS i VOICE brojevima, u prepaid i postpaid saobraćaju - NOVEMBAR  2022.</t>
  </si>
  <si>
    <t>Udruženje Podeli radost</t>
  </si>
  <si>
    <t>465485/1</t>
  </si>
  <si>
    <t>Fondacija Humanist</t>
  </si>
  <si>
    <t>STARI UGOVOR</t>
  </si>
  <si>
    <t>Pregled ostvarenog prihoda po humanitarnim SMS i VOICE brojevima, u prepaid i postpaid saobraćaju - DECEMBAR  2022.</t>
  </si>
  <si>
    <t>TV HRAM</t>
  </si>
  <si>
    <t>520954/1</t>
  </si>
  <si>
    <t>Pregled ostvarenog prihoda po humanitarnim SMS i VOICE brojevima, u prepaid i postpaid saobraćaju - JANUAR 2023.</t>
  </si>
  <si>
    <t>16261/1</t>
  </si>
  <si>
    <t>8735/1</t>
  </si>
  <si>
    <t>u 2023. godini</t>
  </si>
  <si>
    <t>Pregled ostvarenog prihoda po humanitarnim SMS i VOICE brojevima, u prepaid i postpaid saobraćaju - FEBRUAR  2023.</t>
  </si>
  <si>
    <t>Pomoć Turskoj</t>
  </si>
  <si>
    <t>Pomoć Siriji</t>
  </si>
  <si>
    <t>Fondacija Tamara Misirlić</t>
  </si>
  <si>
    <t>Pregled ostvarenog prihoda po humanitarnim SMS i VOICE brojevima, u prepaid i postpaid saobraćaju - MART  2023.</t>
  </si>
  <si>
    <t>DEAKTIVIRAN</t>
  </si>
  <si>
    <t>97328/1</t>
  </si>
  <si>
    <t>105449/1</t>
  </si>
  <si>
    <t>87410/1</t>
  </si>
  <si>
    <t>Pregled ostvarenog prihoda po humanitarnim SMS i VOICE brojevima, u prepaid i postpaid saobraćaju - APRIL  2023.</t>
  </si>
  <si>
    <t>177760/1</t>
  </si>
  <si>
    <t>Fondacija Ana i Vlade Divac</t>
  </si>
  <si>
    <t xml:space="preserve">                 128447/1 (stari ug).</t>
  </si>
  <si>
    <t>Pregled ostvarenog prihoda po humanitarnim SMS i VOICE brojevima, u prepaid i postpaid saobraćaju - MAJ   2023.</t>
  </si>
  <si>
    <t>100/200,00</t>
  </si>
  <si>
    <t>200,00  500,00</t>
  </si>
  <si>
    <t>Pregled ostvarenog prihoda po humanitarnim SMS i VOICE brojevima, u prepaid i postpaid saobraćaju - JUN  2023.</t>
  </si>
  <si>
    <t>OOŠ Vladislav Ribnikar</t>
  </si>
  <si>
    <t>221234/1</t>
  </si>
  <si>
    <t>169164/1</t>
  </si>
  <si>
    <t>257814/1</t>
  </si>
  <si>
    <t>Pregled ostvarenog prihoda po humanitarnim SMS i VOICE brojevima, u prepaid i postpaid saobraćaju - JUL 2023.</t>
  </si>
  <si>
    <t>271700/1 novi ug</t>
  </si>
  <si>
    <t>Pregled ostvarenog prihoda po humanitarnim SMS i VOICE brojevima, u prepaid i postpaid saobraćaju - AVGUST  2023.</t>
  </si>
  <si>
    <t xml:space="preserve">271700/1 </t>
  </si>
  <si>
    <t>Pregled ostvarenog prihoda po humanitarnim SMS i VOICE brojevima, u prepaid i postpaid saobraćaju - SEPTEMBAR  2023.</t>
  </si>
  <si>
    <t>449447/1</t>
  </si>
  <si>
    <t xml:space="preserve"> 200,00  500,00</t>
  </si>
  <si>
    <t xml:space="preserve">  200,00  500,00</t>
  </si>
  <si>
    <t>Pregled ostvarenog prihoda po humanitarnim SMS i VOICE brojevima, u prepaid i postpaid saobraćaju - OKTOBAR  2023.</t>
  </si>
  <si>
    <t>Pregled ostvarenog prihoda po humanitarnim SMS i VOICE brojevima, u prepaid i postpaid saobraćaju - NOVEMBAR  2023.</t>
  </si>
  <si>
    <t>Pregled ostvarenog prihoda po humanitarnim SMS i VOICE brojevima, u prepaid i postpaid saobraćaju - DECEMBAR  2023.</t>
  </si>
  <si>
    <t>Pregled ostvarenog prihoda po humanitarnim SMS i VOICE brojevima, u prepaid i postpaid saobraćaju - JANUAR 2024</t>
  </si>
  <si>
    <t>u 2024. godini</t>
  </si>
  <si>
    <t>Pregled ostvarenog prihoda po humanitarnim SMS i VOICE brojevima, u prepaid i postpaid saobraćaju - FEBRUAR 2024</t>
  </si>
  <si>
    <t xml:space="preserve">Fondacija MATIJA NIKOLIĆ </t>
  </si>
  <si>
    <t xml:space="preserve">Fondacija "HEROJI BEOGRADSKOG MARATONA </t>
  </si>
  <si>
    <t>84851/1</t>
  </si>
  <si>
    <t>BANKA HRANE - Vojvodina</t>
  </si>
  <si>
    <t>84757/1</t>
  </si>
  <si>
    <t>116124/1</t>
  </si>
  <si>
    <t>Pregled ostvarenog prihoda po humanitarnim SMS i VOICE brojevima, u prepaid i postpaid saobraćaju - APRIL  2024</t>
  </si>
  <si>
    <t>177969/1</t>
  </si>
  <si>
    <t>FONDACIJA OD SRCA SA LJUBAVLJU ( od 17.04.2024.)</t>
  </si>
  <si>
    <t>UDRUŽENJE "TELOK" (18.04.2023.)</t>
  </si>
  <si>
    <t>UDRUŽENJE ŽIVOT (od 17.04.2023.)</t>
  </si>
  <si>
    <t>84891/1</t>
  </si>
  <si>
    <t>139697/1 (04.04.2024.)</t>
  </si>
  <si>
    <t>Pregled ostvarenog prihoda po humanitarnim SMS i VOICE brojevima, u prepaid i postpaid saobraćaju - MAJ  2024</t>
  </si>
  <si>
    <t xml:space="preserve">                  180532/1  </t>
  </si>
  <si>
    <t>178040/1</t>
  </si>
  <si>
    <t>Pregled ostvarenog prihoda po humanitarnim SMS i VOICE brojevima, u prepaid i postpaid saobraćaju - MART 2024</t>
  </si>
  <si>
    <t>Pregled ostvarenog prihoda po humanitarnim SMS i VOICE brojevima, u prepaid i postpaid saobraćaju - JUN  2024</t>
  </si>
  <si>
    <t>235867/1</t>
  </si>
  <si>
    <t/>
  </si>
  <si>
    <t>Pregled ostvarenog prihoda po humanitarnim SMS i VOICE brojevima, u prepaid i postpaid saobraćaju - JUL  2024</t>
  </si>
  <si>
    <t>275992/3</t>
  </si>
  <si>
    <t>Pregled ostvarenog prihoda po humanitarnim SMS i VOICE brojevima, u prepaid i postpaid saobraćaju - AVGUST   2024</t>
  </si>
  <si>
    <t>100,00  200,01</t>
  </si>
  <si>
    <t>340653/1-2024</t>
  </si>
  <si>
    <t xml:space="preserve">139697/1 </t>
  </si>
  <si>
    <t>Pregled ostvarenog prihoda po humanitarnim SMS i VOICE brojevima, u prepaid i postpaid saobraćaju - SEPTEMBAR   2024</t>
  </si>
  <si>
    <t>Humanitarno udruženje "Dečiji osmeh"</t>
  </si>
  <si>
    <t>Pregled ostvarenog prihoda po humanitarnim SMS i VOICE brojevima, u prepaid i postpaid saobraćaju - OKTOBAR   2024</t>
  </si>
  <si>
    <t>JEDRO</t>
  </si>
  <si>
    <t xml:space="preserve">UDRUŽENJE ŽIVOT </t>
  </si>
  <si>
    <t xml:space="preserve"> ČEP ZA HENDIKEP</t>
  </si>
  <si>
    <t>Pregled ostvarenog prihoda po humanitarnim SMS i VOICE brojevima, u prepaid i postpaid saobraćaju - NOVEMBAR   2024</t>
  </si>
  <si>
    <t>482819/1</t>
  </si>
  <si>
    <t>471225/1</t>
  </si>
  <si>
    <t>429634/1</t>
  </si>
  <si>
    <t>Pregled ostvarenog prihoda po humanitarnim SMS i VOICE brojevima, u prepaid i postpaid saobraćaju -DECEMBAR   2024</t>
  </si>
  <si>
    <t>564271/1</t>
  </si>
  <si>
    <t>POMOZI SRCEM</t>
  </si>
  <si>
    <t>Pregled ostvarenog prihoda po humanitarnim SMS i VOICE brojevima, u prepaid i postpaid saobraćaju -JANUAR 2025</t>
  </si>
  <si>
    <t>u 2025. godini</t>
  </si>
  <si>
    <t>Pregled ostvarenog prihoda po humanitarnim SMS i VOICE brojevima, u prepaid i postpaid saobraćaju - FEBRUAR  2025</t>
  </si>
  <si>
    <t>Fondacija Za naše heroje</t>
  </si>
  <si>
    <t>77713/1</t>
  </si>
  <si>
    <t>Udruženje Svetionik</t>
  </si>
  <si>
    <t>Pregled ostvarenog prihoda po humanitarnim SMS i VOICE brojevima, u prepaid i postpaid saobraćaju - MART  2025</t>
  </si>
  <si>
    <t>FONDACIJA POMOZI SRCEM</t>
  </si>
  <si>
    <t>Pregled ostvarenog prihoda po humanitarnim SMS i VOICE brojevima, u prepaid i postpaid saobraćaju - APRIL  2025</t>
  </si>
  <si>
    <t>HO PRINCIP (ex UDRUŽENJE 28 JUN)</t>
  </si>
  <si>
    <t>127165/1</t>
  </si>
  <si>
    <t>FONDACIJA DOBRO PAMTIM SVE</t>
  </si>
  <si>
    <t>Pregled ostvarenog prihoda po humanitarnim SMS i VOICE brojevima, u prepaid i postpaid saobraćaju - MAJ 2025</t>
  </si>
  <si>
    <t>FONDACIJA ZAJEDNO MOŽEMO - Marko Nikolić</t>
  </si>
  <si>
    <t>1.292.559.,38</t>
  </si>
  <si>
    <t>Pregled ostvarenog prihoda po humanitarnim SMS i VOICE brojevima, u prepaid i postpaid saobraćaju - JUN 2025</t>
  </si>
  <si>
    <t>213753/1</t>
  </si>
  <si>
    <t>259013/1</t>
  </si>
  <si>
    <t>Pregled ostvarenog prihoda po humanitarnim SMS i VOICE brojevima, u prepaid i postpaid saobraćaju - JUL  2025</t>
  </si>
  <si>
    <t>Pregled ostvarenog prihoda po humanitarnim SMS i VOICE brojevima, u prepaid i postpaid saobraćaju - AVGUST  2025</t>
  </si>
  <si>
    <t>Pregled ostvarenog prihoda po humanitarnim SMS i VOICE brojevima, u prepaid i postpaid saobraćaju - SEPTEMBAR  2025</t>
  </si>
  <si>
    <t>Pregled ostvarenog prihoda po humanitarnim SMS i VOICE brojevima, u prepaid i postpaid saobraćaju - OKTOBAR  2025</t>
  </si>
  <si>
    <t>ČEKA SE UGOVOR</t>
  </si>
  <si>
    <t>UDRUŽENJE ZA BULOZNU EPIDERMOLIZU "DEBRA"</t>
  </si>
  <si>
    <t xml:space="preserve">HO PRINCIP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</si>
</sst>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D_i_n_._-;\-* #,##0.00\ _D_i_n_._-;_-* &quot;-&quot;??\ _D_i_n_._-;_-@_-"/>
  </numFmts>
  <fonts count="30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sz val="12"/>
      <name val="Calibri"/>
      <family val="2"/>
      <charset val="238"/>
    </font>
    <font>
      <b/>
      <sz val="12"/>
      <name val="Calibri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rgb="FF444444"/>
      <name val="Verdana"/>
      <family val="2"/>
      <charset val="238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499984740745262"/>
      <name val="Calibri"/>
      <family val="2"/>
      <charset val="238"/>
      <scheme val="minor"/>
    </font>
    <font>
      <b/>
      <sz val="11"/>
      <color theme="5" tint="-0.24997711111789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rgb="FFFFE1E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164" fontId="11" fillId="0" borderId="0" applyFont="0" applyFill="0" applyBorder="0" applyAlignment="0" applyProtection="0"/>
    <xf numFmtId="0" fontId="17" fillId="0" borderId="0"/>
    <xf numFmtId="0" fontId="17" fillId="0" borderId="0"/>
    <xf numFmtId="0" fontId="21" fillId="0" borderId="0"/>
    <xf numFmtId="0" fontId="21" fillId="0" borderId="0"/>
    <xf numFmtId="0" fontId="28" fillId="0" borderId="0"/>
    <xf numFmtId="0" fontId="29" fillId="0" borderId="0"/>
    <xf numFmtId="0" fontId="29" fillId="0" borderId="0"/>
  </cellStyleXfs>
  <cellXfs count="328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0" xfId="0" applyFill="1" applyAlignment="1">
      <alignment horizontal="right" indent="1"/>
    </xf>
    <xf numFmtId="4" fontId="0" fillId="0" borderId="3" xfId="0" applyNumberFormat="1" applyBorder="1" applyAlignment="1">
      <alignment horizontal="right" vertical="center" indent="1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 indent="2"/>
    </xf>
    <xf numFmtId="4" fontId="0" fillId="0" borderId="0" xfId="0" applyNumberFormat="1" applyAlignment="1">
      <alignment horizontal="right" inden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1"/>
    </xf>
    <xf numFmtId="0" fontId="4" fillId="2" borderId="10" xfId="0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right" vertical="center" indent="1"/>
    </xf>
    <xf numFmtId="0" fontId="3" fillId="0" borderId="11" xfId="0" applyFont="1" applyBorder="1" applyAlignment="1">
      <alignment horizontal="left" vertical="center" indent="1"/>
    </xf>
    <xf numFmtId="0" fontId="0" fillId="0" borderId="12" xfId="0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1"/>
    </xf>
    <xf numFmtId="0" fontId="4" fillId="2" borderId="14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17" fontId="0" fillId="0" borderId="0" xfId="0" applyNumberFormat="1" applyAlignment="1">
      <alignment horizontal="center"/>
    </xf>
    <xf numFmtId="17" fontId="6" fillId="0" borderId="3" xfId="0" applyNumberFormat="1" applyFont="1" applyBorder="1" applyAlignment="1">
      <alignment horizontal="center"/>
    </xf>
    <xf numFmtId="4" fontId="0" fillId="0" borderId="3" xfId="0" applyNumberFormat="1" applyBorder="1"/>
    <xf numFmtId="4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9" fillId="2" borderId="3" xfId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left" wrapText="1"/>
    </xf>
    <xf numFmtId="4" fontId="0" fillId="0" borderId="0" xfId="0" applyNumberFormat="1" applyFill="1" applyBorder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5" fillId="0" borderId="10" xfId="0" applyFont="1" applyFill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/>
    </xf>
    <xf numFmtId="0" fontId="12" fillId="2" borderId="3" xfId="1" applyFont="1" applyFill="1" applyBorder="1" applyAlignment="1">
      <alignment horizontal="center"/>
    </xf>
    <xf numFmtId="0" fontId="0" fillId="4" borderId="3" xfId="2" applyNumberFormat="1" applyFont="1" applyFill="1" applyBorder="1" applyAlignment="1">
      <alignment horizontal="center"/>
    </xf>
    <xf numFmtId="4" fontId="0" fillId="4" borderId="3" xfId="2" applyNumberFormat="1" applyFont="1" applyFill="1" applyBorder="1" applyAlignment="1">
      <alignment horizontal="center"/>
    </xf>
    <xf numFmtId="4" fontId="0" fillId="0" borderId="3" xfId="0" applyNumberFormat="1" applyBorder="1" applyAlignment="1">
      <alignment horizontal="center" vertical="center"/>
    </xf>
    <xf numFmtId="0" fontId="5" fillId="0" borderId="0" xfId="0" applyFont="1"/>
    <xf numFmtId="0" fontId="13" fillId="2" borderId="3" xfId="1" applyFont="1" applyFill="1" applyBorder="1" applyAlignment="1">
      <alignment horizontal="center"/>
    </xf>
    <xf numFmtId="0" fontId="0" fillId="4" borderId="4" xfId="2" applyNumberFormat="1" applyFont="1" applyFill="1" applyBorder="1" applyAlignment="1">
      <alignment horizontal="center" vertical="center"/>
    </xf>
    <xf numFmtId="4" fontId="0" fillId="4" borderId="4" xfId="2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4" borderId="3" xfId="2" applyNumberFormat="1" applyFont="1" applyFill="1" applyBorder="1" applyAlignment="1">
      <alignment horizontal="center" vertical="center"/>
    </xf>
    <xf numFmtId="4" fontId="0" fillId="4" borderId="3" xfId="2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left" wrapText="1"/>
    </xf>
    <xf numFmtId="0" fontId="0" fillId="0" borderId="6" xfId="0" applyNumberForma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6" fillId="0" borderId="3" xfId="2" applyNumberFormat="1" applyFont="1" applyFill="1" applyBorder="1" applyAlignment="1">
      <alignment horizontal="center"/>
    </xf>
    <xf numFmtId="4" fontId="16" fillId="0" borderId="3" xfId="2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left" wrapText="1"/>
    </xf>
    <xf numFmtId="0" fontId="15" fillId="0" borderId="0" xfId="0" applyFont="1" applyBorder="1" applyAlignment="1">
      <alignment horizontal="center" wrapText="1"/>
    </xf>
    <xf numFmtId="4" fontId="0" fillId="0" borderId="0" xfId="0" applyNumberFormat="1" applyBorder="1" applyAlignment="1">
      <alignment horizontal="center"/>
    </xf>
    <xf numFmtId="0" fontId="0" fillId="4" borderId="0" xfId="2" applyNumberFormat="1" applyFont="1" applyFill="1" applyBorder="1" applyAlignment="1">
      <alignment horizontal="center"/>
    </xf>
    <xf numFmtId="4" fontId="0" fillId="4" borderId="0" xfId="2" applyNumberFormat="1" applyFont="1" applyFill="1" applyBorder="1" applyAlignment="1">
      <alignment horizontal="center"/>
    </xf>
    <xf numFmtId="4" fontId="0" fillId="0" borderId="0" xfId="0" applyNumberFormat="1" applyBorder="1" applyAlignment="1">
      <alignment horizontal="center" vertical="center"/>
    </xf>
    <xf numFmtId="0" fontId="13" fillId="5" borderId="0" xfId="1" applyFont="1" applyFill="1" applyBorder="1" applyAlignment="1">
      <alignment horizontal="center"/>
    </xf>
    <xf numFmtId="4" fontId="0" fillId="0" borderId="3" xfId="0" applyNumberFormat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 wrapText="1"/>
    </xf>
    <xf numFmtId="0" fontId="0" fillId="4" borderId="4" xfId="2" applyNumberFormat="1" applyFont="1" applyFill="1" applyBorder="1" applyAlignment="1">
      <alignment horizontal="center"/>
    </xf>
    <xf numFmtId="4" fontId="0" fillId="4" borderId="4" xfId="2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right" indent="1"/>
    </xf>
    <xf numFmtId="17" fontId="5" fillId="0" borderId="3" xfId="0" applyNumberFormat="1" applyFon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0" fillId="0" borderId="15" xfId="0" applyBorder="1" applyAlignment="1">
      <alignment horizontal="right" indent="1"/>
    </xf>
    <xf numFmtId="3" fontId="0" fillId="0" borderId="15" xfId="0" applyNumberFormat="1" applyBorder="1" applyAlignment="1">
      <alignment horizontal="right" indent="2"/>
    </xf>
    <xf numFmtId="0" fontId="0" fillId="0" borderId="15" xfId="0" applyBorder="1"/>
    <xf numFmtId="0" fontId="0" fillId="0" borderId="0" xfId="0" applyBorder="1"/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9" fillId="0" borderId="3" xfId="0" applyFont="1" applyBorder="1" applyAlignment="1">
      <alignment horizontal="left" wrapText="1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4" borderId="3" xfId="2" applyNumberFormat="1" applyFont="1" applyFill="1" applyBorder="1" applyAlignment="1">
      <alignment horizontal="center"/>
    </xf>
    <xf numFmtId="4" fontId="16" fillId="4" borderId="3" xfId="2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right" indent="2"/>
    </xf>
    <xf numFmtId="0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right" indent="1"/>
    </xf>
    <xf numFmtId="0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right" indent="1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3" fillId="0" borderId="14" xfId="0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22" fillId="0" borderId="6" xfId="0" applyNumberFormat="1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6" fillId="0" borderId="6" xfId="0" applyNumberFormat="1" applyFont="1" applyBorder="1" applyAlignment="1">
      <alignment horizontal="center" wrapText="1"/>
    </xf>
    <xf numFmtId="4" fontId="0" fillId="0" borderId="0" xfId="0" applyNumberFormat="1"/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4" fillId="0" borderId="3" xfId="0" applyFont="1" applyFill="1" applyBorder="1" applyAlignment="1">
      <alignment horizontal="left" wrapText="1"/>
    </xf>
    <xf numFmtId="0" fontId="15" fillId="0" borderId="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4" fontId="16" fillId="0" borderId="3" xfId="0" applyNumberFormat="1" applyFont="1" applyBorder="1" applyAlignment="1">
      <alignment horizontal="center" wrapText="1"/>
    </xf>
    <xf numFmtId="0" fontId="14" fillId="0" borderId="5" xfId="0" applyFont="1" applyFill="1" applyBorder="1" applyAlignment="1">
      <alignment horizontal="left" wrapText="1"/>
    </xf>
    <xf numFmtId="0" fontId="15" fillId="0" borderId="3" xfId="0" applyFont="1" applyFill="1" applyBorder="1" applyAlignment="1">
      <alignment horizontal="center"/>
    </xf>
    <xf numFmtId="3" fontId="16" fillId="4" borderId="3" xfId="2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4" fillId="0" borderId="1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4" fillId="0" borderId="3" xfId="0" applyFont="1" applyFill="1" applyBorder="1" applyAlignment="1">
      <alignment horizontal="left" vertical="center" wrapText="1"/>
    </xf>
    <xf numFmtId="0" fontId="10" fillId="0" borderId="0" xfId="0" applyFont="1"/>
    <xf numFmtId="0" fontId="0" fillId="0" borderId="15" xfId="0" applyBorder="1" applyAlignment="1">
      <alignment horizontal="center"/>
    </xf>
    <xf numFmtId="0" fontId="0" fillId="0" borderId="1" xfId="0" applyFill="1" applyBorder="1" applyAlignment="1">
      <alignment horizontal="right" indent="1"/>
    </xf>
    <xf numFmtId="0" fontId="14" fillId="0" borderId="4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0" fillId="7" borderId="3" xfId="2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5" fillId="2" borderId="3" xfId="0" applyFont="1" applyFill="1" applyBorder="1" applyAlignment="1">
      <alignment horizontal="center"/>
    </xf>
    <xf numFmtId="0" fontId="26" fillId="2" borderId="3" xfId="1" applyFont="1" applyFill="1" applyBorder="1" applyAlignment="1">
      <alignment horizontal="center"/>
    </xf>
    <xf numFmtId="0" fontId="25" fillId="2" borderId="4" xfId="1" applyFont="1" applyFill="1" applyBorder="1" applyAlignment="1">
      <alignment horizontal="center"/>
    </xf>
    <xf numFmtId="0" fontId="25" fillId="2" borderId="3" xfId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5" fillId="0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 wrapText="1"/>
    </xf>
    <xf numFmtId="0" fontId="0" fillId="5" borderId="3" xfId="0" applyFill="1" applyBorder="1"/>
    <xf numFmtId="0" fontId="14" fillId="5" borderId="4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 wrapText="1"/>
    </xf>
    <xf numFmtId="0" fontId="14" fillId="5" borderId="4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" fontId="0" fillId="0" borderId="16" xfId="0" applyNumberFormat="1" applyBorder="1" applyAlignment="1">
      <alignment horizontal="center"/>
    </xf>
    <xf numFmtId="4" fontId="16" fillId="0" borderId="3" xfId="0" applyNumberFormat="1" applyFont="1" applyBorder="1" applyAlignment="1">
      <alignment horizontal="center"/>
    </xf>
    <xf numFmtId="0" fontId="20" fillId="2" borderId="3" xfId="1" applyFont="1" applyFill="1" applyBorder="1" applyAlignment="1">
      <alignment horizontal="center"/>
    </xf>
    <xf numFmtId="4" fontId="16" fillId="0" borderId="4" xfId="0" applyNumberFormat="1" applyFont="1" applyBorder="1" applyAlignment="1">
      <alignment horizontal="center" wrapText="1"/>
    </xf>
    <xf numFmtId="0" fontId="0" fillId="0" borderId="17" xfId="0" applyFill="1" applyBorder="1" applyAlignment="1">
      <alignment horizontal="right" indent="1"/>
    </xf>
    <xf numFmtId="0" fontId="5" fillId="5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wrapText="1"/>
    </xf>
    <xf numFmtId="0" fontId="25" fillId="2" borderId="4" xfId="0" applyFont="1" applyFill="1" applyBorder="1" applyAlignment="1">
      <alignment horizontal="center"/>
    </xf>
    <xf numFmtId="4" fontId="0" fillId="0" borderId="17" xfId="0" applyNumberFormat="1" applyBorder="1" applyAlignment="1">
      <alignment horizontal="center" vertical="center"/>
    </xf>
    <xf numFmtId="0" fontId="0" fillId="0" borderId="3" xfId="0" applyBorder="1" applyAlignment="1">
      <alignment horizontal="right" indent="1"/>
    </xf>
    <xf numFmtId="0" fontId="2" fillId="0" borderId="3" xfId="0" applyFont="1" applyBorder="1"/>
    <xf numFmtId="4" fontId="16" fillId="8" borderId="3" xfId="0" applyNumberFormat="1" applyFont="1" applyFill="1" applyBorder="1" applyAlignment="1">
      <alignment horizontal="center" wrapText="1"/>
    </xf>
    <xf numFmtId="0" fontId="0" fillId="7" borderId="4" xfId="2" applyNumberFormat="1" applyFont="1" applyFill="1" applyBorder="1" applyAlignment="1">
      <alignment horizontal="center" vertical="center"/>
    </xf>
    <xf numFmtId="4" fontId="0" fillId="7" borderId="4" xfId="2" applyNumberFormat="1" applyFont="1" applyFill="1" applyBorder="1" applyAlignment="1">
      <alignment horizontal="right" vertical="center"/>
    </xf>
    <xf numFmtId="0" fontId="0" fillId="7" borderId="3" xfId="2" applyNumberFormat="1" applyFont="1" applyFill="1" applyBorder="1" applyAlignment="1">
      <alignment horizontal="center" vertical="center"/>
    </xf>
    <xf numFmtId="0" fontId="16" fillId="5" borderId="3" xfId="2" applyNumberFormat="1" applyFont="1" applyFill="1" applyBorder="1" applyAlignment="1">
      <alignment horizontal="center" vertical="center"/>
    </xf>
    <xf numFmtId="0" fontId="16" fillId="7" borderId="3" xfId="2" applyNumberFormat="1" applyFont="1" applyFill="1" applyBorder="1" applyAlignment="1">
      <alignment horizontal="center" vertical="center"/>
    </xf>
    <xf numFmtId="4" fontId="0" fillId="7" borderId="3" xfId="2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6" fillId="5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vertical="center"/>
    </xf>
    <xf numFmtId="0" fontId="27" fillId="0" borderId="3" xfId="0" applyFont="1" applyBorder="1"/>
    <xf numFmtId="0" fontId="14" fillId="0" borderId="3" xfId="0" applyFont="1" applyBorder="1"/>
    <xf numFmtId="0" fontId="1" fillId="0" borderId="0" xfId="0" applyFont="1" applyAlignment="1">
      <alignment horizontal="left"/>
    </xf>
    <xf numFmtId="4" fontId="0" fillId="0" borderId="0" xfId="0" applyNumberForma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5" borderId="3" xfId="0" applyFill="1" applyBorder="1" applyAlignment="1">
      <alignment horizontal="right" indent="1"/>
    </xf>
    <xf numFmtId="0" fontId="15" fillId="5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3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9" borderId="3" xfId="0" applyFont="1" applyFill="1" applyBorder="1" applyAlignment="1">
      <alignment horizontal="left" wrapText="1"/>
    </xf>
    <xf numFmtId="0" fontId="15" fillId="9" borderId="3" xfId="0" applyFont="1" applyFill="1" applyBorder="1" applyAlignment="1">
      <alignment horizontal="center" wrapText="1"/>
    </xf>
    <xf numFmtId="0" fontId="26" fillId="9" borderId="3" xfId="1" applyFont="1" applyFill="1" applyBorder="1" applyAlignment="1">
      <alignment horizontal="center"/>
    </xf>
    <xf numFmtId="0" fontId="20" fillId="9" borderId="3" xfId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8" fillId="0" borderId="3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5" fillId="0" borderId="3" xfId="0" applyFont="1" applyFill="1" applyBorder="1" applyAlignment="1">
      <alignment horizontal="center" vertical="center" wrapText="1"/>
    </xf>
    <xf numFmtId="0" fontId="22" fillId="7" borderId="3" xfId="2" applyNumberFormat="1" applyFont="1" applyFill="1" applyBorder="1" applyAlignment="1">
      <alignment horizontal="center" vertical="center"/>
    </xf>
    <xf numFmtId="4" fontId="22" fillId="7" borderId="4" xfId="2" applyNumberFormat="1" applyFont="1" applyFill="1" applyBorder="1" applyAlignment="1">
      <alignment horizontal="right" vertical="center"/>
    </xf>
    <xf numFmtId="4" fontId="22" fillId="0" borderId="1" xfId="0" applyNumberFormat="1" applyFont="1" applyBorder="1" applyAlignment="1">
      <alignment horizontal="center" vertical="center"/>
    </xf>
    <xf numFmtId="0" fontId="2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9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8" fillId="0" borderId="3" xfId="0" applyFont="1" applyFill="1" applyBorder="1" applyAlignment="1">
      <alignment horizontal="center" wrapText="1"/>
    </xf>
    <xf numFmtId="4" fontId="2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2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5" fillId="0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4" fillId="5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wrapText="1"/>
    </xf>
    <xf numFmtId="0" fontId="14" fillId="5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5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0" fillId="0" borderId="3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4" fontId="0" fillId="0" borderId="5" xfId="0" applyNumberFormat="1" applyBorder="1" applyAlignment="1"/>
    <xf numFmtId="4" fontId="0" fillId="0" borderId="6" xfId="0" applyNumberFormat="1" applyBorder="1" applyAlignment="1"/>
  </cellXfs>
  <cellStyles count="10">
    <cellStyle name="Bad" xfId="1" builtinId="27"/>
    <cellStyle name="Comma" xfId="2" builtinId="3"/>
    <cellStyle name="Comma 2" xfId="4" xr:uid="{00000000-0005-0000-0000-000002000000}"/>
    <cellStyle name="Comma 3" xfId="6" xr:uid="{00000000-0005-0000-0000-000003000000}"/>
    <cellStyle name="Comma 4" xfId="9" xr:uid="{00000000-0005-0000-0000-000034000000}"/>
    <cellStyle name="Normal" xfId="0" builtinId="0"/>
    <cellStyle name="Normal 2" xfId="3" xr:uid="{00000000-0005-0000-0000-000005000000}"/>
    <cellStyle name="Normal 3" xfId="5" xr:uid="{00000000-0005-0000-0000-000006000000}"/>
    <cellStyle name="Normal 4" xfId="7" xr:uid="{00000000-0005-0000-0000-000007000000}"/>
    <cellStyle name="Normal 5" xfId="8" xr:uid="{00000000-0005-0000-0000-000035000000}"/>
  </cellStyles>
  <dxfs count="0"/>
  <tableStyles count="0" defaultTableStyle="TableStyleMedium9" defaultPivotStyle="PivotStyleLight16"/>
  <colors>
    <mruColors>
      <color rgb="FFFFE1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7"/>
  <sheetViews>
    <sheetView topLeftCell="A4" workbookViewId="0">
      <selection activeCell="P16" sqref="P1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1" ht="15.75" x14ac:dyDescent="0.25">
      <c r="B2" s="314" t="s">
        <v>55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5.75" x14ac:dyDescent="0.25">
      <c r="B3" s="78"/>
      <c r="C3" s="78"/>
      <c r="D3" s="78"/>
      <c r="E3" s="78"/>
      <c r="F3" s="78"/>
      <c r="G3" s="78"/>
      <c r="H3" s="78"/>
      <c r="I3" s="78"/>
      <c r="J3" s="78"/>
    </row>
    <row r="5" spans="1:11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1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1" ht="24" customHeight="1" x14ac:dyDescent="0.25">
      <c r="A7" s="5">
        <v>1</v>
      </c>
      <c r="B7" s="32" t="s">
        <v>9</v>
      </c>
      <c r="C7" s="55" t="s">
        <v>43</v>
      </c>
      <c r="D7" s="31">
        <v>1033</v>
      </c>
      <c r="E7" s="27">
        <v>100</v>
      </c>
      <c r="F7" s="46">
        <v>3130</v>
      </c>
      <c r="G7" s="47">
        <v>313000</v>
      </c>
      <c r="H7" s="46">
        <v>5481</v>
      </c>
      <c r="I7" s="47">
        <v>548100</v>
      </c>
      <c r="J7" s="48">
        <f t="shared" ref="J7:J25" si="0">SUM(G7+I7)</f>
        <v>861100</v>
      </c>
      <c r="K7" s="318">
        <f>SUM(J7:J25)/17</f>
        <v>1141423.5294117648</v>
      </c>
    </row>
    <row r="8" spans="1:11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20</v>
      </c>
      <c r="G8" s="47">
        <v>2000</v>
      </c>
      <c r="H8" s="46">
        <v>52</v>
      </c>
      <c r="I8" s="47">
        <v>5200</v>
      </c>
      <c r="J8" s="48">
        <f t="shared" si="0"/>
        <v>7200</v>
      </c>
      <c r="K8" s="319"/>
    </row>
    <row r="9" spans="1:11" ht="24" customHeight="1" x14ac:dyDescent="0.25">
      <c r="A9" s="5">
        <v>3</v>
      </c>
      <c r="B9" s="33" t="s">
        <v>11</v>
      </c>
      <c r="C9" s="59" t="s">
        <v>59</v>
      </c>
      <c r="D9" s="31">
        <v>2552</v>
      </c>
      <c r="E9" s="27">
        <v>100</v>
      </c>
      <c r="F9" s="46">
        <v>14</v>
      </c>
      <c r="G9" s="47">
        <v>1400</v>
      </c>
      <c r="H9" s="46">
        <v>23</v>
      </c>
      <c r="I9" s="47">
        <v>2300</v>
      </c>
      <c r="J9" s="48">
        <f t="shared" si="0"/>
        <v>3700</v>
      </c>
      <c r="K9" s="319"/>
    </row>
    <row r="10" spans="1:11" ht="24" customHeight="1" x14ac:dyDescent="0.25">
      <c r="A10" s="5"/>
      <c r="B10" s="33" t="s">
        <v>11</v>
      </c>
      <c r="C10" s="59" t="s">
        <v>58</v>
      </c>
      <c r="D10" s="31">
        <v>2552</v>
      </c>
      <c r="E10" s="27">
        <v>100</v>
      </c>
      <c r="F10" s="46">
        <v>322</v>
      </c>
      <c r="G10" s="47">
        <v>32200</v>
      </c>
      <c r="H10" s="46">
        <v>3487</v>
      </c>
      <c r="I10" s="47">
        <v>348700</v>
      </c>
      <c r="J10" s="48">
        <f t="shared" si="0"/>
        <v>380900</v>
      </c>
      <c r="K10" s="319"/>
    </row>
    <row r="11" spans="1:11" ht="24" customHeight="1" x14ac:dyDescent="0.25">
      <c r="A11" s="5">
        <v>4</v>
      </c>
      <c r="B11" s="28" t="s">
        <v>24</v>
      </c>
      <c r="C11" s="29" t="s">
        <v>25</v>
      </c>
      <c r="D11" s="40">
        <v>1727</v>
      </c>
      <c r="E11" s="27">
        <v>100</v>
      </c>
      <c r="F11" s="49">
        <v>5</v>
      </c>
      <c r="G11" s="50">
        <v>500</v>
      </c>
      <c r="H11" s="49">
        <v>37</v>
      </c>
      <c r="I11" s="50">
        <v>3700</v>
      </c>
      <c r="J11" s="48">
        <f t="shared" si="0"/>
        <v>4200</v>
      </c>
      <c r="K11" s="319"/>
    </row>
    <row r="12" spans="1:11" ht="31.5" customHeight="1" x14ac:dyDescent="0.25">
      <c r="A12" s="5">
        <v>5</v>
      </c>
      <c r="B12" s="33" t="s">
        <v>42</v>
      </c>
      <c r="C12" s="56" t="s">
        <v>45</v>
      </c>
      <c r="D12" s="45">
        <v>3030</v>
      </c>
      <c r="E12" s="27">
        <v>200</v>
      </c>
      <c r="F12" s="41">
        <v>5301</v>
      </c>
      <c r="G12" s="42">
        <v>1060200</v>
      </c>
      <c r="H12" s="41">
        <v>79960</v>
      </c>
      <c r="I12" s="42">
        <v>15992000</v>
      </c>
      <c r="J12" s="48">
        <f t="shared" si="0"/>
        <v>17052200</v>
      </c>
      <c r="K12" s="319"/>
    </row>
    <row r="13" spans="1:11" ht="24" customHeight="1" x14ac:dyDescent="0.25">
      <c r="A13" s="5">
        <v>6</v>
      </c>
      <c r="B13" s="51" t="s">
        <v>26</v>
      </c>
      <c r="C13" s="56" t="s">
        <v>49</v>
      </c>
      <c r="D13" s="45">
        <v>5757</v>
      </c>
      <c r="E13" s="27">
        <v>100</v>
      </c>
      <c r="F13" s="41">
        <v>222</v>
      </c>
      <c r="G13" s="42">
        <v>22200</v>
      </c>
      <c r="H13" s="41">
        <v>605</v>
      </c>
      <c r="I13" s="42">
        <v>60500</v>
      </c>
      <c r="J13" s="48">
        <f t="shared" si="0"/>
        <v>82700</v>
      </c>
      <c r="K13" s="319"/>
    </row>
    <row r="14" spans="1:11" ht="24" customHeight="1" x14ac:dyDescent="0.25">
      <c r="A14" s="5">
        <v>7</v>
      </c>
      <c r="B14" s="52" t="s">
        <v>27</v>
      </c>
      <c r="C14" s="53" t="s">
        <v>28</v>
      </c>
      <c r="D14" s="45">
        <v>6323</v>
      </c>
      <c r="E14" s="27">
        <v>100</v>
      </c>
      <c r="F14" s="41">
        <v>0</v>
      </c>
      <c r="G14" s="42">
        <v>0</v>
      </c>
      <c r="H14" s="41">
        <v>52</v>
      </c>
      <c r="I14" s="42">
        <v>5200</v>
      </c>
      <c r="J14" s="48">
        <f t="shared" si="0"/>
        <v>5200</v>
      </c>
      <c r="K14" s="319"/>
    </row>
    <row r="15" spans="1:11" ht="24" customHeight="1" x14ac:dyDescent="0.25">
      <c r="A15" s="5">
        <v>8</v>
      </c>
      <c r="B15" s="33" t="s">
        <v>29</v>
      </c>
      <c r="C15" s="53" t="s">
        <v>30</v>
      </c>
      <c r="D15" s="45">
        <v>1150</v>
      </c>
      <c r="E15" s="27">
        <v>100</v>
      </c>
      <c r="F15" s="57">
        <v>67</v>
      </c>
      <c r="G15" s="58">
        <v>6700</v>
      </c>
      <c r="H15" s="57">
        <v>247</v>
      </c>
      <c r="I15" s="58">
        <v>24700</v>
      </c>
      <c r="J15" s="43">
        <f t="shared" si="0"/>
        <v>31400</v>
      </c>
      <c r="K15" s="319"/>
    </row>
    <row r="16" spans="1:11" ht="24" customHeight="1" x14ac:dyDescent="0.25">
      <c r="A16" s="5">
        <v>9</v>
      </c>
      <c r="B16" s="33" t="s">
        <v>31</v>
      </c>
      <c r="C16" s="53" t="s">
        <v>32</v>
      </c>
      <c r="D16" s="45">
        <v>7763</v>
      </c>
      <c r="E16" s="27">
        <v>100</v>
      </c>
      <c r="F16" s="41">
        <v>258</v>
      </c>
      <c r="G16" s="42">
        <v>25800</v>
      </c>
      <c r="H16" s="41">
        <v>878</v>
      </c>
      <c r="I16" s="42">
        <v>87800</v>
      </c>
      <c r="J16" s="43">
        <f t="shared" si="0"/>
        <v>113600</v>
      </c>
      <c r="K16" s="319"/>
    </row>
    <row r="17" spans="1:11" ht="24" customHeight="1" x14ac:dyDescent="0.25">
      <c r="A17" s="5">
        <v>10</v>
      </c>
      <c r="B17" s="33" t="s">
        <v>34</v>
      </c>
      <c r="C17" s="53" t="s">
        <v>35</v>
      </c>
      <c r="D17" s="45">
        <v>4141</v>
      </c>
      <c r="E17" s="27">
        <v>100</v>
      </c>
      <c r="F17" s="41">
        <v>2</v>
      </c>
      <c r="G17" s="42">
        <v>200</v>
      </c>
      <c r="H17" s="41">
        <v>12</v>
      </c>
      <c r="I17" s="42">
        <v>1200</v>
      </c>
      <c r="J17" s="43">
        <f t="shared" si="0"/>
        <v>1400</v>
      </c>
      <c r="K17" s="319"/>
    </row>
    <row r="18" spans="1:11" ht="24" customHeight="1" x14ac:dyDescent="0.25">
      <c r="A18" s="5">
        <v>11</v>
      </c>
      <c r="B18" s="33" t="s">
        <v>33</v>
      </c>
      <c r="C18" s="68" t="s">
        <v>40</v>
      </c>
      <c r="D18" s="45">
        <v>7175</v>
      </c>
      <c r="E18" s="27">
        <v>100</v>
      </c>
      <c r="F18" s="41">
        <v>26</v>
      </c>
      <c r="G18" s="42">
        <v>2600</v>
      </c>
      <c r="H18" s="41">
        <v>88</v>
      </c>
      <c r="I18" s="42">
        <v>8800</v>
      </c>
      <c r="J18" s="43">
        <f t="shared" si="0"/>
        <v>11400</v>
      </c>
      <c r="K18" s="319"/>
    </row>
    <row r="19" spans="1:11" ht="24" customHeight="1" x14ac:dyDescent="0.25">
      <c r="A19" s="5">
        <v>12</v>
      </c>
      <c r="B19" s="33" t="s">
        <v>36</v>
      </c>
      <c r="C19" s="29" t="s">
        <v>37</v>
      </c>
      <c r="D19" s="45">
        <v>5066</v>
      </c>
      <c r="E19" s="27">
        <v>100</v>
      </c>
      <c r="F19" s="41">
        <v>6</v>
      </c>
      <c r="G19" s="42">
        <v>600</v>
      </c>
      <c r="H19" s="41">
        <v>25</v>
      </c>
      <c r="I19" s="42">
        <v>2500</v>
      </c>
      <c r="J19" s="43">
        <f t="shared" si="0"/>
        <v>3100</v>
      </c>
      <c r="K19" s="319"/>
    </row>
    <row r="20" spans="1:11" ht="24" customHeight="1" x14ac:dyDescent="0.25">
      <c r="A20" s="5">
        <v>13</v>
      </c>
      <c r="B20" s="54" t="s">
        <v>38</v>
      </c>
      <c r="C20" s="29" t="s">
        <v>53</v>
      </c>
      <c r="D20" s="45">
        <v>9656</v>
      </c>
      <c r="E20" s="67">
        <v>100</v>
      </c>
      <c r="F20" s="41">
        <v>329</v>
      </c>
      <c r="G20" s="42">
        <v>32900</v>
      </c>
      <c r="H20" s="41">
        <v>4674</v>
      </c>
      <c r="I20" s="42">
        <v>467400</v>
      </c>
      <c r="J20" s="43">
        <f t="shared" ref="J20:J21" si="1">SUM(G20+I20)</f>
        <v>500300</v>
      </c>
      <c r="K20" s="319"/>
    </row>
    <row r="21" spans="1:11" ht="24" customHeight="1" x14ac:dyDescent="0.25">
      <c r="A21" s="5"/>
      <c r="B21" s="54" t="s">
        <v>38</v>
      </c>
      <c r="C21" s="29" t="s">
        <v>53</v>
      </c>
      <c r="D21" s="45">
        <v>9656</v>
      </c>
      <c r="E21" s="67">
        <v>200</v>
      </c>
      <c r="F21" s="41">
        <v>62</v>
      </c>
      <c r="G21" s="42">
        <v>12400</v>
      </c>
      <c r="H21" s="41">
        <v>1488</v>
      </c>
      <c r="I21" s="42">
        <v>297600</v>
      </c>
      <c r="J21" s="43">
        <f t="shared" si="1"/>
        <v>310000</v>
      </c>
      <c r="K21" s="319"/>
    </row>
    <row r="22" spans="1:11" ht="24" customHeight="1" x14ac:dyDescent="0.25">
      <c r="A22" s="5">
        <v>14</v>
      </c>
      <c r="B22" s="54" t="s">
        <v>39</v>
      </c>
      <c r="C22" s="68" t="s">
        <v>41</v>
      </c>
      <c r="D22" s="45">
        <v>8200</v>
      </c>
      <c r="E22" s="67">
        <v>100</v>
      </c>
      <c r="F22" s="41">
        <v>11</v>
      </c>
      <c r="G22" s="42">
        <v>1100</v>
      </c>
      <c r="H22" s="41">
        <v>50</v>
      </c>
      <c r="I22" s="42">
        <v>5000</v>
      </c>
      <c r="J22" s="43">
        <f t="shared" si="0"/>
        <v>6100</v>
      </c>
      <c r="K22" s="319"/>
    </row>
    <row r="23" spans="1:11" ht="30" customHeight="1" x14ac:dyDescent="0.25">
      <c r="A23" s="5">
        <v>15</v>
      </c>
      <c r="B23" s="54" t="s">
        <v>46</v>
      </c>
      <c r="C23" s="68" t="s">
        <v>50</v>
      </c>
      <c r="D23" s="45">
        <v>2844</v>
      </c>
      <c r="E23" s="67">
        <v>100</v>
      </c>
      <c r="F23" s="41">
        <v>41</v>
      </c>
      <c r="G23" s="42">
        <v>4100</v>
      </c>
      <c r="H23" s="41">
        <v>128</v>
      </c>
      <c r="I23" s="42">
        <v>12800</v>
      </c>
      <c r="J23" s="43">
        <f t="shared" si="0"/>
        <v>16900</v>
      </c>
      <c r="K23" s="319"/>
    </row>
    <row r="24" spans="1:11" ht="30.75" customHeight="1" x14ac:dyDescent="0.25">
      <c r="A24" s="5">
        <v>16</v>
      </c>
      <c r="B24" s="69" t="s">
        <v>47</v>
      </c>
      <c r="C24" s="70" t="s">
        <v>48</v>
      </c>
      <c r="D24" s="71">
        <v>2407</v>
      </c>
      <c r="E24" s="72">
        <v>100</v>
      </c>
      <c r="F24" s="73">
        <v>20</v>
      </c>
      <c r="G24" s="74">
        <v>2000</v>
      </c>
      <c r="H24" s="73">
        <v>96</v>
      </c>
      <c r="I24" s="74">
        <v>9600</v>
      </c>
      <c r="J24" s="79">
        <f t="shared" si="0"/>
        <v>11600</v>
      </c>
      <c r="K24" s="319"/>
    </row>
    <row r="25" spans="1:11" ht="30.75" customHeight="1" x14ac:dyDescent="0.25">
      <c r="A25" s="75">
        <v>17</v>
      </c>
      <c r="B25" s="54" t="s">
        <v>51</v>
      </c>
      <c r="C25" s="68" t="s">
        <v>52</v>
      </c>
      <c r="D25" s="45">
        <v>1678</v>
      </c>
      <c r="E25" s="67">
        <v>100</v>
      </c>
      <c r="F25" s="41">
        <v>4</v>
      </c>
      <c r="G25" s="42">
        <v>400</v>
      </c>
      <c r="H25" s="41">
        <v>8</v>
      </c>
      <c r="I25" s="42">
        <v>800</v>
      </c>
      <c r="J25" s="43">
        <f t="shared" si="0"/>
        <v>1200</v>
      </c>
      <c r="K25" s="319"/>
    </row>
    <row r="26" spans="1:11" ht="24" customHeight="1" x14ac:dyDescent="0.25">
      <c r="A26" s="5"/>
      <c r="B26" s="60"/>
      <c r="C26" s="61"/>
      <c r="D26" s="66"/>
      <c r="E26" s="62"/>
      <c r="F26" s="63"/>
      <c r="G26" s="64"/>
      <c r="H26" s="63"/>
      <c r="I26" s="64"/>
      <c r="J26" s="65"/>
      <c r="K26" s="77"/>
    </row>
    <row r="27" spans="1:11" x14ac:dyDescent="0.25">
      <c r="E27" s="7"/>
      <c r="F27" s="8"/>
      <c r="G27" s="9"/>
      <c r="H27" s="8"/>
      <c r="I27" s="9"/>
      <c r="J27" s="34"/>
    </row>
    <row r="28" spans="1:11" x14ac:dyDescent="0.25">
      <c r="E28" s="7"/>
      <c r="F28" s="8"/>
      <c r="G28" s="9"/>
      <c r="H28" s="8"/>
      <c r="I28" s="9"/>
    </row>
    <row r="29" spans="1:11" x14ac:dyDescent="0.25">
      <c r="B29" s="3" t="s">
        <v>12</v>
      </c>
      <c r="E29" s="311" t="s">
        <v>1</v>
      </c>
      <c r="F29" s="312"/>
      <c r="G29" s="313"/>
      <c r="H29" s="311" t="s">
        <v>2</v>
      </c>
      <c r="I29" s="312"/>
      <c r="J29" s="313"/>
    </row>
    <row r="30" spans="1:11" ht="63.75" x14ac:dyDescent="0.25">
      <c r="B30" s="10" t="s">
        <v>3</v>
      </c>
      <c r="C30" s="11" t="s">
        <v>13</v>
      </c>
      <c r="D30" s="10" t="s">
        <v>5</v>
      </c>
      <c r="E30" s="12" t="s">
        <v>14</v>
      </c>
      <c r="F30" s="11" t="s">
        <v>15</v>
      </c>
      <c r="G30" s="10" t="s">
        <v>8</v>
      </c>
      <c r="H30" s="13" t="s">
        <v>16</v>
      </c>
      <c r="I30" s="11" t="s">
        <v>15</v>
      </c>
      <c r="J30" s="14" t="s">
        <v>8</v>
      </c>
    </row>
    <row r="31" spans="1:11" ht="15.75" x14ac:dyDescent="0.25">
      <c r="A31" s="1">
        <v>1</v>
      </c>
      <c r="B31" s="15" t="s">
        <v>17</v>
      </c>
      <c r="C31" s="38" t="s">
        <v>18</v>
      </c>
      <c r="D31" s="16">
        <v>727</v>
      </c>
      <c r="E31" s="39">
        <v>25</v>
      </c>
      <c r="F31" s="36">
        <v>23</v>
      </c>
      <c r="G31" s="6">
        <f>SUM(F31*E31)</f>
        <v>575</v>
      </c>
      <c r="H31" s="39">
        <v>100</v>
      </c>
      <c r="I31" s="28">
        <v>8</v>
      </c>
      <c r="J31" s="17">
        <f>SUM(I31*H31)</f>
        <v>800</v>
      </c>
    </row>
    <row r="32" spans="1:11" ht="15.75" x14ac:dyDescent="0.25">
      <c r="A32" s="1">
        <v>2</v>
      </c>
      <c r="B32" s="18" t="s">
        <v>19</v>
      </c>
      <c r="C32" s="19" t="s">
        <v>20</v>
      </c>
      <c r="D32" s="20">
        <v>744</v>
      </c>
      <c r="E32" s="43">
        <v>50</v>
      </c>
      <c r="F32" s="35">
        <v>169</v>
      </c>
      <c r="G32" s="6">
        <f>SUM(F32*E32)</f>
        <v>8450</v>
      </c>
      <c r="H32" s="43">
        <v>50</v>
      </c>
      <c r="I32" s="35">
        <v>43</v>
      </c>
      <c r="J32" s="17">
        <f>SUM(I32*H32)</f>
        <v>2150</v>
      </c>
    </row>
    <row r="33" spans="1:10" ht="15.75" x14ac:dyDescent="0.25">
      <c r="A33" s="1">
        <v>3</v>
      </c>
      <c r="B33" s="21" t="s">
        <v>21</v>
      </c>
      <c r="C33" s="30" t="s">
        <v>54</v>
      </c>
      <c r="D33" s="22">
        <v>737</v>
      </c>
      <c r="E33" s="39">
        <v>25</v>
      </c>
      <c r="F33" s="35">
        <v>62</v>
      </c>
      <c r="G33" s="6">
        <f>SUM(F33*E33)</f>
        <v>1550</v>
      </c>
      <c r="H33" s="39">
        <v>100</v>
      </c>
      <c r="I33" s="35">
        <v>43</v>
      </c>
      <c r="J33" s="6">
        <f>SUM(I33*H33)</f>
        <v>4300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29:G29"/>
    <mergeCell ref="H29:J29"/>
    <mergeCell ref="B2:K2"/>
    <mergeCell ref="F5:G5"/>
    <mergeCell ref="H5:I5"/>
    <mergeCell ref="J5:J6"/>
    <mergeCell ref="K5:K6"/>
    <mergeCell ref="K7:K2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6"/>
  <sheetViews>
    <sheetView topLeftCell="A10" workbookViewId="0">
      <selection activeCell="Q13" sqref="Q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1" ht="15.75" x14ac:dyDescent="0.25">
      <c r="B2" s="314" t="s">
        <v>60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5.75" x14ac:dyDescent="0.25">
      <c r="B3" s="80"/>
      <c r="C3" s="80"/>
      <c r="D3" s="80"/>
      <c r="E3" s="80"/>
      <c r="F3" s="80"/>
      <c r="G3" s="80"/>
      <c r="H3" s="80"/>
      <c r="I3" s="80"/>
      <c r="J3" s="80"/>
    </row>
    <row r="5" spans="1:11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1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1" ht="24" customHeight="1" x14ac:dyDescent="0.25">
      <c r="A7" s="5">
        <v>1</v>
      </c>
      <c r="B7" s="32" t="s">
        <v>9</v>
      </c>
      <c r="C7" s="55" t="s">
        <v>43</v>
      </c>
      <c r="D7" s="31">
        <v>1033</v>
      </c>
      <c r="E7" s="27">
        <v>100</v>
      </c>
      <c r="F7" s="46">
        <v>2130</v>
      </c>
      <c r="G7" s="47">
        <v>213000</v>
      </c>
      <c r="H7" s="46">
        <v>4143</v>
      </c>
      <c r="I7" s="47">
        <v>414300</v>
      </c>
      <c r="J7" s="48">
        <f t="shared" ref="J7:J24" si="0">SUM(G7+I7)</f>
        <v>627300</v>
      </c>
      <c r="K7" s="318">
        <f>SUM(J7:J24)/17</f>
        <v>720323.5294117647</v>
      </c>
    </row>
    <row r="8" spans="1:11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13</v>
      </c>
      <c r="G8" s="47">
        <v>1300</v>
      </c>
      <c r="H8" s="46">
        <v>14</v>
      </c>
      <c r="I8" s="47">
        <v>1400</v>
      </c>
      <c r="J8" s="48">
        <f t="shared" si="0"/>
        <v>2700</v>
      </c>
      <c r="K8" s="319"/>
    </row>
    <row r="9" spans="1:11" ht="24" customHeight="1" x14ac:dyDescent="0.25">
      <c r="A9" s="5">
        <v>3</v>
      </c>
      <c r="B9" s="33" t="s">
        <v>11</v>
      </c>
      <c r="C9" s="59" t="s">
        <v>58</v>
      </c>
      <c r="D9" s="31">
        <v>2552</v>
      </c>
      <c r="E9" s="27">
        <v>100</v>
      </c>
      <c r="F9" s="46">
        <v>308</v>
      </c>
      <c r="G9" s="47">
        <v>30800</v>
      </c>
      <c r="H9" s="46">
        <v>2413</v>
      </c>
      <c r="I9" s="47">
        <v>241300</v>
      </c>
      <c r="J9" s="48">
        <f t="shared" si="0"/>
        <v>272100</v>
      </c>
      <c r="K9" s="319"/>
    </row>
    <row r="10" spans="1:11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4</v>
      </c>
      <c r="G10" s="50">
        <v>400</v>
      </c>
      <c r="H10" s="49">
        <v>31</v>
      </c>
      <c r="I10" s="50">
        <v>3100</v>
      </c>
      <c r="J10" s="48">
        <f t="shared" si="0"/>
        <v>3500</v>
      </c>
      <c r="K10" s="319"/>
    </row>
    <row r="11" spans="1:11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3264</v>
      </c>
      <c r="G11" s="42">
        <v>652800</v>
      </c>
      <c r="H11" s="41">
        <v>45527</v>
      </c>
      <c r="I11" s="42">
        <v>9105400</v>
      </c>
      <c r="J11" s="48">
        <f t="shared" si="0"/>
        <v>9758200</v>
      </c>
      <c r="K11" s="319"/>
    </row>
    <row r="12" spans="1:11" ht="24" customHeight="1" x14ac:dyDescent="0.25">
      <c r="A12" s="5">
        <v>6</v>
      </c>
      <c r="B12" s="51" t="s">
        <v>26</v>
      </c>
      <c r="C12" s="56" t="s">
        <v>49</v>
      </c>
      <c r="D12" s="45">
        <v>5757</v>
      </c>
      <c r="E12" s="27">
        <v>100</v>
      </c>
      <c r="F12" s="41">
        <v>170</v>
      </c>
      <c r="G12" s="42">
        <v>17000</v>
      </c>
      <c r="H12" s="41">
        <v>369</v>
      </c>
      <c r="I12" s="42">
        <v>36900</v>
      </c>
      <c r="J12" s="48">
        <f t="shared" si="0"/>
        <v>53900</v>
      </c>
      <c r="K12" s="319"/>
    </row>
    <row r="13" spans="1:11" ht="24" customHeight="1" x14ac:dyDescent="0.25">
      <c r="A13" s="5">
        <v>7</v>
      </c>
      <c r="B13" s="52" t="s">
        <v>27</v>
      </c>
      <c r="C13" s="53" t="s">
        <v>28</v>
      </c>
      <c r="D13" s="45">
        <v>6323</v>
      </c>
      <c r="E13" s="27">
        <v>100</v>
      </c>
      <c r="F13" s="41">
        <v>0</v>
      </c>
      <c r="G13" s="42">
        <v>0</v>
      </c>
      <c r="H13" s="41">
        <v>5</v>
      </c>
      <c r="I13" s="42">
        <v>500</v>
      </c>
      <c r="J13" s="48">
        <f t="shared" si="0"/>
        <v>500</v>
      </c>
      <c r="K13" s="319"/>
    </row>
    <row r="14" spans="1:11" ht="24" customHeight="1" x14ac:dyDescent="0.25">
      <c r="A14" s="5">
        <v>8</v>
      </c>
      <c r="B14" s="33" t="s">
        <v>29</v>
      </c>
      <c r="C14" s="53" t="s">
        <v>30</v>
      </c>
      <c r="D14" s="45">
        <v>1150</v>
      </c>
      <c r="E14" s="27">
        <v>100</v>
      </c>
      <c r="F14" s="57">
        <v>670</v>
      </c>
      <c r="G14" s="58">
        <v>67000</v>
      </c>
      <c r="H14" s="57">
        <v>4837</v>
      </c>
      <c r="I14" s="58">
        <v>483700</v>
      </c>
      <c r="J14" s="43">
        <f t="shared" si="0"/>
        <v>550700</v>
      </c>
      <c r="K14" s="319"/>
    </row>
    <row r="15" spans="1:11" ht="24" customHeight="1" x14ac:dyDescent="0.25">
      <c r="A15" s="5">
        <v>9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158</v>
      </c>
      <c r="G15" s="42">
        <v>15800</v>
      </c>
      <c r="H15" s="41">
        <v>677</v>
      </c>
      <c r="I15" s="42">
        <v>67700</v>
      </c>
      <c r="J15" s="43">
        <f t="shared" si="0"/>
        <v>83500</v>
      </c>
      <c r="K15" s="319"/>
    </row>
    <row r="16" spans="1:11" ht="24" customHeight="1" x14ac:dyDescent="0.25">
      <c r="A16" s="5">
        <v>10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2</v>
      </c>
      <c r="G16" s="42">
        <v>200</v>
      </c>
      <c r="H16" s="41">
        <v>8</v>
      </c>
      <c r="I16" s="42">
        <v>800</v>
      </c>
      <c r="J16" s="43">
        <f t="shared" si="0"/>
        <v>1000</v>
      </c>
      <c r="K16" s="319"/>
    </row>
    <row r="17" spans="1:11" ht="24" customHeight="1" x14ac:dyDescent="0.25">
      <c r="A17" s="5">
        <v>11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145</v>
      </c>
      <c r="G17" s="42">
        <v>14500</v>
      </c>
      <c r="H17" s="41">
        <v>886</v>
      </c>
      <c r="I17" s="42">
        <v>88600</v>
      </c>
      <c r="J17" s="43">
        <f t="shared" si="0"/>
        <v>103100</v>
      </c>
      <c r="K17" s="319"/>
    </row>
    <row r="18" spans="1:11" ht="24" customHeight="1" x14ac:dyDescent="0.25">
      <c r="A18" s="5">
        <v>12</v>
      </c>
      <c r="B18" s="33" t="s">
        <v>36</v>
      </c>
      <c r="C18" s="29" t="s">
        <v>37</v>
      </c>
      <c r="D18" s="45">
        <v>5066</v>
      </c>
      <c r="E18" s="27">
        <v>100</v>
      </c>
      <c r="F18" s="41">
        <v>15</v>
      </c>
      <c r="G18" s="42">
        <v>1500</v>
      </c>
      <c r="H18" s="41">
        <v>55</v>
      </c>
      <c r="I18" s="42">
        <v>5500</v>
      </c>
      <c r="J18" s="43">
        <f t="shared" si="0"/>
        <v>7000</v>
      </c>
      <c r="K18" s="319"/>
    </row>
    <row r="19" spans="1:11" ht="24" customHeight="1" x14ac:dyDescent="0.25">
      <c r="A19" s="5">
        <v>13</v>
      </c>
      <c r="B19" s="54" t="s">
        <v>38</v>
      </c>
      <c r="C19" s="29" t="s">
        <v>53</v>
      </c>
      <c r="D19" s="45">
        <v>9656</v>
      </c>
      <c r="E19" s="67">
        <v>100</v>
      </c>
      <c r="F19" s="41">
        <v>298</v>
      </c>
      <c r="G19" s="42">
        <v>29800</v>
      </c>
      <c r="H19" s="41">
        <v>4418</v>
      </c>
      <c r="I19" s="42">
        <v>441800</v>
      </c>
      <c r="J19" s="43">
        <f t="shared" ref="J19:J20" si="1">SUM(G19+I19)</f>
        <v>471600</v>
      </c>
      <c r="K19" s="319"/>
    </row>
    <row r="20" spans="1:11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200</v>
      </c>
      <c r="F20" s="41">
        <v>48</v>
      </c>
      <c r="G20" s="42">
        <v>9600</v>
      </c>
      <c r="H20" s="41">
        <v>1406</v>
      </c>
      <c r="I20" s="42">
        <v>281200</v>
      </c>
      <c r="J20" s="43">
        <f t="shared" si="1"/>
        <v>290800</v>
      </c>
      <c r="K20" s="319"/>
    </row>
    <row r="21" spans="1:11" ht="24" customHeight="1" x14ac:dyDescent="0.25">
      <c r="A21" s="5">
        <v>14</v>
      </c>
      <c r="B21" s="54" t="s">
        <v>39</v>
      </c>
      <c r="C21" s="68" t="s">
        <v>41</v>
      </c>
      <c r="D21" s="45">
        <v>8200</v>
      </c>
      <c r="E21" s="67">
        <v>100</v>
      </c>
      <c r="F21" s="41">
        <v>1</v>
      </c>
      <c r="G21" s="42">
        <v>100</v>
      </c>
      <c r="H21" s="41">
        <v>11</v>
      </c>
      <c r="I21" s="42">
        <v>1100</v>
      </c>
      <c r="J21" s="43">
        <f t="shared" si="0"/>
        <v>1200</v>
      </c>
      <c r="K21" s="319"/>
    </row>
    <row r="22" spans="1:11" ht="30" customHeight="1" x14ac:dyDescent="0.25">
      <c r="A22" s="5">
        <v>15</v>
      </c>
      <c r="B22" s="54" t="s">
        <v>46</v>
      </c>
      <c r="C22" s="68" t="s">
        <v>50</v>
      </c>
      <c r="D22" s="45">
        <v>2844</v>
      </c>
      <c r="E22" s="67">
        <v>100</v>
      </c>
      <c r="F22" s="41">
        <v>26</v>
      </c>
      <c r="G22" s="42">
        <v>2600</v>
      </c>
      <c r="H22" s="41">
        <v>65</v>
      </c>
      <c r="I22" s="42">
        <v>6500</v>
      </c>
      <c r="J22" s="43">
        <f t="shared" si="0"/>
        <v>9100</v>
      </c>
      <c r="K22" s="319"/>
    </row>
    <row r="23" spans="1:11" ht="30.75" customHeight="1" x14ac:dyDescent="0.25">
      <c r="A23" s="5">
        <v>16</v>
      </c>
      <c r="B23" s="69" t="s">
        <v>47</v>
      </c>
      <c r="C23" s="70" t="s">
        <v>48</v>
      </c>
      <c r="D23" s="71">
        <v>2407</v>
      </c>
      <c r="E23" s="72">
        <v>100</v>
      </c>
      <c r="F23" s="73">
        <v>20</v>
      </c>
      <c r="G23" s="74">
        <v>2000</v>
      </c>
      <c r="H23" s="73">
        <v>52</v>
      </c>
      <c r="I23" s="74">
        <v>5200</v>
      </c>
      <c r="J23" s="81">
        <f t="shared" si="0"/>
        <v>7200</v>
      </c>
      <c r="K23" s="319"/>
    </row>
    <row r="24" spans="1:11" ht="30.75" customHeight="1" x14ac:dyDescent="0.25">
      <c r="A24" s="75">
        <v>17</v>
      </c>
      <c r="B24" s="54" t="s">
        <v>51</v>
      </c>
      <c r="C24" s="68" t="s">
        <v>52</v>
      </c>
      <c r="D24" s="45">
        <v>1678</v>
      </c>
      <c r="E24" s="67">
        <v>100</v>
      </c>
      <c r="F24" s="41">
        <v>11</v>
      </c>
      <c r="G24" s="42">
        <v>1100</v>
      </c>
      <c r="H24" s="41">
        <v>10</v>
      </c>
      <c r="I24" s="42">
        <v>1000</v>
      </c>
      <c r="J24" s="43">
        <f t="shared" si="0"/>
        <v>2100</v>
      </c>
      <c r="K24" s="319"/>
    </row>
    <row r="25" spans="1:11" ht="24" customHeight="1" x14ac:dyDescent="0.25">
      <c r="A25" s="5"/>
      <c r="B25" s="60"/>
      <c r="C25" s="61"/>
      <c r="D25" s="66"/>
      <c r="E25" s="62"/>
      <c r="F25" s="63"/>
      <c r="G25" s="64"/>
      <c r="H25" s="63"/>
      <c r="I25" s="64"/>
      <c r="J25" s="65"/>
      <c r="K25" s="77"/>
    </row>
    <row r="26" spans="1:11" x14ac:dyDescent="0.25">
      <c r="E26" s="7"/>
      <c r="F26" s="8"/>
      <c r="G26" s="9"/>
      <c r="H26" s="8"/>
      <c r="I26" s="9"/>
      <c r="J26" s="34"/>
    </row>
    <row r="27" spans="1:11" x14ac:dyDescent="0.25">
      <c r="E27" s="7"/>
      <c r="F27" s="8"/>
      <c r="G27" s="9"/>
      <c r="H27" s="8"/>
      <c r="I27" s="9"/>
    </row>
    <row r="28" spans="1:11" x14ac:dyDescent="0.25">
      <c r="B28" s="3" t="s">
        <v>12</v>
      </c>
      <c r="E28" s="311" t="s">
        <v>1</v>
      </c>
      <c r="F28" s="312"/>
      <c r="G28" s="313"/>
      <c r="H28" s="311" t="s">
        <v>2</v>
      </c>
      <c r="I28" s="312"/>
      <c r="J28" s="313"/>
    </row>
    <row r="29" spans="1:11" ht="63.75" x14ac:dyDescent="0.25">
      <c r="B29" s="10" t="s">
        <v>3</v>
      </c>
      <c r="C29" s="11" t="s">
        <v>13</v>
      </c>
      <c r="D29" s="10" t="s">
        <v>5</v>
      </c>
      <c r="E29" s="12" t="s">
        <v>14</v>
      </c>
      <c r="F29" s="11" t="s">
        <v>15</v>
      </c>
      <c r="G29" s="10" t="s">
        <v>8</v>
      </c>
      <c r="H29" s="13" t="s">
        <v>16</v>
      </c>
      <c r="I29" s="11" t="s">
        <v>15</v>
      </c>
      <c r="J29" s="14" t="s">
        <v>8</v>
      </c>
    </row>
    <row r="30" spans="1:11" ht="15.75" x14ac:dyDescent="0.25">
      <c r="A30" s="1">
        <v>1</v>
      </c>
      <c r="B30" s="15" t="s">
        <v>17</v>
      </c>
      <c r="C30" s="38" t="s">
        <v>18</v>
      </c>
      <c r="D30" s="16">
        <v>727</v>
      </c>
      <c r="E30" s="39">
        <v>25</v>
      </c>
      <c r="F30" s="36">
        <v>22</v>
      </c>
      <c r="G30" s="6">
        <f>SUM(F30*E30)</f>
        <v>550</v>
      </c>
      <c r="H30" s="39">
        <v>100</v>
      </c>
      <c r="I30" s="28">
        <v>6</v>
      </c>
      <c r="J30" s="17">
        <f>SUM(I30*H30)</f>
        <v>600</v>
      </c>
    </row>
    <row r="31" spans="1:11" ht="15.75" x14ac:dyDescent="0.25">
      <c r="A31" s="1">
        <v>2</v>
      </c>
      <c r="B31" s="18" t="s">
        <v>19</v>
      </c>
      <c r="C31" s="19" t="s">
        <v>20</v>
      </c>
      <c r="D31" s="20">
        <v>744</v>
      </c>
      <c r="E31" s="43">
        <v>50</v>
      </c>
      <c r="F31" s="35">
        <v>163</v>
      </c>
      <c r="G31" s="6">
        <f>SUM(F31*E31)</f>
        <v>8150</v>
      </c>
      <c r="H31" s="43">
        <v>50</v>
      </c>
      <c r="I31" s="35">
        <v>35</v>
      </c>
      <c r="J31" s="17">
        <f>SUM(I31*H31)</f>
        <v>1750</v>
      </c>
    </row>
    <row r="32" spans="1:11" ht="15.75" x14ac:dyDescent="0.25">
      <c r="A32" s="1">
        <v>3</v>
      </c>
      <c r="B32" s="21" t="s">
        <v>21</v>
      </c>
      <c r="C32" s="30" t="s">
        <v>54</v>
      </c>
      <c r="D32" s="22">
        <v>737</v>
      </c>
      <c r="E32" s="39">
        <v>25</v>
      </c>
      <c r="F32" s="35">
        <v>52</v>
      </c>
      <c r="G32" s="6">
        <f>SUM(F32*E32)</f>
        <v>1300</v>
      </c>
      <c r="H32" s="39">
        <v>100</v>
      </c>
      <c r="I32" s="35">
        <v>29</v>
      </c>
      <c r="J32" s="6">
        <f>SUM(I32*H32)</f>
        <v>2900</v>
      </c>
    </row>
    <row r="33" spans="1:10" x14ac:dyDescent="0.25">
      <c r="A33"/>
      <c r="D33"/>
      <c r="E33" s="7"/>
      <c r="F33" s="8"/>
      <c r="G33" s="9"/>
      <c r="H33" s="8"/>
      <c r="I33" s="9"/>
      <c r="J33" s="23"/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28:G28"/>
    <mergeCell ref="H28:J28"/>
    <mergeCell ref="B2:K2"/>
    <mergeCell ref="F5:G5"/>
    <mergeCell ref="H5:I5"/>
    <mergeCell ref="J5:J6"/>
    <mergeCell ref="K5:K6"/>
    <mergeCell ref="K7:K24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57"/>
  <sheetViews>
    <sheetView topLeftCell="A4" workbookViewId="0">
      <selection activeCell="R21" sqref="R2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1" ht="15.75" x14ac:dyDescent="0.25">
      <c r="B2" s="314" t="s">
        <v>61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5.75" x14ac:dyDescent="0.25">
      <c r="B3" s="82"/>
      <c r="C3" s="82"/>
      <c r="D3" s="82"/>
      <c r="E3" s="82"/>
      <c r="F3" s="82"/>
      <c r="G3" s="82"/>
      <c r="H3" s="82"/>
      <c r="I3" s="82"/>
      <c r="J3" s="82"/>
    </row>
    <row r="5" spans="1:11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1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1" ht="24" customHeight="1" x14ac:dyDescent="0.25">
      <c r="A7" s="5">
        <v>1</v>
      </c>
      <c r="B7" s="32" t="s">
        <v>9</v>
      </c>
      <c r="C7" s="55" t="s">
        <v>43</v>
      </c>
      <c r="D7" s="31">
        <v>1033</v>
      </c>
      <c r="E7" s="27">
        <v>100</v>
      </c>
      <c r="F7" s="46">
        <v>2291</v>
      </c>
      <c r="G7" s="47">
        <v>229100</v>
      </c>
      <c r="H7" s="46">
        <v>4616</v>
      </c>
      <c r="I7" s="47">
        <v>461600</v>
      </c>
      <c r="J7" s="48">
        <f t="shared" ref="J7:J23" si="0">SUM(G7+I7)</f>
        <v>690700</v>
      </c>
      <c r="K7" s="318">
        <f>SUM(J7:J25)/17</f>
        <v>415252.9411764706</v>
      </c>
    </row>
    <row r="8" spans="1:11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18</v>
      </c>
      <c r="G8" s="47">
        <v>1800</v>
      </c>
      <c r="H8" s="46">
        <v>9</v>
      </c>
      <c r="I8" s="47">
        <v>900</v>
      </c>
      <c r="J8" s="48">
        <f t="shared" si="0"/>
        <v>2700</v>
      </c>
      <c r="K8" s="319"/>
    </row>
    <row r="9" spans="1:11" ht="24" customHeight="1" x14ac:dyDescent="0.25">
      <c r="A9" s="5">
        <v>3</v>
      </c>
      <c r="B9" s="33" t="s">
        <v>11</v>
      </c>
      <c r="C9" s="59" t="s">
        <v>58</v>
      </c>
      <c r="D9" s="31">
        <v>2552</v>
      </c>
      <c r="E9" s="27">
        <v>100</v>
      </c>
      <c r="F9" s="46">
        <v>323</v>
      </c>
      <c r="G9" s="47">
        <v>32300</v>
      </c>
      <c r="H9" s="46">
        <v>2365</v>
      </c>
      <c r="I9" s="47">
        <v>236500</v>
      </c>
      <c r="J9" s="48">
        <f t="shared" si="0"/>
        <v>268800</v>
      </c>
      <c r="K9" s="319"/>
    </row>
    <row r="10" spans="1:11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28</v>
      </c>
      <c r="G10" s="50">
        <v>2800</v>
      </c>
      <c r="H10" s="49">
        <v>54</v>
      </c>
      <c r="I10" s="50">
        <v>5400</v>
      </c>
      <c r="J10" s="48">
        <f t="shared" si="0"/>
        <v>8200</v>
      </c>
      <c r="K10" s="319"/>
    </row>
    <row r="11" spans="1:11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1748</v>
      </c>
      <c r="G11" s="42">
        <v>349600</v>
      </c>
      <c r="H11" s="41">
        <v>20423</v>
      </c>
      <c r="I11" s="42">
        <v>4084600</v>
      </c>
      <c r="J11" s="48">
        <f t="shared" si="0"/>
        <v>4434200</v>
      </c>
      <c r="K11" s="319"/>
    </row>
    <row r="12" spans="1:11" ht="24" customHeight="1" x14ac:dyDescent="0.25">
      <c r="A12" s="5">
        <v>6</v>
      </c>
      <c r="B12" s="51" t="s">
        <v>26</v>
      </c>
      <c r="C12" s="56" t="s">
        <v>49</v>
      </c>
      <c r="D12" s="45">
        <v>5757</v>
      </c>
      <c r="E12" s="27">
        <v>100</v>
      </c>
      <c r="F12" s="41">
        <v>260</v>
      </c>
      <c r="G12" s="42">
        <v>26000</v>
      </c>
      <c r="H12" s="41">
        <v>1767</v>
      </c>
      <c r="I12" s="42">
        <v>176700</v>
      </c>
      <c r="J12" s="48">
        <f t="shared" si="0"/>
        <v>202700</v>
      </c>
      <c r="K12" s="319"/>
    </row>
    <row r="13" spans="1:11" ht="24" customHeight="1" x14ac:dyDescent="0.25">
      <c r="A13" s="5">
        <v>7</v>
      </c>
      <c r="B13" s="52" t="s">
        <v>27</v>
      </c>
      <c r="C13" s="53" t="s">
        <v>28</v>
      </c>
      <c r="D13" s="45">
        <v>6323</v>
      </c>
      <c r="E13" s="27">
        <v>100</v>
      </c>
      <c r="F13" s="41">
        <v>0</v>
      </c>
      <c r="G13" s="42">
        <v>0</v>
      </c>
      <c r="H13" s="41">
        <v>0</v>
      </c>
      <c r="I13" s="42">
        <v>0</v>
      </c>
      <c r="J13" s="48">
        <f t="shared" si="0"/>
        <v>0</v>
      </c>
      <c r="K13" s="319"/>
    </row>
    <row r="14" spans="1:11" ht="24" customHeight="1" x14ac:dyDescent="0.25">
      <c r="A14" s="5">
        <v>8</v>
      </c>
      <c r="B14" s="33" t="s">
        <v>29</v>
      </c>
      <c r="C14" s="53" t="s">
        <v>30</v>
      </c>
      <c r="D14" s="45">
        <v>1150</v>
      </c>
      <c r="E14" s="27">
        <v>100</v>
      </c>
      <c r="F14" s="57">
        <v>61</v>
      </c>
      <c r="G14" s="58">
        <v>6100</v>
      </c>
      <c r="H14" s="57">
        <v>208</v>
      </c>
      <c r="I14" s="58">
        <v>20800</v>
      </c>
      <c r="J14" s="43">
        <f t="shared" si="0"/>
        <v>26900</v>
      </c>
      <c r="K14" s="319"/>
    </row>
    <row r="15" spans="1:11" ht="24" customHeight="1" x14ac:dyDescent="0.25">
      <c r="A15" s="5">
        <v>9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191</v>
      </c>
      <c r="G15" s="42">
        <v>19100</v>
      </c>
      <c r="H15" s="41">
        <v>829</v>
      </c>
      <c r="I15" s="42">
        <v>82900</v>
      </c>
      <c r="J15" s="43">
        <f t="shared" si="0"/>
        <v>102000</v>
      </c>
      <c r="K15" s="319"/>
    </row>
    <row r="16" spans="1:11" ht="24" customHeight="1" x14ac:dyDescent="0.25">
      <c r="A16" s="5">
        <v>10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1</v>
      </c>
      <c r="G16" s="42">
        <v>100</v>
      </c>
      <c r="H16" s="41">
        <v>18</v>
      </c>
      <c r="I16" s="42">
        <v>1800</v>
      </c>
      <c r="J16" s="43">
        <f t="shared" si="0"/>
        <v>1900</v>
      </c>
      <c r="K16" s="319"/>
    </row>
    <row r="17" spans="1:11" ht="24" customHeight="1" x14ac:dyDescent="0.25">
      <c r="A17" s="5">
        <v>11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86</v>
      </c>
      <c r="G17" s="42">
        <v>8600</v>
      </c>
      <c r="H17" s="41">
        <v>474</v>
      </c>
      <c r="I17" s="42">
        <v>47400</v>
      </c>
      <c r="J17" s="43">
        <f t="shared" si="0"/>
        <v>56000</v>
      </c>
      <c r="K17" s="319"/>
    </row>
    <row r="18" spans="1:11" ht="24" customHeight="1" x14ac:dyDescent="0.25">
      <c r="A18" s="5">
        <v>12</v>
      </c>
      <c r="B18" s="33" t="s">
        <v>36</v>
      </c>
      <c r="C18" s="29" t="s">
        <v>37</v>
      </c>
      <c r="D18" s="45">
        <v>5066</v>
      </c>
      <c r="E18" s="27">
        <v>100</v>
      </c>
      <c r="F18" s="41">
        <v>5</v>
      </c>
      <c r="G18" s="42">
        <v>500</v>
      </c>
      <c r="H18" s="41">
        <v>14</v>
      </c>
      <c r="I18" s="42">
        <v>1400</v>
      </c>
      <c r="J18" s="43">
        <f t="shared" si="0"/>
        <v>1900</v>
      </c>
      <c r="K18" s="319"/>
    </row>
    <row r="19" spans="1:11" ht="24" customHeight="1" x14ac:dyDescent="0.25">
      <c r="A19" s="5">
        <v>13</v>
      </c>
      <c r="B19" s="54" t="s">
        <v>38</v>
      </c>
      <c r="C19" s="29" t="s">
        <v>53</v>
      </c>
      <c r="D19" s="45">
        <v>9656</v>
      </c>
      <c r="E19" s="67">
        <v>100</v>
      </c>
      <c r="F19" s="41">
        <v>267</v>
      </c>
      <c r="G19" s="42">
        <v>26700</v>
      </c>
      <c r="H19" s="41">
        <v>4143</v>
      </c>
      <c r="I19" s="42">
        <v>414300</v>
      </c>
      <c r="J19" s="43">
        <f t="shared" ref="J19:J20" si="1">SUM(G19+I19)</f>
        <v>441000</v>
      </c>
      <c r="K19" s="319"/>
    </row>
    <row r="20" spans="1:11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200</v>
      </c>
      <c r="F20" s="41">
        <v>50</v>
      </c>
      <c r="G20" s="42">
        <v>10000</v>
      </c>
      <c r="H20" s="41">
        <v>1348</v>
      </c>
      <c r="I20" s="42">
        <v>269600</v>
      </c>
      <c r="J20" s="43">
        <f t="shared" si="1"/>
        <v>279600</v>
      </c>
      <c r="K20" s="319"/>
    </row>
    <row r="21" spans="1:11" ht="24" customHeight="1" x14ac:dyDescent="0.25">
      <c r="A21" s="5">
        <v>14</v>
      </c>
      <c r="B21" s="54" t="s">
        <v>39</v>
      </c>
      <c r="C21" s="68" t="s">
        <v>41</v>
      </c>
      <c r="D21" s="45">
        <v>8200</v>
      </c>
      <c r="E21" s="67">
        <v>100</v>
      </c>
      <c r="F21" s="41">
        <v>6</v>
      </c>
      <c r="G21" s="42">
        <v>600</v>
      </c>
      <c r="H21" s="41">
        <v>15</v>
      </c>
      <c r="I21" s="42">
        <v>1500</v>
      </c>
      <c r="J21" s="43">
        <f t="shared" si="0"/>
        <v>2100</v>
      </c>
      <c r="K21" s="319"/>
    </row>
    <row r="22" spans="1:11" ht="30" customHeight="1" x14ac:dyDescent="0.25">
      <c r="A22" s="5">
        <v>15</v>
      </c>
      <c r="B22" s="54" t="s">
        <v>46</v>
      </c>
      <c r="C22" s="68" t="s">
        <v>50</v>
      </c>
      <c r="D22" s="45">
        <v>2844</v>
      </c>
      <c r="E22" s="67">
        <v>100</v>
      </c>
      <c r="F22" s="41">
        <v>40</v>
      </c>
      <c r="G22" s="42">
        <v>4000</v>
      </c>
      <c r="H22" s="41">
        <v>179</v>
      </c>
      <c r="I22" s="42">
        <v>17900</v>
      </c>
      <c r="J22" s="43">
        <f t="shared" si="0"/>
        <v>21900</v>
      </c>
      <c r="K22" s="319"/>
    </row>
    <row r="23" spans="1:11" ht="30.75" customHeight="1" x14ac:dyDescent="0.25">
      <c r="A23" s="5">
        <v>16</v>
      </c>
      <c r="B23" s="69" t="s">
        <v>47</v>
      </c>
      <c r="C23" s="70" t="s">
        <v>48</v>
      </c>
      <c r="D23" s="71">
        <v>2407</v>
      </c>
      <c r="E23" s="72">
        <v>100</v>
      </c>
      <c r="F23" s="73">
        <v>17</v>
      </c>
      <c r="G23" s="74">
        <v>1700</v>
      </c>
      <c r="H23" s="73">
        <v>39</v>
      </c>
      <c r="I23" s="74">
        <v>3900</v>
      </c>
      <c r="J23" s="83">
        <f t="shared" si="0"/>
        <v>5600</v>
      </c>
      <c r="K23" s="319"/>
    </row>
    <row r="24" spans="1:11" ht="30.75" customHeight="1" x14ac:dyDescent="0.25">
      <c r="A24" s="75">
        <v>17</v>
      </c>
      <c r="B24" s="54" t="s">
        <v>51</v>
      </c>
      <c r="C24" s="68" t="s">
        <v>52</v>
      </c>
      <c r="D24" s="45">
        <v>1678</v>
      </c>
      <c r="E24" s="67">
        <v>100</v>
      </c>
      <c r="F24" s="41">
        <v>4</v>
      </c>
      <c r="G24" s="42">
        <v>400</v>
      </c>
      <c r="H24" s="41">
        <v>7</v>
      </c>
      <c r="I24" s="42">
        <v>700</v>
      </c>
      <c r="J24" s="43">
        <f t="shared" ref="J24" si="2">SUM(G24+I24)</f>
        <v>1100</v>
      </c>
      <c r="K24" s="319"/>
    </row>
    <row r="25" spans="1:11" ht="30.75" customHeight="1" x14ac:dyDescent="0.25">
      <c r="A25" s="75">
        <v>18</v>
      </c>
      <c r="B25" s="54" t="s">
        <v>62</v>
      </c>
      <c r="C25" s="68" t="s">
        <v>63</v>
      </c>
      <c r="D25" s="45">
        <v>3466</v>
      </c>
      <c r="E25" s="67">
        <v>100</v>
      </c>
      <c r="F25" s="41">
        <v>495</v>
      </c>
      <c r="G25" s="42">
        <v>49500</v>
      </c>
      <c r="H25" s="41">
        <v>4625</v>
      </c>
      <c r="I25" s="42">
        <v>462500</v>
      </c>
      <c r="J25" s="43">
        <f>SUM(G25,I25)</f>
        <v>512000</v>
      </c>
      <c r="K25" s="319"/>
    </row>
    <row r="26" spans="1:11" ht="24" customHeight="1" x14ac:dyDescent="0.25">
      <c r="A26" s="5"/>
      <c r="B26" s="60"/>
      <c r="C26" s="61"/>
      <c r="D26" s="66"/>
      <c r="E26" s="62"/>
      <c r="F26" s="63"/>
      <c r="G26" s="64"/>
      <c r="H26" s="63"/>
      <c r="I26" s="64"/>
      <c r="J26" s="65"/>
      <c r="K26" s="77"/>
    </row>
    <row r="27" spans="1:11" x14ac:dyDescent="0.25">
      <c r="E27" s="7"/>
      <c r="F27" s="8"/>
      <c r="G27" s="9"/>
      <c r="H27" s="8"/>
      <c r="I27" s="9"/>
      <c r="J27" s="34"/>
    </row>
    <row r="28" spans="1:11" x14ac:dyDescent="0.25">
      <c r="E28" s="7"/>
      <c r="F28" s="8"/>
      <c r="G28" s="9"/>
      <c r="H28" s="8"/>
      <c r="I28" s="9"/>
    </row>
    <row r="29" spans="1:11" x14ac:dyDescent="0.25">
      <c r="B29" s="3" t="s">
        <v>12</v>
      </c>
      <c r="E29" s="311" t="s">
        <v>1</v>
      </c>
      <c r="F29" s="312"/>
      <c r="G29" s="313"/>
      <c r="H29" s="311" t="s">
        <v>2</v>
      </c>
      <c r="I29" s="312"/>
      <c r="J29" s="313"/>
    </row>
    <row r="30" spans="1:11" ht="63.75" x14ac:dyDescent="0.25">
      <c r="B30" s="10" t="s">
        <v>3</v>
      </c>
      <c r="C30" s="11" t="s">
        <v>13</v>
      </c>
      <c r="D30" s="10" t="s">
        <v>5</v>
      </c>
      <c r="E30" s="12" t="s">
        <v>14</v>
      </c>
      <c r="F30" s="11" t="s">
        <v>15</v>
      </c>
      <c r="G30" s="10" t="s">
        <v>8</v>
      </c>
      <c r="H30" s="13" t="s">
        <v>16</v>
      </c>
      <c r="I30" s="11" t="s">
        <v>15</v>
      </c>
      <c r="J30" s="14" t="s">
        <v>8</v>
      </c>
    </row>
    <row r="31" spans="1:11" ht="15.75" x14ac:dyDescent="0.25">
      <c r="A31" s="1">
        <v>1</v>
      </c>
      <c r="B31" s="15" t="s">
        <v>17</v>
      </c>
      <c r="C31" s="38" t="s">
        <v>18</v>
      </c>
      <c r="D31" s="16">
        <v>727</v>
      </c>
      <c r="E31" s="39">
        <v>25</v>
      </c>
      <c r="F31" s="36">
        <v>23</v>
      </c>
      <c r="G31" s="6">
        <f>SUM(F31*E31)</f>
        <v>575</v>
      </c>
      <c r="H31" s="39">
        <v>100</v>
      </c>
      <c r="I31" s="28">
        <v>12</v>
      </c>
      <c r="J31" s="17">
        <f>SUM(I31*H31)</f>
        <v>1200</v>
      </c>
    </row>
    <row r="32" spans="1:11" ht="15.75" x14ac:dyDescent="0.25">
      <c r="A32" s="1">
        <v>2</v>
      </c>
      <c r="B32" s="18" t="s">
        <v>19</v>
      </c>
      <c r="C32" s="19" t="s">
        <v>20</v>
      </c>
      <c r="D32" s="20">
        <v>744</v>
      </c>
      <c r="E32" s="43">
        <v>50</v>
      </c>
      <c r="F32" s="35">
        <v>177</v>
      </c>
      <c r="G32" s="6">
        <f>SUM(F32*E32)</f>
        <v>8850</v>
      </c>
      <c r="H32" s="43">
        <v>50</v>
      </c>
      <c r="I32" s="35">
        <v>29</v>
      </c>
      <c r="J32" s="17">
        <f>SUM(I32*H32)</f>
        <v>1450</v>
      </c>
    </row>
    <row r="33" spans="1:10" ht="15.75" x14ac:dyDescent="0.25">
      <c r="A33" s="1">
        <v>3</v>
      </c>
      <c r="B33" s="21" t="s">
        <v>21</v>
      </c>
      <c r="C33" s="30" t="s">
        <v>54</v>
      </c>
      <c r="D33" s="22">
        <v>737</v>
      </c>
      <c r="E33" s="39">
        <v>25</v>
      </c>
      <c r="F33" s="35">
        <v>61</v>
      </c>
      <c r="G33" s="6">
        <f>SUM(F33*E33)</f>
        <v>1525</v>
      </c>
      <c r="H33" s="39">
        <v>100</v>
      </c>
      <c r="I33" s="35">
        <v>39</v>
      </c>
      <c r="J33" s="6">
        <f>SUM(I33*H33)</f>
        <v>3900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29:G29"/>
    <mergeCell ref="H29:J29"/>
    <mergeCell ref="B2:K2"/>
    <mergeCell ref="F5:G5"/>
    <mergeCell ref="H5:I5"/>
    <mergeCell ref="J5:J6"/>
    <mergeCell ref="K5:K6"/>
    <mergeCell ref="K7:K2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6"/>
  <sheetViews>
    <sheetView workbookViewId="0">
      <selection activeCell="O22" sqref="O2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1" ht="15.75" x14ac:dyDescent="0.25">
      <c r="B2" s="314" t="s">
        <v>66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5.75" x14ac:dyDescent="0.25">
      <c r="B3" s="88"/>
      <c r="C3" s="88"/>
      <c r="D3" s="88"/>
      <c r="E3" s="88"/>
      <c r="F3" s="88"/>
      <c r="G3" s="88"/>
      <c r="H3" s="88"/>
      <c r="I3" s="88"/>
      <c r="J3" s="88"/>
    </row>
    <row r="5" spans="1:11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1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1" ht="24" customHeight="1" x14ac:dyDescent="0.25">
      <c r="A7" s="5">
        <v>1</v>
      </c>
      <c r="B7" s="32" t="s">
        <v>9</v>
      </c>
      <c r="C7" s="55" t="s">
        <v>43</v>
      </c>
      <c r="D7" s="31">
        <v>1033</v>
      </c>
      <c r="E7" s="27">
        <v>100</v>
      </c>
      <c r="F7" s="46">
        <v>2136</v>
      </c>
      <c r="G7" s="47">
        <v>213600</v>
      </c>
      <c r="H7" s="46">
        <v>3864</v>
      </c>
      <c r="I7" s="47">
        <v>386400</v>
      </c>
      <c r="J7" s="48">
        <f t="shared" ref="J7:J24" si="0">SUM(G7+I7)</f>
        <v>600000</v>
      </c>
      <c r="K7" s="318">
        <f>SUM(J7:J25)/17</f>
        <v>943747.0588235294</v>
      </c>
    </row>
    <row r="8" spans="1:11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9</v>
      </c>
      <c r="G8" s="47">
        <v>900</v>
      </c>
      <c r="H8" s="46">
        <v>16</v>
      </c>
      <c r="I8" s="47">
        <v>1600</v>
      </c>
      <c r="J8" s="48">
        <f t="shared" si="0"/>
        <v>2500</v>
      </c>
      <c r="K8" s="319"/>
    </row>
    <row r="9" spans="1:11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255</v>
      </c>
      <c r="G9" s="47">
        <v>25500</v>
      </c>
      <c r="H9" s="46">
        <v>1413</v>
      </c>
      <c r="I9" s="47">
        <v>141300</v>
      </c>
      <c r="J9" s="48">
        <f t="shared" si="0"/>
        <v>166800</v>
      </c>
      <c r="K9" s="319"/>
    </row>
    <row r="10" spans="1:11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17</v>
      </c>
      <c r="G10" s="50">
        <v>1700</v>
      </c>
      <c r="H10" s="49">
        <v>25</v>
      </c>
      <c r="I10" s="50">
        <v>2500</v>
      </c>
      <c r="J10" s="48">
        <f t="shared" si="0"/>
        <v>4200</v>
      </c>
      <c r="K10" s="319"/>
    </row>
    <row r="11" spans="1:11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3202</v>
      </c>
      <c r="G11" s="42">
        <v>640400</v>
      </c>
      <c r="H11" s="41">
        <v>57153</v>
      </c>
      <c r="I11" s="42">
        <v>11430600</v>
      </c>
      <c r="J11" s="48">
        <f t="shared" si="0"/>
        <v>12071000</v>
      </c>
      <c r="K11" s="319"/>
    </row>
    <row r="12" spans="1:11" ht="24" customHeight="1" x14ac:dyDescent="0.25">
      <c r="A12" s="5">
        <v>6</v>
      </c>
      <c r="B12" s="51" t="s">
        <v>26</v>
      </c>
      <c r="C12" s="56" t="s">
        <v>49</v>
      </c>
      <c r="D12" s="45">
        <v>5757</v>
      </c>
      <c r="E12" s="27">
        <v>100</v>
      </c>
      <c r="F12" s="41">
        <v>1669</v>
      </c>
      <c r="G12" s="42">
        <v>166900</v>
      </c>
      <c r="H12" s="41">
        <v>18226</v>
      </c>
      <c r="I12" s="42">
        <v>1822600</v>
      </c>
      <c r="J12" s="48">
        <f t="shared" si="0"/>
        <v>1989500</v>
      </c>
      <c r="K12" s="319"/>
    </row>
    <row r="13" spans="1:11" ht="24" customHeight="1" x14ac:dyDescent="0.25">
      <c r="A13" s="5"/>
      <c r="B13" s="51" t="s">
        <v>26</v>
      </c>
      <c r="C13" s="56" t="s">
        <v>63</v>
      </c>
      <c r="D13" s="45">
        <v>5757</v>
      </c>
      <c r="E13" s="27">
        <v>100</v>
      </c>
      <c r="F13" s="41"/>
      <c r="G13" s="42"/>
      <c r="H13" s="41"/>
      <c r="I13" s="42"/>
      <c r="J13" s="48">
        <f t="shared" si="0"/>
        <v>0</v>
      </c>
      <c r="K13" s="319"/>
    </row>
    <row r="14" spans="1:11" ht="24" customHeight="1" x14ac:dyDescent="0.25">
      <c r="A14" s="5">
        <v>7</v>
      </c>
      <c r="B14" s="33" t="s">
        <v>29</v>
      </c>
      <c r="C14" s="53" t="s">
        <v>30</v>
      </c>
      <c r="D14" s="45">
        <v>1150</v>
      </c>
      <c r="E14" s="27">
        <v>100</v>
      </c>
      <c r="F14" s="57">
        <v>92</v>
      </c>
      <c r="G14" s="58">
        <v>9200</v>
      </c>
      <c r="H14" s="57">
        <v>281</v>
      </c>
      <c r="I14" s="58">
        <v>28100</v>
      </c>
      <c r="J14" s="43">
        <f t="shared" si="0"/>
        <v>37300</v>
      </c>
      <c r="K14" s="319"/>
    </row>
    <row r="15" spans="1:11" ht="24" customHeight="1" x14ac:dyDescent="0.25">
      <c r="A15" s="5">
        <v>8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480</v>
      </c>
      <c r="G15" s="42">
        <v>48000</v>
      </c>
      <c r="H15" s="41">
        <v>3649</v>
      </c>
      <c r="I15" s="42">
        <v>364900</v>
      </c>
      <c r="J15" s="43">
        <f t="shared" si="0"/>
        <v>412900</v>
      </c>
      <c r="K15" s="319"/>
    </row>
    <row r="16" spans="1:11" ht="24" customHeight="1" x14ac:dyDescent="0.25">
      <c r="A16" s="5">
        <v>9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0</v>
      </c>
      <c r="G16" s="42">
        <v>0</v>
      </c>
      <c r="H16" s="41">
        <v>11</v>
      </c>
      <c r="I16" s="42">
        <v>1100</v>
      </c>
      <c r="J16" s="43">
        <f t="shared" si="0"/>
        <v>1100</v>
      </c>
      <c r="K16" s="319"/>
    </row>
    <row r="17" spans="1:11" ht="24" customHeight="1" x14ac:dyDescent="0.25">
      <c r="A17" s="5">
        <v>10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32</v>
      </c>
      <c r="G17" s="42">
        <v>3200</v>
      </c>
      <c r="H17" s="41">
        <v>164</v>
      </c>
      <c r="I17" s="42">
        <v>16400</v>
      </c>
      <c r="J17" s="43">
        <f t="shared" si="0"/>
        <v>19600</v>
      </c>
      <c r="K17" s="319"/>
    </row>
    <row r="18" spans="1:11" ht="24" customHeight="1" x14ac:dyDescent="0.25">
      <c r="A18" s="5">
        <v>11</v>
      </c>
      <c r="B18" s="33" t="s">
        <v>36</v>
      </c>
      <c r="C18" s="29" t="s">
        <v>37</v>
      </c>
      <c r="D18" s="45">
        <v>5066</v>
      </c>
      <c r="E18" s="27">
        <v>100</v>
      </c>
      <c r="F18" s="41">
        <v>4</v>
      </c>
      <c r="G18" s="42">
        <v>400</v>
      </c>
      <c r="H18" s="41">
        <v>14</v>
      </c>
      <c r="I18" s="42">
        <v>1400</v>
      </c>
      <c r="J18" s="43">
        <f t="shared" si="0"/>
        <v>1800</v>
      </c>
      <c r="K18" s="319"/>
    </row>
    <row r="19" spans="1:11" ht="24" customHeight="1" x14ac:dyDescent="0.25">
      <c r="A19" s="5">
        <v>12</v>
      </c>
      <c r="B19" s="54" t="s">
        <v>38</v>
      </c>
      <c r="C19" s="29" t="s">
        <v>53</v>
      </c>
      <c r="D19" s="45">
        <v>9656</v>
      </c>
      <c r="E19" s="67">
        <v>100</v>
      </c>
      <c r="F19" s="41">
        <v>261</v>
      </c>
      <c r="G19" s="42">
        <v>26100</v>
      </c>
      <c r="H19" s="41">
        <v>4028</v>
      </c>
      <c r="I19" s="42">
        <v>402800</v>
      </c>
      <c r="J19" s="43">
        <f t="shared" ref="J19:J20" si="1">SUM(G19+I19)</f>
        <v>428900</v>
      </c>
      <c r="K19" s="319"/>
    </row>
    <row r="20" spans="1:11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200</v>
      </c>
      <c r="F20" s="41">
        <v>51</v>
      </c>
      <c r="G20" s="42">
        <v>10200</v>
      </c>
      <c r="H20" s="41">
        <v>1318</v>
      </c>
      <c r="I20" s="42">
        <v>263600</v>
      </c>
      <c r="J20" s="43">
        <f t="shared" si="1"/>
        <v>273800</v>
      </c>
      <c r="K20" s="319"/>
    </row>
    <row r="21" spans="1:11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41">
        <v>3</v>
      </c>
      <c r="G21" s="42">
        <v>300</v>
      </c>
      <c r="H21" s="41">
        <v>19</v>
      </c>
      <c r="I21" s="42">
        <v>1900</v>
      </c>
      <c r="J21" s="43">
        <f t="shared" si="0"/>
        <v>2200</v>
      </c>
      <c r="K21" s="319"/>
    </row>
    <row r="22" spans="1:11" ht="30" customHeight="1" x14ac:dyDescent="0.25">
      <c r="A22" s="5">
        <v>14</v>
      </c>
      <c r="B22" s="54" t="s">
        <v>46</v>
      </c>
      <c r="C22" s="68" t="s">
        <v>50</v>
      </c>
      <c r="D22" s="45">
        <v>2844</v>
      </c>
      <c r="E22" s="67">
        <v>100</v>
      </c>
      <c r="F22" s="41">
        <v>33</v>
      </c>
      <c r="G22" s="42">
        <v>3300</v>
      </c>
      <c r="H22" s="41">
        <v>63</v>
      </c>
      <c r="I22" s="42">
        <v>6300</v>
      </c>
      <c r="J22" s="43">
        <f t="shared" si="0"/>
        <v>9600</v>
      </c>
      <c r="K22" s="319"/>
    </row>
    <row r="23" spans="1:11" ht="30" customHeight="1" x14ac:dyDescent="0.25">
      <c r="A23" s="5"/>
      <c r="B23" s="54" t="s">
        <v>46</v>
      </c>
      <c r="C23" s="70" t="s">
        <v>63</v>
      </c>
      <c r="D23" s="71">
        <v>2844</v>
      </c>
      <c r="E23" s="72">
        <v>100</v>
      </c>
      <c r="F23" s="73"/>
      <c r="G23" s="74"/>
      <c r="H23" s="73"/>
      <c r="I23" s="74"/>
      <c r="J23" s="89">
        <f t="shared" si="0"/>
        <v>0</v>
      </c>
      <c r="K23" s="319"/>
    </row>
    <row r="24" spans="1:11" ht="30.75" customHeight="1" x14ac:dyDescent="0.25">
      <c r="A24" s="5">
        <v>15</v>
      </c>
      <c r="B24" s="69" t="s">
        <v>47</v>
      </c>
      <c r="C24" s="70" t="s">
        <v>48</v>
      </c>
      <c r="D24" s="71">
        <v>2407</v>
      </c>
      <c r="E24" s="72">
        <v>100</v>
      </c>
      <c r="F24" s="73">
        <v>10</v>
      </c>
      <c r="G24" s="74">
        <v>1000</v>
      </c>
      <c r="H24" s="73">
        <v>9</v>
      </c>
      <c r="I24" s="74">
        <v>900</v>
      </c>
      <c r="J24" s="89">
        <f t="shared" si="0"/>
        <v>1900</v>
      </c>
      <c r="K24" s="319"/>
    </row>
    <row r="25" spans="1:11" ht="30.75" customHeight="1" x14ac:dyDescent="0.25">
      <c r="A25" s="75">
        <v>16</v>
      </c>
      <c r="B25" s="54" t="s">
        <v>62</v>
      </c>
      <c r="C25" s="68" t="s">
        <v>65</v>
      </c>
      <c r="D25" s="45">
        <v>3466</v>
      </c>
      <c r="E25" s="67">
        <v>100</v>
      </c>
      <c r="F25" s="41">
        <v>25</v>
      </c>
      <c r="G25" s="42">
        <v>2500</v>
      </c>
      <c r="H25" s="41">
        <v>181</v>
      </c>
      <c r="I25" s="42">
        <v>18100</v>
      </c>
      <c r="J25" s="43">
        <f>SUM(G25,I25)</f>
        <v>20600</v>
      </c>
      <c r="K25" s="319"/>
    </row>
    <row r="26" spans="1:11" x14ac:dyDescent="0.25">
      <c r="A26" s="84"/>
      <c r="E26" s="7"/>
      <c r="F26" s="85"/>
      <c r="G26" s="9"/>
      <c r="H26" s="8"/>
      <c r="I26" s="9"/>
      <c r="J26" s="34"/>
      <c r="K26" s="86"/>
    </row>
    <row r="27" spans="1:11" x14ac:dyDescent="0.25">
      <c r="E27" s="7"/>
      <c r="F27" s="8"/>
      <c r="G27" s="9"/>
      <c r="H27" s="8"/>
      <c r="I27" s="9"/>
    </row>
    <row r="28" spans="1:11" x14ac:dyDescent="0.25">
      <c r="B28" s="3" t="s">
        <v>12</v>
      </c>
      <c r="E28" s="311" t="s">
        <v>1</v>
      </c>
      <c r="F28" s="312"/>
      <c r="G28" s="313"/>
      <c r="H28" s="311" t="s">
        <v>2</v>
      </c>
      <c r="I28" s="312"/>
      <c r="J28" s="313"/>
    </row>
    <row r="29" spans="1:11" ht="63.75" x14ac:dyDescent="0.25">
      <c r="B29" s="10" t="s">
        <v>3</v>
      </c>
      <c r="C29" s="11" t="s">
        <v>13</v>
      </c>
      <c r="D29" s="10" t="s">
        <v>5</v>
      </c>
      <c r="E29" s="12" t="s">
        <v>14</v>
      </c>
      <c r="F29" s="11" t="s">
        <v>15</v>
      </c>
      <c r="G29" s="10" t="s">
        <v>8</v>
      </c>
      <c r="H29" s="13" t="s">
        <v>16</v>
      </c>
      <c r="I29" s="11" t="s">
        <v>15</v>
      </c>
      <c r="J29" s="14" t="s">
        <v>8</v>
      </c>
    </row>
    <row r="30" spans="1:11" ht="15.75" x14ac:dyDescent="0.25">
      <c r="A30" s="1">
        <v>1</v>
      </c>
      <c r="B30" s="15" t="s">
        <v>17</v>
      </c>
      <c r="C30" s="38" t="s">
        <v>18</v>
      </c>
      <c r="D30" s="16">
        <v>727</v>
      </c>
      <c r="E30" s="39">
        <v>25</v>
      </c>
      <c r="F30" s="36">
        <v>27</v>
      </c>
      <c r="G30" s="6">
        <f>SUM(F30*E30)</f>
        <v>675</v>
      </c>
      <c r="H30" s="39">
        <v>100</v>
      </c>
      <c r="I30" s="28">
        <v>13</v>
      </c>
      <c r="J30" s="17">
        <f>SUM(I30*H30)</f>
        <v>1300</v>
      </c>
    </row>
    <row r="31" spans="1:11" ht="15.75" x14ac:dyDescent="0.25">
      <c r="A31" s="1">
        <v>2</v>
      </c>
      <c r="B31" s="18" t="s">
        <v>19</v>
      </c>
      <c r="C31" s="19" t="s">
        <v>20</v>
      </c>
      <c r="D31" s="20">
        <v>744</v>
      </c>
      <c r="E31" s="43">
        <v>50</v>
      </c>
      <c r="F31" s="35">
        <v>199</v>
      </c>
      <c r="G31" s="6">
        <f>SUM(F31*E31)</f>
        <v>9950</v>
      </c>
      <c r="H31" s="43">
        <v>50</v>
      </c>
      <c r="I31" s="35">
        <v>41</v>
      </c>
      <c r="J31" s="17">
        <f>SUM(I31*H31)</f>
        <v>2050</v>
      </c>
    </row>
    <row r="32" spans="1:11" ht="15.75" x14ac:dyDescent="0.25">
      <c r="A32" s="1">
        <v>3</v>
      </c>
      <c r="B32" s="21" t="s">
        <v>21</v>
      </c>
      <c r="C32" s="30" t="s">
        <v>54</v>
      </c>
      <c r="D32" s="22">
        <v>737</v>
      </c>
      <c r="E32" s="39">
        <v>25</v>
      </c>
      <c r="F32" s="35">
        <v>51</v>
      </c>
      <c r="G32" s="6">
        <f>SUM(F32*E32)</f>
        <v>1275</v>
      </c>
      <c r="H32" s="39">
        <v>100</v>
      </c>
      <c r="I32" s="35">
        <v>20</v>
      </c>
      <c r="J32" s="6">
        <f>SUM(I32*H32)</f>
        <v>2000</v>
      </c>
    </row>
    <row r="33" spans="1:10" x14ac:dyDescent="0.25">
      <c r="A33"/>
      <c r="D33"/>
      <c r="E33" s="7"/>
      <c r="F33" s="8"/>
      <c r="G33" s="9"/>
      <c r="H33" s="8"/>
      <c r="I33" s="9"/>
      <c r="J33" s="23"/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 s="8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28:G28"/>
    <mergeCell ref="H28:J28"/>
    <mergeCell ref="B2:K2"/>
    <mergeCell ref="F5:G5"/>
    <mergeCell ref="H5:I5"/>
    <mergeCell ref="J5:J6"/>
    <mergeCell ref="K5:K6"/>
    <mergeCell ref="K7:K2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56"/>
  <sheetViews>
    <sheetView topLeftCell="A7" workbookViewId="0">
      <selection activeCell="Q18" sqref="Q1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1" ht="15.75" x14ac:dyDescent="0.25">
      <c r="B2" s="314" t="s">
        <v>71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5.75" x14ac:dyDescent="0.25">
      <c r="B3" s="95"/>
      <c r="C3" s="95"/>
      <c r="D3" s="95"/>
      <c r="E3" s="95"/>
      <c r="F3" s="95"/>
      <c r="G3" s="95"/>
      <c r="H3" s="95"/>
      <c r="I3" s="95"/>
      <c r="J3" s="95"/>
    </row>
    <row r="5" spans="1:11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1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1" ht="24" customHeight="1" x14ac:dyDescent="0.25">
      <c r="A7" s="5">
        <v>1</v>
      </c>
      <c r="B7" s="32" t="s">
        <v>9</v>
      </c>
      <c r="C7" s="55" t="s">
        <v>43</v>
      </c>
      <c r="D7" s="31">
        <v>1033</v>
      </c>
      <c r="E7" s="27">
        <v>100</v>
      </c>
      <c r="F7" s="46">
        <v>1888</v>
      </c>
      <c r="G7" s="47">
        <v>188800</v>
      </c>
      <c r="H7" s="46">
        <v>3359</v>
      </c>
      <c r="I7" s="47">
        <v>335900</v>
      </c>
      <c r="J7" s="48">
        <f t="shared" ref="J7:J23" si="0">SUM(G7+I7)</f>
        <v>524700</v>
      </c>
      <c r="K7" s="318">
        <f>SUM(J7:J25)/17</f>
        <v>920500</v>
      </c>
    </row>
    <row r="8" spans="1:11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15</v>
      </c>
      <c r="G8" s="47">
        <v>1500</v>
      </c>
      <c r="H8" s="46">
        <v>16</v>
      </c>
      <c r="I8" s="47">
        <v>1600</v>
      </c>
      <c r="J8" s="48">
        <f t="shared" si="0"/>
        <v>3100</v>
      </c>
      <c r="K8" s="319"/>
    </row>
    <row r="9" spans="1:11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139</v>
      </c>
      <c r="G9" s="47">
        <v>13900</v>
      </c>
      <c r="H9" s="46">
        <v>570</v>
      </c>
      <c r="I9" s="47">
        <v>57000</v>
      </c>
      <c r="J9" s="48">
        <f t="shared" si="0"/>
        <v>70900</v>
      </c>
      <c r="K9" s="319"/>
    </row>
    <row r="10" spans="1:11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248</v>
      </c>
      <c r="G10" s="50">
        <v>24800</v>
      </c>
      <c r="H10" s="49">
        <v>648</v>
      </c>
      <c r="I10" s="50">
        <v>64800</v>
      </c>
      <c r="J10" s="48">
        <f t="shared" si="0"/>
        <v>89600</v>
      </c>
      <c r="K10" s="319"/>
    </row>
    <row r="11" spans="1:11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3564</v>
      </c>
      <c r="G11" s="42">
        <v>712800</v>
      </c>
      <c r="H11" s="41">
        <v>63147</v>
      </c>
      <c r="I11" s="42">
        <v>12629400</v>
      </c>
      <c r="J11" s="48">
        <f t="shared" si="0"/>
        <v>13342200</v>
      </c>
      <c r="K11" s="319"/>
    </row>
    <row r="12" spans="1:11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264</v>
      </c>
      <c r="G12" s="42">
        <v>26400</v>
      </c>
      <c r="H12" s="41">
        <v>906</v>
      </c>
      <c r="I12" s="42">
        <v>90600</v>
      </c>
      <c r="J12" s="48">
        <f t="shared" si="0"/>
        <v>117000</v>
      </c>
      <c r="K12" s="319"/>
    </row>
    <row r="13" spans="1:11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46</v>
      </c>
      <c r="G13" s="58">
        <v>4600</v>
      </c>
      <c r="H13" s="57">
        <v>118</v>
      </c>
      <c r="I13" s="58">
        <v>11800</v>
      </c>
      <c r="J13" s="43">
        <f t="shared" si="0"/>
        <v>16400</v>
      </c>
      <c r="K13" s="319"/>
    </row>
    <row r="14" spans="1:11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190</v>
      </c>
      <c r="G14" s="42">
        <v>19000</v>
      </c>
      <c r="H14" s="41">
        <v>1325</v>
      </c>
      <c r="I14" s="42">
        <v>132500</v>
      </c>
      <c r="J14" s="43">
        <f t="shared" si="0"/>
        <v>151500</v>
      </c>
      <c r="K14" s="319"/>
    </row>
    <row r="15" spans="1:11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250</v>
      </c>
      <c r="G15" s="42">
        <v>25000</v>
      </c>
      <c r="H15" s="41">
        <v>3765</v>
      </c>
      <c r="I15" s="42">
        <v>376500</v>
      </c>
      <c r="J15" s="43">
        <f t="shared" si="0"/>
        <v>401500</v>
      </c>
      <c r="K15" s="319"/>
    </row>
    <row r="16" spans="1:11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59</v>
      </c>
      <c r="G16" s="42">
        <v>5900</v>
      </c>
      <c r="H16" s="41">
        <v>128</v>
      </c>
      <c r="I16" s="42">
        <v>12800</v>
      </c>
      <c r="J16" s="43">
        <f t="shared" si="0"/>
        <v>18700</v>
      </c>
      <c r="K16" s="319"/>
    </row>
    <row r="17" spans="1:11" ht="24" customHeight="1" x14ac:dyDescent="0.25">
      <c r="A17" s="5">
        <v>11</v>
      </c>
      <c r="B17" s="33" t="s">
        <v>36</v>
      </c>
      <c r="C17" s="29" t="s">
        <v>37</v>
      </c>
      <c r="D17" s="45">
        <v>5066</v>
      </c>
      <c r="E17" s="27">
        <v>100</v>
      </c>
      <c r="F17" s="41">
        <v>4</v>
      </c>
      <c r="G17" s="42">
        <v>400</v>
      </c>
      <c r="H17" s="41">
        <v>19</v>
      </c>
      <c r="I17" s="42">
        <v>1900</v>
      </c>
      <c r="J17" s="43">
        <f t="shared" si="0"/>
        <v>2300</v>
      </c>
      <c r="K17" s="319"/>
    </row>
    <row r="18" spans="1:11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296</v>
      </c>
      <c r="G18" s="94">
        <v>29600</v>
      </c>
      <c r="H18" s="93">
        <v>4195</v>
      </c>
      <c r="I18" s="94">
        <v>419500</v>
      </c>
      <c r="J18" s="43">
        <f t="shared" ref="J18:J19" si="1">SUM(G18+I18)</f>
        <v>449100</v>
      </c>
      <c r="K18" s="319"/>
    </row>
    <row r="19" spans="1:11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58</v>
      </c>
      <c r="G19" s="94">
        <v>11600</v>
      </c>
      <c r="H19" s="93">
        <v>1419</v>
      </c>
      <c r="I19" s="94">
        <v>283800</v>
      </c>
      <c r="J19" s="43">
        <f t="shared" si="1"/>
        <v>295400</v>
      </c>
      <c r="K19" s="319"/>
    </row>
    <row r="20" spans="1:11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1</v>
      </c>
      <c r="G20" s="94">
        <v>500</v>
      </c>
      <c r="H20" s="93">
        <v>32</v>
      </c>
      <c r="I20" s="94">
        <v>16000</v>
      </c>
      <c r="J20" s="43">
        <f>SUM(G20+I20)</f>
        <v>16500</v>
      </c>
      <c r="K20" s="319"/>
    </row>
    <row r="21" spans="1:11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2</v>
      </c>
      <c r="G21" s="94">
        <v>200</v>
      </c>
      <c r="H21" s="93">
        <v>28</v>
      </c>
      <c r="I21" s="94">
        <v>2800</v>
      </c>
      <c r="J21" s="43">
        <f t="shared" si="0"/>
        <v>3000</v>
      </c>
      <c r="K21" s="319"/>
    </row>
    <row r="22" spans="1:11" ht="30" customHeight="1" x14ac:dyDescent="0.25">
      <c r="A22" s="5">
        <v>14</v>
      </c>
      <c r="B22" s="54" t="s">
        <v>46</v>
      </c>
      <c r="C22" s="91" t="s">
        <v>70</v>
      </c>
      <c r="D22" s="45">
        <v>2844</v>
      </c>
      <c r="E22" s="67">
        <v>100</v>
      </c>
      <c r="F22" s="41">
        <v>31</v>
      </c>
      <c r="G22" s="42">
        <v>3100</v>
      </c>
      <c r="H22" s="41">
        <v>58</v>
      </c>
      <c r="I22" s="42">
        <v>5800</v>
      </c>
      <c r="J22" s="43">
        <f t="shared" si="0"/>
        <v>8900</v>
      </c>
      <c r="K22" s="319"/>
    </row>
    <row r="23" spans="1:11" ht="30.75" customHeight="1" x14ac:dyDescent="0.25">
      <c r="A23" s="5">
        <v>15</v>
      </c>
      <c r="B23" s="69" t="s">
        <v>47</v>
      </c>
      <c r="C23" s="91" t="s">
        <v>70</v>
      </c>
      <c r="D23" s="71">
        <v>2407</v>
      </c>
      <c r="E23" s="72">
        <v>100</v>
      </c>
      <c r="F23" s="73">
        <v>8</v>
      </c>
      <c r="G23" s="74">
        <v>1600</v>
      </c>
      <c r="H23" s="73">
        <v>3</v>
      </c>
      <c r="I23" s="74">
        <v>600</v>
      </c>
      <c r="J23" s="96">
        <f t="shared" si="0"/>
        <v>2200</v>
      </c>
      <c r="K23" s="319"/>
    </row>
    <row r="24" spans="1:11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18</v>
      </c>
      <c r="G24" s="42">
        <v>1800</v>
      </c>
      <c r="H24" s="41">
        <v>95</v>
      </c>
      <c r="I24" s="42">
        <v>9500</v>
      </c>
      <c r="J24" s="43">
        <f>SUM(G24,I24)</f>
        <v>11300</v>
      </c>
      <c r="K24" s="319"/>
    </row>
    <row r="25" spans="1:11" ht="30.75" customHeight="1" x14ac:dyDescent="0.25">
      <c r="A25" s="75">
        <v>17</v>
      </c>
      <c r="B25" s="90" t="s">
        <v>68</v>
      </c>
      <c r="C25" s="92" t="s">
        <v>69</v>
      </c>
      <c r="D25" s="45">
        <v>8495</v>
      </c>
      <c r="E25" s="67">
        <v>100</v>
      </c>
      <c r="F25" s="41">
        <v>127</v>
      </c>
      <c r="G25" s="42">
        <v>12700</v>
      </c>
      <c r="H25" s="41">
        <v>1115</v>
      </c>
      <c r="I25" s="42">
        <v>111500</v>
      </c>
      <c r="J25" s="43">
        <f>SUM(G25,I25)</f>
        <v>124200</v>
      </c>
      <c r="K25" s="319"/>
    </row>
    <row r="26" spans="1:11" x14ac:dyDescent="0.25">
      <c r="A26" s="84"/>
      <c r="E26" s="7"/>
      <c r="F26" s="85"/>
      <c r="G26" s="9"/>
      <c r="H26" s="8"/>
      <c r="I26" s="9"/>
      <c r="J26" s="34"/>
      <c r="K26" s="86"/>
    </row>
    <row r="27" spans="1:11" x14ac:dyDescent="0.25">
      <c r="E27" s="7"/>
      <c r="F27" s="8"/>
      <c r="G27" s="9"/>
      <c r="H27" s="8"/>
      <c r="I27" s="9"/>
    </row>
    <row r="28" spans="1:11" x14ac:dyDescent="0.25">
      <c r="B28" s="3" t="s">
        <v>12</v>
      </c>
      <c r="E28" s="311" t="s">
        <v>1</v>
      </c>
      <c r="F28" s="312"/>
      <c r="G28" s="313"/>
      <c r="H28" s="311" t="s">
        <v>2</v>
      </c>
      <c r="I28" s="312"/>
      <c r="J28" s="313"/>
    </row>
    <row r="29" spans="1:11" ht="63.75" x14ac:dyDescent="0.25">
      <c r="B29" s="10" t="s">
        <v>3</v>
      </c>
      <c r="C29" s="11" t="s">
        <v>13</v>
      </c>
      <c r="D29" s="10" t="s">
        <v>5</v>
      </c>
      <c r="E29" s="12" t="s">
        <v>14</v>
      </c>
      <c r="F29" s="11" t="s">
        <v>15</v>
      </c>
      <c r="G29" s="10" t="s">
        <v>8</v>
      </c>
      <c r="H29" s="13" t="s">
        <v>16</v>
      </c>
      <c r="I29" s="11" t="s">
        <v>15</v>
      </c>
      <c r="J29" s="14" t="s">
        <v>8</v>
      </c>
    </row>
    <row r="30" spans="1:11" ht="15.75" x14ac:dyDescent="0.25">
      <c r="A30" s="1">
        <v>1</v>
      </c>
      <c r="B30" s="15" t="s">
        <v>17</v>
      </c>
      <c r="C30" s="38" t="s">
        <v>18</v>
      </c>
      <c r="D30" s="16">
        <v>727</v>
      </c>
      <c r="E30" s="39">
        <v>25</v>
      </c>
      <c r="F30" s="36">
        <v>24</v>
      </c>
      <c r="G30" s="6">
        <f>SUM(F30*E30)</f>
        <v>600</v>
      </c>
      <c r="H30" s="39">
        <v>100</v>
      </c>
      <c r="I30" s="28">
        <v>12</v>
      </c>
      <c r="J30" s="17">
        <f>SUM(I30*H30)</f>
        <v>1200</v>
      </c>
    </row>
    <row r="31" spans="1:11" ht="15.75" x14ac:dyDescent="0.25">
      <c r="A31" s="1">
        <v>2</v>
      </c>
      <c r="B31" s="18" t="s">
        <v>19</v>
      </c>
      <c r="C31" s="19" t="s">
        <v>20</v>
      </c>
      <c r="D31" s="20">
        <v>744</v>
      </c>
      <c r="E31" s="43">
        <v>50</v>
      </c>
      <c r="F31" s="35">
        <v>200</v>
      </c>
      <c r="G31" s="6">
        <f>SUM(F31*E31)</f>
        <v>10000</v>
      </c>
      <c r="H31" s="43">
        <v>50</v>
      </c>
      <c r="I31" s="35">
        <v>45</v>
      </c>
      <c r="J31" s="17">
        <f>SUM(I31*H31)</f>
        <v>2250</v>
      </c>
    </row>
    <row r="32" spans="1:11" ht="15.75" x14ac:dyDescent="0.25">
      <c r="A32" s="1">
        <v>3</v>
      </c>
      <c r="B32" s="21" t="s">
        <v>21</v>
      </c>
      <c r="C32" s="30" t="s">
        <v>54</v>
      </c>
      <c r="D32" s="22">
        <v>737</v>
      </c>
      <c r="E32" s="39">
        <v>25</v>
      </c>
      <c r="F32" s="35">
        <v>60</v>
      </c>
      <c r="G32" s="6">
        <f>SUM(F32*E32)</f>
        <v>1500</v>
      </c>
      <c r="H32" s="39">
        <v>100</v>
      </c>
      <c r="I32" s="35">
        <v>21</v>
      </c>
      <c r="J32" s="6">
        <f>SUM(I32*H32)</f>
        <v>2100</v>
      </c>
    </row>
    <row r="33" spans="1:10" x14ac:dyDescent="0.25">
      <c r="A33"/>
      <c r="D33"/>
      <c r="E33" s="7"/>
      <c r="F33" s="8"/>
      <c r="G33" s="9"/>
      <c r="H33" s="8"/>
      <c r="I33" s="9"/>
      <c r="J33" s="23"/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 s="8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28:G28"/>
    <mergeCell ref="H28:J28"/>
    <mergeCell ref="B2:K2"/>
    <mergeCell ref="F5:G5"/>
    <mergeCell ref="H5:I5"/>
    <mergeCell ref="J5:J6"/>
    <mergeCell ref="K5:K6"/>
    <mergeCell ref="K7:K2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57"/>
  <sheetViews>
    <sheetView topLeftCell="A16" workbookViewId="0">
      <selection activeCell="Q26" sqref="Q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74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98"/>
      <c r="C3" s="98"/>
      <c r="D3" s="98"/>
      <c r="E3" s="98"/>
      <c r="F3" s="98"/>
      <c r="G3" s="98"/>
      <c r="H3" s="98"/>
      <c r="I3" s="98"/>
      <c r="J3" s="9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1726</v>
      </c>
      <c r="G7" s="47">
        <v>172600</v>
      </c>
      <c r="H7" s="46">
        <v>3040</v>
      </c>
      <c r="I7" s="47">
        <v>304000</v>
      </c>
      <c r="J7" s="48">
        <f t="shared" ref="J7:J23" si="0">SUM(G7+I7)</f>
        <v>476600</v>
      </c>
      <c r="K7" s="318">
        <f>SUM(J7:J26)/17</f>
        <v>981435.29411764711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11</v>
      </c>
      <c r="G8" s="47">
        <v>1100</v>
      </c>
      <c r="H8" s="46">
        <v>18</v>
      </c>
      <c r="I8" s="47">
        <v>1800</v>
      </c>
      <c r="J8" s="48">
        <f t="shared" si="0"/>
        <v>2900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147</v>
      </c>
      <c r="G9" s="47">
        <v>14700</v>
      </c>
      <c r="H9" s="46">
        <v>958</v>
      </c>
      <c r="I9" s="47">
        <v>95800</v>
      </c>
      <c r="J9" s="48">
        <f t="shared" si="0"/>
        <v>110500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10</v>
      </c>
      <c r="G10" s="50">
        <v>1000</v>
      </c>
      <c r="H10" s="49">
        <v>37</v>
      </c>
      <c r="I10" s="50">
        <v>3700</v>
      </c>
      <c r="J10" s="48">
        <f t="shared" si="0"/>
        <v>4700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4082</v>
      </c>
      <c r="G11" s="42">
        <v>816400</v>
      </c>
      <c r="H11" s="41">
        <v>66702</v>
      </c>
      <c r="I11" s="42">
        <v>13340400</v>
      </c>
      <c r="J11" s="48">
        <f t="shared" si="0"/>
        <v>14156800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218</v>
      </c>
      <c r="G12" s="42">
        <v>21800</v>
      </c>
      <c r="H12" s="41">
        <v>520</v>
      </c>
      <c r="I12" s="42">
        <v>52000</v>
      </c>
      <c r="J12" s="48">
        <f t="shared" si="0"/>
        <v>73800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42</v>
      </c>
      <c r="G13" s="58">
        <v>4200</v>
      </c>
      <c r="H13" s="57">
        <v>95</v>
      </c>
      <c r="I13" s="58">
        <v>9500</v>
      </c>
      <c r="J13" s="43">
        <f t="shared" si="0"/>
        <v>13700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508</v>
      </c>
      <c r="G14" s="42">
        <v>50800</v>
      </c>
      <c r="H14" s="41">
        <v>3605</v>
      </c>
      <c r="I14" s="42">
        <v>360500</v>
      </c>
      <c r="J14" s="43">
        <f t="shared" si="0"/>
        <v>411300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48</v>
      </c>
      <c r="G15" s="42">
        <v>4800</v>
      </c>
      <c r="H15" s="41">
        <v>421</v>
      </c>
      <c r="I15" s="42">
        <v>42100</v>
      </c>
      <c r="J15" s="43">
        <f t="shared" si="0"/>
        <v>46900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30</v>
      </c>
      <c r="G16" s="42">
        <v>3000</v>
      </c>
      <c r="H16" s="41">
        <v>161</v>
      </c>
      <c r="I16" s="42">
        <v>16100</v>
      </c>
      <c r="J16" s="43">
        <f t="shared" si="0"/>
        <v>19100</v>
      </c>
      <c r="K16" s="319"/>
    </row>
    <row r="17" spans="1:13" ht="24" customHeight="1" x14ac:dyDescent="0.25">
      <c r="A17" s="5">
        <v>11</v>
      </c>
      <c r="B17" s="33" t="s">
        <v>36</v>
      </c>
      <c r="C17" s="29" t="s">
        <v>37</v>
      </c>
      <c r="D17" s="45">
        <v>5066</v>
      </c>
      <c r="E17" s="27">
        <v>100</v>
      </c>
      <c r="F17" s="41">
        <v>2</v>
      </c>
      <c r="G17" s="42">
        <v>200</v>
      </c>
      <c r="H17" s="41">
        <v>13</v>
      </c>
      <c r="I17" s="42">
        <v>1300</v>
      </c>
      <c r="J17" s="43">
        <f t="shared" si="0"/>
        <v>1500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348</v>
      </c>
      <c r="G18" s="94">
        <v>348000</v>
      </c>
      <c r="H18" s="93">
        <v>4890</v>
      </c>
      <c r="I18" s="94">
        <v>489000</v>
      </c>
      <c r="J18" s="43">
        <f t="shared" ref="J18:J19" si="1">SUM(G18+I18)</f>
        <v>837000</v>
      </c>
      <c r="K18" s="319"/>
    </row>
    <row r="19" spans="1:13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66</v>
      </c>
      <c r="G19" s="94">
        <v>13200</v>
      </c>
      <c r="H19" s="93">
        <v>1845</v>
      </c>
      <c r="I19" s="94">
        <v>369000</v>
      </c>
      <c r="J19" s="43">
        <f t="shared" si="1"/>
        <v>382200</v>
      </c>
      <c r="K19" s="319"/>
    </row>
    <row r="20" spans="1:13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1</v>
      </c>
      <c r="G20" s="94">
        <v>500</v>
      </c>
      <c r="H20" s="93">
        <v>111</v>
      </c>
      <c r="I20" s="94">
        <v>55500</v>
      </c>
      <c r="J20" s="43">
        <f>SUM(G20+I20)</f>
        <v>56000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0</v>
      </c>
      <c r="G21" s="94">
        <v>0</v>
      </c>
      <c r="H21" s="93">
        <v>10</v>
      </c>
      <c r="I21" s="94">
        <v>1000</v>
      </c>
      <c r="J21" s="43">
        <f t="shared" si="0"/>
        <v>1000</v>
      </c>
      <c r="K21" s="319"/>
    </row>
    <row r="22" spans="1:13" ht="30" customHeight="1" x14ac:dyDescent="0.25">
      <c r="A22" s="5">
        <v>14</v>
      </c>
      <c r="B22" s="54" t="s">
        <v>46</v>
      </c>
      <c r="C22" s="91" t="s">
        <v>70</v>
      </c>
      <c r="D22" s="45">
        <v>2844</v>
      </c>
      <c r="E22" s="67">
        <v>100</v>
      </c>
      <c r="F22" s="41">
        <v>32</v>
      </c>
      <c r="G22" s="42">
        <v>3200</v>
      </c>
      <c r="H22" s="41">
        <v>74</v>
      </c>
      <c r="I22" s="42">
        <v>7400</v>
      </c>
      <c r="J22" s="43">
        <f t="shared" si="0"/>
        <v>10600</v>
      </c>
      <c r="K22" s="319"/>
    </row>
    <row r="23" spans="1:13" ht="30.75" customHeight="1" x14ac:dyDescent="0.25">
      <c r="A23" s="5">
        <v>15</v>
      </c>
      <c r="B23" s="69" t="s">
        <v>47</v>
      </c>
      <c r="C23" s="91" t="s">
        <v>70</v>
      </c>
      <c r="D23" s="71">
        <v>2407</v>
      </c>
      <c r="E23" s="72">
        <v>100</v>
      </c>
      <c r="F23" s="73">
        <v>5</v>
      </c>
      <c r="G23" s="74">
        <v>1000</v>
      </c>
      <c r="H23" s="73">
        <v>20</v>
      </c>
      <c r="I23" s="74">
        <v>4000</v>
      </c>
      <c r="J23" s="99">
        <f t="shared" si="0"/>
        <v>5000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5</v>
      </c>
      <c r="G24" s="42">
        <v>500</v>
      </c>
      <c r="H24" s="41">
        <v>65</v>
      </c>
      <c r="I24" s="42">
        <v>6500</v>
      </c>
      <c r="J24" s="43">
        <f>SUM(G24,I24)</f>
        <v>7000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2</v>
      </c>
      <c r="G25" s="42">
        <v>200</v>
      </c>
      <c r="H25" s="41">
        <v>65</v>
      </c>
      <c r="I25" s="42">
        <v>6500</v>
      </c>
      <c r="J25" s="43">
        <f>SUM(G25,I25)</f>
        <v>6700</v>
      </c>
      <c r="K25" s="319"/>
    </row>
    <row r="26" spans="1:13" ht="30.75" customHeight="1" x14ac:dyDescent="0.25">
      <c r="A26" s="75">
        <v>18</v>
      </c>
      <c r="B26" s="54" t="s">
        <v>75</v>
      </c>
      <c r="C26" s="92" t="s">
        <v>70</v>
      </c>
      <c r="D26" s="45">
        <v>6187</v>
      </c>
      <c r="E26" s="67">
        <v>100</v>
      </c>
      <c r="F26" s="41">
        <v>48</v>
      </c>
      <c r="G26" s="42">
        <v>4800</v>
      </c>
      <c r="H26" s="41">
        <v>563</v>
      </c>
      <c r="I26" s="42">
        <v>56300</v>
      </c>
      <c r="J26" s="43">
        <f>SUM(G26,I26)</f>
        <v>61100</v>
      </c>
      <c r="K26" s="319"/>
    </row>
    <row r="27" spans="1:13" x14ac:dyDescent="0.25">
      <c r="A27" s="84"/>
      <c r="E27" s="7"/>
      <c r="F27" s="85"/>
      <c r="G27" s="9"/>
      <c r="H27" s="8"/>
      <c r="I27" s="9"/>
      <c r="J27" s="34"/>
      <c r="K27" s="86"/>
    </row>
    <row r="28" spans="1:13" x14ac:dyDescent="0.25">
      <c r="E28" s="7"/>
      <c r="F28" s="8"/>
      <c r="G28" s="9"/>
      <c r="H28" s="8"/>
      <c r="I28" s="9"/>
    </row>
    <row r="29" spans="1:13" x14ac:dyDescent="0.25">
      <c r="B29" s="3" t="s">
        <v>12</v>
      </c>
      <c r="E29" s="311" t="s">
        <v>1</v>
      </c>
      <c r="F29" s="312"/>
      <c r="G29" s="313"/>
      <c r="H29" s="311" t="s">
        <v>2</v>
      </c>
      <c r="I29" s="312"/>
      <c r="J29" s="313"/>
    </row>
    <row r="30" spans="1:13" ht="63.75" x14ac:dyDescent="0.25">
      <c r="B30" s="10" t="s">
        <v>3</v>
      </c>
      <c r="C30" s="11" t="s">
        <v>13</v>
      </c>
      <c r="D30" s="10" t="s">
        <v>5</v>
      </c>
      <c r="E30" s="12" t="s">
        <v>14</v>
      </c>
      <c r="F30" s="11" t="s">
        <v>15</v>
      </c>
      <c r="G30" s="10" t="s">
        <v>8</v>
      </c>
      <c r="H30" s="13" t="s">
        <v>16</v>
      </c>
      <c r="I30" s="11" t="s">
        <v>15</v>
      </c>
      <c r="J30" s="14" t="s">
        <v>8</v>
      </c>
    </row>
    <row r="31" spans="1:13" ht="15.75" x14ac:dyDescent="0.25">
      <c r="A31" s="1">
        <v>1</v>
      </c>
      <c r="B31" s="15" t="s">
        <v>17</v>
      </c>
      <c r="C31" s="38" t="s">
        <v>18</v>
      </c>
      <c r="D31" s="16">
        <v>727</v>
      </c>
      <c r="E31" s="39">
        <v>25</v>
      </c>
      <c r="F31" s="36">
        <v>33</v>
      </c>
      <c r="G31" s="6">
        <f>SUM(F31*E31)</f>
        <v>825</v>
      </c>
      <c r="H31" s="39">
        <v>100</v>
      </c>
      <c r="I31" s="28">
        <v>17</v>
      </c>
      <c r="J31" s="17">
        <f>SUM(I31*H31)</f>
        <v>1700</v>
      </c>
    </row>
    <row r="32" spans="1:13" ht="15.75" x14ac:dyDescent="0.25">
      <c r="A32" s="1">
        <v>2</v>
      </c>
      <c r="B32" s="18" t="s">
        <v>19</v>
      </c>
      <c r="C32" s="19" t="s">
        <v>20</v>
      </c>
      <c r="D32" s="20">
        <v>744</v>
      </c>
      <c r="E32" s="43">
        <v>50</v>
      </c>
      <c r="F32" s="35">
        <v>185</v>
      </c>
      <c r="G32" s="6">
        <f>SUM(F32*E32)</f>
        <v>9250</v>
      </c>
      <c r="H32" s="43">
        <v>50</v>
      </c>
      <c r="I32" s="35">
        <v>33</v>
      </c>
      <c r="J32" s="17">
        <f>SUM(I32*H32)</f>
        <v>1650</v>
      </c>
    </row>
    <row r="33" spans="1:10" ht="15.75" x14ac:dyDescent="0.25">
      <c r="A33" s="1">
        <v>3</v>
      </c>
      <c r="B33" s="21" t="s">
        <v>21</v>
      </c>
      <c r="C33" s="30" t="s">
        <v>54</v>
      </c>
      <c r="D33" s="22">
        <v>737</v>
      </c>
      <c r="E33" s="39">
        <v>25</v>
      </c>
      <c r="F33" s="35">
        <v>44</v>
      </c>
      <c r="G33" s="6">
        <f>SUM(F33*E33)</f>
        <v>1100</v>
      </c>
      <c r="H33" s="39">
        <v>100</v>
      </c>
      <c r="I33" s="35">
        <v>14</v>
      </c>
      <c r="J33" s="6">
        <f>SUM(I33*H33)</f>
        <v>1400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29:G29"/>
    <mergeCell ref="H29:J29"/>
    <mergeCell ref="B2:K2"/>
    <mergeCell ref="F5:G5"/>
    <mergeCell ref="H5:I5"/>
    <mergeCell ref="J5:J6"/>
    <mergeCell ref="K5:K6"/>
    <mergeCell ref="K7:K26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9"/>
  <sheetViews>
    <sheetView topLeftCell="A10" workbookViewId="0">
      <selection activeCell="C45" sqref="C4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83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01"/>
      <c r="C3" s="101"/>
      <c r="D3" s="101"/>
      <c r="E3" s="101"/>
      <c r="F3" s="101"/>
      <c r="G3" s="101"/>
      <c r="H3" s="101"/>
      <c r="I3" s="101"/>
      <c r="J3" s="101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1880</v>
      </c>
      <c r="G7" s="47">
        <v>188000</v>
      </c>
      <c r="H7" s="46">
        <v>3509</v>
      </c>
      <c r="I7" s="47">
        <v>350900</v>
      </c>
      <c r="J7" s="48">
        <f t="shared" ref="J7:J23" si="0">SUM(G7+I7)</f>
        <v>538900</v>
      </c>
      <c r="K7" s="318">
        <f>SUM(J7:J28)/17</f>
        <v>865723.5294117647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13</v>
      </c>
      <c r="G8" s="47">
        <v>1300</v>
      </c>
      <c r="H8" s="46">
        <v>17</v>
      </c>
      <c r="I8" s="47">
        <v>1700</v>
      </c>
      <c r="J8" s="48">
        <f t="shared" si="0"/>
        <v>3000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333</v>
      </c>
      <c r="G9" s="47">
        <v>33300</v>
      </c>
      <c r="H9" s="46">
        <v>2997</v>
      </c>
      <c r="I9" s="47">
        <v>299700</v>
      </c>
      <c r="J9" s="48">
        <f t="shared" si="0"/>
        <v>333000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10</v>
      </c>
      <c r="G10" s="50">
        <v>1000</v>
      </c>
      <c r="H10" s="49">
        <v>27</v>
      </c>
      <c r="I10" s="50">
        <v>2700</v>
      </c>
      <c r="J10" s="48">
        <f t="shared" si="0"/>
        <v>3700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4150</v>
      </c>
      <c r="G11" s="42">
        <v>830000</v>
      </c>
      <c r="H11" s="41">
        <v>58877</v>
      </c>
      <c r="I11" s="42">
        <v>11775400</v>
      </c>
      <c r="J11" s="48">
        <f t="shared" si="0"/>
        <v>12605400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173</v>
      </c>
      <c r="G12" s="42">
        <v>17300</v>
      </c>
      <c r="H12" s="41">
        <v>838</v>
      </c>
      <c r="I12" s="42">
        <v>83800</v>
      </c>
      <c r="J12" s="48">
        <f t="shared" si="0"/>
        <v>101100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30</v>
      </c>
      <c r="G13" s="58">
        <v>3000</v>
      </c>
      <c r="H13" s="57">
        <v>66</v>
      </c>
      <c r="I13" s="58">
        <v>6600</v>
      </c>
      <c r="J13" s="43">
        <f t="shared" si="0"/>
        <v>9600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307</v>
      </c>
      <c r="G14" s="42">
        <v>30700</v>
      </c>
      <c r="H14" s="41">
        <v>1631</v>
      </c>
      <c r="I14" s="42">
        <v>163100</v>
      </c>
      <c r="J14" s="43">
        <f t="shared" si="0"/>
        <v>193800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3</v>
      </c>
      <c r="G15" s="42">
        <v>300</v>
      </c>
      <c r="H15" s="41">
        <v>12</v>
      </c>
      <c r="I15" s="42">
        <v>1200</v>
      </c>
      <c r="J15" s="43">
        <f t="shared" si="0"/>
        <v>1500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38</v>
      </c>
      <c r="G16" s="42">
        <v>3800</v>
      </c>
      <c r="H16" s="41">
        <v>139</v>
      </c>
      <c r="I16" s="42">
        <v>13900</v>
      </c>
      <c r="J16" s="43">
        <f t="shared" si="0"/>
        <v>17700</v>
      </c>
      <c r="K16" s="319"/>
    </row>
    <row r="17" spans="1:13" ht="24" customHeight="1" x14ac:dyDescent="0.25">
      <c r="A17" s="5">
        <v>11</v>
      </c>
      <c r="B17" s="33" t="s">
        <v>36</v>
      </c>
      <c r="C17" s="100" t="s">
        <v>82</v>
      </c>
      <c r="D17" s="45">
        <v>5066</v>
      </c>
      <c r="E17" s="27">
        <v>100</v>
      </c>
      <c r="F17" s="41">
        <v>4</v>
      </c>
      <c r="G17" s="42">
        <v>400</v>
      </c>
      <c r="H17" s="41">
        <v>7</v>
      </c>
      <c r="I17" s="42">
        <v>700</v>
      </c>
      <c r="J17" s="43">
        <f t="shared" si="0"/>
        <v>1100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274</v>
      </c>
      <c r="G18" s="94">
        <v>27400</v>
      </c>
      <c r="H18" s="93">
        <v>4710</v>
      </c>
      <c r="I18" s="94">
        <v>471100</v>
      </c>
      <c r="J18" s="43">
        <f t="shared" ref="J18:J19" si="1">SUM(G18+I18)</f>
        <v>498500</v>
      </c>
      <c r="K18" s="319"/>
    </row>
    <row r="19" spans="1:13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58</v>
      </c>
      <c r="G19" s="94">
        <v>11600</v>
      </c>
      <c r="H19" s="93">
        <v>1713</v>
      </c>
      <c r="I19" s="94">
        <v>342600</v>
      </c>
      <c r="J19" s="43">
        <f t="shared" si="1"/>
        <v>354200</v>
      </c>
      <c r="K19" s="319"/>
    </row>
    <row r="20" spans="1:13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0</v>
      </c>
      <c r="G20" s="94">
        <v>0</v>
      </c>
      <c r="H20" s="93">
        <v>75</v>
      </c>
      <c r="I20" s="94">
        <v>37500</v>
      </c>
      <c r="J20" s="43">
        <f>SUM(G20+I20)</f>
        <v>37500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0</v>
      </c>
      <c r="G21" s="94">
        <v>0</v>
      </c>
      <c r="H21" s="93">
        <v>7</v>
      </c>
      <c r="I21" s="94">
        <v>700</v>
      </c>
      <c r="J21" s="43">
        <f t="shared" si="0"/>
        <v>700</v>
      </c>
      <c r="K21" s="319"/>
    </row>
    <row r="22" spans="1:13" ht="30" customHeight="1" x14ac:dyDescent="0.25">
      <c r="A22" s="5">
        <v>14</v>
      </c>
      <c r="B22" s="54" t="s">
        <v>46</v>
      </c>
      <c r="C22" s="91" t="s">
        <v>82</v>
      </c>
      <c r="D22" s="45">
        <v>2844</v>
      </c>
      <c r="E22" s="67">
        <v>100</v>
      </c>
      <c r="F22" s="41">
        <v>24</v>
      </c>
      <c r="G22" s="42">
        <v>2400</v>
      </c>
      <c r="H22" s="41">
        <v>72</v>
      </c>
      <c r="I22" s="42">
        <v>7200</v>
      </c>
      <c r="J22" s="43">
        <f t="shared" si="0"/>
        <v>9600</v>
      </c>
      <c r="K22" s="319"/>
    </row>
    <row r="23" spans="1:13" ht="30.75" customHeight="1" x14ac:dyDescent="0.25">
      <c r="A23" s="5">
        <v>15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3</v>
      </c>
      <c r="G23" s="74">
        <v>600</v>
      </c>
      <c r="H23" s="73">
        <v>2</v>
      </c>
      <c r="I23" s="74">
        <v>400</v>
      </c>
      <c r="J23" s="102">
        <f t="shared" si="0"/>
        <v>1000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2</v>
      </c>
      <c r="G24" s="42">
        <v>200</v>
      </c>
      <c r="H24" s="41">
        <v>48</v>
      </c>
      <c r="I24" s="42">
        <v>4800</v>
      </c>
      <c r="J24" s="43">
        <f>SUM(G24,I24)</f>
        <v>5000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2</v>
      </c>
      <c r="G25" s="42">
        <v>200</v>
      </c>
      <c r="H25" s="41">
        <v>18</v>
      </c>
      <c r="I25" s="42">
        <v>1800</v>
      </c>
      <c r="J25" s="43">
        <f>SUM(G25,I25)</f>
        <v>2000</v>
      </c>
      <c r="K25" s="319"/>
    </row>
    <row r="26" spans="1:13" ht="30.75" customHeight="1" x14ac:dyDescent="0.25">
      <c r="A26" s="75">
        <v>18</v>
      </c>
      <c r="B26" s="54" t="s">
        <v>75</v>
      </c>
      <c r="C26" s="68" t="s">
        <v>81</v>
      </c>
      <c r="D26" s="45">
        <v>6187</v>
      </c>
      <c r="E26" s="67">
        <v>100</v>
      </c>
      <c r="F26" s="41">
        <v>0</v>
      </c>
      <c r="G26" s="42">
        <v>0</v>
      </c>
      <c r="H26" s="41">
        <v>0</v>
      </c>
      <c r="I26" s="42">
        <v>0</v>
      </c>
      <c r="J26" s="43">
        <v>0</v>
      </c>
      <c r="K26" s="319"/>
    </row>
    <row r="27" spans="1:13" ht="30.75" customHeight="1" x14ac:dyDescent="0.25">
      <c r="A27" s="75">
        <v>19</v>
      </c>
      <c r="B27" s="54" t="s">
        <v>80</v>
      </c>
      <c r="C27" s="92" t="s">
        <v>82</v>
      </c>
      <c r="D27" s="45">
        <v>2002</v>
      </c>
      <c r="E27" s="67">
        <v>100</v>
      </c>
      <c r="F27" s="41">
        <v>262</v>
      </c>
      <c r="G27" s="42">
        <v>26200</v>
      </c>
      <c r="H27" s="41">
        <v>1316</v>
      </c>
      <c r="I27" s="42">
        <v>131600</v>
      </c>
      <c r="J27" s="43">
        <v>0</v>
      </c>
      <c r="K27" s="319"/>
    </row>
    <row r="28" spans="1:13" ht="30.75" customHeight="1" x14ac:dyDescent="0.25">
      <c r="A28" s="75">
        <v>20</v>
      </c>
      <c r="B28" s="54" t="s">
        <v>77</v>
      </c>
      <c r="C28" s="68" t="s">
        <v>78</v>
      </c>
      <c r="D28" s="45">
        <v>6179</v>
      </c>
      <c r="E28" s="67">
        <v>100</v>
      </c>
      <c r="F28" s="41">
        <v>0</v>
      </c>
      <c r="G28" s="42">
        <v>0</v>
      </c>
      <c r="H28" s="41">
        <v>0</v>
      </c>
      <c r="I28" s="42">
        <v>0</v>
      </c>
      <c r="J28" s="43">
        <v>0</v>
      </c>
      <c r="K28" s="319"/>
    </row>
    <row r="29" spans="1:13" x14ac:dyDescent="0.25">
      <c r="A29" s="84"/>
      <c r="E29" s="7"/>
      <c r="F29" s="85"/>
      <c r="G29" s="9"/>
      <c r="H29" s="8"/>
      <c r="I29" s="9"/>
      <c r="J29" s="34"/>
      <c r="K29" s="86"/>
    </row>
    <row r="30" spans="1:13" x14ac:dyDescent="0.25">
      <c r="E30" s="7"/>
      <c r="F30" s="8"/>
      <c r="G30" s="9"/>
      <c r="H30" s="8"/>
      <c r="I30" s="9"/>
    </row>
    <row r="31" spans="1:13" x14ac:dyDescent="0.25">
      <c r="B31" s="3" t="s">
        <v>12</v>
      </c>
      <c r="E31" s="311" t="s">
        <v>1</v>
      </c>
      <c r="F31" s="312"/>
      <c r="G31" s="313"/>
      <c r="H31" s="311" t="s">
        <v>2</v>
      </c>
      <c r="I31" s="312"/>
      <c r="J31" s="313"/>
    </row>
    <row r="32" spans="1:13" ht="63.75" x14ac:dyDescent="0.25">
      <c r="B32" s="10" t="s">
        <v>3</v>
      </c>
      <c r="C32" s="11" t="s">
        <v>13</v>
      </c>
      <c r="D32" s="10" t="s">
        <v>5</v>
      </c>
      <c r="E32" s="12" t="s">
        <v>14</v>
      </c>
      <c r="F32" s="11" t="s">
        <v>15</v>
      </c>
      <c r="G32" s="10" t="s">
        <v>8</v>
      </c>
      <c r="H32" s="13" t="s">
        <v>16</v>
      </c>
      <c r="I32" s="11" t="s">
        <v>15</v>
      </c>
      <c r="J32" s="14" t="s">
        <v>8</v>
      </c>
    </row>
    <row r="33" spans="1:10" ht="15.75" x14ac:dyDescent="0.25">
      <c r="A33" s="1">
        <v>1</v>
      </c>
      <c r="B33" s="15" t="s">
        <v>17</v>
      </c>
      <c r="C33" s="38" t="s">
        <v>18</v>
      </c>
      <c r="D33" s="16">
        <v>727</v>
      </c>
      <c r="E33" s="39">
        <v>25</v>
      </c>
      <c r="F33" s="36">
        <v>29</v>
      </c>
      <c r="G33" s="6">
        <f>SUM(F33*E33)</f>
        <v>725</v>
      </c>
      <c r="H33" s="39">
        <v>100</v>
      </c>
      <c r="I33" s="28">
        <v>21</v>
      </c>
      <c r="J33" s="17">
        <f>SUM(I33*H33)</f>
        <v>2100</v>
      </c>
    </row>
    <row r="34" spans="1:10" ht="15.75" x14ac:dyDescent="0.25">
      <c r="A34" s="1">
        <v>2</v>
      </c>
      <c r="B34" s="18" t="s">
        <v>19</v>
      </c>
      <c r="C34" s="19" t="s">
        <v>20</v>
      </c>
      <c r="D34" s="20">
        <v>744</v>
      </c>
      <c r="E34" s="43">
        <v>50</v>
      </c>
      <c r="F34" s="35">
        <v>193</v>
      </c>
      <c r="G34" s="6">
        <f>SUM(F34*E34)</f>
        <v>9650</v>
      </c>
      <c r="H34" s="43">
        <v>50</v>
      </c>
      <c r="I34" s="35">
        <v>57</v>
      </c>
      <c r="J34" s="17">
        <f>SUM(I34*H34)</f>
        <v>2850</v>
      </c>
    </row>
    <row r="35" spans="1:10" ht="15.75" x14ac:dyDescent="0.25">
      <c r="A35" s="1">
        <v>3</v>
      </c>
      <c r="B35" s="21" t="s">
        <v>21</v>
      </c>
      <c r="C35" s="30" t="s">
        <v>54</v>
      </c>
      <c r="D35" s="22">
        <v>737</v>
      </c>
      <c r="E35" s="39">
        <v>25</v>
      </c>
      <c r="F35" s="35">
        <v>41</v>
      </c>
      <c r="G35" s="6">
        <f>SUM(F35*E35)</f>
        <v>1025</v>
      </c>
      <c r="H35" s="39">
        <v>100</v>
      </c>
      <c r="I35" s="35">
        <v>20</v>
      </c>
      <c r="J35" s="6">
        <f>SUM(I35*H35)</f>
        <v>2000</v>
      </c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31:G31"/>
    <mergeCell ref="H31:J31"/>
    <mergeCell ref="B2:K2"/>
    <mergeCell ref="F5:G5"/>
    <mergeCell ref="H5:I5"/>
    <mergeCell ref="J5:J6"/>
    <mergeCell ref="K5:K6"/>
    <mergeCell ref="K7:K28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59"/>
  <sheetViews>
    <sheetView topLeftCell="A10" workbookViewId="0">
      <selection activeCell="M39" sqref="M3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84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06"/>
      <c r="C3" s="106"/>
      <c r="D3" s="106"/>
      <c r="E3" s="106"/>
      <c r="F3" s="106"/>
      <c r="G3" s="106"/>
      <c r="H3" s="106"/>
      <c r="I3" s="106"/>
      <c r="J3" s="10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1868</v>
      </c>
      <c r="G7" s="47">
        <v>186800</v>
      </c>
      <c r="H7" s="46">
        <v>2955</v>
      </c>
      <c r="I7" s="47">
        <v>295500</v>
      </c>
      <c r="J7" s="48">
        <f t="shared" ref="J7:J23" si="0">SUM(G7+I7)</f>
        <v>482300</v>
      </c>
      <c r="K7" s="318">
        <f>SUM(J7:J28)/20</f>
        <v>466575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9</v>
      </c>
      <c r="G8" s="47">
        <v>900</v>
      </c>
      <c r="H8" s="46">
        <v>26</v>
      </c>
      <c r="I8" s="47">
        <v>2600</v>
      </c>
      <c r="J8" s="48">
        <f t="shared" si="0"/>
        <v>3500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241</v>
      </c>
      <c r="G9" s="47">
        <v>24100</v>
      </c>
      <c r="H9" s="46">
        <v>1384</v>
      </c>
      <c r="I9" s="47">
        <v>138400</v>
      </c>
      <c r="J9" s="48">
        <f t="shared" si="0"/>
        <v>162500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12</v>
      </c>
      <c r="G10" s="50">
        <v>1200</v>
      </c>
      <c r="H10" s="49">
        <v>23</v>
      </c>
      <c r="I10" s="50">
        <v>2300</v>
      </c>
      <c r="J10" s="48">
        <f t="shared" si="0"/>
        <v>3500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2800</v>
      </c>
      <c r="G11" s="42">
        <v>560000</v>
      </c>
      <c r="H11" s="41">
        <v>35260</v>
      </c>
      <c r="I11" s="42">
        <v>7052000</v>
      </c>
      <c r="J11" s="48">
        <f t="shared" si="0"/>
        <v>7612000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155</v>
      </c>
      <c r="G12" s="42">
        <v>15500</v>
      </c>
      <c r="H12" s="41">
        <v>417</v>
      </c>
      <c r="I12" s="42">
        <v>41700</v>
      </c>
      <c r="J12" s="48">
        <f t="shared" si="0"/>
        <v>57200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54</v>
      </c>
      <c r="G13" s="58">
        <v>5400</v>
      </c>
      <c r="H13" s="57">
        <v>118</v>
      </c>
      <c r="I13" s="58">
        <v>11800</v>
      </c>
      <c r="J13" s="43">
        <f t="shared" si="0"/>
        <v>17200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244</v>
      </c>
      <c r="G14" s="42">
        <v>24400</v>
      </c>
      <c r="H14" s="41">
        <v>896</v>
      </c>
      <c r="I14" s="42">
        <v>89600</v>
      </c>
      <c r="J14" s="43">
        <f t="shared" si="0"/>
        <v>114000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16</v>
      </c>
      <c r="G15" s="42">
        <v>1600</v>
      </c>
      <c r="H15" s="41">
        <v>96</v>
      </c>
      <c r="I15" s="42">
        <v>9600</v>
      </c>
      <c r="J15" s="43">
        <f t="shared" si="0"/>
        <v>11200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23</v>
      </c>
      <c r="G16" s="42">
        <v>2300</v>
      </c>
      <c r="H16" s="41">
        <v>58</v>
      </c>
      <c r="I16" s="42">
        <v>5800</v>
      </c>
      <c r="J16" s="43">
        <f t="shared" si="0"/>
        <v>8100</v>
      </c>
      <c r="K16" s="319"/>
    </row>
    <row r="17" spans="1:13" ht="24" customHeight="1" x14ac:dyDescent="0.25">
      <c r="A17" s="5">
        <v>11</v>
      </c>
      <c r="B17" s="33" t="s">
        <v>36</v>
      </c>
      <c r="C17" s="68" t="s">
        <v>37</v>
      </c>
      <c r="D17" s="45">
        <v>5066</v>
      </c>
      <c r="E17" s="27">
        <v>100</v>
      </c>
      <c r="F17" s="41">
        <v>2</v>
      </c>
      <c r="G17" s="42">
        <v>200</v>
      </c>
      <c r="H17" s="41">
        <v>7</v>
      </c>
      <c r="I17" s="42">
        <v>700</v>
      </c>
      <c r="J17" s="43">
        <f t="shared" si="0"/>
        <v>900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250</v>
      </c>
      <c r="G18" s="94">
        <v>25000</v>
      </c>
      <c r="H18" s="93">
        <v>4300</v>
      </c>
      <c r="I18" s="94">
        <v>430000</v>
      </c>
      <c r="J18" s="43">
        <f t="shared" ref="J18:J19" si="1">SUM(G18+I18)</f>
        <v>455000</v>
      </c>
      <c r="K18" s="319"/>
    </row>
    <row r="19" spans="1:13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51</v>
      </c>
      <c r="G19" s="94">
        <v>10200</v>
      </c>
      <c r="H19" s="93">
        <v>1576</v>
      </c>
      <c r="I19" s="94">
        <v>315200</v>
      </c>
      <c r="J19" s="43">
        <f t="shared" si="1"/>
        <v>325400</v>
      </c>
      <c r="K19" s="319"/>
    </row>
    <row r="20" spans="1:13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1</v>
      </c>
      <c r="G20" s="94">
        <v>500</v>
      </c>
      <c r="H20" s="93">
        <v>67</v>
      </c>
      <c r="I20" s="94">
        <v>33500</v>
      </c>
      <c r="J20" s="43">
        <f>SUM(G20+I20)</f>
        <v>34000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4</v>
      </c>
      <c r="G21" s="94">
        <v>400</v>
      </c>
      <c r="H21" s="93">
        <v>27</v>
      </c>
      <c r="I21" s="94">
        <v>2700</v>
      </c>
      <c r="J21" s="43">
        <f t="shared" si="0"/>
        <v>3100</v>
      </c>
      <c r="K21" s="319"/>
    </row>
    <row r="22" spans="1:13" ht="30" customHeight="1" x14ac:dyDescent="0.25">
      <c r="A22" s="5">
        <v>14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26</v>
      </c>
      <c r="G22" s="42">
        <v>2600</v>
      </c>
      <c r="H22" s="41">
        <v>34</v>
      </c>
      <c r="I22" s="42">
        <v>3400</v>
      </c>
      <c r="J22" s="43">
        <f t="shared" si="0"/>
        <v>6000</v>
      </c>
      <c r="K22" s="319"/>
    </row>
    <row r="23" spans="1:13" ht="30.75" customHeight="1" x14ac:dyDescent="0.25">
      <c r="A23" s="5">
        <v>15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2</v>
      </c>
      <c r="G23" s="74">
        <v>400</v>
      </c>
      <c r="H23" s="73">
        <v>0</v>
      </c>
      <c r="I23" s="74">
        <v>0</v>
      </c>
      <c r="J23" s="107">
        <f t="shared" si="0"/>
        <v>400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4</v>
      </c>
      <c r="G24" s="42">
        <v>400</v>
      </c>
      <c r="H24" s="41">
        <v>52</v>
      </c>
      <c r="I24" s="42">
        <v>5200</v>
      </c>
      <c r="J24" s="43">
        <f>SUM(G24,I24)</f>
        <v>5600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17</v>
      </c>
      <c r="G25" s="42">
        <v>1700</v>
      </c>
      <c r="H25" s="41">
        <v>73</v>
      </c>
      <c r="I25" s="42">
        <v>7300</v>
      </c>
      <c r="J25" s="43">
        <f>SUM(G25,I25)</f>
        <v>9000</v>
      </c>
      <c r="K25" s="319"/>
    </row>
    <row r="26" spans="1:13" ht="30.75" customHeight="1" x14ac:dyDescent="0.25">
      <c r="A26" s="75">
        <v>18</v>
      </c>
      <c r="B26" s="54" t="s">
        <v>75</v>
      </c>
      <c r="C26" s="68" t="s">
        <v>81</v>
      </c>
      <c r="D26" s="45">
        <v>6187</v>
      </c>
      <c r="E26" s="67">
        <v>100</v>
      </c>
      <c r="F26" s="41">
        <v>0</v>
      </c>
      <c r="G26" s="42">
        <v>0</v>
      </c>
      <c r="H26" s="41">
        <v>0</v>
      </c>
      <c r="I26" s="42">
        <v>0</v>
      </c>
      <c r="J26" s="43">
        <f t="shared" ref="J26:J28" si="2">SUM(G26,I26)</f>
        <v>0</v>
      </c>
      <c r="K26" s="319"/>
    </row>
    <row r="27" spans="1:13" ht="30.75" customHeight="1" x14ac:dyDescent="0.25">
      <c r="A27" s="75">
        <v>19</v>
      </c>
      <c r="B27" s="54" t="s">
        <v>80</v>
      </c>
      <c r="C27" s="68" t="s">
        <v>85</v>
      </c>
      <c r="D27" s="45">
        <v>2002</v>
      </c>
      <c r="E27" s="67">
        <v>100</v>
      </c>
      <c r="F27" s="41">
        <v>48</v>
      </c>
      <c r="G27" s="42">
        <v>4800</v>
      </c>
      <c r="H27" s="41">
        <v>157</v>
      </c>
      <c r="I27" s="42">
        <v>15700</v>
      </c>
      <c r="J27" s="43">
        <f t="shared" si="2"/>
        <v>20500</v>
      </c>
      <c r="K27" s="319"/>
    </row>
    <row r="28" spans="1:13" ht="30.75" customHeight="1" x14ac:dyDescent="0.25">
      <c r="A28" s="75">
        <v>20</v>
      </c>
      <c r="B28" s="54" t="s">
        <v>77</v>
      </c>
      <c r="C28" s="68" t="s">
        <v>78</v>
      </c>
      <c r="D28" s="45">
        <v>6179</v>
      </c>
      <c r="E28" s="67">
        <v>100</v>
      </c>
      <c r="F28" s="104">
        <v>0</v>
      </c>
      <c r="G28" s="105">
        <v>0</v>
      </c>
      <c r="H28" s="104">
        <v>1</v>
      </c>
      <c r="I28" s="105">
        <v>100</v>
      </c>
      <c r="J28" s="43">
        <f t="shared" si="2"/>
        <v>100</v>
      </c>
      <c r="K28" s="319"/>
    </row>
    <row r="29" spans="1:13" x14ac:dyDescent="0.25">
      <c r="A29" s="84"/>
      <c r="E29" s="7"/>
      <c r="F29" s="103"/>
      <c r="G29" s="9"/>
      <c r="H29" s="8"/>
      <c r="I29" s="9"/>
      <c r="J29" s="34"/>
      <c r="K29" s="86"/>
    </row>
    <row r="30" spans="1:13" x14ac:dyDescent="0.25">
      <c r="E30" s="7"/>
      <c r="F30" s="8"/>
      <c r="G30" s="9"/>
      <c r="H30" s="8"/>
      <c r="I30" s="9"/>
    </row>
    <row r="31" spans="1:13" x14ac:dyDescent="0.25">
      <c r="B31" s="3" t="s">
        <v>12</v>
      </c>
      <c r="E31" s="311" t="s">
        <v>1</v>
      </c>
      <c r="F31" s="312"/>
      <c r="G31" s="313"/>
      <c r="H31" s="311" t="s">
        <v>2</v>
      </c>
      <c r="I31" s="312"/>
      <c r="J31" s="313"/>
    </row>
    <row r="32" spans="1:13" ht="63.75" x14ac:dyDescent="0.25">
      <c r="B32" s="10" t="s">
        <v>3</v>
      </c>
      <c r="C32" s="11" t="s">
        <v>13</v>
      </c>
      <c r="D32" s="10" t="s">
        <v>5</v>
      </c>
      <c r="E32" s="12" t="s">
        <v>14</v>
      </c>
      <c r="F32" s="11" t="s">
        <v>15</v>
      </c>
      <c r="G32" s="10" t="s">
        <v>8</v>
      </c>
      <c r="H32" s="13" t="s">
        <v>16</v>
      </c>
      <c r="I32" s="11" t="s">
        <v>15</v>
      </c>
      <c r="J32" s="14" t="s">
        <v>8</v>
      </c>
    </row>
    <row r="33" spans="1:10" ht="15.75" x14ac:dyDescent="0.25">
      <c r="A33" s="1">
        <v>1</v>
      </c>
      <c r="B33" s="15" t="s">
        <v>17</v>
      </c>
      <c r="C33" s="38" t="s">
        <v>18</v>
      </c>
      <c r="D33" s="16">
        <v>727</v>
      </c>
      <c r="E33" s="39">
        <v>25</v>
      </c>
      <c r="F33" s="36">
        <v>38</v>
      </c>
      <c r="G33" s="6">
        <f>SUM(F33*E33)</f>
        <v>950</v>
      </c>
      <c r="H33" s="39">
        <v>100</v>
      </c>
      <c r="I33" s="28">
        <v>14</v>
      </c>
      <c r="J33" s="17">
        <f>SUM(I33*H33)</f>
        <v>1400</v>
      </c>
    </row>
    <row r="34" spans="1:10" ht="15.75" x14ac:dyDescent="0.25">
      <c r="A34" s="1">
        <v>2</v>
      </c>
      <c r="B34" s="18" t="s">
        <v>19</v>
      </c>
      <c r="C34" s="19" t="s">
        <v>20</v>
      </c>
      <c r="D34" s="20">
        <v>744</v>
      </c>
      <c r="E34" s="43">
        <v>50</v>
      </c>
      <c r="F34" s="35">
        <v>224</v>
      </c>
      <c r="G34" s="6">
        <f>SUM(F34*E34)</f>
        <v>11200</v>
      </c>
      <c r="H34" s="43">
        <v>50</v>
      </c>
      <c r="I34" s="35">
        <v>31</v>
      </c>
      <c r="J34" s="17">
        <f>SUM(I34*H34)</f>
        <v>1550</v>
      </c>
    </row>
    <row r="35" spans="1:10" ht="15.75" x14ac:dyDescent="0.25">
      <c r="A35" s="1">
        <v>3</v>
      </c>
      <c r="B35" s="21" t="s">
        <v>21</v>
      </c>
      <c r="C35" s="30" t="s">
        <v>54</v>
      </c>
      <c r="D35" s="22">
        <v>737</v>
      </c>
      <c r="E35" s="39">
        <v>25</v>
      </c>
      <c r="F35" s="35">
        <v>53</v>
      </c>
      <c r="G35" s="6">
        <f>SUM(F35*E35)</f>
        <v>1325</v>
      </c>
      <c r="H35" s="39">
        <v>100</v>
      </c>
      <c r="I35" s="35">
        <v>34</v>
      </c>
      <c r="J35" s="6">
        <f>SUM(I35*H35)</f>
        <v>3400</v>
      </c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31:G31"/>
    <mergeCell ref="H31:J31"/>
    <mergeCell ref="B2:K2"/>
    <mergeCell ref="F5:G5"/>
    <mergeCell ref="H5:I5"/>
    <mergeCell ref="J5:J6"/>
    <mergeCell ref="K5:K6"/>
    <mergeCell ref="K7:K28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60"/>
  <sheetViews>
    <sheetView topLeftCell="A13" workbookViewId="0">
      <selection activeCell="R7" sqref="R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87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12"/>
      <c r="C3" s="112"/>
      <c r="D3" s="112"/>
      <c r="E3" s="112"/>
      <c r="F3" s="112"/>
      <c r="G3" s="112"/>
      <c r="H3" s="112"/>
      <c r="I3" s="112"/>
      <c r="J3" s="112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2091</v>
      </c>
      <c r="G7" s="47">
        <v>209100</v>
      </c>
      <c r="H7" s="46">
        <v>3403</v>
      </c>
      <c r="I7" s="47">
        <v>340300</v>
      </c>
      <c r="J7" s="48">
        <f t="shared" ref="J7:J23" si="0">SUM(G7+I7)</f>
        <v>549400</v>
      </c>
      <c r="K7" s="318">
        <f>SUM(J7:J29)/21</f>
        <v>1818580.9523809524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10</v>
      </c>
      <c r="G8" s="47">
        <v>1000</v>
      </c>
      <c r="H8" s="46">
        <v>14</v>
      </c>
      <c r="I8" s="47">
        <v>1400</v>
      </c>
      <c r="J8" s="48">
        <f t="shared" si="0"/>
        <v>2400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254</v>
      </c>
      <c r="G9" s="47">
        <v>25400</v>
      </c>
      <c r="H9" s="46">
        <v>1511</v>
      </c>
      <c r="I9" s="47">
        <v>151100</v>
      </c>
      <c r="J9" s="48">
        <f t="shared" si="0"/>
        <v>176500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6</v>
      </c>
      <c r="G10" s="50">
        <v>600</v>
      </c>
      <c r="H10" s="49">
        <v>22</v>
      </c>
      <c r="I10" s="50">
        <v>2200</v>
      </c>
      <c r="J10" s="48">
        <f t="shared" si="0"/>
        <v>2800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2134</v>
      </c>
      <c r="G11" s="42">
        <v>426800</v>
      </c>
      <c r="H11" s="41">
        <v>33575</v>
      </c>
      <c r="I11" s="42">
        <v>6715000</v>
      </c>
      <c r="J11" s="48">
        <f t="shared" si="0"/>
        <v>7141800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31532</v>
      </c>
      <c r="G12" s="42">
        <v>3153200</v>
      </c>
      <c r="H12" s="41">
        <v>261174</v>
      </c>
      <c r="I12" s="42">
        <v>26117400</v>
      </c>
      <c r="J12" s="48">
        <f t="shared" si="0"/>
        <v>29270600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31</v>
      </c>
      <c r="G13" s="58">
        <v>3100</v>
      </c>
      <c r="H13" s="57">
        <v>135</v>
      </c>
      <c r="I13" s="58">
        <v>13500</v>
      </c>
      <c r="J13" s="43">
        <f t="shared" si="0"/>
        <v>16600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228</v>
      </c>
      <c r="G14" s="42">
        <v>22800</v>
      </c>
      <c r="H14" s="41">
        <v>929</v>
      </c>
      <c r="I14" s="42">
        <v>92900</v>
      </c>
      <c r="J14" s="43">
        <f t="shared" si="0"/>
        <v>115700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8</v>
      </c>
      <c r="G15" s="42">
        <v>800</v>
      </c>
      <c r="H15" s="41">
        <v>37</v>
      </c>
      <c r="I15" s="42">
        <v>3700</v>
      </c>
      <c r="J15" s="43">
        <f t="shared" si="0"/>
        <v>4500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9</v>
      </c>
      <c r="G16" s="42">
        <v>900</v>
      </c>
      <c r="H16" s="41">
        <v>51</v>
      </c>
      <c r="I16" s="42">
        <v>5100</v>
      </c>
      <c r="J16" s="43">
        <f t="shared" si="0"/>
        <v>6000</v>
      </c>
      <c r="K16" s="319"/>
    </row>
    <row r="17" spans="1:13" ht="24" customHeight="1" x14ac:dyDescent="0.25">
      <c r="A17" s="5">
        <v>11</v>
      </c>
      <c r="B17" s="33" t="s">
        <v>36</v>
      </c>
      <c r="C17" s="68" t="s">
        <v>37</v>
      </c>
      <c r="D17" s="45">
        <v>5066</v>
      </c>
      <c r="E17" s="27">
        <v>100</v>
      </c>
      <c r="F17" s="41">
        <v>1</v>
      </c>
      <c r="G17" s="42">
        <v>100</v>
      </c>
      <c r="H17" s="41">
        <v>9</v>
      </c>
      <c r="I17" s="42">
        <v>900</v>
      </c>
      <c r="J17" s="43">
        <f t="shared" si="0"/>
        <v>1000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273</v>
      </c>
      <c r="G18" s="94">
        <v>27300</v>
      </c>
      <c r="H18" s="93">
        <v>4513</v>
      </c>
      <c r="I18" s="94">
        <v>451300</v>
      </c>
      <c r="J18" s="43">
        <f t="shared" ref="J18:J19" si="1">SUM(G18+I18)</f>
        <v>478600</v>
      </c>
      <c r="K18" s="319"/>
    </row>
    <row r="19" spans="1:13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59</v>
      </c>
      <c r="G19" s="94">
        <v>11800</v>
      </c>
      <c r="H19" s="93">
        <v>1663</v>
      </c>
      <c r="I19" s="94">
        <v>332600</v>
      </c>
      <c r="J19" s="43">
        <f t="shared" si="1"/>
        <v>344400</v>
      </c>
      <c r="K19" s="319"/>
    </row>
    <row r="20" spans="1:13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0</v>
      </c>
      <c r="G20" s="94">
        <v>0</v>
      </c>
      <c r="H20" s="93">
        <v>85</v>
      </c>
      <c r="I20" s="94">
        <v>42500</v>
      </c>
      <c r="J20" s="43">
        <f>SUM(G20+I20)</f>
        <v>42500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3</v>
      </c>
      <c r="G21" s="94">
        <v>300</v>
      </c>
      <c r="H21" s="93">
        <v>31</v>
      </c>
      <c r="I21" s="94">
        <v>3100</v>
      </c>
      <c r="J21" s="43">
        <f t="shared" si="0"/>
        <v>3400</v>
      </c>
      <c r="K21" s="319"/>
    </row>
    <row r="22" spans="1:13" ht="30" customHeight="1" x14ac:dyDescent="0.25">
      <c r="A22" s="5">
        <v>14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18</v>
      </c>
      <c r="G22" s="42">
        <v>1800</v>
      </c>
      <c r="H22" s="41">
        <v>34</v>
      </c>
      <c r="I22" s="42">
        <v>3400</v>
      </c>
      <c r="J22" s="43">
        <f t="shared" si="0"/>
        <v>5200</v>
      </c>
      <c r="K22" s="319"/>
    </row>
    <row r="23" spans="1:13" ht="30.75" customHeight="1" x14ac:dyDescent="0.25">
      <c r="A23" s="5">
        <v>15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9</v>
      </c>
      <c r="G23" s="74">
        <v>1800</v>
      </c>
      <c r="H23" s="73">
        <v>46</v>
      </c>
      <c r="I23" s="74">
        <v>9200</v>
      </c>
      <c r="J23" s="113">
        <f t="shared" si="0"/>
        <v>11000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5</v>
      </c>
      <c r="G24" s="42">
        <v>500</v>
      </c>
      <c r="H24" s="41">
        <v>24</v>
      </c>
      <c r="I24" s="42">
        <v>2400</v>
      </c>
      <c r="J24" s="43">
        <f>SUM(G24,I24)</f>
        <v>2900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13</v>
      </c>
      <c r="G25" s="42">
        <v>1300</v>
      </c>
      <c r="H25" s="41">
        <v>87</v>
      </c>
      <c r="I25" s="42">
        <v>8700</v>
      </c>
      <c r="J25" s="43">
        <f>SUM(G25,I25)</f>
        <v>10000</v>
      </c>
      <c r="K25" s="319"/>
    </row>
    <row r="26" spans="1:13" ht="30.75" customHeight="1" x14ac:dyDescent="0.25">
      <c r="A26" s="75">
        <v>18</v>
      </c>
      <c r="B26" s="54" t="s">
        <v>75</v>
      </c>
      <c r="C26" s="68" t="s">
        <v>81</v>
      </c>
      <c r="D26" s="45">
        <v>6187</v>
      </c>
      <c r="E26" s="67">
        <v>100</v>
      </c>
      <c r="F26" s="41">
        <v>0</v>
      </c>
      <c r="G26" s="42">
        <v>0</v>
      </c>
      <c r="H26" s="41">
        <v>0</v>
      </c>
      <c r="I26" s="42">
        <v>0</v>
      </c>
      <c r="J26" s="43">
        <f t="shared" ref="J26:J29" si="2">SUM(G26,I26)</f>
        <v>0</v>
      </c>
      <c r="K26" s="319"/>
    </row>
    <row r="27" spans="1:13" ht="30.75" customHeight="1" x14ac:dyDescent="0.25">
      <c r="A27" s="75">
        <v>19</v>
      </c>
      <c r="B27" s="54" t="s">
        <v>80</v>
      </c>
      <c r="C27" s="68" t="s">
        <v>85</v>
      </c>
      <c r="D27" s="45">
        <v>2002</v>
      </c>
      <c r="E27" s="67">
        <v>100</v>
      </c>
      <c r="F27" s="41">
        <v>1</v>
      </c>
      <c r="G27" s="42">
        <v>100</v>
      </c>
      <c r="H27" s="41">
        <v>22</v>
      </c>
      <c r="I27" s="42">
        <v>2200</v>
      </c>
      <c r="J27" s="43">
        <f t="shared" si="2"/>
        <v>2300</v>
      </c>
      <c r="K27" s="319"/>
    </row>
    <row r="28" spans="1:13" ht="30.75" customHeight="1" x14ac:dyDescent="0.25">
      <c r="A28" s="108">
        <v>20</v>
      </c>
      <c r="B28" s="69" t="s">
        <v>77</v>
      </c>
      <c r="C28" s="70" t="s">
        <v>78</v>
      </c>
      <c r="D28" s="71">
        <v>6179</v>
      </c>
      <c r="E28" s="72">
        <v>100</v>
      </c>
      <c r="F28" s="109">
        <v>0</v>
      </c>
      <c r="G28" s="110">
        <v>0</v>
      </c>
      <c r="H28" s="109">
        <v>3</v>
      </c>
      <c r="I28" s="110">
        <v>300</v>
      </c>
      <c r="J28" s="113">
        <f t="shared" si="2"/>
        <v>300</v>
      </c>
      <c r="K28" s="319"/>
    </row>
    <row r="29" spans="1:13" ht="30.75" customHeight="1" x14ac:dyDescent="0.25">
      <c r="A29" s="75">
        <v>21</v>
      </c>
      <c r="B29" s="54" t="s">
        <v>88</v>
      </c>
      <c r="C29" s="68" t="s">
        <v>63</v>
      </c>
      <c r="D29" s="45">
        <v>4540</v>
      </c>
      <c r="E29" s="67">
        <v>100</v>
      </c>
      <c r="F29" s="104">
        <v>2</v>
      </c>
      <c r="G29" s="105">
        <v>200</v>
      </c>
      <c r="H29" s="104">
        <v>21</v>
      </c>
      <c r="I29" s="105">
        <v>2100</v>
      </c>
      <c r="J29" s="43">
        <f t="shared" si="2"/>
        <v>2300</v>
      </c>
      <c r="K29" s="320"/>
    </row>
    <row r="30" spans="1:13" x14ac:dyDescent="0.25">
      <c r="A30" s="111"/>
      <c r="E30" s="7"/>
      <c r="F30" s="103"/>
      <c r="G30" s="9"/>
      <c r="H30" s="8"/>
      <c r="I30" s="9"/>
      <c r="J30" s="34"/>
      <c r="K30" s="87"/>
    </row>
    <row r="31" spans="1:13" x14ac:dyDescent="0.25">
      <c r="E31" s="7"/>
      <c r="F31" s="8"/>
      <c r="G31" s="9"/>
      <c r="H31" s="8"/>
      <c r="I31" s="9"/>
    </row>
    <row r="32" spans="1:13" x14ac:dyDescent="0.25">
      <c r="B32" s="3" t="s">
        <v>12</v>
      </c>
      <c r="E32" s="311" t="s">
        <v>1</v>
      </c>
      <c r="F32" s="312"/>
      <c r="G32" s="313"/>
      <c r="H32" s="311" t="s">
        <v>2</v>
      </c>
      <c r="I32" s="312"/>
      <c r="J32" s="31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15.75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43</v>
      </c>
      <c r="G34" s="6">
        <f>SUM(F34*E34)</f>
        <v>1075</v>
      </c>
      <c r="H34" s="39">
        <v>100</v>
      </c>
      <c r="I34" s="28">
        <v>7</v>
      </c>
      <c r="J34" s="17">
        <f>SUM(I34*H34)</f>
        <v>700</v>
      </c>
    </row>
    <row r="35" spans="1:10" ht="15.75" x14ac:dyDescent="0.25">
      <c r="A35" s="1">
        <v>2</v>
      </c>
      <c r="B35" s="18" t="s">
        <v>19</v>
      </c>
      <c r="C35" s="19" t="s">
        <v>20</v>
      </c>
      <c r="D35" s="20">
        <v>744</v>
      </c>
      <c r="E35" s="43">
        <v>50</v>
      </c>
      <c r="F35" s="35">
        <v>207</v>
      </c>
      <c r="G35" s="6">
        <f>SUM(F35*E35)</f>
        <v>10350</v>
      </c>
      <c r="H35" s="43">
        <v>50</v>
      </c>
      <c r="I35" s="35">
        <v>50</v>
      </c>
      <c r="J35" s="17">
        <f>SUM(I35*H35)</f>
        <v>2500</v>
      </c>
    </row>
    <row r="36" spans="1:10" ht="15.75" x14ac:dyDescent="0.25">
      <c r="A36" s="1">
        <v>3</v>
      </c>
      <c r="B36" s="21" t="s">
        <v>21</v>
      </c>
      <c r="C36" s="30" t="s">
        <v>54</v>
      </c>
      <c r="D36" s="22">
        <v>737</v>
      </c>
      <c r="E36" s="39">
        <v>25</v>
      </c>
      <c r="F36" s="35">
        <v>51</v>
      </c>
      <c r="G36" s="6">
        <f>SUM(F36*E36)</f>
        <v>1275</v>
      </c>
      <c r="H36" s="39">
        <v>100</v>
      </c>
      <c r="I36" s="35">
        <v>11</v>
      </c>
      <c r="J36" s="6">
        <f>SUM(I36*H36)</f>
        <v>1100</v>
      </c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  <c r="J38" s="23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 s="87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60"/>
  <sheetViews>
    <sheetView topLeftCell="A16" workbookViewId="0">
      <selection activeCell="Q33" sqref="Q3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89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14"/>
      <c r="C3" s="114"/>
      <c r="D3" s="114"/>
      <c r="E3" s="114"/>
      <c r="F3" s="114"/>
      <c r="G3" s="114"/>
      <c r="H3" s="114"/>
      <c r="I3" s="114"/>
      <c r="J3" s="11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1850</v>
      </c>
      <c r="G7" s="47">
        <v>185000</v>
      </c>
      <c r="H7" s="46">
        <v>3629</v>
      </c>
      <c r="I7" s="47">
        <v>362900</v>
      </c>
      <c r="J7" s="48">
        <f t="shared" ref="J7:J23" si="0">SUM(G7+I7)</f>
        <v>547900</v>
      </c>
      <c r="K7" s="318">
        <f>SUM(J7:J29)/21</f>
        <v>862185.71428571432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13</v>
      </c>
      <c r="G8" s="47">
        <v>1300</v>
      </c>
      <c r="H8" s="46">
        <v>22</v>
      </c>
      <c r="I8" s="47">
        <v>2200</v>
      </c>
      <c r="J8" s="48">
        <f t="shared" si="0"/>
        <v>3500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153</v>
      </c>
      <c r="G9" s="47">
        <v>15300</v>
      </c>
      <c r="H9" s="46">
        <v>827</v>
      </c>
      <c r="I9" s="47">
        <v>82700</v>
      </c>
      <c r="J9" s="48">
        <f t="shared" si="0"/>
        <v>98000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39</v>
      </c>
      <c r="G10" s="50">
        <v>3900</v>
      </c>
      <c r="H10" s="49">
        <v>364</v>
      </c>
      <c r="I10" s="50">
        <v>36400</v>
      </c>
      <c r="J10" s="48">
        <f t="shared" si="0"/>
        <v>40300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3616</v>
      </c>
      <c r="G11" s="42">
        <v>723200</v>
      </c>
      <c r="H11" s="41">
        <v>73495</v>
      </c>
      <c r="I11" s="42">
        <v>14699000</v>
      </c>
      <c r="J11" s="48">
        <f t="shared" si="0"/>
        <v>15422200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995</v>
      </c>
      <c r="G12" s="42">
        <v>99500</v>
      </c>
      <c r="H12" s="41">
        <v>5834</v>
      </c>
      <c r="I12" s="42">
        <v>583400</v>
      </c>
      <c r="J12" s="48">
        <f t="shared" si="0"/>
        <v>682900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26</v>
      </c>
      <c r="G13" s="58">
        <v>2600</v>
      </c>
      <c r="H13" s="57">
        <v>70</v>
      </c>
      <c r="I13" s="58">
        <v>7000</v>
      </c>
      <c r="J13" s="43">
        <f t="shared" si="0"/>
        <v>9600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246</v>
      </c>
      <c r="G14" s="42">
        <v>24600</v>
      </c>
      <c r="H14" s="41">
        <v>1439</v>
      </c>
      <c r="I14" s="42">
        <v>143900</v>
      </c>
      <c r="J14" s="43">
        <f t="shared" si="0"/>
        <v>168500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5</v>
      </c>
      <c r="G15" s="42">
        <v>500</v>
      </c>
      <c r="H15" s="41">
        <v>18</v>
      </c>
      <c r="I15" s="42">
        <v>1800</v>
      </c>
      <c r="J15" s="43">
        <f t="shared" si="0"/>
        <v>2300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230</v>
      </c>
      <c r="G16" s="42">
        <v>23000</v>
      </c>
      <c r="H16" s="41">
        <v>1388</v>
      </c>
      <c r="I16" s="42">
        <v>138800</v>
      </c>
      <c r="J16" s="43">
        <f t="shared" si="0"/>
        <v>161800</v>
      </c>
      <c r="K16" s="319"/>
    </row>
    <row r="17" spans="1:13" ht="24" customHeight="1" x14ac:dyDescent="0.25">
      <c r="A17" s="5">
        <v>11</v>
      </c>
      <c r="B17" s="33" t="s">
        <v>36</v>
      </c>
      <c r="C17" s="68" t="s">
        <v>37</v>
      </c>
      <c r="D17" s="45">
        <v>5066</v>
      </c>
      <c r="E17" s="27">
        <v>100</v>
      </c>
      <c r="F17" s="41">
        <v>6</v>
      </c>
      <c r="G17" s="42">
        <v>600</v>
      </c>
      <c r="H17" s="41">
        <v>11</v>
      </c>
      <c r="I17" s="42">
        <v>1100</v>
      </c>
      <c r="J17" s="43">
        <f t="shared" si="0"/>
        <v>1700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53</v>
      </c>
      <c r="D18" s="45">
        <v>9656</v>
      </c>
      <c r="E18" s="67">
        <v>100</v>
      </c>
      <c r="F18" s="93">
        <v>28</v>
      </c>
      <c r="G18" s="94">
        <v>28000</v>
      </c>
      <c r="H18" s="93">
        <v>4723</v>
      </c>
      <c r="I18" s="94">
        <v>472300</v>
      </c>
      <c r="J18" s="43">
        <f t="shared" ref="J18:J19" si="1">SUM(G18+I18)</f>
        <v>500300</v>
      </c>
      <c r="K18" s="319"/>
    </row>
    <row r="19" spans="1:13" ht="24" customHeight="1" x14ac:dyDescent="0.25">
      <c r="A19" s="5"/>
      <c r="B19" s="54" t="s">
        <v>38</v>
      </c>
      <c r="C19" s="29" t="s">
        <v>53</v>
      </c>
      <c r="D19" s="45">
        <v>9656</v>
      </c>
      <c r="E19" s="67">
        <v>200</v>
      </c>
      <c r="F19" s="93">
        <v>52</v>
      </c>
      <c r="G19" s="94">
        <v>10400</v>
      </c>
      <c r="H19" s="93">
        <v>1739</v>
      </c>
      <c r="I19" s="94">
        <v>347800</v>
      </c>
      <c r="J19" s="43">
        <f t="shared" si="1"/>
        <v>358200</v>
      </c>
      <c r="K19" s="319"/>
    </row>
    <row r="20" spans="1:13" ht="24" customHeight="1" x14ac:dyDescent="0.25">
      <c r="A20" s="5"/>
      <c r="B20" s="54" t="s">
        <v>38</v>
      </c>
      <c r="C20" s="29" t="s">
        <v>53</v>
      </c>
      <c r="D20" s="45">
        <v>9656</v>
      </c>
      <c r="E20" s="67">
        <v>500</v>
      </c>
      <c r="F20" s="93">
        <v>1</v>
      </c>
      <c r="G20" s="94">
        <v>500</v>
      </c>
      <c r="H20" s="93">
        <v>102</v>
      </c>
      <c r="I20" s="94">
        <v>51000</v>
      </c>
      <c r="J20" s="43">
        <f>SUM(G20+I20)</f>
        <v>51500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0</v>
      </c>
      <c r="G21" s="94">
        <v>0</v>
      </c>
      <c r="H21" s="93">
        <v>16</v>
      </c>
      <c r="I21" s="94">
        <v>1600</v>
      </c>
      <c r="J21" s="43">
        <f t="shared" si="0"/>
        <v>1600</v>
      </c>
      <c r="K21" s="319"/>
    </row>
    <row r="22" spans="1:13" ht="30" customHeight="1" x14ac:dyDescent="0.25">
      <c r="A22" s="5">
        <v>14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24</v>
      </c>
      <c r="G22" s="42">
        <v>2400</v>
      </c>
      <c r="H22" s="41">
        <v>85</v>
      </c>
      <c r="I22" s="42">
        <v>8500</v>
      </c>
      <c r="J22" s="43">
        <f t="shared" si="0"/>
        <v>10900</v>
      </c>
      <c r="K22" s="319"/>
    </row>
    <row r="23" spans="1:13" ht="30.75" customHeight="1" x14ac:dyDescent="0.25">
      <c r="A23" s="5">
        <v>15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21</v>
      </c>
      <c r="G23" s="74">
        <v>4200</v>
      </c>
      <c r="H23" s="73">
        <v>86</v>
      </c>
      <c r="I23" s="74">
        <v>17200</v>
      </c>
      <c r="J23" s="115">
        <f t="shared" si="0"/>
        <v>21400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72</v>
      </c>
      <c r="D24" s="45">
        <v>3466</v>
      </c>
      <c r="E24" s="67">
        <v>100</v>
      </c>
      <c r="F24" s="41">
        <v>1</v>
      </c>
      <c r="G24" s="42">
        <v>100</v>
      </c>
      <c r="H24" s="41">
        <v>4</v>
      </c>
      <c r="I24" s="42">
        <v>400</v>
      </c>
      <c r="J24" s="43">
        <f>SUM(G24,I24)</f>
        <v>500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12</v>
      </c>
      <c r="G25" s="42">
        <v>1200</v>
      </c>
      <c r="H25" s="41">
        <v>50</v>
      </c>
      <c r="I25" s="42">
        <v>5000</v>
      </c>
      <c r="J25" s="43">
        <f>SUM(G25,I25)</f>
        <v>6200</v>
      </c>
      <c r="K25" s="319"/>
    </row>
    <row r="26" spans="1:13" ht="30.75" customHeight="1" x14ac:dyDescent="0.25">
      <c r="A26" s="75">
        <v>18</v>
      </c>
      <c r="B26" s="54" t="s">
        <v>75</v>
      </c>
      <c r="C26" s="68" t="s">
        <v>81</v>
      </c>
      <c r="D26" s="45">
        <v>6187</v>
      </c>
      <c r="E26" s="67">
        <v>100</v>
      </c>
      <c r="F26" s="41">
        <v>0</v>
      </c>
      <c r="G26" s="42">
        <v>0</v>
      </c>
      <c r="H26" s="41">
        <v>0</v>
      </c>
      <c r="I26" s="42">
        <v>0</v>
      </c>
      <c r="J26" s="43">
        <f t="shared" ref="J26:J29" si="2">SUM(G26,I26)</f>
        <v>0</v>
      </c>
      <c r="K26" s="319"/>
    </row>
    <row r="27" spans="1:13" ht="30.75" customHeight="1" x14ac:dyDescent="0.25">
      <c r="A27" s="75">
        <v>19</v>
      </c>
      <c r="B27" s="54" t="s">
        <v>80</v>
      </c>
      <c r="C27" s="68" t="s">
        <v>85</v>
      </c>
      <c r="D27" s="45">
        <v>2002</v>
      </c>
      <c r="E27" s="67">
        <v>100</v>
      </c>
      <c r="F27" s="41">
        <v>1</v>
      </c>
      <c r="G27" s="42">
        <v>100</v>
      </c>
      <c r="H27" s="41">
        <v>11</v>
      </c>
      <c r="I27" s="42">
        <v>1100</v>
      </c>
      <c r="J27" s="43">
        <f t="shared" si="2"/>
        <v>1200</v>
      </c>
      <c r="K27" s="319"/>
    </row>
    <row r="28" spans="1:13" ht="30.75" customHeight="1" x14ac:dyDescent="0.25">
      <c r="A28" s="108">
        <v>20</v>
      </c>
      <c r="B28" s="69" t="s">
        <v>77</v>
      </c>
      <c r="C28" s="70" t="s">
        <v>78</v>
      </c>
      <c r="D28" s="71">
        <v>6179</v>
      </c>
      <c r="E28" s="72">
        <v>100</v>
      </c>
      <c r="F28" s="109">
        <v>0</v>
      </c>
      <c r="G28" s="110">
        <v>0</v>
      </c>
      <c r="H28" s="109">
        <v>0</v>
      </c>
      <c r="I28" s="110">
        <v>0</v>
      </c>
      <c r="J28" s="115">
        <f t="shared" si="2"/>
        <v>0</v>
      </c>
      <c r="K28" s="319"/>
    </row>
    <row r="29" spans="1:13" ht="30.75" customHeight="1" x14ac:dyDescent="0.25">
      <c r="A29" s="75">
        <v>21</v>
      </c>
      <c r="B29" s="54" t="s">
        <v>88</v>
      </c>
      <c r="C29" s="68" t="s">
        <v>63</v>
      </c>
      <c r="D29" s="45">
        <v>4540</v>
      </c>
      <c r="E29" s="67">
        <v>100</v>
      </c>
      <c r="F29" s="104">
        <v>10</v>
      </c>
      <c r="G29" s="105">
        <v>1000</v>
      </c>
      <c r="H29" s="104">
        <v>144</v>
      </c>
      <c r="I29" s="105">
        <v>14400</v>
      </c>
      <c r="J29" s="43">
        <f t="shared" si="2"/>
        <v>15400</v>
      </c>
      <c r="K29" s="320"/>
    </row>
    <row r="30" spans="1:13" x14ac:dyDescent="0.25">
      <c r="A30" s="111"/>
      <c r="E30" s="7"/>
      <c r="F30" s="103"/>
      <c r="G30" s="9"/>
      <c r="H30" s="8"/>
      <c r="I30" s="9"/>
      <c r="J30" s="34"/>
      <c r="K30" s="87"/>
    </row>
    <row r="31" spans="1:13" x14ac:dyDescent="0.25">
      <c r="E31" s="7"/>
      <c r="F31" s="8"/>
      <c r="G31" s="9"/>
      <c r="H31" s="8"/>
      <c r="I31" s="9"/>
    </row>
    <row r="32" spans="1:13" x14ac:dyDescent="0.25">
      <c r="B32" s="3" t="s">
        <v>12</v>
      </c>
      <c r="E32" s="311" t="s">
        <v>1</v>
      </c>
      <c r="F32" s="312"/>
      <c r="G32" s="313"/>
      <c r="H32" s="311" t="s">
        <v>2</v>
      </c>
      <c r="I32" s="312"/>
      <c r="J32" s="31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15.75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42</v>
      </c>
      <c r="G34" s="6">
        <f>SUM(F34*E34)</f>
        <v>1050</v>
      </c>
      <c r="H34" s="39">
        <v>100</v>
      </c>
      <c r="I34" s="28">
        <v>10</v>
      </c>
      <c r="J34" s="17">
        <f>SUM(I34*H34)</f>
        <v>1000</v>
      </c>
    </row>
    <row r="35" spans="1:10" ht="15.75" x14ac:dyDescent="0.25">
      <c r="A35" s="1">
        <v>2</v>
      </c>
      <c r="B35" s="18" t="s">
        <v>19</v>
      </c>
      <c r="C35" s="19" t="s">
        <v>20</v>
      </c>
      <c r="D35" s="20">
        <v>744</v>
      </c>
      <c r="E35" s="43">
        <v>50</v>
      </c>
      <c r="F35" s="35">
        <v>171</v>
      </c>
      <c r="G35" s="6">
        <f>SUM(F35*E35)</f>
        <v>8550</v>
      </c>
      <c r="H35" s="43">
        <v>50</v>
      </c>
      <c r="I35" s="35">
        <v>33</v>
      </c>
      <c r="J35" s="17">
        <f>SUM(I35*H35)</f>
        <v>1650</v>
      </c>
    </row>
    <row r="36" spans="1:10" ht="15.75" x14ac:dyDescent="0.25">
      <c r="A36" s="1">
        <v>3</v>
      </c>
      <c r="B36" s="21" t="s">
        <v>21</v>
      </c>
      <c r="C36" s="30" t="s">
        <v>54</v>
      </c>
      <c r="D36" s="22">
        <v>737</v>
      </c>
      <c r="E36" s="39">
        <v>25</v>
      </c>
      <c r="F36" s="35">
        <v>64</v>
      </c>
      <c r="G36" s="6">
        <f>SUM(F36*E36)</f>
        <v>1600</v>
      </c>
      <c r="H36" s="39">
        <v>100</v>
      </c>
      <c r="I36" s="35">
        <v>18</v>
      </c>
      <c r="J36" s="6">
        <f>SUM(I36*H36)</f>
        <v>1800</v>
      </c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  <c r="J38" s="23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 s="87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58"/>
  <sheetViews>
    <sheetView topLeftCell="A19" workbookViewId="0">
      <selection activeCell="R24" sqref="R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90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18"/>
      <c r="C3" s="118"/>
      <c r="D3" s="118"/>
      <c r="E3" s="118"/>
      <c r="F3" s="118"/>
      <c r="G3" s="118"/>
      <c r="H3" s="118"/>
      <c r="I3" s="118"/>
      <c r="J3" s="11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1986</v>
      </c>
      <c r="G7" s="47">
        <v>198600</v>
      </c>
      <c r="H7" s="46">
        <v>3703</v>
      </c>
      <c r="I7" s="47">
        <v>370300</v>
      </c>
      <c r="J7" s="48">
        <f t="shared" ref="J7:J23" si="0">SUM(G7+I7)</f>
        <v>568900</v>
      </c>
      <c r="K7" s="318">
        <f>SUM(J7:J28)/21</f>
        <v>771995.23809523811</v>
      </c>
    </row>
    <row r="8" spans="1:15" ht="24" customHeight="1" x14ac:dyDescent="0.25">
      <c r="A8" s="5">
        <v>2</v>
      </c>
      <c r="B8" s="32" t="s">
        <v>10</v>
      </c>
      <c r="C8" s="59" t="s">
        <v>44</v>
      </c>
      <c r="D8" s="31">
        <v>2112</v>
      </c>
      <c r="E8" s="27">
        <v>100</v>
      </c>
      <c r="F8" s="46">
        <v>8</v>
      </c>
      <c r="G8" s="47">
        <v>800</v>
      </c>
      <c r="H8" s="46">
        <v>16</v>
      </c>
      <c r="I8" s="47">
        <v>1600</v>
      </c>
      <c r="J8" s="48">
        <f t="shared" si="0"/>
        <v>2400</v>
      </c>
      <c r="K8" s="319"/>
    </row>
    <row r="9" spans="1:15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254</v>
      </c>
      <c r="G9" s="47">
        <v>25400</v>
      </c>
      <c r="H9" s="46">
        <v>1441</v>
      </c>
      <c r="I9" s="47">
        <v>144100</v>
      </c>
      <c r="J9" s="48">
        <f t="shared" si="0"/>
        <v>169500</v>
      </c>
      <c r="K9" s="319"/>
      <c r="O9" s="87"/>
    </row>
    <row r="10" spans="1:15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3</v>
      </c>
      <c r="G10" s="50">
        <v>300</v>
      </c>
      <c r="H10" s="49">
        <v>21</v>
      </c>
      <c r="I10" s="50">
        <v>2100</v>
      </c>
      <c r="J10" s="48">
        <f t="shared" si="0"/>
        <v>2400</v>
      </c>
      <c r="K10" s="319"/>
    </row>
    <row r="11" spans="1:15" ht="31.5" customHeight="1" x14ac:dyDescent="0.25">
      <c r="A11" s="5">
        <v>5</v>
      </c>
      <c r="B11" s="33" t="s">
        <v>42</v>
      </c>
      <c r="C11" s="56" t="s">
        <v>45</v>
      </c>
      <c r="D11" s="45">
        <v>3030</v>
      </c>
      <c r="E11" s="27">
        <v>200</v>
      </c>
      <c r="F11" s="41">
        <v>3573</v>
      </c>
      <c r="G11" s="42">
        <v>714600</v>
      </c>
      <c r="H11" s="41">
        <v>67382</v>
      </c>
      <c r="I11" s="42">
        <v>13476400</v>
      </c>
      <c r="J11" s="48">
        <f t="shared" si="0"/>
        <v>14191000</v>
      </c>
      <c r="K11" s="319"/>
    </row>
    <row r="12" spans="1:15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379</v>
      </c>
      <c r="G12" s="42">
        <v>37900</v>
      </c>
      <c r="H12" s="41">
        <v>1276</v>
      </c>
      <c r="I12" s="42">
        <v>127600</v>
      </c>
      <c r="J12" s="48">
        <f t="shared" si="0"/>
        <v>165500</v>
      </c>
      <c r="K12" s="319"/>
    </row>
    <row r="13" spans="1:15" ht="24" customHeight="1" x14ac:dyDescent="0.25">
      <c r="A13" s="5">
        <v>7</v>
      </c>
      <c r="B13" s="33" t="s">
        <v>29</v>
      </c>
      <c r="C13" s="53" t="s">
        <v>30</v>
      </c>
      <c r="D13" s="45">
        <v>1150</v>
      </c>
      <c r="E13" s="27">
        <v>100</v>
      </c>
      <c r="F13" s="57">
        <v>39</v>
      </c>
      <c r="G13" s="58">
        <v>3900</v>
      </c>
      <c r="H13" s="57">
        <v>127</v>
      </c>
      <c r="I13" s="58">
        <v>12700</v>
      </c>
      <c r="J13" s="43">
        <f t="shared" si="0"/>
        <v>16600</v>
      </c>
      <c r="K13" s="319"/>
    </row>
    <row r="14" spans="1:15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152</v>
      </c>
      <c r="G14" s="42">
        <v>15200</v>
      </c>
      <c r="H14" s="41">
        <v>432</v>
      </c>
      <c r="I14" s="42">
        <v>43200</v>
      </c>
      <c r="J14" s="43">
        <f t="shared" si="0"/>
        <v>58400</v>
      </c>
      <c r="K14" s="319"/>
    </row>
    <row r="15" spans="1:15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4</v>
      </c>
      <c r="G15" s="42">
        <v>400</v>
      </c>
      <c r="H15" s="41">
        <v>8</v>
      </c>
      <c r="I15" s="42">
        <v>800</v>
      </c>
      <c r="J15" s="43">
        <f t="shared" si="0"/>
        <v>1200</v>
      </c>
      <c r="K15" s="319"/>
    </row>
    <row r="16" spans="1:15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28</v>
      </c>
      <c r="G16" s="42">
        <v>2800</v>
      </c>
      <c r="H16" s="41">
        <v>119</v>
      </c>
      <c r="I16" s="42">
        <v>11900</v>
      </c>
      <c r="J16" s="43">
        <f t="shared" si="0"/>
        <v>14700</v>
      </c>
      <c r="K16" s="319"/>
    </row>
    <row r="17" spans="1:13" ht="24" customHeight="1" x14ac:dyDescent="0.25">
      <c r="A17" s="5">
        <v>11</v>
      </c>
      <c r="B17" s="33" t="s">
        <v>36</v>
      </c>
      <c r="C17" s="68" t="s">
        <v>37</v>
      </c>
      <c r="D17" s="45">
        <v>5066</v>
      </c>
      <c r="E17" s="27">
        <v>100</v>
      </c>
      <c r="F17" s="41">
        <v>3</v>
      </c>
      <c r="G17" s="42">
        <v>300</v>
      </c>
      <c r="H17" s="41">
        <v>6</v>
      </c>
      <c r="I17" s="42">
        <v>600</v>
      </c>
      <c r="J17" s="43">
        <f t="shared" si="0"/>
        <v>900</v>
      </c>
      <c r="K17" s="319"/>
      <c r="M17" s="87"/>
    </row>
    <row r="18" spans="1:13" ht="24" customHeight="1" x14ac:dyDescent="0.25">
      <c r="A18" s="5">
        <v>12</v>
      </c>
      <c r="B18" s="54" t="s">
        <v>38</v>
      </c>
      <c r="C18" s="29" t="s">
        <v>92</v>
      </c>
      <c r="D18" s="45">
        <v>9656</v>
      </c>
      <c r="E18" s="67">
        <v>100</v>
      </c>
      <c r="F18" s="93">
        <v>294</v>
      </c>
      <c r="G18" s="94">
        <v>29400</v>
      </c>
      <c r="H18" s="93">
        <v>4879</v>
      </c>
      <c r="I18" s="94">
        <v>487900</v>
      </c>
      <c r="J18" s="43">
        <f t="shared" ref="J18:J19" si="1">SUM(G18+I18)</f>
        <v>517300</v>
      </c>
      <c r="K18" s="319"/>
    </row>
    <row r="19" spans="1:13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200</v>
      </c>
      <c r="F19" s="93">
        <v>55</v>
      </c>
      <c r="G19" s="94">
        <v>11000</v>
      </c>
      <c r="H19" s="93">
        <v>1890</v>
      </c>
      <c r="I19" s="94">
        <v>379800</v>
      </c>
      <c r="J19" s="43">
        <f t="shared" si="1"/>
        <v>390800</v>
      </c>
      <c r="K19" s="319"/>
    </row>
    <row r="20" spans="1:13" ht="24" customHeight="1" x14ac:dyDescent="0.25">
      <c r="A20" s="5"/>
      <c r="B20" s="54" t="s">
        <v>38</v>
      </c>
      <c r="C20" s="29" t="s">
        <v>92</v>
      </c>
      <c r="D20" s="45">
        <v>9656</v>
      </c>
      <c r="E20" s="67">
        <v>500</v>
      </c>
      <c r="F20" s="93">
        <v>5</v>
      </c>
      <c r="G20" s="94">
        <v>2500</v>
      </c>
      <c r="H20" s="93">
        <v>169</v>
      </c>
      <c r="I20" s="94">
        <v>84500</v>
      </c>
      <c r="J20" s="43">
        <f>SUM(G20+I20)</f>
        <v>87000</v>
      </c>
      <c r="K20" s="319"/>
    </row>
    <row r="21" spans="1:13" ht="24" customHeight="1" x14ac:dyDescent="0.25">
      <c r="A21" s="5">
        <v>13</v>
      </c>
      <c r="B21" s="54" t="s">
        <v>39</v>
      </c>
      <c r="C21" s="68" t="s">
        <v>41</v>
      </c>
      <c r="D21" s="45">
        <v>8200</v>
      </c>
      <c r="E21" s="67">
        <v>100</v>
      </c>
      <c r="F21" s="93">
        <v>0</v>
      </c>
      <c r="G21" s="94">
        <v>0</v>
      </c>
      <c r="H21" s="93">
        <v>4</v>
      </c>
      <c r="I21" s="94">
        <v>400</v>
      </c>
      <c r="J21" s="43">
        <f t="shared" si="0"/>
        <v>400</v>
      </c>
      <c r="K21" s="319"/>
    </row>
    <row r="22" spans="1:13" ht="30" customHeight="1" x14ac:dyDescent="0.25">
      <c r="A22" s="5">
        <v>14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50</v>
      </c>
      <c r="G22" s="42">
        <v>5000</v>
      </c>
      <c r="H22" s="41">
        <v>105</v>
      </c>
      <c r="I22" s="42">
        <v>10500</v>
      </c>
      <c r="J22" s="43">
        <f t="shared" si="0"/>
        <v>15500</v>
      </c>
      <c r="K22" s="319"/>
    </row>
    <row r="23" spans="1:13" ht="30.75" customHeight="1" x14ac:dyDescent="0.25">
      <c r="A23" s="5">
        <v>15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0</v>
      </c>
      <c r="G23" s="74">
        <v>0</v>
      </c>
      <c r="H23" s="73">
        <v>2</v>
      </c>
      <c r="I23" s="74">
        <v>400</v>
      </c>
      <c r="J23" s="119">
        <f t="shared" si="0"/>
        <v>400</v>
      </c>
      <c r="K23" s="319"/>
    </row>
    <row r="24" spans="1:13" ht="30.75" customHeight="1" x14ac:dyDescent="0.25">
      <c r="A24" s="75">
        <v>16</v>
      </c>
      <c r="B24" s="54" t="s">
        <v>62</v>
      </c>
      <c r="C24" s="68" t="s">
        <v>93</v>
      </c>
      <c r="D24" s="45">
        <v>3466</v>
      </c>
      <c r="E24" s="67">
        <v>100</v>
      </c>
      <c r="F24" s="41">
        <v>0</v>
      </c>
      <c r="G24" s="42">
        <v>0</v>
      </c>
      <c r="H24" s="41">
        <v>7</v>
      </c>
      <c r="I24" s="42">
        <v>700</v>
      </c>
      <c r="J24" s="43">
        <f>SUM(G24,I24)</f>
        <v>700</v>
      </c>
      <c r="K24" s="319"/>
    </row>
    <row r="25" spans="1:13" ht="30.75" customHeight="1" x14ac:dyDescent="0.25">
      <c r="A25" s="75">
        <v>17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2</v>
      </c>
      <c r="G25" s="42">
        <v>200</v>
      </c>
      <c r="H25" s="41">
        <v>46</v>
      </c>
      <c r="I25" s="42">
        <v>4600</v>
      </c>
      <c r="J25" s="43">
        <f>SUM(G25,I25)</f>
        <v>4800</v>
      </c>
      <c r="K25" s="319"/>
    </row>
    <row r="26" spans="1:13" ht="30.75" customHeight="1" x14ac:dyDescent="0.25">
      <c r="A26" s="75">
        <v>18</v>
      </c>
      <c r="B26" s="54" t="s">
        <v>80</v>
      </c>
      <c r="C26" s="68" t="s">
        <v>85</v>
      </c>
      <c r="D26" s="45">
        <v>2002</v>
      </c>
      <c r="E26" s="67">
        <v>100</v>
      </c>
      <c r="F26" s="41">
        <v>2</v>
      </c>
      <c r="G26" s="42">
        <v>200</v>
      </c>
      <c r="H26" s="41">
        <v>6</v>
      </c>
      <c r="I26" s="42">
        <v>600</v>
      </c>
      <c r="J26" s="43">
        <f t="shared" ref="J26:J28" si="2">SUM(G26,I26)</f>
        <v>800</v>
      </c>
      <c r="K26" s="319"/>
    </row>
    <row r="27" spans="1:13" ht="30.75" customHeight="1" x14ac:dyDescent="0.25">
      <c r="A27" s="108">
        <v>19</v>
      </c>
      <c r="B27" s="69" t="s">
        <v>77</v>
      </c>
      <c r="C27" s="70" t="s">
        <v>78</v>
      </c>
      <c r="D27" s="71">
        <v>6179</v>
      </c>
      <c r="E27" s="72">
        <v>100</v>
      </c>
      <c r="F27" s="109">
        <v>0</v>
      </c>
      <c r="G27" s="110">
        <v>0</v>
      </c>
      <c r="H27" s="109">
        <v>1</v>
      </c>
      <c r="I27" s="110">
        <v>100</v>
      </c>
      <c r="J27" s="119">
        <f t="shared" si="2"/>
        <v>100</v>
      </c>
      <c r="K27" s="319"/>
    </row>
    <row r="28" spans="1:13" ht="30.75" customHeight="1" x14ac:dyDescent="0.25">
      <c r="A28" s="75">
        <v>20</v>
      </c>
      <c r="B28" s="54" t="s">
        <v>88</v>
      </c>
      <c r="C28" s="68" t="s">
        <v>91</v>
      </c>
      <c r="D28" s="45">
        <v>4540</v>
      </c>
      <c r="E28" s="67">
        <v>100</v>
      </c>
      <c r="F28" s="104">
        <v>1</v>
      </c>
      <c r="G28" s="105">
        <v>100</v>
      </c>
      <c r="H28" s="104">
        <v>25</v>
      </c>
      <c r="I28" s="105">
        <v>2500</v>
      </c>
      <c r="J28" s="43">
        <f t="shared" si="2"/>
        <v>2600</v>
      </c>
      <c r="K28" s="320"/>
    </row>
    <row r="29" spans="1:13" x14ac:dyDescent="0.25">
      <c r="A29" s="111"/>
      <c r="E29" s="7"/>
      <c r="F29" s="103"/>
      <c r="G29" s="9"/>
      <c r="H29" s="8"/>
      <c r="I29" s="9"/>
      <c r="J29" s="34"/>
      <c r="K29" s="87"/>
    </row>
    <row r="30" spans="1:13" x14ac:dyDescent="0.25">
      <c r="E30" s="7"/>
      <c r="F30" s="8"/>
      <c r="G30" s="9"/>
      <c r="H30" s="8"/>
      <c r="I30" s="9"/>
    </row>
    <row r="31" spans="1:13" x14ac:dyDescent="0.25">
      <c r="B31" s="3" t="s">
        <v>12</v>
      </c>
      <c r="E31" s="311" t="s">
        <v>1</v>
      </c>
      <c r="F31" s="312"/>
      <c r="G31" s="313"/>
      <c r="H31" s="311" t="s">
        <v>2</v>
      </c>
      <c r="I31" s="312"/>
      <c r="J31" s="313"/>
    </row>
    <row r="32" spans="1:13" ht="63.75" x14ac:dyDescent="0.25">
      <c r="B32" s="10" t="s">
        <v>3</v>
      </c>
      <c r="C32" s="11" t="s">
        <v>13</v>
      </c>
      <c r="D32" s="10" t="s">
        <v>5</v>
      </c>
      <c r="E32" s="12" t="s">
        <v>14</v>
      </c>
      <c r="F32" s="11" t="s">
        <v>15</v>
      </c>
      <c r="G32" s="10" t="s">
        <v>8</v>
      </c>
      <c r="H32" s="13" t="s">
        <v>16</v>
      </c>
      <c r="I32" s="11" t="s">
        <v>15</v>
      </c>
      <c r="J32" s="14" t="s">
        <v>8</v>
      </c>
    </row>
    <row r="33" spans="1:10" ht="15.75" x14ac:dyDescent="0.25">
      <c r="A33" s="1">
        <v>1</v>
      </c>
      <c r="B33" s="15" t="s">
        <v>17</v>
      </c>
      <c r="C33" s="38" t="s">
        <v>18</v>
      </c>
      <c r="D33" s="16">
        <v>727</v>
      </c>
      <c r="E33" s="39">
        <v>25</v>
      </c>
      <c r="F33" s="36">
        <v>36</v>
      </c>
      <c r="G33" s="6">
        <f>SUM(F33*E33)</f>
        <v>900</v>
      </c>
      <c r="H33" s="39">
        <v>100</v>
      </c>
      <c r="I33" s="28">
        <v>11</v>
      </c>
      <c r="J33" s="17">
        <f>SUM(I33*H33)</f>
        <v>1100</v>
      </c>
    </row>
    <row r="34" spans="1:10" ht="15.75" x14ac:dyDescent="0.25">
      <c r="A34" s="1">
        <v>2</v>
      </c>
      <c r="B34" s="116" t="s">
        <v>19</v>
      </c>
      <c r="C34" s="117" t="s">
        <v>20</v>
      </c>
      <c r="D34" s="22">
        <v>744</v>
      </c>
      <c r="E34" s="43">
        <v>50</v>
      </c>
      <c r="F34" s="35">
        <v>160</v>
      </c>
      <c r="G34" s="6">
        <f>SUM(F34*E34)</f>
        <v>8000</v>
      </c>
      <c r="H34" s="43">
        <v>50</v>
      </c>
      <c r="I34" s="35">
        <v>36</v>
      </c>
      <c r="J34" s="6">
        <f>SUM(I34*H34)</f>
        <v>1800</v>
      </c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1:G31"/>
    <mergeCell ref="H31:J31"/>
    <mergeCell ref="B2:K2"/>
    <mergeCell ref="F5:G5"/>
    <mergeCell ref="H5:I5"/>
    <mergeCell ref="J5:J6"/>
    <mergeCell ref="K5:K6"/>
    <mergeCell ref="K7:K28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60"/>
  <sheetViews>
    <sheetView topLeftCell="A4" workbookViewId="0">
      <selection activeCell="I13" sqref="I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94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120"/>
      <c r="C3" s="120"/>
      <c r="D3" s="120"/>
      <c r="E3" s="120"/>
      <c r="F3" s="120"/>
      <c r="G3" s="120"/>
      <c r="H3" s="120"/>
      <c r="I3" s="120"/>
      <c r="J3" s="120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32" t="s">
        <v>9</v>
      </c>
      <c r="C7" s="55" t="s">
        <v>76</v>
      </c>
      <c r="D7" s="31">
        <v>1033</v>
      </c>
      <c r="E7" s="27">
        <v>100</v>
      </c>
      <c r="F7" s="46">
        <v>1846</v>
      </c>
      <c r="G7" s="47">
        <v>184600</v>
      </c>
      <c r="H7" s="46">
        <v>3258</v>
      </c>
      <c r="I7" s="47">
        <v>325800</v>
      </c>
      <c r="J7" s="48">
        <f t="shared" ref="J7:J25" si="0">SUM(G7+I7)</f>
        <v>510400</v>
      </c>
      <c r="K7" s="318">
        <f>SUM(J7:J30)/20</f>
        <v>820465</v>
      </c>
    </row>
    <row r="8" spans="1:15" ht="24" customHeight="1" x14ac:dyDescent="0.25">
      <c r="A8" s="5"/>
      <c r="B8" s="32" t="s">
        <v>9</v>
      </c>
      <c r="C8" s="122" t="s">
        <v>95</v>
      </c>
      <c r="D8" s="31">
        <v>1033</v>
      </c>
      <c r="E8" s="27">
        <v>100</v>
      </c>
      <c r="F8" s="46">
        <v>1140</v>
      </c>
      <c r="G8" s="47">
        <v>114000</v>
      </c>
      <c r="H8" s="46">
        <v>1804</v>
      </c>
      <c r="I8" s="47">
        <v>180400</v>
      </c>
      <c r="J8" s="48">
        <v>0</v>
      </c>
      <c r="K8" s="319"/>
    </row>
    <row r="9" spans="1:15" ht="24" customHeight="1" x14ac:dyDescent="0.25">
      <c r="A9" s="5">
        <v>2</v>
      </c>
      <c r="B9" s="32" t="s">
        <v>10</v>
      </c>
      <c r="C9" s="59" t="s">
        <v>96</v>
      </c>
      <c r="D9" s="31">
        <v>2112</v>
      </c>
      <c r="E9" s="27">
        <v>100</v>
      </c>
      <c r="F9" s="46">
        <v>12</v>
      </c>
      <c r="G9" s="47">
        <v>1200</v>
      </c>
      <c r="H9" s="46">
        <v>42</v>
      </c>
      <c r="I9" s="47">
        <v>4200</v>
      </c>
      <c r="J9" s="48">
        <f t="shared" si="0"/>
        <v>5400</v>
      </c>
      <c r="K9" s="319"/>
    </row>
    <row r="10" spans="1:15" ht="24" customHeight="1" x14ac:dyDescent="0.25">
      <c r="A10" s="5"/>
      <c r="B10" s="32" t="s">
        <v>10</v>
      </c>
      <c r="C10" s="123" t="s">
        <v>95</v>
      </c>
      <c r="D10" s="31">
        <v>2112</v>
      </c>
      <c r="E10" s="27">
        <v>100</v>
      </c>
      <c r="F10" s="46">
        <v>3</v>
      </c>
      <c r="G10" s="47">
        <v>300</v>
      </c>
      <c r="H10" s="46">
        <v>2</v>
      </c>
      <c r="I10" s="47">
        <v>200</v>
      </c>
      <c r="J10" s="48">
        <v>0</v>
      </c>
      <c r="K10" s="319"/>
    </row>
    <row r="11" spans="1:15" ht="24" customHeight="1" x14ac:dyDescent="0.25">
      <c r="A11" s="5">
        <v>3</v>
      </c>
      <c r="B11" s="33" t="s">
        <v>11</v>
      </c>
      <c r="C11" s="59" t="s">
        <v>64</v>
      </c>
      <c r="D11" s="31">
        <v>2552</v>
      </c>
      <c r="E11" s="27">
        <v>100</v>
      </c>
      <c r="F11" s="46">
        <v>394</v>
      </c>
      <c r="G11" s="47">
        <v>39400</v>
      </c>
      <c r="H11" s="46">
        <v>4480</v>
      </c>
      <c r="I11" s="47">
        <v>448000</v>
      </c>
      <c r="J11" s="48">
        <f t="shared" si="0"/>
        <v>487400</v>
      </c>
      <c r="K11" s="319"/>
      <c r="O11" s="87"/>
    </row>
    <row r="12" spans="1:15" ht="24" customHeight="1" x14ac:dyDescent="0.25">
      <c r="A12" s="5">
        <v>4</v>
      </c>
      <c r="B12" s="28" t="s">
        <v>24</v>
      </c>
      <c r="C12" s="29" t="s">
        <v>25</v>
      </c>
      <c r="D12" s="40">
        <v>1727</v>
      </c>
      <c r="E12" s="27">
        <v>100</v>
      </c>
      <c r="F12" s="49">
        <v>24</v>
      </c>
      <c r="G12" s="50">
        <v>2400</v>
      </c>
      <c r="H12" s="49">
        <v>73</v>
      </c>
      <c r="I12" s="50">
        <v>7300</v>
      </c>
      <c r="J12" s="48">
        <f t="shared" si="0"/>
        <v>9700</v>
      </c>
      <c r="K12" s="319"/>
    </row>
    <row r="13" spans="1:15" ht="31.5" customHeight="1" x14ac:dyDescent="0.25">
      <c r="A13" s="5">
        <v>5</v>
      </c>
      <c r="B13" s="33" t="s">
        <v>42</v>
      </c>
      <c r="C13" s="56" t="s">
        <v>45</v>
      </c>
      <c r="D13" s="45">
        <v>3030</v>
      </c>
      <c r="E13" s="27">
        <v>200</v>
      </c>
      <c r="F13" s="41">
        <v>3694</v>
      </c>
      <c r="G13" s="42">
        <v>738800</v>
      </c>
      <c r="H13" s="41">
        <v>65737</v>
      </c>
      <c r="I13" s="42">
        <v>13147400</v>
      </c>
      <c r="J13" s="48">
        <f t="shared" si="0"/>
        <v>13886200</v>
      </c>
      <c r="K13" s="319"/>
    </row>
    <row r="14" spans="1:15" ht="24" customHeight="1" x14ac:dyDescent="0.25">
      <c r="A14" s="5">
        <v>6</v>
      </c>
      <c r="B14" s="51" t="s">
        <v>26</v>
      </c>
      <c r="C14" s="97" t="s">
        <v>67</v>
      </c>
      <c r="D14" s="45">
        <v>5757</v>
      </c>
      <c r="E14" s="27">
        <v>100</v>
      </c>
      <c r="F14" s="41">
        <v>338</v>
      </c>
      <c r="G14" s="42">
        <v>33800</v>
      </c>
      <c r="H14" s="41">
        <v>975</v>
      </c>
      <c r="I14" s="42">
        <v>97500</v>
      </c>
      <c r="J14" s="48">
        <f t="shared" si="0"/>
        <v>131300</v>
      </c>
      <c r="K14" s="319"/>
    </row>
    <row r="15" spans="1:15" ht="24" customHeight="1" x14ac:dyDescent="0.25">
      <c r="A15" s="5">
        <v>7</v>
      </c>
      <c r="B15" s="33" t="s">
        <v>29</v>
      </c>
      <c r="C15" s="53" t="s">
        <v>30</v>
      </c>
      <c r="D15" s="45">
        <v>1150</v>
      </c>
      <c r="E15" s="27">
        <v>100</v>
      </c>
      <c r="F15" s="57">
        <v>37</v>
      </c>
      <c r="G15" s="58">
        <v>3700</v>
      </c>
      <c r="H15" s="57">
        <v>180</v>
      </c>
      <c r="I15" s="58">
        <v>18000</v>
      </c>
      <c r="J15" s="43">
        <f t="shared" si="0"/>
        <v>21700</v>
      </c>
      <c r="K15" s="319"/>
    </row>
    <row r="16" spans="1:15" ht="24" customHeight="1" x14ac:dyDescent="0.25">
      <c r="A16" s="5">
        <v>8</v>
      </c>
      <c r="B16" s="33" t="s">
        <v>31</v>
      </c>
      <c r="C16" s="53" t="s">
        <v>32</v>
      </c>
      <c r="D16" s="45">
        <v>7763</v>
      </c>
      <c r="E16" s="27">
        <v>100</v>
      </c>
      <c r="F16" s="41">
        <v>443</v>
      </c>
      <c r="G16" s="42">
        <v>44300</v>
      </c>
      <c r="H16" s="41">
        <v>2659</v>
      </c>
      <c r="I16" s="42">
        <v>265900</v>
      </c>
      <c r="J16" s="43">
        <f t="shared" si="0"/>
        <v>310200</v>
      </c>
      <c r="K16" s="319"/>
    </row>
    <row r="17" spans="1:13" ht="24" customHeight="1" x14ac:dyDescent="0.25">
      <c r="A17" s="5">
        <v>9</v>
      </c>
      <c r="B17" s="33" t="s">
        <v>34</v>
      </c>
      <c r="C17" s="53" t="s">
        <v>35</v>
      </c>
      <c r="D17" s="45">
        <v>4141</v>
      </c>
      <c r="E17" s="27">
        <v>100</v>
      </c>
      <c r="F17" s="41">
        <v>4</v>
      </c>
      <c r="G17" s="42">
        <v>400</v>
      </c>
      <c r="H17" s="41">
        <v>13</v>
      </c>
      <c r="I17" s="42">
        <v>1300</v>
      </c>
      <c r="J17" s="43">
        <f t="shared" si="0"/>
        <v>1700</v>
      </c>
      <c r="K17" s="319"/>
    </row>
    <row r="18" spans="1:13" ht="24" customHeight="1" x14ac:dyDescent="0.25">
      <c r="A18" s="5">
        <v>10</v>
      </c>
      <c r="B18" s="33" t="s">
        <v>33</v>
      </c>
      <c r="C18" s="68" t="s">
        <v>40</v>
      </c>
      <c r="D18" s="45">
        <v>7175</v>
      </c>
      <c r="E18" s="27">
        <v>100</v>
      </c>
      <c r="F18" s="41">
        <v>67</v>
      </c>
      <c r="G18" s="42">
        <v>6700</v>
      </c>
      <c r="H18" s="41">
        <v>610</v>
      </c>
      <c r="I18" s="42">
        <v>61000</v>
      </c>
      <c r="J18" s="43">
        <f t="shared" si="0"/>
        <v>67700</v>
      </c>
      <c r="K18" s="319"/>
    </row>
    <row r="19" spans="1:13" ht="24" customHeight="1" x14ac:dyDescent="0.25">
      <c r="A19" s="5">
        <v>11</v>
      </c>
      <c r="B19" s="33" t="s">
        <v>36</v>
      </c>
      <c r="C19" s="68" t="s">
        <v>37</v>
      </c>
      <c r="D19" s="45">
        <v>5066</v>
      </c>
      <c r="E19" s="27">
        <v>100</v>
      </c>
      <c r="F19" s="41">
        <v>51</v>
      </c>
      <c r="G19" s="42">
        <v>5100</v>
      </c>
      <c r="H19" s="41">
        <v>418</v>
      </c>
      <c r="I19" s="42">
        <v>41800</v>
      </c>
      <c r="J19" s="43">
        <f t="shared" si="0"/>
        <v>46900</v>
      </c>
      <c r="K19" s="319"/>
      <c r="M19" s="87"/>
    </row>
    <row r="20" spans="1:13" ht="24" customHeight="1" x14ac:dyDescent="0.25">
      <c r="A20" s="5">
        <v>12</v>
      </c>
      <c r="B20" s="54" t="s">
        <v>38</v>
      </c>
      <c r="C20" s="29" t="s">
        <v>92</v>
      </c>
      <c r="D20" s="45">
        <v>9656</v>
      </c>
      <c r="E20" s="67">
        <v>100</v>
      </c>
      <c r="F20" s="93">
        <v>233</v>
      </c>
      <c r="G20" s="94">
        <v>23300</v>
      </c>
      <c r="H20" s="93">
        <v>4591</v>
      </c>
      <c r="I20" s="94">
        <v>459100</v>
      </c>
      <c r="J20" s="43">
        <f t="shared" ref="J20:J21" si="1">SUM(G20+I20)</f>
        <v>482400</v>
      </c>
      <c r="K20" s="319"/>
    </row>
    <row r="21" spans="1:13" ht="24" customHeight="1" x14ac:dyDescent="0.25">
      <c r="A21" s="5"/>
      <c r="B21" s="54" t="s">
        <v>38</v>
      </c>
      <c r="C21" s="29" t="s">
        <v>92</v>
      </c>
      <c r="D21" s="45">
        <v>9656</v>
      </c>
      <c r="E21" s="67">
        <v>200</v>
      </c>
      <c r="F21" s="93">
        <v>46</v>
      </c>
      <c r="G21" s="94">
        <v>9200</v>
      </c>
      <c r="H21" s="93">
        <v>1729</v>
      </c>
      <c r="I21" s="94">
        <v>345800</v>
      </c>
      <c r="J21" s="43">
        <f t="shared" si="1"/>
        <v>355000</v>
      </c>
      <c r="K21" s="319"/>
    </row>
    <row r="22" spans="1:13" ht="24" customHeight="1" x14ac:dyDescent="0.25">
      <c r="A22" s="5"/>
      <c r="B22" s="54" t="s">
        <v>38</v>
      </c>
      <c r="C22" s="29" t="s">
        <v>92</v>
      </c>
      <c r="D22" s="45">
        <v>9656</v>
      </c>
      <c r="E22" s="67">
        <v>500</v>
      </c>
      <c r="F22" s="93">
        <v>1</v>
      </c>
      <c r="G22" s="94">
        <v>500</v>
      </c>
      <c r="H22" s="93">
        <v>131</v>
      </c>
      <c r="I22" s="94">
        <v>65500</v>
      </c>
      <c r="J22" s="43">
        <f>SUM(G22+I22)</f>
        <v>66000</v>
      </c>
      <c r="K22" s="319"/>
    </row>
    <row r="23" spans="1:13" ht="24" customHeight="1" x14ac:dyDescent="0.25">
      <c r="A23" s="5">
        <v>13</v>
      </c>
      <c r="B23" s="54" t="s">
        <v>39</v>
      </c>
      <c r="C23" s="68" t="s">
        <v>41</v>
      </c>
      <c r="D23" s="45">
        <v>8200</v>
      </c>
      <c r="E23" s="67">
        <v>100</v>
      </c>
      <c r="F23" s="93">
        <v>1</v>
      </c>
      <c r="G23" s="94">
        <v>100</v>
      </c>
      <c r="H23" s="93">
        <v>6</v>
      </c>
      <c r="I23" s="94">
        <v>600</v>
      </c>
      <c r="J23" s="43">
        <f t="shared" si="0"/>
        <v>700</v>
      </c>
      <c r="K23" s="319"/>
    </row>
    <row r="24" spans="1:13" ht="30" customHeight="1" x14ac:dyDescent="0.25">
      <c r="A24" s="5">
        <v>14</v>
      </c>
      <c r="B24" s="54" t="s">
        <v>46</v>
      </c>
      <c r="C24" s="70" t="s">
        <v>86</v>
      </c>
      <c r="D24" s="45">
        <v>2844</v>
      </c>
      <c r="E24" s="67">
        <v>100</v>
      </c>
      <c r="F24" s="41">
        <v>68</v>
      </c>
      <c r="G24" s="42">
        <v>6800</v>
      </c>
      <c r="H24" s="41">
        <v>100</v>
      </c>
      <c r="I24" s="42">
        <v>10000</v>
      </c>
      <c r="J24" s="43">
        <f t="shared" si="0"/>
        <v>16800</v>
      </c>
      <c r="K24" s="319"/>
    </row>
    <row r="25" spans="1:13" ht="30.75" customHeight="1" x14ac:dyDescent="0.25">
      <c r="A25" s="5">
        <v>15</v>
      </c>
      <c r="B25" s="69" t="s">
        <v>47</v>
      </c>
      <c r="C25" s="70" t="s">
        <v>79</v>
      </c>
      <c r="D25" s="71">
        <v>2407</v>
      </c>
      <c r="E25" s="72">
        <v>100</v>
      </c>
      <c r="F25" s="73">
        <v>4</v>
      </c>
      <c r="G25" s="74">
        <v>800</v>
      </c>
      <c r="H25" s="73">
        <v>3</v>
      </c>
      <c r="I25" s="74">
        <v>600</v>
      </c>
      <c r="J25" s="121">
        <f t="shared" si="0"/>
        <v>1400</v>
      </c>
      <c r="K25" s="319"/>
    </row>
    <row r="26" spans="1:13" ht="30.75" customHeight="1" x14ac:dyDescent="0.25">
      <c r="A26" s="75">
        <v>16</v>
      </c>
      <c r="B26" s="54" t="s">
        <v>62</v>
      </c>
      <c r="C26" s="68" t="s">
        <v>93</v>
      </c>
      <c r="D26" s="45">
        <v>3466</v>
      </c>
      <c r="E26" s="67">
        <v>100</v>
      </c>
      <c r="F26" s="41">
        <v>0</v>
      </c>
      <c r="G26" s="42">
        <v>0</v>
      </c>
      <c r="H26" s="41">
        <v>10</v>
      </c>
      <c r="I26" s="42">
        <v>1000</v>
      </c>
      <c r="J26" s="43">
        <f>SUM(G26,I26)</f>
        <v>1000</v>
      </c>
      <c r="K26" s="319"/>
    </row>
    <row r="27" spans="1:13" ht="30.75" customHeight="1" x14ac:dyDescent="0.25">
      <c r="A27" s="75">
        <v>17</v>
      </c>
      <c r="B27" s="54" t="s">
        <v>68</v>
      </c>
      <c r="C27" s="68" t="s">
        <v>73</v>
      </c>
      <c r="D27" s="45">
        <v>8495</v>
      </c>
      <c r="E27" s="67">
        <v>100</v>
      </c>
      <c r="F27" s="41">
        <v>18</v>
      </c>
      <c r="G27" s="42">
        <v>1800</v>
      </c>
      <c r="H27" s="41">
        <v>43</v>
      </c>
      <c r="I27" s="42">
        <v>4300</v>
      </c>
      <c r="J27" s="43">
        <f>SUM(G27,I27)</f>
        <v>6100</v>
      </c>
      <c r="K27" s="319"/>
    </row>
    <row r="28" spans="1:13" ht="30.75" customHeight="1" x14ac:dyDescent="0.25">
      <c r="A28" s="75">
        <v>18</v>
      </c>
      <c r="B28" s="54" t="s">
        <v>80</v>
      </c>
      <c r="C28" s="68" t="s">
        <v>85</v>
      </c>
      <c r="D28" s="45">
        <v>2002</v>
      </c>
      <c r="E28" s="67">
        <v>100</v>
      </c>
      <c r="F28" s="41">
        <v>1</v>
      </c>
      <c r="G28" s="42">
        <v>100</v>
      </c>
      <c r="H28" s="41">
        <v>5</v>
      </c>
      <c r="I28" s="42">
        <v>500</v>
      </c>
      <c r="J28" s="43">
        <f t="shared" ref="J28:J30" si="2">SUM(G28,I28)</f>
        <v>600</v>
      </c>
      <c r="K28" s="319"/>
    </row>
    <row r="29" spans="1:13" ht="30.75" customHeight="1" x14ac:dyDescent="0.25">
      <c r="A29" s="108">
        <v>19</v>
      </c>
      <c r="B29" s="69" t="s">
        <v>77</v>
      </c>
      <c r="C29" s="70" t="s">
        <v>78</v>
      </c>
      <c r="D29" s="71">
        <v>6179</v>
      </c>
      <c r="E29" s="72">
        <v>100</v>
      </c>
      <c r="F29" s="109">
        <v>0</v>
      </c>
      <c r="G29" s="110">
        <v>0</v>
      </c>
      <c r="H29" s="109">
        <v>2</v>
      </c>
      <c r="I29" s="110">
        <v>200</v>
      </c>
      <c r="J29" s="121">
        <f t="shared" si="2"/>
        <v>200</v>
      </c>
      <c r="K29" s="319"/>
    </row>
    <row r="30" spans="1:13" ht="30.75" customHeight="1" x14ac:dyDescent="0.25">
      <c r="A30" s="75">
        <v>20</v>
      </c>
      <c r="B30" s="54" t="s">
        <v>88</v>
      </c>
      <c r="C30" s="68" t="s">
        <v>91</v>
      </c>
      <c r="D30" s="45">
        <v>4540</v>
      </c>
      <c r="E30" s="67">
        <v>100</v>
      </c>
      <c r="F30" s="104">
        <v>2</v>
      </c>
      <c r="G30" s="105">
        <v>200</v>
      </c>
      <c r="H30" s="104">
        <v>3</v>
      </c>
      <c r="I30" s="105">
        <v>300</v>
      </c>
      <c r="J30" s="43">
        <f t="shared" si="2"/>
        <v>500</v>
      </c>
      <c r="K30" s="320"/>
    </row>
    <row r="31" spans="1:13" x14ac:dyDescent="0.25">
      <c r="A31" s="111"/>
      <c r="E31" s="7"/>
      <c r="F31" s="103"/>
      <c r="G31" s="9"/>
      <c r="H31" s="8"/>
      <c r="I31" s="9"/>
      <c r="J31" s="34"/>
      <c r="K31" s="87"/>
    </row>
    <row r="32" spans="1:13" x14ac:dyDescent="0.25">
      <c r="E32" s="7"/>
      <c r="F32" s="8"/>
      <c r="G32" s="9"/>
      <c r="H32" s="8"/>
      <c r="I32" s="9"/>
    </row>
    <row r="33" spans="1:10" x14ac:dyDescent="0.25">
      <c r="B33" s="3" t="s">
        <v>12</v>
      </c>
      <c r="E33" s="311" t="s">
        <v>1</v>
      </c>
      <c r="F33" s="312"/>
      <c r="G33" s="313"/>
      <c r="H33" s="311" t="s">
        <v>2</v>
      </c>
      <c r="I33" s="312"/>
      <c r="J33" s="31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15.75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56</v>
      </c>
      <c r="G35" s="6">
        <f>SUM(F35*E35)</f>
        <v>1400</v>
      </c>
      <c r="H35" s="39">
        <v>100</v>
      </c>
      <c r="I35" s="28">
        <v>9</v>
      </c>
      <c r="J35" s="17">
        <f>SUM(I35*H35)</f>
        <v>900</v>
      </c>
    </row>
    <row r="36" spans="1:10" ht="15.75" x14ac:dyDescent="0.25">
      <c r="A36" s="1">
        <v>2</v>
      </c>
      <c r="B36" s="116" t="s">
        <v>19</v>
      </c>
      <c r="C36" s="117" t="s">
        <v>20</v>
      </c>
      <c r="D36" s="22">
        <v>744</v>
      </c>
      <c r="E36" s="43">
        <v>50</v>
      </c>
      <c r="F36" s="35">
        <v>154</v>
      </c>
      <c r="G36" s="6">
        <f>SUM(F36*E36)</f>
        <v>7700</v>
      </c>
      <c r="H36" s="43">
        <v>50</v>
      </c>
      <c r="I36" s="35">
        <v>25</v>
      </c>
      <c r="J36" s="6">
        <f>SUM(I36*H36)</f>
        <v>1250</v>
      </c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  <c r="J38" s="23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 s="87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Q59"/>
  <sheetViews>
    <sheetView workbookViewId="0">
      <selection activeCell="M38" sqref="M3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97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2649</v>
      </c>
      <c r="G7" s="47">
        <v>264900</v>
      </c>
      <c r="H7" s="46">
        <v>5064</v>
      </c>
      <c r="I7" s="47">
        <v>506400</v>
      </c>
      <c r="J7" s="48">
        <f t="shared" ref="J7:J24" si="0">SUM(G7+I7)</f>
        <v>771300</v>
      </c>
      <c r="K7" s="318">
        <f>SUM(J7:J29)/20</f>
        <v>506685</v>
      </c>
    </row>
    <row r="8" spans="1:17" ht="24" customHeight="1" x14ac:dyDescent="0.25">
      <c r="A8" s="5">
        <v>2</v>
      </c>
      <c r="B8" s="32" t="s">
        <v>10</v>
      </c>
      <c r="C8" s="59" t="s">
        <v>96</v>
      </c>
      <c r="D8" s="31">
        <v>2112</v>
      </c>
      <c r="E8" s="27">
        <v>100</v>
      </c>
      <c r="F8" s="46">
        <v>10</v>
      </c>
      <c r="G8" s="47">
        <v>1000</v>
      </c>
      <c r="H8" s="46">
        <v>16</v>
      </c>
      <c r="I8" s="47">
        <v>1600</v>
      </c>
      <c r="J8" s="48">
        <f t="shared" si="0"/>
        <v>2600</v>
      </c>
      <c r="K8" s="319"/>
    </row>
    <row r="9" spans="1:17" ht="24" customHeight="1" x14ac:dyDescent="0.25">
      <c r="A9" s="5"/>
      <c r="B9" s="32" t="s">
        <v>10</v>
      </c>
      <c r="C9" s="123" t="s">
        <v>95</v>
      </c>
      <c r="D9" s="31">
        <v>2112</v>
      </c>
      <c r="E9" s="27">
        <v>100</v>
      </c>
      <c r="F9" s="46">
        <v>0</v>
      </c>
      <c r="G9" s="47">
        <v>0</v>
      </c>
      <c r="H9" s="46">
        <v>0</v>
      </c>
      <c r="I9" s="47">
        <v>0</v>
      </c>
      <c r="J9" s="48">
        <v>0</v>
      </c>
      <c r="K9" s="319"/>
    </row>
    <row r="10" spans="1:17" ht="24" customHeight="1" x14ac:dyDescent="0.25">
      <c r="A10" s="5">
        <v>3</v>
      </c>
      <c r="B10" s="33" t="s">
        <v>11</v>
      </c>
      <c r="C10" s="59" t="s">
        <v>64</v>
      </c>
      <c r="D10" s="31">
        <v>2552</v>
      </c>
      <c r="E10" s="27">
        <v>100</v>
      </c>
      <c r="F10" s="46">
        <v>199</v>
      </c>
      <c r="G10" s="47">
        <v>19900</v>
      </c>
      <c r="H10" s="46">
        <v>1132</v>
      </c>
      <c r="I10" s="47">
        <v>113200</v>
      </c>
      <c r="J10" s="48">
        <f t="shared" si="0"/>
        <v>133100</v>
      </c>
      <c r="K10" s="319"/>
      <c r="O10" s="87"/>
    </row>
    <row r="11" spans="1:17" ht="24" customHeight="1" x14ac:dyDescent="0.25">
      <c r="A11" s="5">
        <v>4</v>
      </c>
      <c r="B11" s="28" t="s">
        <v>24</v>
      </c>
      <c r="C11" s="29" t="s">
        <v>25</v>
      </c>
      <c r="D11" s="40">
        <v>1727</v>
      </c>
      <c r="E11" s="27">
        <v>100</v>
      </c>
      <c r="F11" s="49">
        <v>11</v>
      </c>
      <c r="G11" s="50">
        <v>1100</v>
      </c>
      <c r="H11" s="49">
        <v>10</v>
      </c>
      <c r="I11" s="50">
        <v>1000</v>
      </c>
      <c r="J11" s="48">
        <f t="shared" si="0"/>
        <v>2100</v>
      </c>
      <c r="K11" s="319"/>
    </row>
    <row r="12" spans="1:17" ht="31.5" customHeight="1" x14ac:dyDescent="0.25">
      <c r="A12" s="5">
        <v>5</v>
      </c>
      <c r="B12" s="33" t="s">
        <v>42</v>
      </c>
      <c r="C12" s="56" t="s">
        <v>45</v>
      </c>
      <c r="D12" s="45">
        <v>3030</v>
      </c>
      <c r="E12" s="27">
        <v>200</v>
      </c>
      <c r="F12" s="41">
        <v>2014</v>
      </c>
      <c r="G12" s="42">
        <v>402800</v>
      </c>
      <c r="H12" s="41">
        <v>36733</v>
      </c>
      <c r="I12" s="42">
        <v>7346600</v>
      </c>
      <c r="J12" s="48">
        <f t="shared" si="0"/>
        <v>7749400</v>
      </c>
      <c r="K12" s="319"/>
    </row>
    <row r="13" spans="1:17" ht="24" customHeight="1" x14ac:dyDescent="0.25">
      <c r="A13" s="5">
        <v>6</v>
      </c>
      <c r="B13" s="51" t="s">
        <v>26</v>
      </c>
      <c r="C13" s="97" t="s">
        <v>67</v>
      </c>
      <c r="D13" s="45">
        <v>5757</v>
      </c>
      <c r="E13" s="27">
        <v>100</v>
      </c>
      <c r="F13" s="41">
        <v>267</v>
      </c>
      <c r="G13" s="42">
        <v>26700</v>
      </c>
      <c r="H13" s="41">
        <v>1022</v>
      </c>
      <c r="I13" s="42">
        <v>102200</v>
      </c>
      <c r="J13" s="48">
        <f t="shared" si="0"/>
        <v>128900</v>
      </c>
      <c r="K13" s="319"/>
    </row>
    <row r="14" spans="1:17" ht="24" customHeight="1" x14ac:dyDescent="0.25">
      <c r="A14" s="5">
        <v>7</v>
      </c>
      <c r="B14" s="33" t="s">
        <v>29</v>
      </c>
      <c r="C14" s="53" t="s">
        <v>30</v>
      </c>
      <c r="D14" s="45">
        <v>1150</v>
      </c>
      <c r="E14" s="27">
        <v>100</v>
      </c>
      <c r="F14" s="57">
        <v>34</v>
      </c>
      <c r="G14" s="58">
        <v>3400</v>
      </c>
      <c r="H14" s="57">
        <v>190</v>
      </c>
      <c r="I14" s="58">
        <v>19000</v>
      </c>
      <c r="J14" s="43">
        <f t="shared" si="0"/>
        <v>22400</v>
      </c>
      <c r="K14" s="319"/>
    </row>
    <row r="15" spans="1:17" ht="24" customHeight="1" x14ac:dyDescent="0.25">
      <c r="A15" s="5">
        <v>8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265</v>
      </c>
      <c r="G15" s="42">
        <v>26500</v>
      </c>
      <c r="H15" s="41">
        <v>1077</v>
      </c>
      <c r="I15" s="42">
        <v>107700</v>
      </c>
      <c r="J15" s="43">
        <f t="shared" si="0"/>
        <v>134200</v>
      </c>
      <c r="K15" s="319"/>
    </row>
    <row r="16" spans="1:17" ht="24" customHeight="1" x14ac:dyDescent="0.25">
      <c r="A16" s="5">
        <v>9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1</v>
      </c>
      <c r="G16" s="42">
        <v>100</v>
      </c>
      <c r="H16" s="41">
        <v>10</v>
      </c>
      <c r="I16" s="42">
        <v>1000</v>
      </c>
      <c r="J16" s="43">
        <f t="shared" si="0"/>
        <v>1100</v>
      </c>
      <c r="K16" s="319"/>
      <c r="Q16" s="125"/>
    </row>
    <row r="17" spans="1:13" ht="24" customHeight="1" x14ac:dyDescent="0.25">
      <c r="A17" s="5">
        <v>10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19</v>
      </c>
      <c r="G17" s="42">
        <v>1900</v>
      </c>
      <c r="H17" s="41">
        <v>98</v>
      </c>
      <c r="I17" s="42">
        <v>9800</v>
      </c>
      <c r="J17" s="43">
        <f t="shared" si="0"/>
        <v>11700</v>
      </c>
      <c r="K17" s="319"/>
    </row>
    <row r="18" spans="1:13" ht="24" customHeight="1" x14ac:dyDescent="0.25">
      <c r="A18" s="5">
        <v>11</v>
      </c>
      <c r="B18" s="33" t="s">
        <v>36</v>
      </c>
      <c r="C18" s="68" t="s">
        <v>37</v>
      </c>
      <c r="D18" s="45">
        <v>5066</v>
      </c>
      <c r="E18" s="27">
        <v>100</v>
      </c>
      <c r="F18" s="41">
        <v>0</v>
      </c>
      <c r="G18" s="42">
        <v>0</v>
      </c>
      <c r="H18" s="41">
        <v>12</v>
      </c>
      <c r="I18" s="42">
        <v>1200</v>
      </c>
      <c r="J18" s="43">
        <f t="shared" si="0"/>
        <v>1200</v>
      </c>
      <c r="K18" s="319"/>
      <c r="M18" s="87"/>
    </row>
    <row r="19" spans="1:13" ht="24" customHeight="1" x14ac:dyDescent="0.25">
      <c r="A19" s="5">
        <v>12</v>
      </c>
      <c r="B19" s="54" t="s">
        <v>38</v>
      </c>
      <c r="C19" s="29" t="s">
        <v>92</v>
      </c>
      <c r="D19" s="45">
        <v>9656</v>
      </c>
      <c r="E19" s="67">
        <v>100</v>
      </c>
      <c r="F19" s="93">
        <v>296</v>
      </c>
      <c r="G19" s="94">
        <v>29600</v>
      </c>
      <c r="H19" s="93">
        <v>5557</v>
      </c>
      <c r="I19" s="94">
        <v>555700</v>
      </c>
      <c r="J19" s="43">
        <f t="shared" ref="J19:J20" si="1">SUM(G19+I19)</f>
        <v>585300</v>
      </c>
      <c r="K19" s="319"/>
    </row>
    <row r="20" spans="1:13" ht="24" customHeight="1" x14ac:dyDescent="0.25">
      <c r="A20" s="5"/>
      <c r="B20" s="54" t="s">
        <v>38</v>
      </c>
      <c r="C20" s="29" t="s">
        <v>92</v>
      </c>
      <c r="D20" s="45">
        <v>9656</v>
      </c>
      <c r="E20" s="67">
        <v>200</v>
      </c>
      <c r="F20" s="93">
        <v>62</v>
      </c>
      <c r="G20" s="94">
        <v>12400</v>
      </c>
      <c r="H20" s="93">
        <v>2207</v>
      </c>
      <c r="I20" s="94">
        <v>441400</v>
      </c>
      <c r="J20" s="43">
        <f t="shared" si="1"/>
        <v>453800</v>
      </c>
      <c r="K20" s="319"/>
    </row>
    <row r="21" spans="1:13" ht="24" customHeight="1" x14ac:dyDescent="0.25">
      <c r="A21" s="5"/>
      <c r="B21" s="54" t="s">
        <v>38</v>
      </c>
      <c r="C21" s="29" t="s">
        <v>92</v>
      </c>
      <c r="D21" s="45">
        <v>9656</v>
      </c>
      <c r="E21" s="67">
        <v>500</v>
      </c>
      <c r="F21" s="93">
        <v>1</v>
      </c>
      <c r="G21" s="94">
        <v>500</v>
      </c>
      <c r="H21" s="93">
        <v>218</v>
      </c>
      <c r="I21" s="94">
        <v>109000</v>
      </c>
      <c r="J21" s="43">
        <f>SUM(G21+I21)</f>
        <v>109500</v>
      </c>
      <c r="K21" s="319"/>
    </row>
    <row r="22" spans="1:13" ht="24" customHeight="1" x14ac:dyDescent="0.25">
      <c r="A22" s="5">
        <v>13</v>
      </c>
      <c r="B22" s="54" t="s">
        <v>39</v>
      </c>
      <c r="C22" s="70" t="s">
        <v>99</v>
      </c>
      <c r="D22" s="45">
        <v>8200</v>
      </c>
      <c r="E22" s="67">
        <v>100</v>
      </c>
      <c r="F22" s="93">
        <v>0</v>
      </c>
      <c r="G22" s="94">
        <v>0</v>
      </c>
      <c r="H22" s="93">
        <v>3</v>
      </c>
      <c r="I22" s="94">
        <v>300</v>
      </c>
      <c r="J22" s="43">
        <f t="shared" si="0"/>
        <v>300</v>
      </c>
      <c r="K22" s="319"/>
    </row>
    <row r="23" spans="1:13" ht="30" customHeight="1" x14ac:dyDescent="0.25">
      <c r="A23" s="5">
        <v>14</v>
      </c>
      <c r="B23" s="54" t="s">
        <v>46</v>
      </c>
      <c r="C23" s="70" t="s">
        <v>86</v>
      </c>
      <c r="D23" s="45">
        <v>2844</v>
      </c>
      <c r="E23" s="67">
        <v>100</v>
      </c>
      <c r="F23" s="41">
        <v>58</v>
      </c>
      <c r="G23" s="42">
        <v>5800</v>
      </c>
      <c r="H23" s="41">
        <v>133</v>
      </c>
      <c r="I23" s="42">
        <v>13300</v>
      </c>
      <c r="J23" s="43">
        <f t="shared" si="0"/>
        <v>19100</v>
      </c>
      <c r="K23" s="319"/>
    </row>
    <row r="24" spans="1:13" ht="30.75" customHeight="1" x14ac:dyDescent="0.25">
      <c r="A24" s="5">
        <v>15</v>
      </c>
      <c r="B24" s="69" t="s">
        <v>47</v>
      </c>
      <c r="C24" s="70" t="s">
        <v>79</v>
      </c>
      <c r="D24" s="71">
        <v>2407</v>
      </c>
      <c r="E24" s="72">
        <v>100</v>
      </c>
      <c r="F24" s="73">
        <v>1</v>
      </c>
      <c r="G24" s="74">
        <v>200</v>
      </c>
      <c r="H24" s="73">
        <v>1</v>
      </c>
      <c r="I24" s="74">
        <v>200</v>
      </c>
      <c r="J24" s="127">
        <f t="shared" si="0"/>
        <v>400</v>
      </c>
      <c r="K24" s="319"/>
    </row>
    <row r="25" spans="1:13" ht="30.75" customHeight="1" x14ac:dyDescent="0.25">
      <c r="A25" s="75">
        <v>16</v>
      </c>
      <c r="B25" s="54" t="s">
        <v>62</v>
      </c>
      <c r="C25" s="68" t="s">
        <v>93</v>
      </c>
      <c r="D25" s="45">
        <v>3466</v>
      </c>
      <c r="E25" s="67">
        <v>100</v>
      </c>
      <c r="F25" s="41">
        <v>1</v>
      </c>
      <c r="G25" s="42">
        <v>100</v>
      </c>
      <c r="H25" s="41">
        <v>27</v>
      </c>
      <c r="I25" s="42">
        <v>2700</v>
      </c>
      <c r="J25" s="43">
        <f>SUM(G25,I25)</f>
        <v>2800</v>
      </c>
      <c r="K25" s="319"/>
    </row>
    <row r="26" spans="1:13" ht="30.75" customHeight="1" x14ac:dyDescent="0.25">
      <c r="A26" s="75">
        <v>17</v>
      </c>
      <c r="B26" s="54" t="s">
        <v>68</v>
      </c>
      <c r="C26" s="68" t="s">
        <v>73</v>
      </c>
      <c r="D26" s="45">
        <v>8495</v>
      </c>
      <c r="E26" s="67">
        <v>100</v>
      </c>
      <c r="F26" s="41">
        <v>7</v>
      </c>
      <c r="G26" s="42">
        <v>700</v>
      </c>
      <c r="H26" s="41">
        <v>24</v>
      </c>
      <c r="I26" s="42">
        <v>2400</v>
      </c>
      <c r="J26" s="43">
        <f>SUM(G26,I26)</f>
        <v>3100</v>
      </c>
      <c r="K26" s="319"/>
    </row>
    <row r="27" spans="1:13" ht="30.75" customHeight="1" x14ac:dyDescent="0.25">
      <c r="A27" s="75">
        <v>18</v>
      </c>
      <c r="B27" s="54" t="s">
        <v>80</v>
      </c>
      <c r="C27" s="68" t="s">
        <v>85</v>
      </c>
      <c r="D27" s="45">
        <v>2002</v>
      </c>
      <c r="E27" s="67">
        <v>100</v>
      </c>
      <c r="F27" s="41">
        <v>1</v>
      </c>
      <c r="G27" s="42">
        <v>100</v>
      </c>
      <c r="H27" s="41">
        <v>7</v>
      </c>
      <c r="I27" s="42">
        <v>700</v>
      </c>
      <c r="J27" s="43">
        <f t="shared" ref="J27:J29" si="2">SUM(G27,I27)</f>
        <v>800</v>
      </c>
      <c r="K27" s="319"/>
    </row>
    <row r="28" spans="1:13" ht="30.75" customHeight="1" x14ac:dyDescent="0.25">
      <c r="A28" s="108">
        <v>19</v>
      </c>
      <c r="B28" s="69" t="s">
        <v>77</v>
      </c>
      <c r="C28" s="70" t="s">
        <v>78</v>
      </c>
      <c r="D28" s="71">
        <v>6179</v>
      </c>
      <c r="E28" s="72">
        <v>100</v>
      </c>
      <c r="F28" s="109">
        <v>0</v>
      </c>
      <c r="G28" s="110">
        <v>0</v>
      </c>
      <c r="H28" s="109">
        <v>0</v>
      </c>
      <c r="I28" s="110">
        <v>0</v>
      </c>
      <c r="J28" s="127">
        <f t="shared" si="2"/>
        <v>0</v>
      </c>
      <c r="K28" s="319"/>
    </row>
    <row r="29" spans="1:13" ht="30.75" customHeight="1" x14ac:dyDescent="0.25">
      <c r="A29" s="75">
        <v>20</v>
      </c>
      <c r="B29" s="54" t="s">
        <v>88</v>
      </c>
      <c r="C29" s="68" t="s">
        <v>91</v>
      </c>
      <c r="D29" s="45">
        <v>4540</v>
      </c>
      <c r="E29" s="67">
        <v>100</v>
      </c>
      <c r="F29" s="104">
        <v>3</v>
      </c>
      <c r="G29" s="105">
        <v>300</v>
      </c>
      <c r="H29" s="104">
        <v>3</v>
      </c>
      <c r="I29" s="105">
        <v>300</v>
      </c>
      <c r="J29" s="43">
        <f t="shared" si="2"/>
        <v>600</v>
      </c>
      <c r="K29" s="320"/>
    </row>
    <row r="30" spans="1:13" x14ac:dyDescent="0.25">
      <c r="A30" s="111"/>
      <c r="E30" s="7"/>
      <c r="F30" s="103"/>
      <c r="G30" s="9"/>
      <c r="H30" s="8"/>
      <c r="I30" s="9"/>
      <c r="J30" s="34"/>
      <c r="K30" s="87"/>
    </row>
    <row r="31" spans="1:13" x14ac:dyDescent="0.25">
      <c r="E31" s="7"/>
      <c r="F31" s="8"/>
      <c r="G31" s="9"/>
      <c r="H31" s="8"/>
      <c r="I31" s="9"/>
    </row>
    <row r="32" spans="1:13" x14ac:dyDescent="0.25">
      <c r="B32" s="3" t="s">
        <v>12</v>
      </c>
      <c r="E32" s="311" t="s">
        <v>1</v>
      </c>
      <c r="F32" s="312"/>
      <c r="G32" s="313"/>
      <c r="H32" s="311" t="s">
        <v>2</v>
      </c>
      <c r="I32" s="312"/>
      <c r="J32" s="31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15.75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44</v>
      </c>
      <c r="G34" s="6">
        <f>SUM(F34*E34)</f>
        <v>1100</v>
      </c>
      <c r="H34" s="39">
        <v>100</v>
      </c>
      <c r="I34" s="28">
        <v>9</v>
      </c>
      <c r="J34" s="17">
        <f>SUM(I34*H34)</f>
        <v>900</v>
      </c>
    </row>
    <row r="35" spans="1:10" ht="15.75" x14ac:dyDescent="0.25">
      <c r="A35" s="1">
        <v>2</v>
      </c>
      <c r="B35" s="116" t="s">
        <v>19</v>
      </c>
      <c r="C35" s="117" t="s">
        <v>20</v>
      </c>
      <c r="D35" s="22">
        <v>744</v>
      </c>
      <c r="E35" s="43">
        <v>50</v>
      </c>
      <c r="F35" s="35">
        <v>159</v>
      </c>
      <c r="G35" s="6">
        <f>SUM(F35*E35)</f>
        <v>7950</v>
      </c>
      <c r="H35" s="43">
        <v>50</v>
      </c>
      <c r="I35" s="35">
        <v>36</v>
      </c>
      <c r="J35" s="6">
        <f>SUM(I35*H35)</f>
        <v>1800</v>
      </c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57"/>
  <sheetViews>
    <sheetView topLeftCell="A4" workbookViewId="0">
      <selection activeCell="N15" sqref="N1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101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28"/>
      <c r="C3" s="128"/>
      <c r="D3" s="128"/>
      <c r="E3" s="128"/>
      <c r="F3" s="128"/>
      <c r="G3" s="128"/>
      <c r="H3" s="128"/>
      <c r="I3" s="128"/>
      <c r="J3" s="128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1880</v>
      </c>
      <c r="G7" s="47">
        <v>188000</v>
      </c>
      <c r="H7" s="46">
        <v>3752</v>
      </c>
      <c r="I7" s="47">
        <v>375200</v>
      </c>
      <c r="J7" s="48">
        <f t="shared" ref="J7:J24" si="0">SUM(G7+I7)</f>
        <v>563200</v>
      </c>
      <c r="K7" s="318">
        <f>SUM(J7:J27)/20</f>
        <v>690130</v>
      </c>
    </row>
    <row r="8" spans="1:17" ht="24" customHeight="1" x14ac:dyDescent="0.25">
      <c r="A8" s="5">
        <v>2</v>
      </c>
      <c r="B8" s="32" t="s">
        <v>10</v>
      </c>
      <c r="C8" s="59" t="s">
        <v>96</v>
      </c>
      <c r="D8" s="31">
        <v>2112</v>
      </c>
      <c r="E8" s="27">
        <v>100</v>
      </c>
      <c r="F8" s="46">
        <v>12</v>
      </c>
      <c r="G8" s="47">
        <v>1200</v>
      </c>
      <c r="H8" s="46">
        <v>9</v>
      </c>
      <c r="I8" s="47">
        <v>900</v>
      </c>
      <c r="J8" s="48">
        <f t="shared" si="0"/>
        <v>2100</v>
      </c>
      <c r="K8" s="319"/>
    </row>
    <row r="9" spans="1:17" ht="24" customHeight="1" x14ac:dyDescent="0.25">
      <c r="A9" s="5"/>
      <c r="B9" s="32" t="s">
        <v>10</v>
      </c>
      <c r="C9" s="123" t="s">
        <v>95</v>
      </c>
      <c r="D9" s="31">
        <v>2112</v>
      </c>
      <c r="E9" s="27">
        <v>100</v>
      </c>
      <c r="F9" s="46">
        <v>0</v>
      </c>
      <c r="G9" s="47">
        <v>0</v>
      </c>
      <c r="H9" s="46">
        <v>0</v>
      </c>
      <c r="I9" s="47">
        <v>0</v>
      </c>
      <c r="J9" s="48">
        <v>0</v>
      </c>
      <c r="K9" s="319"/>
    </row>
    <row r="10" spans="1:17" ht="24" customHeight="1" x14ac:dyDescent="0.25">
      <c r="A10" s="5">
        <v>3</v>
      </c>
      <c r="B10" s="33" t="s">
        <v>11</v>
      </c>
      <c r="C10" s="59" t="s">
        <v>64</v>
      </c>
      <c r="D10" s="31">
        <v>2552</v>
      </c>
      <c r="E10" s="27">
        <v>100</v>
      </c>
      <c r="F10" s="46">
        <v>1526</v>
      </c>
      <c r="G10" s="47">
        <v>152600</v>
      </c>
      <c r="H10" s="46">
        <v>15243</v>
      </c>
      <c r="I10" s="47">
        <v>1524300</v>
      </c>
      <c r="J10" s="48">
        <f t="shared" si="0"/>
        <v>1676900</v>
      </c>
      <c r="K10" s="319"/>
      <c r="O10" s="87"/>
    </row>
    <row r="11" spans="1:17" ht="24" customHeight="1" x14ac:dyDescent="0.25">
      <c r="A11" s="5">
        <v>4</v>
      </c>
      <c r="B11" s="28" t="s">
        <v>24</v>
      </c>
      <c r="C11" s="29" t="s">
        <v>25</v>
      </c>
      <c r="D11" s="40">
        <v>1727</v>
      </c>
      <c r="E11" s="27">
        <v>100</v>
      </c>
      <c r="F11" s="49">
        <v>10</v>
      </c>
      <c r="G11" s="50">
        <v>1000</v>
      </c>
      <c r="H11" s="49">
        <v>23</v>
      </c>
      <c r="I11" s="50">
        <v>2300</v>
      </c>
      <c r="J11" s="48">
        <f t="shared" si="0"/>
        <v>3300</v>
      </c>
      <c r="K11" s="319"/>
    </row>
    <row r="12" spans="1:17" ht="31.5" customHeight="1" x14ac:dyDescent="0.25">
      <c r="A12" s="5">
        <v>5</v>
      </c>
      <c r="B12" s="33" t="s">
        <v>42</v>
      </c>
      <c r="C12" s="56" t="s">
        <v>45</v>
      </c>
      <c r="D12" s="45">
        <v>3030</v>
      </c>
      <c r="E12" s="27">
        <v>200</v>
      </c>
      <c r="F12" s="41">
        <v>2553</v>
      </c>
      <c r="G12" s="42">
        <v>510600</v>
      </c>
      <c r="H12" s="41">
        <v>43388</v>
      </c>
      <c r="I12" s="42">
        <v>8677600</v>
      </c>
      <c r="J12" s="48">
        <f t="shared" si="0"/>
        <v>9188200</v>
      </c>
      <c r="K12" s="319"/>
    </row>
    <row r="13" spans="1:17" ht="24" customHeight="1" x14ac:dyDescent="0.25">
      <c r="A13" s="5">
        <v>6</v>
      </c>
      <c r="B13" s="51" t="s">
        <v>26</v>
      </c>
      <c r="C13" s="97" t="s">
        <v>67</v>
      </c>
      <c r="D13" s="45">
        <v>5757</v>
      </c>
      <c r="E13" s="27">
        <v>100</v>
      </c>
      <c r="F13" s="41">
        <v>289</v>
      </c>
      <c r="G13" s="42">
        <v>28900</v>
      </c>
      <c r="H13" s="41">
        <v>1110</v>
      </c>
      <c r="I13" s="42">
        <v>111000</v>
      </c>
      <c r="J13" s="48">
        <f t="shared" si="0"/>
        <v>139900</v>
      </c>
      <c r="K13" s="319"/>
    </row>
    <row r="14" spans="1:17" ht="24" customHeight="1" x14ac:dyDescent="0.25">
      <c r="A14" s="5">
        <v>7</v>
      </c>
      <c r="B14" s="33" t="s">
        <v>29</v>
      </c>
      <c r="C14" s="53" t="s">
        <v>30</v>
      </c>
      <c r="D14" s="45">
        <v>1150</v>
      </c>
      <c r="E14" s="27">
        <v>100</v>
      </c>
      <c r="F14" s="57">
        <v>893</v>
      </c>
      <c r="G14" s="58">
        <v>89300</v>
      </c>
      <c r="H14" s="57">
        <v>7203</v>
      </c>
      <c r="I14" s="58">
        <v>720300</v>
      </c>
      <c r="J14" s="43">
        <f t="shared" si="0"/>
        <v>809600</v>
      </c>
      <c r="K14" s="319"/>
    </row>
    <row r="15" spans="1:17" ht="24" customHeight="1" x14ac:dyDescent="0.25">
      <c r="A15" s="5">
        <v>8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219</v>
      </c>
      <c r="G15" s="42">
        <v>21900</v>
      </c>
      <c r="H15" s="41">
        <v>1040</v>
      </c>
      <c r="I15" s="42">
        <v>104000</v>
      </c>
      <c r="J15" s="43">
        <f t="shared" si="0"/>
        <v>125900</v>
      </c>
      <c r="K15" s="319"/>
    </row>
    <row r="16" spans="1:17" ht="24" customHeight="1" x14ac:dyDescent="0.25">
      <c r="A16" s="5">
        <v>9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3</v>
      </c>
      <c r="G16" s="42">
        <v>300</v>
      </c>
      <c r="H16" s="41">
        <v>29</v>
      </c>
      <c r="I16" s="42">
        <v>2900</v>
      </c>
      <c r="J16" s="43">
        <f t="shared" si="0"/>
        <v>3200</v>
      </c>
      <c r="K16" s="319"/>
      <c r="Q16" s="125"/>
    </row>
    <row r="17" spans="1:13" ht="24" customHeight="1" x14ac:dyDescent="0.25">
      <c r="A17" s="5">
        <v>10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155</v>
      </c>
      <c r="G17" s="42">
        <v>15500</v>
      </c>
      <c r="H17" s="41">
        <v>1481</v>
      </c>
      <c r="I17" s="42">
        <v>148100</v>
      </c>
      <c r="J17" s="43">
        <f t="shared" si="0"/>
        <v>163600</v>
      </c>
      <c r="K17" s="319"/>
    </row>
    <row r="18" spans="1:13" ht="24" customHeight="1" x14ac:dyDescent="0.25">
      <c r="A18" s="5">
        <v>11</v>
      </c>
      <c r="B18" s="33" t="s">
        <v>36</v>
      </c>
      <c r="C18" s="68" t="s">
        <v>37</v>
      </c>
      <c r="D18" s="45">
        <v>5066</v>
      </c>
      <c r="E18" s="27">
        <v>100</v>
      </c>
      <c r="F18" s="41">
        <v>0</v>
      </c>
      <c r="G18" s="42">
        <v>0</v>
      </c>
      <c r="H18" s="41">
        <v>0</v>
      </c>
      <c r="I18" s="42">
        <v>0</v>
      </c>
      <c r="J18" s="43">
        <f t="shared" si="0"/>
        <v>0</v>
      </c>
      <c r="K18" s="319"/>
      <c r="M18" s="87"/>
    </row>
    <row r="19" spans="1:13" ht="24" customHeight="1" x14ac:dyDescent="0.25">
      <c r="A19" s="5">
        <v>12</v>
      </c>
      <c r="B19" s="54" t="s">
        <v>38</v>
      </c>
      <c r="C19" s="29" t="s">
        <v>92</v>
      </c>
      <c r="D19" s="45">
        <v>9656</v>
      </c>
      <c r="E19" s="67">
        <v>100</v>
      </c>
      <c r="F19" s="93">
        <v>285</v>
      </c>
      <c r="G19" s="94">
        <v>28500</v>
      </c>
      <c r="H19" s="93">
        <v>5334</v>
      </c>
      <c r="I19" s="94">
        <v>533400</v>
      </c>
      <c r="J19" s="43">
        <f t="shared" ref="J19:J20" si="1">SUM(G19+I19)</f>
        <v>561900</v>
      </c>
      <c r="K19" s="319"/>
    </row>
    <row r="20" spans="1:13" ht="24" customHeight="1" x14ac:dyDescent="0.25">
      <c r="A20" s="5"/>
      <c r="B20" s="54" t="s">
        <v>38</v>
      </c>
      <c r="C20" s="29" t="s">
        <v>92</v>
      </c>
      <c r="D20" s="45">
        <v>9656</v>
      </c>
      <c r="E20" s="67">
        <v>200</v>
      </c>
      <c r="F20" s="93">
        <v>54</v>
      </c>
      <c r="G20" s="94">
        <v>10800</v>
      </c>
      <c r="H20" s="93">
        <v>2113</v>
      </c>
      <c r="I20" s="94">
        <v>422600</v>
      </c>
      <c r="J20" s="43">
        <f t="shared" si="1"/>
        <v>433400</v>
      </c>
      <c r="K20" s="319"/>
    </row>
    <row r="21" spans="1:13" ht="24" customHeight="1" x14ac:dyDescent="0.25">
      <c r="A21" s="5"/>
      <c r="B21" s="54" t="s">
        <v>38</v>
      </c>
      <c r="C21" s="29" t="s">
        <v>92</v>
      </c>
      <c r="D21" s="45">
        <v>9656</v>
      </c>
      <c r="E21" s="67">
        <v>500</v>
      </c>
      <c r="F21" s="93">
        <v>2</v>
      </c>
      <c r="G21" s="94">
        <v>1000</v>
      </c>
      <c r="H21" s="93">
        <v>204</v>
      </c>
      <c r="I21" s="94">
        <v>102000</v>
      </c>
      <c r="J21" s="43">
        <f>SUM(G21+I21)</f>
        <v>103000</v>
      </c>
      <c r="K21" s="319"/>
    </row>
    <row r="22" spans="1:13" ht="24" customHeight="1" x14ac:dyDescent="0.25">
      <c r="A22" s="5">
        <v>13</v>
      </c>
      <c r="B22" s="54" t="s">
        <v>39</v>
      </c>
      <c r="C22" s="70" t="s">
        <v>99</v>
      </c>
      <c r="D22" s="45">
        <v>8200</v>
      </c>
      <c r="E22" s="67">
        <v>100</v>
      </c>
      <c r="F22" s="93">
        <v>1</v>
      </c>
      <c r="G22" s="94">
        <v>100</v>
      </c>
      <c r="H22" s="93">
        <v>1</v>
      </c>
      <c r="I22" s="94">
        <v>100</v>
      </c>
      <c r="J22" s="43">
        <f t="shared" si="0"/>
        <v>200</v>
      </c>
      <c r="K22" s="319"/>
    </row>
    <row r="23" spans="1:13" ht="30" customHeight="1" x14ac:dyDescent="0.25">
      <c r="A23" s="5">
        <v>14</v>
      </c>
      <c r="B23" s="54" t="s">
        <v>46</v>
      </c>
      <c r="C23" s="70" t="s">
        <v>86</v>
      </c>
      <c r="D23" s="45">
        <v>2844</v>
      </c>
      <c r="E23" s="67">
        <v>100</v>
      </c>
      <c r="F23" s="41">
        <v>57</v>
      </c>
      <c r="G23" s="42">
        <v>5700</v>
      </c>
      <c r="H23" s="41">
        <v>56</v>
      </c>
      <c r="I23" s="42">
        <v>5600</v>
      </c>
      <c r="J23" s="43">
        <f t="shared" si="0"/>
        <v>11300</v>
      </c>
      <c r="K23" s="319"/>
    </row>
    <row r="24" spans="1:13" ht="30.75" customHeight="1" x14ac:dyDescent="0.25">
      <c r="A24" s="5">
        <v>15</v>
      </c>
      <c r="B24" s="69" t="s">
        <v>47</v>
      </c>
      <c r="C24" s="70" t="s">
        <v>79</v>
      </c>
      <c r="D24" s="71">
        <v>2407</v>
      </c>
      <c r="E24" s="72">
        <v>100</v>
      </c>
      <c r="F24" s="73">
        <v>2</v>
      </c>
      <c r="G24" s="74">
        <v>400</v>
      </c>
      <c r="H24" s="73">
        <v>12</v>
      </c>
      <c r="I24" s="74">
        <v>2400</v>
      </c>
      <c r="J24" s="129">
        <f t="shared" si="0"/>
        <v>2800</v>
      </c>
      <c r="K24" s="319"/>
    </row>
    <row r="25" spans="1:13" ht="30.75" customHeight="1" x14ac:dyDescent="0.25">
      <c r="A25" s="75">
        <v>16</v>
      </c>
      <c r="B25" s="54" t="s">
        <v>62</v>
      </c>
      <c r="C25" s="68" t="s">
        <v>93</v>
      </c>
      <c r="D25" s="45">
        <v>3466</v>
      </c>
      <c r="E25" s="67">
        <v>100</v>
      </c>
      <c r="F25" s="41">
        <v>0</v>
      </c>
      <c r="G25" s="42">
        <v>0</v>
      </c>
      <c r="H25" s="41">
        <v>8</v>
      </c>
      <c r="I25" s="42">
        <v>800</v>
      </c>
      <c r="J25" s="43">
        <f>SUM(G25,I25)</f>
        <v>800</v>
      </c>
      <c r="K25" s="319"/>
    </row>
    <row r="26" spans="1:13" ht="30.75" customHeight="1" x14ac:dyDescent="0.25">
      <c r="A26" s="75">
        <v>17</v>
      </c>
      <c r="B26" s="54" t="s">
        <v>68</v>
      </c>
      <c r="C26" s="68" t="s">
        <v>73</v>
      </c>
      <c r="D26" s="45">
        <v>8495</v>
      </c>
      <c r="E26" s="67">
        <v>100</v>
      </c>
      <c r="F26" s="41">
        <v>36</v>
      </c>
      <c r="G26" s="42">
        <v>3600</v>
      </c>
      <c r="H26" s="41">
        <v>94</v>
      </c>
      <c r="I26" s="42">
        <v>9400</v>
      </c>
      <c r="J26" s="43">
        <f>SUM(G26,I26)</f>
        <v>13000</v>
      </c>
      <c r="K26" s="319"/>
    </row>
    <row r="27" spans="1:13" ht="30.75" customHeight="1" x14ac:dyDescent="0.25">
      <c r="A27" s="75">
        <v>18</v>
      </c>
      <c r="B27" s="54" t="s">
        <v>88</v>
      </c>
      <c r="C27" s="68" t="s">
        <v>91</v>
      </c>
      <c r="D27" s="45">
        <v>4540</v>
      </c>
      <c r="E27" s="67">
        <v>100</v>
      </c>
      <c r="F27" s="104">
        <v>2</v>
      </c>
      <c r="G27" s="105">
        <v>200</v>
      </c>
      <c r="H27" s="104">
        <v>1</v>
      </c>
      <c r="I27" s="105">
        <v>100</v>
      </c>
      <c r="J27" s="43">
        <f t="shared" ref="J27" si="2">SUM(G27,I27)</f>
        <v>300</v>
      </c>
      <c r="K27" s="320"/>
    </row>
    <row r="28" spans="1:13" x14ac:dyDescent="0.25">
      <c r="A28" s="111"/>
      <c r="E28" s="7"/>
      <c r="F28" s="103"/>
      <c r="G28" s="9"/>
      <c r="H28" s="8"/>
      <c r="I28" s="9"/>
      <c r="J28" s="34"/>
      <c r="K28" s="87"/>
    </row>
    <row r="29" spans="1:13" x14ac:dyDescent="0.25">
      <c r="E29" s="7"/>
      <c r="F29" s="8"/>
      <c r="G29" s="9"/>
      <c r="H29" s="8"/>
      <c r="I29" s="9"/>
    </row>
    <row r="30" spans="1:13" x14ac:dyDescent="0.25">
      <c r="B30" s="3" t="s">
        <v>12</v>
      </c>
      <c r="E30" s="311" t="s">
        <v>1</v>
      </c>
      <c r="F30" s="312"/>
      <c r="G30" s="313"/>
      <c r="H30" s="311" t="s">
        <v>2</v>
      </c>
      <c r="I30" s="312"/>
      <c r="J30" s="313"/>
    </row>
    <row r="31" spans="1:13" ht="63.75" x14ac:dyDescent="0.25">
      <c r="B31" s="10" t="s">
        <v>3</v>
      </c>
      <c r="C31" s="11" t="s">
        <v>13</v>
      </c>
      <c r="D31" s="10" t="s">
        <v>5</v>
      </c>
      <c r="E31" s="12" t="s">
        <v>14</v>
      </c>
      <c r="F31" s="11" t="s">
        <v>15</v>
      </c>
      <c r="G31" s="10" t="s">
        <v>8</v>
      </c>
      <c r="H31" s="13" t="s">
        <v>16</v>
      </c>
      <c r="I31" s="11" t="s">
        <v>15</v>
      </c>
      <c r="J31" s="14" t="s">
        <v>8</v>
      </c>
    </row>
    <row r="32" spans="1:13" ht="15.75" x14ac:dyDescent="0.25">
      <c r="A32" s="1">
        <v>1</v>
      </c>
      <c r="B32" s="15" t="s">
        <v>17</v>
      </c>
      <c r="C32" s="38" t="s">
        <v>18</v>
      </c>
      <c r="D32" s="16">
        <v>727</v>
      </c>
      <c r="E32" s="39">
        <v>25</v>
      </c>
      <c r="F32" s="36">
        <v>33</v>
      </c>
      <c r="G32" s="6">
        <f>SUM(F32*E32)</f>
        <v>825</v>
      </c>
      <c r="H32" s="39">
        <v>100</v>
      </c>
      <c r="I32" s="28">
        <v>11</v>
      </c>
      <c r="J32" s="17">
        <f>SUM(I32*H32)</f>
        <v>1100</v>
      </c>
    </row>
    <row r="33" spans="1:10" ht="15.75" x14ac:dyDescent="0.25">
      <c r="A33" s="1">
        <v>2</v>
      </c>
      <c r="B33" s="116" t="s">
        <v>19</v>
      </c>
      <c r="C33" s="117" t="s">
        <v>20</v>
      </c>
      <c r="D33" s="22">
        <v>744</v>
      </c>
      <c r="E33" s="43">
        <v>50</v>
      </c>
      <c r="F33" s="35">
        <v>164</v>
      </c>
      <c r="G33" s="6">
        <f>SUM(F33*E33)</f>
        <v>8200</v>
      </c>
      <c r="H33" s="43">
        <v>50</v>
      </c>
      <c r="I33" s="35">
        <v>30</v>
      </c>
      <c r="J33" s="6">
        <f>SUM(I33*H33)</f>
        <v>1500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0:G30"/>
    <mergeCell ref="H30:J30"/>
    <mergeCell ref="B2:K2"/>
    <mergeCell ref="F5:G5"/>
    <mergeCell ref="H5:I5"/>
    <mergeCell ref="J5:J6"/>
    <mergeCell ref="K5:K6"/>
    <mergeCell ref="K7:K27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57"/>
  <sheetViews>
    <sheetView workbookViewId="0">
      <selection activeCell="O11" sqref="O1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102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30"/>
      <c r="C3" s="130"/>
      <c r="D3" s="130"/>
      <c r="E3" s="130"/>
      <c r="F3" s="130"/>
      <c r="G3" s="130"/>
      <c r="H3" s="130"/>
      <c r="I3" s="130"/>
      <c r="J3" s="130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2086</v>
      </c>
      <c r="G7" s="47">
        <v>208600</v>
      </c>
      <c r="H7" s="46">
        <v>3609</v>
      </c>
      <c r="I7" s="47">
        <v>360900</v>
      </c>
      <c r="J7" s="48">
        <f t="shared" ref="J7:J23" si="0">SUM(G7+I7)</f>
        <v>569500</v>
      </c>
      <c r="K7" s="318">
        <f>SUM(J7:J27)/20</f>
        <v>760075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6</v>
      </c>
      <c r="G8" s="47">
        <v>600</v>
      </c>
      <c r="H8" s="46">
        <v>15</v>
      </c>
      <c r="I8" s="47">
        <v>1500</v>
      </c>
      <c r="J8" s="48">
        <f t="shared" si="0"/>
        <v>2100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64</v>
      </c>
      <c r="D9" s="31">
        <v>2552</v>
      </c>
      <c r="E9" s="27">
        <v>100</v>
      </c>
      <c r="F9" s="46">
        <v>216</v>
      </c>
      <c r="G9" s="47">
        <v>21600</v>
      </c>
      <c r="H9" s="46">
        <v>535</v>
      </c>
      <c r="I9" s="47">
        <v>53500</v>
      </c>
      <c r="J9" s="48">
        <f t="shared" si="0"/>
        <v>75100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7</v>
      </c>
      <c r="G10" s="50">
        <v>700</v>
      </c>
      <c r="H10" s="49">
        <v>12</v>
      </c>
      <c r="I10" s="50">
        <v>1200</v>
      </c>
      <c r="J10" s="48">
        <f t="shared" si="0"/>
        <v>1900</v>
      </c>
      <c r="K10" s="319"/>
    </row>
    <row r="11" spans="1:17" ht="31.5" customHeight="1" x14ac:dyDescent="0.25">
      <c r="A11" s="5">
        <v>5</v>
      </c>
      <c r="B11" s="33" t="s">
        <v>42</v>
      </c>
      <c r="C11" s="56" t="s">
        <v>105</v>
      </c>
      <c r="D11" s="45">
        <v>3030</v>
      </c>
      <c r="E11" s="27">
        <v>200</v>
      </c>
      <c r="F11" s="41">
        <v>1666</v>
      </c>
      <c r="G11" s="42">
        <v>333200</v>
      </c>
      <c r="H11" s="41">
        <v>29747</v>
      </c>
      <c r="I11" s="42">
        <v>5949400</v>
      </c>
      <c r="J11" s="48">
        <f t="shared" si="0"/>
        <v>6282600</v>
      </c>
      <c r="K11" s="319"/>
    </row>
    <row r="12" spans="1:17" ht="31.5" customHeight="1" x14ac:dyDescent="0.25">
      <c r="A12" s="5"/>
      <c r="B12" s="33" t="s">
        <v>42</v>
      </c>
      <c r="C12" s="91" t="s">
        <v>63</v>
      </c>
      <c r="D12" s="45">
        <v>3030</v>
      </c>
      <c r="E12" s="27">
        <v>200</v>
      </c>
      <c r="F12" s="41">
        <v>1581</v>
      </c>
      <c r="G12" s="42">
        <v>316200</v>
      </c>
      <c r="H12" s="41">
        <v>32063</v>
      </c>
      <c r="I12" s="42">
        <v>6412600</v>
      </c>
      <c r="J12" s="48">
        <v>6728800</v>
      </c>
      <c r="K12" s="319"/>
    </row>
    <row r="13" spans="1:17" ht="24" customHeight="1" x14ac:dyDescent="0.25">
      <c r="A13" s="5">
        <v>6</v>
      </c>
      <c r="B13" s="51" t="s">
        <v>26</v>
      </c>
      <c r="C13" s="97" t="s">
        <v>67</v>
      </c>
      <c r="D13" s="45">
        <v>5757</v>
      </c>
      <c r="E13" s="27">
        <v>100</v>
      </c>
      <c r="F13" s="41">
        <v>249</v>
      </c>
      <c r="G13" s="42">
        <v>24900</v>
      </c>
      <c r="H13" s="41">
        <v>851</v>
      </c>
      <c r="I13" s="42">
        <v>85100</v>
      </c>
      <c r="J13" s="48">
        <f t="shared" si="0"/>
        <v>110000</v>
      </c>
      <c r="K13" s="319"/>
    </row>
    <row r="14" spans="1:17" ht="24" customHeight="1" x14ac:dyDescent="0.25">
      <c r="A14" s="5">
        <v>7</v>
      </c>
      <c r="B14" s="33" t="s">
        <v>29</v>
      </c>
      <c r="C14" s="53" t="s">
        <v>104</v>
      </c>
      <c r="D14" s="45">
        <v>1150</v>
      </c>
      <c r="E14" s="27">
        <v>100</v>
      </c>
      <c r="F14" s="57">
        <v>3</v>
      </c>
      <c r="G14" s="58">
        <v>300</v>
      </c>
      <c r="H14" s="57">
        <v>17</v>
      </c>
      <c r="I14" s="58">
        <v>1700</v>
      </c>
      <c r="J14" s="43">
        <f t="shared" si="0"/>
        <v>2000</v>
      </c>
      <c r="K14" s="319"/>
    </row>
    <row r="15" spans="1:17" ht="24" customHeight="1" x14ac:dyDescent="0.25">
      <c r="A15" s="5">
        <v>8</v>
      </c>
      <c r="B15" s="33" t="s">
        <v>31</v>
      </c>
      <c r="C15" s="53" t="s">
        <v>32</v>
      </c>
      <c r="D15" s="45">
        <v>7763</v>
      </c>
      <c r="E15" s="27">
        <v>100</v>
      </c>
      <c r="F15" s="41">
        <v>218</v>
      </c>
      <c r="G15" s="42">
        <v>21800</v>
      </c>
      <c r="H15" s="41">
        <v>1013</v>
      </c>
      <c r="I15" s="42">
        <v>101300</v>
      </c>
      <c r="J15" s="43">
        <f t="shared" si="0"/>
        <v>123100</v>
      </c>
      <c r="K15" s="319"/>
    </row>
    <row r="16" spans="1:17" ht="24" customHeight="1" x14ac:dyDescent="0.25">
      <c r="A16" s="5">
        <v>9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8</v>
      </c>
      <c r="G16" s="42">
        <v>800</v>
      </c>
      <c r="H16" s="41">
        <v>39</v>
      </c>
      <c r="I16" s="42">
        <v>3900</v>
      </c>
      <c r="J16" s="43">
        <f t="shared" si="0"/>
        <v>4700</v>
      </c>
      <c r="K16" s="319"/>
      <c r="Q16" s="125"/>
    </row>
    <row r="17" spans="1:11" ht="24" customHeight="1" x14ac:dyDescent="0.25">
      <c r="A17" s="5">
        <v>10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63</v>
      </c>
      <c r="G17" s="42">
        <v>6300</v>
      </c>
      <c r="H17" s="41">
        <v>376</v>
      </c>
      <c r="I17" s="42">
        <v>37600</v>
      </c>
      <c r="J17" s="43">
        <f t="shared" si="0"/>
        <v>43900</v>
      </c>
      <c r="K17" s="319"/>
    </row>
    <row r="18" spans="1:11" ht="24" customHeight="1" x14ac:dyDescent="0.25">
      <c r="A18" s="5">
        <v>11</v>
      </c>
      <c r="B18" s="54" t="s">
        <v>38</v>
      </c>
      <c r="C18" s="29" t="s">
        <v>92</v>
      </c>
      <c r="D18" s="45">
        <v>9656</v>
      </c>
      <c r="E18" s="67">
        <v>100</v>
      </c>
      <c r="F18" s="93">
        <v>329</v>
      </c>
      <c r="G18" s="94">
        <v>32900</v>
      </c>
      <c r="H18" s="93">
        <v>5939</v>
      </c>
      <c r="I18" s="94">
        <v>593900</v>
      </c>
      <c r="J18" s="43">
        <f t="shared" ref="J18:J19" si="1">SUM(G18+I18)</f>
        <v>626800</v>
      </c>
      <c r="K18" s="319"/>
    </row>
    <row r="19" spans="1:11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200</v>
      </c>
      <c r="F19" s="93">
        <v>64</v>
      </c>
      <c r="G19" s="94">
        <v>12800</v>
      </c>
      <c r="H19" s="93">
        <v>2364</v>
      </c>
      <c r="I19" s="94">
        <v>472800</v>
      </c>
      <c r="J19" s="43">
        <f t="shared" si="1"/>
        <v>485600</v>
      </c>
      <c r="K19" s="319"/>
    </row>
    <row r="20" spans="1:11" ht="24" customHeight="1" x14ac:dyDescent="0.25">
      <c r="A20" s="5"/>
      <c r="B20" s="54" t="s">
        <v>38</v>
      </c>
      <c r="C20" s="29" t="s">
        <v>92</v>
      </c>
      <c r="D20" s="45">
        <v>9656</v>
      </c>
      <c r="E20" s="67">
        <v>500</v>
      </c>
      <c r="F20" s="93">
        <v>4</v>
      </c>
      <c r="G20" s="94">
        <v>2000</v>
      </c>
      <c r="H20" s="93">
        <v>243</v>
      </c>
      <c r="I20" s="94">
        <v>121500</v>
      </c>
      <c r="J20" s="43">
        <f>SUM(G20+I20)</f>
        <v>123500</v>
      </c>
      <c r="K20" s="319"/>
    </row>
    <row r="21" spans="1:11" ht="24" customHeight="1" x14ac:dyDescent="0.25">
      <c r="A21" s="5">
        <v>12</v>
      </c>
      <c r="B21" s="54" t="s">
        <v>39</v>
      </c>
      <c r="C21" s="70" t="s">
        <v>99</v>
      </c>
      <c r="D21" s="45">
        <v>8200</v>
      </c>
      <c r="E21" s="67">
        <v>100</v>
      </c>
      <c r="F21" s="93">
        <v>0</v>
      </c>
      <c r="G21" s="94">
        <v>0</v>
      </c>
      <c r="H21" s="93">
        <v>3</v>
      </c>
      <c r="I21" s="94">
        <v>300</v>
      </c>
      <c r="J21" s="43">
        <f t="shared" si="0"/>
        <v>300</v>
      </c>
      <c r="K21" s="319"/>
    </row>
    <row r="22" spans="1:11" ht="30" customHeight="1" x14ac:dyDescent="0.25">
      <c r="A22" s="5">
        <v>13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57</v>
      </c>
      <c r="G22" s="42">
        <v>5700</v>
      </c>
      <c r="H22" s="41">
        <v>77</v>
      </c>
      <c r="I22" s="42">
        <v>7700</v>
      </c>
      <c r="J22" s="43">
        <f t="shared" si="0"/>
        <v>13400</v>
      </c>
      <c r="K22" s="319"/>
    </row>
    <row r="23" spans="1:11" ht="30.75" customHeight="1" x14ac:dyDescent="0.25">
      <c r="A23" s="5">
        <v>14</v>
      </c>
      <c r="B23" s="69" t="s">
        <v>47</v>
      </c>
      <c r="C23" s="70" t="s">
        <v>79</v>
      </c>
      <c r="D23" s="71">
        <v>2407</v>
      </c>
      <c r="E23" s="72">
        <v>100</v>
      </c>
      <c r="F23" s="73">
        <v>3</v>
      </c>
      <c r="G23" s="74">
        <v>600</v>
      </c>
      <c r="H23" s="73">
        <v>9</v>
      </c>
      <c r="I23" s="74">
        <v>1800</v>
      </c>
      <c r="J23" s="131">
        <f t="shared" si="0"/>
        <v>2400</v>
      </c>
      <c r="K23" s="319"/>
    </row>
    <row r="24" spans="1:11" ht="30.75" customHeight="1" x14ac:dyDescent="0.25">
      <c r="A24" s="75">
        <v>15</v>
      </c>
      <c r="B24" s="54" t="s">
        <v>62</v>
      </c>
      <c r="C24" s="68" t="s">
        <v>93</v>
      </c>
      <c r="D24" s="45">
        <v>3466</v>
      </c>
      <c r="E24" s="67">
        <v>100</v>
      </c>
      <c r="F24" s="41">
        <v>0</v>
      </c>
      <c r="G24" s="42">
        <v>0</v>
      </c>
      <c r="H24" s="41">
        <v>5</v>
      </c>
      <c r="I24" s="42">
        <v>500</v>
      </c>
      <c r="J24" s="43">
        <f>SUM(G24,I24)</f>
        <v>500</v>
      </c>
      <c r="K24" s="319"/>
    </row>
    <row r="25" spans="1:11" ht="30.75" customHeight="1" x14ac:dyDescent="0.25">
      <c r="A25" s="75">
        <v>16</v>
      </c>
      <c r="B25" s="54" t="s">
        <v>68</v>
      </c>
      <c r="C25" s="68" t="s">
        <v>73</v>
      </c>
      <c r="D25" s="45">
        <v>8495</v>
      </c>
      <c r="E25" s="67">
        <v>100</v>
      </c>
      <c r="F25" s="41">
        <v>13</v>
      </c>
      <c r="G25" s="42">
        <v>1300</v>
      </c>
      <c r="H25" s="41">
        <v>38</v>
      </c>
      <c r="I25" s="42">
        <v>3800</v>
      </c>
      <c r="J25" s="43">
        <f>SUM(G25,I25)</f>
        <v>5100</v>
      </c>
      <c r="K25" s="319"/>
    </row>
    <row r="26" spans="1:11" ht="30.75" customHeight="1" x14ac:dyDescent="0.25">
      <c r="A26" s="75">
        <v>17</v>
      </c>
      <c r="B26" s="54" t="s">
        <v>88</v>
      </c>
      <c r="C26" s="68" t="s">
        <v>91</v>
      </c>
      <c r="D26" s="45">
        <v>4540</v>
      </c>
      <c r="E26" s="67">
        <v>100</v>
      </c>
      <c r="F26" s="41">
        <v>1</v>
      </c>
      <c r="G26" s="42">
        <v>100</v>
      </c>
      <c r="H26" s="41">
        <v>1</v>
      </c>
      <c r="I26" s="42">
        <v>100</v>
      </c>
      <c r="J26" s="43">
        <v>0</v>
      </c>
      <c r="K26" s="319"/>
    </row>
    <row r="27" spans="1:11" ht="30.75" customHeight="1" x14ac:dyDescent="0.25">
      <c r="A27" s="75"/>
      <c r="B27" s="54" t="s">
        <v>88</v>
      </c>
      <c r="C27" s="92" t="s">
        <v>63</v>
      </c>
      <c r="D27" s="45">
        <v>4540</v>
      </c>
      <c r="E27" s="67">
        <v>100</v>
      </c>
      <c r="F27" s="104">
        <v>2</v>
      </c>
      <c r="G27" s="105">
        <v>200</v>
      </c>
      <c r="H27" s="104">
        <v>0</v>
      </c>
      <c r="I27" s="105">
        <v>0</v>
      </c>
      <c r="J27" s="43">
        <f t="shared" ref="J27" si="2">SUM(G27,I27)</f>
        <v>200</v>
      </c>
      <c r="K27" s="320"/>
    </row>
    <row r="28" spans="1:11" x14ac:dyDescent="0.25">
      <c r="A28" s="111"/>
      <c r="E28" s="7"/>
      <c r="F28" s="103"/>
      <c r="G28" s="9"/>
      <c r="H28" s="8"/>
      <c r="I28" s="9"/>
      <c r="J28" s="34"/>
      <c r="K28" s="87"/>
    </row>
    <row r="29" spans="1:11" x14ac:dyDescent="0.25">
      <c r="E29" s="7"/>
      <c r="F29" s="8"/>
      <c r="G29" s="9"/>
      <c r="H29" s="8"/>
      <c r="I29" s="9"/>
    </row>
    <row r="30" spans="1:11" x14ac:dyDescent="0.25">
      <c r="B30" s="3" t="s">
        <v>12</v>
      </c>
      <c r="E30" s="311" t="s">
        <v>1</v>
      </c>
      <c r="F30" s="312"/>
      <c r="G30" s="313"/>
      <c r="H30" s="311" t="s">
        <v>2</v>
      </c>
      <c r="I30" s="312"/>
      <c r="J30" s="313"/>
    </row>
    <row r="31" spans="1:11" ht="63.75" x14ac:dyDescent="0.25">
      <c r="B31" s="10" t="s">
        <v>3</v>
      </c>
      <c r="C31" s="11" t="s">
        <v>13</v>
      </c>
      <c r="D31" s="10" t="s">
        <v>5</v>
      </c>
      <c r="E31" s="12" t="s">
        <v>14</v>
      </c>
      <c r="F31" s="11" t="s">
        <v>15</v>
      </c>
      <c r="G31" s="10" t="s">
        <v>8</v>
      </c>
      <c r="H31" s="13" t="s">
        <v>16</v>
      </c>
      <c r="I31" s="11" t="s">
        <v>15</v>
      </c>
      <c r="J31" s="14" t="s">
        <v>8</v>
      </c>
    </row>
    <row r="32" spans="1:11" ht="15.75" x14ac:dyDescent="0.25">
      <c r="A32" s="1">
        <v>1</v>
      </c>
      <c r="B32" s="15" t="s">
        <v>17</v>
      </c>
      <c r="C32" s="38" t="s">
        <v>18</v>
      </c>
      <c r="D32" s="16">
        <v>727</v>
      </c>
      <c r="E32" s="39">
        <v>25</v>
      </c>
      <c r="F32" s="36">
        <v>28</v>
      </c>
      <c r="G32" s="6">
        <f>SUM(F32*E32)</f>
        <v>700</v>
      </c>
      <c r="H32" s="39">
        <v>100</v>
      </c>
      <c r="I32" s="28">
        <v>12</v>
      </c>
      <c r="J32" s="17">
        <f>SUM(I32*H32)</f>
        <v>1200</v>
      </c>
    </row>
    <row r="33" spans="1:10" ht="15.75" x14ac:dyDescent="0.25">
      <c r="A33" s="1">
        <v>2</v>
      </c>
      <c r="B33" s="116" t="s">
        <v>19</v>
      </c>
      <c r="C33" s="117" t="s">
        <v>20</v>
      </c>
      <c r="D33" s="22">
        <v>744</v>
      </c>
      <c r="E33" s="43">
        <v>50</v>
      </c>
      <c r="F33" s="35">
        <v>12</v>
      </c>
      <c r="G33" s="6">
        <f>SUM(F33*E33)</f>
        <v>600</v>
      </c>
      <c r="H33" s="43">
        <v>50</v>
      </c>
      <c r="I33" s="35">
        <v>39</v>
      </c>
      <c r="J33" s="6">
        <f>SUM(I33*H33)</f>
        <v>1950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0:G30"/>
    <mergeCell ref="H30:J30"/>
    <mergeCell ref="B2:K2"/>
    <mergeCell ref="F5:G5"/>
    <mergeCell ref="H5:I5"/>
    <mergeCell ref="J5:J6"/>
    <mergeCell ref="K5:K6"/>
    <mergeCell ref="K7:K27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Q58"/>
  <sheetViews>
    <sheetView topLeftCell="A4" workbookViewId="0">
      <selection activeCell="O21" sqref="O2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106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39"/>
      <c r="C3" s="139"/>
      <c r="D3" s="139"/>
      <c r="E3" s="139"/>
      <c r="F3" s="139"/>
      <c r="G3" s="139"/>
      <c r="H3" s="139"/>
      <c r="I3" s="139"/>
      <c r="J3" s="139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2188</v>
      </c>
      <c r="G7" s="47">
        <v>218800</v>
      </c>
      <c r="H7" s="46">
        <v>3777</v>
      </c>
      <c r="I7" s="47">
        <v>377700</v>
      </c>
      <c r="J7" s="48">
        <f t="shared" ref="J7:J22" si="0">SUM(G7+I7)</f>
        <v>596500</v>
      </c>
      <c r="K7" s="318">
        <f>SUM(J7:J28)/20</f>
        <v>687775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7</v>
      </c>
      <c r="G8" s="47">
        <v>700</v>
      </c>
      <c r="H8" s="46">
        <v>16</v>
      </c>
      <c r="I8" s="47">
        <v>1600</v>
      </c>
      <c r="J8" s="48">
        <f t="shared" si="0"/>
        <v>2300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185</v>
      </c>
      <c r="G9" s="47">
        <v>18500</v>
      </c>
      <c r="H9" s="46">
        <v>907</v>
      </c>
      <c r="I9" s="47">
        <v>90700</v>
      </c>
      <c r="J9" s="48">
        <f t="shared" si="0"/>
        <v>109200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8</v>
      </c>
      <c r="G10" s="50">
        <v>800</v>
      </c>
      <c r="H10" s="49">
        <v>15</v>
      </c>
      <c r="I10" s="50">
        <v>1500</v>
      </c>
      <c r="J10" s="48">
        <f t="shared" si="0"/>
        <v>2300</v>
      </c>
      <c r="K10" s="319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2896</v>
      </c>
      <c r="G11" s="42">
        <v>579200</v>
      </c>
      <c r="H11" s="41">
        <v>53979</v>
      </c>
      <c r="I11" s="42">
        <v>10795800</v>
      </c>
      <c r="J11" s="48">
        <v>11375000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10</v>
      </c>
      <c r="G12" s="42">
        <v>1000</v>
      </c>
      <c r="H12" s="41">
        <v>86</v>
      </c>
      <c r="I12" s="42">
        <v>8600</v>
      </c>
      <c r="J12" s="48">
        <f t="shared" si="0"/>
        <v>9600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3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203</v>
      </c>
      <c r="G14" s="42">
        <v>20300</v>
      </c>
      <c r="H14" s="41">
        <v>1221</v>
      </c>
      <c r="I14" s="42">
        <v>122100</v>
      </c>
      <c r="J14" s="43">
        <f t="shared" si="0"/>
        <v>142400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6</v>
      </c>
      <c r="G15" s="42">
        <v>600</v>
      </c>
      <c r="H15" s="41">
        <v>16</v>
      </c>
      <c r="I15" s="42">
        <v>1600</v>
      </c>
      <c r="J15" s="43">
        <f t="shared" si="0"/>
        <v>2200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31</v>
      </c>
      <c r="G16" s="42">
        <v>3100</v>
      </c>
      <c r="H16" s="41">
        <v>202</v>
      </c>
      <c r="I16" s="42">
        <v>20200</v>
      </c>
      <c r="J16" s="43">
        <f t="shared" si="0"/>
        <v>23300</v>
      </c>
      <c r="K16" s="319"/>
    </row>
    <row r="17" spans="1:11" ht="24" customHeight="1" x14ac:dyDescent="0.25">
      <c r="A17" s="5">
        <v>11</v>
      </c>
      <c r="B17" s="54" t="s">
        <v>38</v>
      </c>
      <c r="C17" s="29" t="s">
        <v>92</v>
      </c>
      <c r="D17" s="45">
        <v>9656</v>
      </c>
      <c r="E17" s="67">
        <v>100</v>
      </c>
      <c r="F17" s="93">
        <v>372</v>
      </c>
      <c r="G17" s="94">
        <v>37200</v>
      </c>
      <c r="H17" s="93">
        <v>6409</v>
      </c>
      <c r="I17" s="94">
        <v>640900</v>
      </c>
      <c r="J17" s="43">
        <f t="shared" ref="J17:J18" si="1">SUM(G17+I17)</f>
        <v>678100</v>
      </c>
      <c r="K17" s="319"/>
    </row>
    <row r="18" spans="1:11" ht="24" customHeight="1" x14ac:dyDescent="0.25">
      <c r="A18" s="5"/>
      <c r="B18" s="54" t="s">
        <v>38</v>
      </c>
      <c r="C18" s="29" t="s">
        <v>92</v>
      </c>
      <c r="D18" s="45">
        <v>9656</v>
      </c>
      <c r="E18" s="67">
        <v>200</v>
      </c>
      <c r="F18" s="93">
        <v>83</v>
      </c>
      <c r="G18" s="94">
        <v>16600</v>
      </c>
      <c r="H18" s="138">
        <v>2900</v>
      </c>
      <c r="I18" s="94">
        <v>580000</v>
      </c>
      <c r="J18" s="43">
        <f t="shared" si="1"/>
        <v>596600</v>
      </c>
      <c r="K18" s="319"/>
    </row>
    <row r="19" spans="1:11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500</v>
      </c>
      <c r="F19" s="93">
        <v>8</v>
      </c>
      <c r="G19" s="94">
        <v>4000</v>
      </c>
      <c r="H19" s="93">
        <v>393</v>
      </c>
      <c r="I19" s="94">
        <v>196500</v>
      </c>
      <c r="J19" s="43">
        <f>SUM(G19+I19)</f>
        <v>200500</v>
      </c>
      <c r="K19" s="319"/>
    </row>
    <row r="20" spans="1:11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5</v>
      </c>
      <c r="G20" s="94">
        <v>500</v>
      </c>
      <c r="H20" s="93">
        <v>8</v>
      </c>
      <c r="I20" s="94">
        <v>800</v>
      </c>
      <c r="J20" s="43">
        <f t="shared" si="0"/>
        <v>1300</v>
      </c>
      <c r="K20" s="319"/>
    </row>
    <row r="21" spans="1:11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52</v>
      </c>
      <c r="G21" s="42">
        <v>5200</v>
      </c>
      <c r="H21" s="41">
        <v>70</v>
      </c>
      <c r="I21" s="42">
        <v>7000</v>
      </c>
      <c r="J21" s="43">
        <f t="shared" si="0"/>
        <v>12200</v>
      </c>
      <c r="K21" s="319"/>
    </row>
    <row r="22" spans="1:11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100</v>
      </c>
      <c r="F22" s="73">
        <v>1</v>
      </c>
      <c r="G22" s="74">
        <v>200</v>
      </c>
      <c r="H22" s="73">
        <v>2</v>
      </c>
      <c r="I22" s="74">
        <v>400</v>
      </c>
      <c r="J22" s="140">
        <f t="shared" si="0"/>
        <v>600</v>
      </c>
      <c r="K22" s="319"/>
    </row>
    <row r="23" spans="1:11" ht="30.75" customHeight="1" x14ac:dyDescent="0.25">
      <c r="A23" s="75">
        <v>15</v>
      </c>
      <c r="B23" s="54" t="s">
        <v>62</v>
      </c>
      <c r="C23" s="68" t="s">
        <v>93</v>
      </c>
      <c r="D23" s="45">
        <v>3466</v>
      </c>
      <c r="E23" s="67">
        <v>100</v>
      </c>
      <c r="F23" s="41">
        <v>0</v>
      </c>
      <c r="G23" s="42">
        <v>0</v>
      </c>
      <c r="H23" s="41">
        <v>3</v>
      </c>
      <c r="I23" s="42">
        <v>300</v>
      </c>
      <c r="J23" s="43">
        <f>SUM(G23,I23)</f>
        <v>300</v>
      </c>
      <c r="K23" s="319"/>
    </row>
    <row r="24" spans="1:11" ht="30.75" customHeight="1" x14ac:dyDescent="0.25">
      <c r="A24" s="75">
        <v>16</v>
      </c>
      <c r="B24" s="54" t="s">
        <v>68</v>
      </c>
      <c r="C24" s="68" t="s">
        <v>73</v>
      </c>
      <c r="D24" s="45">
        <v>8495</v>
      </c>
      <c r="E24" s="67">
        <v>100</v>
      </c>
      <c r="F24" s="41">
        <v>1</v>
      </c>
      <c r="G24" s="42">
        <v>100</v>
      </c>
      <c r="H24" s="41">
        <v>30</v>
      </c>
      <c r="I24" s="42">
        <v>3000</v>
      </c>
      <c r="J24" s="43">
        <f>SUM(G24,I24)</f>
        <v>3100</v>
      </c>
      <c r="K24" s="319"/>
    </row>
    <row r="25" spans="1:11" ht="30.75" customHeight="1" x14ac:dyDescent="0.25">
      <c r="A25" s="75">
        <v>17</v>
      </c>
      <c r="B25" s="132" t="s">
        <v>108</v>
      </c>
      <c r="C25" s="133" t="s">
        <v>109</v>
      </c>
      <c r="D25" s="134">
        <v>6187</v>
      </c>
      <c r="E25" s="135">
        <v>100</v>
      </c>
      <c r="F25" s="41">
        <v>0</v>
      </c>
      <c r="G25" s="42">
        <v>0</v>
      </c>
      <c r="H25" s="41">
        <v>3</v>
      </c>
      <c r="I25" s="42">
        <v>300</v>
      </c>
      <c r="J25" s="43">
        <v>0</v>
      </c>
      <c r="K25" s="319"/>
    </row>
    <row r="26" spans="1:11" ht="30.75" customHeight="1" x14ac:dyDescent="0.25">
      <c r="A26" s="75">
        <v>18</v>
      </c>
      <c r="B26" s="136" t="s">
        <v>110</v>
      </c>
      <c r="C26" s="137" t="s">
        <v>111</v>
      </c>
      <c r="D26" s="134">
        <v>7007</v>
      </c>
      <c r="E26" s="135">
        <v>100</v>
      </c>
      <c r="F26" s="41">
        <v>5776</v>
      </c>
      <c r="G26" s="42">
        <v>577600</v>
      </c>
      <c r="H26" s="41">
        <v>25722</v>
      </c>
      <c r="I26" s="42">
        <v>2572200</v>
      </c>
      <c r="J26" s="43">
        <v>0</v>
      </c>
      <c r="K26" s="319"/>
    </row>
    <row r="27" spans="1:11" ht="30.75" customHeight="1" x14ac:dyDescent="0.25">
      <c r="A27" s="75">
        <v>19</v>
      </c>
      <c r="B27" s="54" t="s">
        <v>88</v>
      </c>
      <c r="C27" s="68" t="s">
        <v>91</v>
      </c>
      <c r="D27" s="45">
        <v>4540</v>
      </c>
      <c r="E27" s="67">
        <v>100</v>
      </c>
      <c r="F27" s="41">
        <v>1</v>
      </c>
      <c r="G27" s="42">
        <v>100</v>
      </c>
      <c r="H27" s="41">
        <v>3</v>
      </c>
      <c r="I27" s="42">
        <v>300</v>
      </c>
      <c r="J27" s="43">
        <v>0</v>
      </c>
      <c r="K27" s="319"/>
    </row>
    <row r="28" spans="1:11" ht="30.75" customHeight="1" x14ac:dyDescent="0.25">
      <c r="A28" s="75"/>
      <c r="B28" s="54" t="s">
        <v>88</v>
      </c>
      <c r="C28" s="92" t="s">
        <v>63</v>
      </c>
      <c r="D28" s="45">
        <v>4540</v>
      </c>
      <c r="E28" s="67">
        <v>100</v>
      </c>
      <c r="F28" s="104">
        <v>0</v>
      </c>
      <c r="G28" s="105">
        <v>0</v>
      </c>
      <c r="H28" s="104">
        <v>0</v>
      </c>
      <c r="I28" s="105">
        <v>0</v>
      </c>
      <c r="J28" s="43">
        <f t="shared" ref="J28" si="2">SUM(G28,I28)</f>
        <v>0</v>
      </c>
      <c r="K28" s="320"/>
    </row>
    <row r="29" spans="1:11" x14ac:dyDescent="0.25">
      <c r="A29" s="111"/>
      <c r="E29" s="7"/>
      <c r="F29" s="103"/>
      <c r="G29" s="9"/>
      <c r="H29" s="8"/>
      <c r="I29" s="9"/>
      <c r="J29" s="34"/>
      <c r="K29" s="87"/>
    </row>
    <row r="30" spans="1:11" x14ac:dyDescent="0.25">
      <c r="E30" s="7"/>
      <c r="F30" s="8"/>
      <c r="G30" s="9"/>
      <c r="H30" s="8"/>
      <c r="I30" s="9"/>
    </row>
    <row r="31" spans="1:11" x14ac:dyDescent="0.25">
      <c r="B31" s="3" t="s">
        <v>12</v>
      </c>
      <c r="E31" s="321" t="s">
        <v>1</v>
      </c>
      <c r="F31" s="322"/>
      <c r="G31" s="323"/>
      <c r="H31" s="321" t="s">
        <v>2</v>
      </c>
      <c r="I31" s="322"/>
      <c r="J31" s="323"/>
    </row>
    <row r="32" spans="1:11" ht="63.75" x14ac:dyDescent="0.25">
      <c r="B32" s="10" t="s">
        <v>3</v>
      </c>
      <c r="C32" s="11" t="s">
        <v>13</v>
      </c>
      <c r="D32" s="10" t="s">
        <v>5</v>
      </c>
      <c r="E32" s="12" t="s">
        <v>14</v>
      </c>
      <c r="F32" s="11" t="s">
        <v>15</v>
      </c>
      <c r="G32" s="10" t="s">
        <v>8</v>
      </c>
      <c r="H32" s="13" t="s">
        <v>16</v>
      </c>
      <c r="I32" s="11" t="s">
        <v>15</v>
      </c>
      <c r="J32" s="14" t="s">
        <v>8</v>
      </c>
    </row>
    <row r="33" spans="1:10" ht="30" customHeight="1" x14ac:dyDescent="0.25">
      <c r="A33" s="1">
        <v>1</v>
      </c>
      <c r="B33" s="15" t="s">
        <v>17</v>
      </c>
      <c r="C33" s="38" t="s">
        <v>18</v>
      </c>
      <c r="D33" s="16">
        <v>727</v>
      </c>
      <c r="E33" s="39">
        <v>25</v>
      </c>
      <c r="F33" s="36">
        <v>25</v>
      </c>
      <c r="G33" s="6">
        <f>SUM(F33*E33)</f>
        <v>625</v>
      </c>
      <c r="H33" s="39">
        <v>100</v>
      </c>
      <c r="I33" s="28">
        <v>11</v>
      </c>
      <c r="J33" s="17">
        <f>SUM(I33*H33)</f>
        <v>1100</v>
      </c>
    </row>
    <row r="34" spans="1:10" ht="26.25" customHeight="1" x14ac:dyDescent="0.25">
      <c r="A34" s="1">
        <v>2</v>
      </c>
      <c r="B34" s="116" t="s">
        <v>19</v>
      </c>
      <c r="C34" s="117" t="s">
        <v>20</v>
      </c>
      <c r="D34" s="22">
        <v>744</v>
      </c>
      <c r="E34" s="43">
        <v>50</v>
      </c>
      <c r="F34" s="35">
        <v>170</v>
      </c>
      <c r="G34" s="6">
        <f>SUM(F34*E34)</f>
        <v>8500</v>
      </c>
      <c r="H34" s="43">
        <v>50</v>
      </c>
      <c r="I34" s="35">
        <v>35</v>
      </c>
      <c r="J34" s="6">
        <f>SUM(I34*H34)</f>
        <v>1750</v>
      </c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1:G31"/>
    <mergeCell ref="H31:J31"/>
    <mergeCell ref="B2:K2"/>
    <mergeCell ref="F5:G5"/>
    <mergeCell ref="H5:I5"/>
    <mergeCell ref="J5:J6"/>
    <mergeCell ref="K5:K6"/>
    <mergeCell ref="K7:K28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Q56"/>
  <sheetViews>
    <sheetView workbookViewId="0">
      <selection activeCell="N9" sqref="N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113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41"/>
      <c r="C3" s="141"/>
      <c r="D3" s="141"/>
      <c r="E3" s="141"/>
      <c r="F3" s="141"/>
      <c r="G3" s="141"/>
      <c r="H3" s="141"/>
      <c r="I3" s="141"/>
      <c r="J3" s="141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2065</v>
      </c>
      <c r="G7" s="47">
        <v>206500</v>
      </c>
      <c r="H7" s="46">
        <v>3347</v>
      </c>
      <c r="I7" s="47">
        <v>334700</v>
      </c>
      <c r="J7" s="48">
        <f t="shared" ref="J7:J22" si="0">SUM(G7+I7)</f>
        <v>541200</v>
      </c>
      <c r="K7" s="318">
        <f>SUM(J7:J26)/18</f>
        <v>713583.33333333337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7</v>
      </c>
      <c r="G8" s="47">
        <v>700</v>
      </c>
      <c r="H8" s="46">
        <v>16</v>
      </c>
      <c r="I8" s="47">
        <v>1600</v>
      </c>
      <c r="J8" s="48">
        <f t="shared" si="0"/>
        <v>2300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440</v>
      </c>
      <c r="G9" s="47">
        <v>44000</v>
      </c>
      <c r="H9" s="46">
        <v>4202</v>
      </c>
      <c r="I9" s="47">
        <v>420200</v>
      </c>
      <c r="J9" s="48">
        <f t="shared" si="0"/>
        <v>464200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8</v>
      </c>
      <c r="G10" s="50">
        <v>800</v>
      </c>
      <c r="H10" s="49">
        <v>15</v>
      </c>
      <c r="I10" s="50">
        <v>1500</v>
      </c>
      <c r="J10" s="48">
        <f t="shared" si="0"/>
        <v>2300</v>
      </c>
      <c r="K10" s="319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2719</v>
      </c>
      <c r="G11" s="42">
        <v>543800</v>
      </c>
      <c r="H11" s="41">
        <v>47467</v>
      </c>
      <c r="I11" s="42">
        <v>9493400</v>
      </c>
      <c r="J11" s="48">
        <v>10037200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274</v>
      </c>
      <c r="G12" s="42">
        <v>27400</v>
      </c>
      <c r="H12" s="41">
        <v>540</v>
      </c>
      <c r="I12" s="42">
        <v>54000</v>
      </c>
      <c r="J12" s="48">
        <f t="shared" si="0"/>
        <v>81400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3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321</v>
      </c>
      <c r="G14" s="42">
        <v>32100</v>
      </c>
      <c r="H14" s="41">
        <v>2731</v>
      </c>
      <c r="I14" s="42">
        <v>273100</v>
      </c>
      <c r="J14" s="43">
        <f t="shared" si="0"/>
        <v>305200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4</v>
      </c>
      <c r="G15" s="42">
        <v>400</v>
      </c>
      <c r="H15" s="41">
        <v>12</v>
      </c>
      <c r="I15" s="42">
        <v>1200</v>
      </c>
      <c r="J15" s="43">
        <f t="shared" si="0"/>
        <v>1600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47</v>
      </c>
      <c r="G16" s="42">
        <v>4700</v>
      </c>
      <c r="H16" s="41">
        <v>286</v>
      </c>
      <c r="I16" s="42">
        <v>28600</v>
      </c>
      <c r="J16" s="43">
        <f t="shared" si="0"/>
        <v>33300</v>
      </c>
      <c r="K16" s="319"/>
    </row>
    <row r="17" spans="1:11" ht="24" customHeight="1" x14ac:dyDescent="0.25">
      <c r="A17" s="5">
        <v>11</v>
      </c>
      <c r="B17" s="54" t="s">
        <v>38</v>
      </c>
      <c r="C17" s="29" t="s">
        <v>92</v>
      </c>
      <c r="D17" s="45">
        <v>9656</v>
      </c>
      <c r="E17" s="67">
        <v>100</v>
      </c>
      <c r="F17" s="93">
        <v>322</v>
      </c>
      <c r="G17" s="94">
        <v>32200</v>
      </c>
      <c r="H17" s="93">
        <v>6106</v>
      </c>
      <c r="I17" s="94">
        <v>610600</v>
      </c>
      <c r="J17" s="43">
        <f t="shared" ref="J17:J18" si="1">SUM(G17+I17)</f>
        <v>642800</v>
      </c>
      <c r="K17" s="319"/>
    </row>
    <row r="18" spans="1:11" ht="24" customHeight="1" x14ac:dyDescent="0.25">
      <c r="A18" s="5"/>
      <c r="B18" s="54" t="s">
        <v>38</v>
      </c>
      <c r="C18" s="29" t="s">
        <v>92</v>
      </c>
      <c r="D18" s="45">
        <v>9656</v>
      </c>
      <c r="E18" s="67">
        <v>200</v>
      </c>
      <c r="F18" s="93">
        <v>73</v>
      </c>
      <c r="G18" s="94">
        <v>14600</v>
      </c>
      <c r="H18" s="138">
        <v>2672</v>
      </c>
      <c r="I18" s="94">
        <v>534400</v>
      </c>
      <c r="J18" s="43">
        <f t="shared" si="1"/>
        <v>549000</v>
      </c>
      <c r="K18" s="319"/>
    </row>
    <row r="19" spans="1:11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500</v>
      </c>
      <c r="F19" s="93">
        <v>7</v>
      </c>
      <c r="G19" s="94">
        <v>3500</v>
      </c>
      <c r="H19" s="93">
        <v>327</v>
      </c>
      <c r="I19" s="94">
        <v>163500</v>
      </c>
      <c r="J19" s="43">
        <f>SUM(G19+I19)</f>
        <v>167000</v>
      </c>
      <c r="K19" s="319"/>
    </row>
    <row r="20" spans="1:11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3</v>
      </c>
      <c r="G20" s="94">
        <v>300</v>
      </c>
      <c r="H20" s="93">
        <v>6</v>
      </c>
      <c r="I20" s="94">
        <v>600</v>
      </c>
      <c r="J20" s="43">
        <f t="shared" si="0"/>
        <v>900</v>
      </c>
      <c r="K20" s="319"/>
    </row>
    <row r="21" spans="1:11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48</v>
      </c>
      <c r="G21" s="42">
        <v>4800</v>
      </c>
      <c r="H21" s="41">
        <v>73</v>
      </c>
      <c r="I21" s="42">
        <v>7300</v>
      </c>
      <c r="J21" s="43">
        <f t="shared" si="0"/>
        <v>12100</v>
      </c>
      <c r="K21" s="319"/>
    </row>
    <row r="22" spans="1:11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100</v>
      </c>
      <c r="F22" s="73">
        <v>0</v>
      </c>
      <c r="G22" s="74">
        <v>0</v>
      </c>
      <c r="H22" s="73">
        <v>1</v>
      </c>
      <c r="I22" s="74">
        <v>200</v>
      </c>
      <c r="J22" s="142">
        <f t="shared" si="0"/>
        <v>200</v>
      </c>
      <c r="K22" s="319"/>
    </row>
    <row r="23" spans="1:11" ht="30.75" customHeight="1" x14ac:dyDescent="0.25">
      <c r="A23" s="75">
        <v>15</v>
      </c>
      <c r="B23" s="54" t="s">
        <v>68</v>
      </c>
      <c r="C23" s="68" t="s">
        <v>73</v>
      </c>
      <c r="D23" s="45">
        <v>8495</v>
      </c>
      <c r="E23" s="67">
        <v>100</v>
      </c>
      <c r="F23" s="41">
        <v>2</v>
      </c>
      <c r="G23" s="42">
        <v>200</v>
      </c>
      <c r="H23" s="41">
        <v>36</v>
      </c>
      <c r="I23" s="42">
        <v>3600</v>
      </c>
      <c r="J23" s="43">
        <f>SUM(G23,I23)</f>
        <v>3800</v>
      </c>
      <c r="K23" s="319"/>
    </row>
    <row r="24" spans="1:11" ht="30.75" customHeight="1" x14ac:dyDescent="0.25">
      <c r="A24" s="75">
        <v>16</v>
      </c>
      <c r="B24" s="132" t="s">
        <v>108</v>
      </c>
      <c r="C24" s="133" t="s">
        <v>109</v>
      </c>
      <c r="D24" s="134">
        <v>6187</v>
      </c>
      <c r="E24" s="135">
        <v>100</v>
      </c>
      <c r="F24" s="41">
        <v>0</v>
      </c>
      <c r="G24" s="42">
        <v>0</v>
      </c>
      <c r="H24" s="41">
        <v>3</v>
      </c>
      <c r="I24" s="42">
        <v>300</v>
      </c>
      <c r="J24" s="43">
        <v>0</v>
      </c>
      <c r="K24" s="319"/>
    </row>
    <row r="25" spans="1:11" ht="30.75" customHeight="1" x14ac:dyDescent="0.25">
      <c r="A25" s="75">
        <v>17</v>
      </c>
      <c r="B25" s="136" t="s">
        <v>110</v>
      </c>
      <c r="C25" s="137" t="s">
        <v>111</v>
      </c>
      <c r="D25" s="134">
        <v>7007</v>
      </c>
      <c r="E25" s="135">
        <v>100</v>
      </c>
      <c r="F25" s="41">
        <v>0</v>
      </c>
      <c r="G25" s="42">
        <v>0</v>
      </c>
      <c r="H25" s="41">
        <v>0</v>
      </c>
      <c r="I25" s="42">
        <v>0</v>
      </c>
      <c r="J25" s="43">
        <v>0</v>
      </c>
      <c r="K25" s="319"/>
    </row>
    <row r="26" spans="1:11" ht="30.75" customHeight="1" x14ac:dyDescent="0.25">
      <c r="A26" s="75">
        <v>18</v>
      </c>
      <c r="B26" s="54" t="s">
        <v>88</v>
      </c>
      <c r="C26" s="68" t="s">
        <v>114</v>
      </c>
      <c r="D26" s="45">
        <v>4540</v>
      </c>
      <c r="E26" s="67">
        <v>100</v>
      </c>
      <c r="F26" s="41">
        <v>2</v>
      </c>
      <c r="G26" s="42">
        <v>200</v>
      </c>
      <c r="H26" s="41">
        <v>1</v>
      </c>
      <c r="I26" s="42">
        <v>100</v>
      </c>
      <c r="J26" s="43">
        <v>0</v>
      </c>
      <c r="K26" s="319"/>
    </row>
    <row r="27" spans="1:11" x14ac:dyDescent="0.25">
      <c r="A27" s="111"/>
      <c r="E27" s="7"/>
      <c r="F27" s="103"/>
      <c r="G27" s="9"/>
      <c r="H27" s="8"/>
      <c r="I27" s="9"/>
      <c r="J27" s="34"/>
      <c r="K27" s="86"/>
    </row>
    <row r="28" spans="1:11" x14ac:dyDescent="0.25">
      <c r="E28" s="7"/>
      <c r="F28" s="8"/>
      <c r="G28" s="9"/>
      <c r="H28" s="8"/>
      <c r="I28" s="9"/>
    </row>
    <row r="29" spans="1:11" x14ac:dyDescent="0.25">
      <c r="B29" s="3" t="s">
        <v>12</v>
      </c>
      <c r="E29" s="321" t="s">
        <v>1</v>
      </c>
      <c r="F29" s="322"/>
      <c r="G29" s="323"/>
      <c r="H29" s="321" t="s">
        <v>2</v>
      </c>
      <c r="I29" s="322"/>
      <c r="J29" s="323"/>
    </row>
    <row r="30" spans="1:11" ht="63.75" x14ac:dyDescent="0.25">
      <c r="B30" s="10" t="s">
        <v>3</v>
      </c>
      <c r="C30" s="11" t="s">
        <v>13</v>
      </c>
      <c r="D30" s="10" t="s">
        <v>5</v>
      </c>
      <c r="E30" s="12" t="s">
        <v>14</v>
      </c>
      <c r="F30" s="11" t="s">
        <v>15</v>
      </c>
      <c r="G30" s="10" t="s">
        <v>8</v>
      </c>
      <c r="H30" s="13" t="s">
        <v>16</v>
      </c>
      <c r="I30" s="11" t="s">
        <v>15</v>
      </c>
      <c r="J30" s="14" t="s">
        <v>8</v>
      </c>
    </row>
    <row r="31" spans="1:11" ht="30" customHeight="1" x14ac:dyDescent="0.25">
      <c r="A31" s="1">
        <v>1</v>
      </c>
      <c r="B31" s="15" t="s">
        <v>17</v>
      </c>
      <c r="C31" s="38" t="s">
        <v>18</v>
      </c>
      <c r="D31" s="16">
        <v>727</v>
      </c>
      <c r="E31" s="39">
        <v>25</v>
      </c>
      <c r="F31" s="36">
        <v>21</v>
      </c>
      <c r="G31" s="6">
        <f>SUM(F31*E31)</f>
        <v>525</v>
      </c>
      <c r="H31" s="39">
        <v>100</v>
      </c>
      <c r="I31" s="28">
        <v>6</v>
      </c>
      <c r="J31" s="17">
        <f>SUM(I31*H31)</f>
        <v>600</v>
      </c>
    </row>
    <row r="32" spans="1:11" ht="26.25" customHeight="1" x14ac:dyDescent="0.25">
      <c r="A32" s="1">
        <v>2</v>
      </c>
      <c r="B32" s="116" t="s">
        <v>19</v>
      </c>
      <c r="C32" s="117" t="s">
        <v>20</v>
      </c>
      <c r="D32" s="22">
        <v>744</v>
      </c>
      <c r="E32" s="43">
        <v>50</v>
      </c>
      <c r="F32" s="35">
        <v>172</v>
      </c>
      <c r="G32" s="6">
        <f>SUM(F32*E32)</f>
        <v>8600</v>
      </c>
      <c r="H32" s="43">
        <v>50</v>
      </c>
      <c r="I32" s="35">
        <v>41</v>
      </c>
      <c r="J32" s="6">
        <f>SUM(I32*H32)</f>
        <v>2050</v>
      </c>
    </row>
    <row r="33" spans="1:10" x14ac:dyDescent="0.25">
      <c r="A33"/>
      <c r="D33"/>
      <c r="E33" s="7"/>
      <c r="F33" s="8"/>
      <c r="G33" s="9"/>
      <c r="H33" s="8"/>
      <c r="I33" s="9"/>
      <c r="J33" s="23"/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 s="8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29:G29"/>
    <mergeCell ref="H29:J29"/>
    <mergeCell ref="B2:K2"/>
    <mergeCell ref="F5:G5"/>
    <mergeCell ref="H5:I5"/>
    <mergeCell ref="J5:J6"/>
    <mergeCell ref="K5:K6"/>
    <mergeCell ref="K7:K26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57"/>
  <sheetViews>
    <sheetView topLeftCell="A7" workbookViewId="0">
      <selection activeCell="O19" sqref="O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117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43"/>
      <c r="C3" s="143"/>
      <c r="D3" s="143"/>
      <c r="E3" s="143"/>
      <c r="F3" s="143"/>
      <c r="G3" s="143"/>
      <c r="H3" s="143"/>
      <c r="I3" s="143"/>
      <c r="J3" s="143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1774</v>
      </c>
      <c r="G7" s="47">
        <v>177400</v>
      </c>
      <c r="H7" s="46">
        <v>2744</v>
      </c>
      <c r="I7" s="47">
        <v>274400</v>
      </c>
      <c r="J7" s="48">
        <f>SUM(G7+I7)</f>
        <v>451800</v>
      </c>
      <c r="K7" s="318">
        <f>SUM(J7:J27)/19</f>
        <v>684115.78947368416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11</v>
      </c>
      <c r="G8" s="47">
        <v>1100</v>
      </c>
      <c r="H8" s="46">
        <v>8</v>
      </c>
      <c r="I8" s="47">
        <v>800</v>
      </c>
      <c r="J8" s="48">
        <f t="shared" ref="J8:J27" si="0">SUM(G8+I8)</f>
        <v>1900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181</v>
      </c>
      <c r="G9" s="47">
        <v>18100</v>
      </c>
      <c r="H9" s="46">
        <v>797</v>
      </c>
      <c r="I9" s="47">
        <v>79700</v>
      </c>
      <c r="J9" s="48">
        <f t="shared" si="0"/>
        <v>97800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5</v>
      </c>
      <c r="G10" s="50">
        <v>500</v>
      </c>
      <c r="H10" s="49">
        <v>21</v>
      </c>
      <c r="I10" s="50">
        <v>2100</v>
      </c>
      <c r="J10" s="48">
        <f t="shared" si="0"/>
        <v>2600</v>
      </c>
      <c r="K10" s="319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3252</v>
      </c>
      <c r="G11" s="42">
        <v>650400</v>
      </c>
      <c r="H11" s="41">
        <v>49212</v>
      </c>
      <c r="I11" s="42">
        <v>9842400</v>
      </c>
      <c r="J11" s="48">
        <f t="shared" si="0"/>
        <v>10492800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297</v>
      </c>
      <c r="G12" s="42">
        <v>29700</v>
      </c>
      <c r="H12" s="41">
        <v>1459</v>
      </c>
      <c r="I12" s="42">
        <v>145900</v>
      </c>
      <c r="J12" s="48">
        <f t="shared" si="0"/>
        <v>175600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363</v>
      </c>
      <c r="G14" s="42">
        <v>36300</v>
      </c>
      <c r="H14" s="41">
        <v>2666</v>
      </c>
      <c r="I14" s="42">
        <v>266600</v>
      </c>
      <c r="J14" s="48">
        <f t="shared" si="0"/>
        <v>302900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6</v>
      </c>
      <c r="G15" s="42">
        <v>600</v>
      </c>
      <c r="H15" s="41">
        <v>4</v>
      </c>
      <c r="I15" s="42">
        <v>400</v>
      </c>
      <c r="J15" s="48">
        <f t="shared" si="0"/>
        <v>1000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52</v>
      </c>
      <c r="G16" s="42">
        <v>5200</v>
      </c>
      <c r="H16" s="41">
        <v>593</v>
      </c>
      <c r="I16" s="42">
        <v>59300</v>
      </c>
      <c r="J16" s="48">
        <f t="shared" si="0"/>
        <v>64500</v>
      </c>
      <c r="K16" s="319"/>
    </row>
    <row r="17" spans="1:11" ht="24" customHeight="1" x14ac:dyDescent="0.25">
      <c r="A17" s="5">
        <v>11</v>
      </c>
      <c r="B17" s="54" t="s">
        <v>38</v>
      </c>
      <c r="C17" s="29" t="s">
        <v>92</v>
      </c>
      <c r="D17" s="45">
        <v>9656</v>
      </c>
      <c r="E17" s="67">
        <v>100</v>
      </c>
      <c r="F17" s="93">
        <v>360</v>
      </c>
      <c r="G17" s="94">
        <v>36000</v>
      </c>
      <c r="H17" s="93">
        <v>6250</v>
      </c>
      <c r="I17" s="94">
        <v>625000</v>
      </c>
      <c r="J17" s="48">
        <f t="shared" si="0"/>
        <v>661000</v>
      </c>
      <c r="K17" s="319"/>
    </row>
    <row r="18" spans="1:11" ht="24" customHeight="1" x14ac:dyDescent="0.25">
      <c r="A18" s="5"/>
      <c r="B18" s="54" t="s">
        <v>38</v>
      </c>
      <c r="C18" s="29" t="s">
        <v>92</v>
      </c>
      <c r="D18" s="45">
        <v>9656</v>
      </c>
      <c r="E18" s="67">
        <v>200</v>
      </c>
      <c r="F18" s="93">
        <v>70</v>
      </c>
      <c r="G18" s="94">
        <v>14000</v>
      </c>
      <c r="H18" s="138">
        <v>2685</v>
      </c>
      <c r="I18" s="94">
        <v>537000</v>
      </c>
      <c r="J18" s="48">
        <f t="shared" si="0"/>
        <v>551000</v>
      </c>
      <c r="K18" s="319"/>
    </row>
    <row r="19" spans="1:11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500</v>
      </c>
      <c r="F19" s="93">
        <v>7</v>
      </c>
      <c r="G19" s="94">
        <v>3500</v>
      </c>
      <c r="H19" s="93">
        <v>319</v>
      </c>
      <c r="I19" s="94">
        <v>159500</v>
      </c>
      <c r="J19" s="48">
        <f t="shared" si="0"/>
        <v>163000</v>
      </c>
      <c r="K19" s="319"/>
    </row>
    <row r="20" spans="1:11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0</v>
      </c>
      <c r="G20" s="94">
        <v>0</v>
      </c>
      <c r="H20" s="93">
        <v>8</v>
      </c>
      <c r="I20" s="94">
        <v>800</v>
      </c>
      <c r="J20" s="48">
        <f t="shared" si="0"/>
        <v>800</v>
      </c>
      <c r="K20" s="319"/>
    </row>
    <row r="21" spans="1:11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49</v>
      </c>
      <c r="G21" s="42">
        <v>4900</v>
      </c>
      <c r="H21" s="41">
        <v>44</v>
      </c>
      <c r="I21" s="42">
        <v>4400</v>
      </c>
      <c r="J21" s="48">
        <f t="shared" si="0"/>
        <v>9300</v>
      </c>
      <c r="K21" s="319"/>
    </row>
    <row r="22" spans="1:11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100</v>
      </c>
      <c r="F22" s="73">
        <v>9</v>
      </c>
      <c r="G22" s="74">
        <v>1800</v>
      </c>
      <c r="H22" s="73">
        <v>92</v>
      </c>
      <c r="I22" s="74">
        <v>18400</v>
      </c>
      <c r="J22" s="48">
        <f t="shared" si="0"/>
        <v>20200</v>
      </c>
      <c r="K22" s="319"/>
    </row>
    <row r="23" spans="1:11" ht="30.75" customHeight="1" x14ac:dyDescent="0.25">
      <c r="A23" s="75">
        <v>15</v>
      </c>
      <c r="B23" s="54" t="s">
        <v>68</v>
      </c>
      <c r="C23" s="68" t="s">
        <v>73</v>
      </c>
      <c r="D23" s="45">
        <v>8495</v>
      </c>
      <c r="E23" s="67">
        <v>100</v>
      </c>
      <c r="F23" s="41">
        <v>2</v>
      </c>
      <c r="G23" s="42">
        <v>200</v>
      </c>
      <c r="H23" s="41">
        <v>10</v>
      </c>
      <c r="I23" s="42">
        <v>1000</v>
      </c>
      <c r="J23" s="48">
        <f t="shared" si="0"/>
        <v>1200</v>
      </c>
      <c r="K23" s="319"/>
    </row>
    <row r="24" spans="1:11" ht="30.75" customHeight="1" x14ac:dyDescent="0.25">
      <c r="A24" s="75">
        <v>16</v>
      </c>
      <c r="B24" s="132" t="s">
        <v>108</v>
      </c>
      <c r="C24" s="133" t="s">
        <v>109</v>
      </c>
      <c r="D24" s="134">
        <v>6187</v>
      </c>
      <c r="E24" s="135">
        <v>100</v>
      </c>
      <c r="F24" s="41">
        <v>0</v>
      </c>
      <c r="G24" s="42">
        <v>0</v>
      </c>
      <c r="H24" s="41">
        <v>1</v>
      </c>
      <c r="I24" s="42">
        <v>100</v>
      </c>
      <c r="J24" s="48">
        <f t="shared" si="0"/>
        <v>100</v>
      </c>
      <c r="K24" s="319"/>
    </row>
    <row r="25" spans="1:11" ht="30.75" customHeight="1" x14ac:dyDescent="0.25">
      <c r="A25" s="75">
        <v>17</v>
      </c>
      <c r="B25" s="54" t="s">
        <v>88</v>
      </c>
      <c r="C25" s="70" t="s">
        <v>114</v>
      </c>
      <c r="D25" s="45">
        <v>4540</v>
      </c>
      <c r="E25" s="67">
        <v>100</v>
      </c>
      <c r="F25" s="41">
        <v>2</v>
      </c>
      <c r="G25" s="42">
        <v>200</v>
      </c>
      <c r="H25" s="41">
        <v>0</v>
      </c>
      <c r="I25" s="42">
        <v>0</v>
      </c>
      <c r="J25" s="48">
        <f t="shared" si="0"/>
        <v>200</v>
      </c>
      <c r="K25" s="319"/>
    </row>
    <row r="26" spans="1:11" ht="30.75" customHeight="1" x14ac:dyDescent="0.25">
      <c r="A26" s="75">
        <v>18</v>
      </c>
      <c r="B26" s="144" t="s">
        <v>115</v>
      </c>
      <c r="C26" s="145" t="s">
        <v>116</v>
      </c>
      <c r="D26" s="134">
        <v>6535</v>
      </c>
      <c r="E26" s="135">
        <v>100</v>
      </c>
      <c r="F26" s="41">
        <v>0</v>
      </c>
      <c r="G26" s="42">
        <v>0</v>
      </c>
      <c r="H26" s="41">
        <v>2</v>
      </c>
      <c r="I26" s="42">
        <v>200</v>
      </c>
      <c r="J26" s="48">
        <f t="shared" si="0"/>
        <v>200</v>
      </c>
      <c r="K26" s="319"/>
    </row>
    <row r="27" spans="1:11" ht="30.75" customHeight="1" x14ac:dyDescent="0.25">
      <c r="A27" s="75">
        <v>19</v>
      </c>
      <c r="B27" s="144" t="s">
        <v>119</v>
      </c>
      <c r="C27" s="145" t="s">
        <v>118</v>
      </c>
      <c r="D27" s="134">
        <v>5105</v>
      </c>
      <c r="E27" s="135">
        <v>100</v>
      </c>
      <c r="F27" s="41">
        <v>0</v>
      </c>
      <c r="G27" s="42">
        <v>0</v>
      </c>
      <c r="H27" s="41">
        <v>3</v>
      </c>
      <c r="I27" s="42">
        <v>300</v>
      </c>
      <c r="J27" s="48">
        <f t="shared" si="0"/>
        <v>300</v>
      </c>
      <c r="K27" s="319"/>
    </row>
    <row r="28" spans="1:11" x14ac:dyDescent="0.25">
      <c r="A28" s="111"/>
      <c r="E28" s="7"/>
      <c r="F28" s="103"/>
      <c r="G28" s="9"/>
      <c r="H28" s="8"/>
      <c r="I28" s="9"/>
      <c r="J28" s="34"/>
      <c r="K28" s="86"/>
    </row>
    <row r="29" spans="1:11" ht="32.25" customHeight="1" x14ac:dyDescent="0.25">
      <c r="E29" s="7"/>
      <c r="F29" s="8"/>
      <c r="G29" s="9"/>
      <c r="H29" s="8"/>
      <c r="I29" s="9"/>
    </row>
    <row r="30" spans="1:11" x14ac:dyDescent="0.25">
      <c r="B30" s="3" t="s">
        <v>12</v>
      </c>
      <c r="E30" s="321" t="s">
        <v>1</v>
      </c>
      <c r="F30" s="322"/>
      <c r="G30" s="323"/>
      <c r="H30" s="321" t="s">
        <v>2</v>
      </c>
      <c r="I30" s="322"/>
      <c r="J30" s="323"/>
    </row>
    <row r="31" spans="1:11" ht="63.75" x14ac:dyDescent="0.25">
      <c r="B31" s="10" t="s">
        <v>3</v>
      </c>
      <c r="C31" s="11" t="s">
        <v>13</v>
      </c>
      <c r="D31" s="10" t="s">
        <v>5</v>
      </c>
      <c r="E31" s="12" t="s">
        <v>14</v>
      </c>
      <c r="F31" s="11" t="s">
        <v>15</v>
      </c>
      <c r="G31" s="10" t="s">
        <v>8</v>
      </c>
      <c r="H31" s="13" t="s">
        <v>16</v>
      </c>
      <c r="I31" s="11" t="s">
        <v>15</v>
      </c>
      <c r="J31" s="14" t="s">
        <v>8</v>
      </c>
    </row>
    <row r="32" spans="1:11" ht="30" customHeight="1" x14ac:dyDescent="0.25">
      <c r="A32" s="1">
        <v>1</v>
      </c>
      <c r="B32" s="15" t="s">
        <v>17</v>
      </c>
      <c r="C32" s="38" t="s">
        <v>18</v>
      </c>
      <c r="D32" s="16">
        <v>727</v>
      </c>
      <c r="E32" s="39">
        <v>25</v>
      </c>
      <c r="F32" s="36">
        <v>34</v>
      </c>
      <c r="G32" s="6">
        <f>SUM(F32*E32)</f>
        <v>850</v>
      </c>
      <c r="H32" s="39">
        <v>100</v>
      </c>
      <c r="I32" s="28">
        <v>9</v>
      </c>
      <c r="J32" s="17">
        <f>SUM(I32*H32)</f>
        <v>900</v>
      </c>
    </row>
    <row r="33" spans="1:10" ht="26.25" customHeight="1" x14ac:dyDescent="0.25">
      <c r="A33" s="1">
        <v>2</v>
      </c>
      <c r="B33" s="116" t="s">
        <v>19</v>
      </c>
      <c r="C33" s="117" t="s">
        <v>20</v>
      </c>
      <c r="D33" s="22">
        <v>744</v>
      </c>
      <c r="E33" s="43">
        <v>50</v>
      </c>
      <c r="F33" s="35">
        <v>217</v>
      </c>
      <c r="G33" s="6">
        <f>SUM(F33*E33)</f>
        <v>10850</v>
      </c>
      <c r="H33" s="43">
        <v>50</v>
      </c>
      <c r="I33" s="35">
        <v>28</v>
      </c>
      <c r="J33" s="6">
        <f>SUM(I33*H33)</f>
        <v>1400</v>
      </c>
    </row>
    <row r="34" spans="1:10" x14ac:dyDescent="0.25">
      <c r="A34"/>
      <c r="D34"/>
      <c r="E34" s="7"/>
      <c r="F34" s="8"/>
      <c r="G34" s="9"/>
      <c r="H34" s="8"/>
      <c r="I34" s="9"/>
      <c r="J34" s="23"/>
    </row>
    <row r="35" spans="1:10" x14ac:dyDescent="0.25">
      <c r="A35"/>
      <c r="D35"/>
      <c r="E35" s="7"/>
      <c r="F35" s="8"/>
      <c r="G35" s="9"/>
      <c r="H35" s="8"/>
      <c r="I35" s="9"/>
      <c r="J35" s="23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 s="87"/>
      <c r="E38" s="7"/>
      <c r="F38" s="8"/>
      <c r="G38" s="9"/>
      <c r="H38" s="8"/>
      <c r="I38" s="9"/>
    </row>
    <row r="39" spans="1:10" x14ac:dyDescent="0.25">
      <c r="A39"/>
      <c r="D39" s="87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0:G30"/>
    <mergeCell ref="H30:J30"/>
    <mergeCell ref="B2:K2"/>
    <mergeCell ref="F5:G5"/>
    <mergeCell ref="H5:I5"/>
    <mergeCell ref="J5:J6"/>
    <mergeCell ref="K5:K6"/>
    <mergeCell ref="K7:K27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Q59"/>
  <sheetViews>
    <sheetView topLeftCell="A10" workbookViewId="0">
      <selection activeCell="I27" sqref="I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125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54"/>
      <c r="C3" s="154"/>
      <c r="D3" s="154"/>
      <c r="E3" s="154"/>
      <c r="F3" s="154"/>
      <c r="G3" s="154"/>
      <c r="H3" s="154"/>
      <c r="I3" s="154"/>
      <c r="J3" s="154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2207</v>
      </c>
      <c r="G7" s="47">
        <v>220700</v>
      </c>
      <c r="H7" s="46">
        <v>2950</v>
      </c>
      <c r="I7" s="47">
        <v>295000</v>
      </c>
      <c r="J7" s="48">
        <f>SUM(G7+I7)</f>
        <v>515700</v>
      </c>
      <c r="K7" s="318">
        <f>SUM(J7:J30)/22</f>
        <v>716818.18181818177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7</v>
      </c>
      <c r="G8" s="47">
        <v>700</v>
      </c>
      <c r="H8" s="46">
        <v>12</v>
      </c>
      <c r="I8" s="47">
        <v>1200</v>
      </c>
      <c r="J8" s="48">
        <f t="shared" ref="J8:J30" si="0">SUM(G8+I8)</f>
        <v>1900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313</v>
      </c>
      <c r="G9" s="47">
        <v>31300</v>
      </c>
      <c r="H9" s="46">
        <v>1370</v>
      </c>
      <c r="I9" s="47">
        <v>137000</v>
      </c>
      <c r="J9" s="48">
        <f t="shared" si="0"/>
        <v>168300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8</v>
      </c>
      <c r="G10" s="50">
        <v>800</v>
      </c>
      <c r="H10" s="49">
        <v>23</v>
      </c>
      <c r="I10" s="50">
        <v>2300</v>
      </c>
      <c r="J10" s="48">
        <f t="shared" si="0"/>
        <v>3100</v>
      </c>
      <c r="K10" s="319"/>
      <c r="N10" s="125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3562</v>
      </c>
      <c r="G11" s="42">
        <v>712400</v>
      </c>
      <c r="H11" s="41">
        <v>63052</v>
      </c>
      <c r="I11" s="42">
        <v>12610400</v>
      </c>
      <c r="J11" s="48">
        <f t="shared" si="0"/>
        <v>13322800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260</v>
      </c>
      <c r="G12" s="42">
        <v>26000</v>
      </c>
      <c r="H12" s="41">
        <v>694</v>
      </c>
      <c r="I12" s="42">
        <v>69400</v>
      </c>
      <c r="J12" s="48">
        <f t="shared" si="0"/>
        <v>95400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244</v>
      </c>
      <c r="G14" s="42">
        <v>24400</v>
      </c>
      <c r="H14" s="41">
        <v>1339</v>
      </c>
      <c r="I14" s="42">
        <v>133900</v>
      </c>
      <c r="J14" s="48">
        <f t="shared" si="0"/>
        <v>158300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4</v>
      </c>
      <c r="G15" s="42">
        <v>400</v>
      </c>
      <c r="H15" s="41">
        <v>14</v>
      </c>
      <c r="I15" s="42">
        <v>1400</v>
      </c>
      <c r="J15" s="48">
        <f t="shared" si="0"/>
        <v>1800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24</v>
      </c>
      <c r="G16" s="42">
        <v>2400</v>
      </c>
      <c r="H16" s="41">
        <v>38</v>
      </c>
      <c r="I16" s="42">
        <v>3800</v>
      </c>
      <c r="J16" s="48">
        <f t="shared" si="0"/>
        <v>6200</v>
      </c>
      <c r="K16" s="319"/>
    </row>
    <row r="17" spans="1:14" ht="24" customHeight="1" x14ac:dyDescent="0.25">
      <c r="A17" s="5">
        <v>11</v>
      </c>
      <c r="B17" s="54" t="s">
        <v>38</v>
      </c>
      <c r="C17" s="29" t="s">
        <v>92</v>
      </c>
      <c r="D17" s="45">
        <v>9656</v>
      </c>
      <c r="E17" s="67">
        <v>100</v>
      </c>
      <c r="F17" s="93">
        <v>313</v>
      </c>
      <c r="G17" s="94">
        <v>31300</v>
      </c>
      <c r="H17" s="93">
        <v>5955</v>
      </c>
      <c r="I17" s="94">
        <v>595500</v>
      </c>
      <c r="J17" s="48">
        <f t="shared" si="0"/>
        <v>626800</v>
      </c>
      <c r="K17" s="319"/>
    </row>
    <row r="18" spans="1:14" ht="24" customHeight="1" x14ac:dyDescent="0.25">
      <c r="A18" s="5"/>
      <c r="B18" s="54" t="s">
        <v>38</v>
      </c>
      <c r="C18" s="29" t="s">
        <v>92</v>
      </c>
      <c r="D18" s="45">
        <v>9656</v>
      </c>
      <c r="E18" s="67">
        <v>200</v>
      </c>
      <c r="F18" s="93">
        <v>69</v>
      </c>
      <c r="G18" s="94">
        <v>13800</v>
      </c>
      <c r="H18" s="138">
        <v>2552</v>
      </c>
      <c r="I18" s="94">
        <v>510400</v>
      </c>
      <c r="J18" s="48">
        <f t="shared" si="0"/>
        <v>524200</v>
      </c>
      <c r="K18" s="319"/>
    </row>
    <row r="19" spans="1:14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500</v>
      </c>
      <c r="F19" s="93">
        <v>4</v>
      </c>
      <c r="G19" s="94">
        <v>2000</v>
      </c>
      <c r="H19" s="93">
        <v>306</v>
      </c>
      <c r="I19" s="94">
        <v>153000</v>
      </c>
      <c r="J19" s="48">
        <f t="shared" si="0"/>
        <v>155000</v>
      </c>
      <c r="K19" s="319"/>
    </row>
    <row r="20" spans="1:14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1</v>
      </c>
      <c r="G20" s="94">
        <v>100</v>
      </c>
      <c r="H20" s="93">
        <v>8</v>
      </c>
      <c r="I20" s="94">
        <v>800</v>
      </c>
      <c r="J20" s="48">
        <f t="shared" si="0"/>
        <v>900</v>
      </c>
      <c r="K20" s="319"/>
    </row>
    <row r="21" spans="1:14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45</v>
      </c>
      <c r="G21" s="42">
        <v>4500</v>
      </c>
      <c r="H21" s="41">
        <v>40</v>
      </c>
      <c r="I21" s="42">
        <v>4000</v>
      </c>
      <c r="J21" s="48">
        <f t="shared" si="0"/>
        <v>8500</v>
      </c>
      <c r="K21" s="319"/>
    </row>
    <row r="22" spans="1:14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100</v>
      </c>
      <c r="F22" s="73">
        <v>2</v>
      </c>
      <c r="G22" s="74">
        <v>400</v>
      </c>
      <c r="H22" s="73">
        <v>9</v>
      </c>
      <c r="I22" s="74">
        <v>1800</v>
      </c>
      <c r="J22" s="48">
        <f t="shared" si="0"/>
        <v>2200</v>
      </c>
      <c r="K22" s="319"/>
    </row>
    <row r="23" spans="1:14" ht="30.75" customHeight="1" x14ac:dyDescent="0.25">
      <c r="A23" s="75">
        <v>15</v>
      </c>
      <c r="B23" s="54" t="s">
        <v>68</v>
      </c>
      <c r="C23" s="68" t="s">
        <v>73</v>
      </c>
      <c r="D23" s="45">
        <v>8495</v>
      </c>
      <c r="E23" s="67">
        <v>100</v>
      </c>
      <c r="F23" s="41">
        <v>6</v>
      </c>
      <c r="G23" s="42">
        <v>600</v>
      </c>
      <c r="H23" s="41">
        <v>28</v>
      </c>
      <c r="I23" s="42">
        <v>2800</v>
      </c>
      <c r="J23" s="48">
        <f t="shared" si="0"/>
        <v>3400</v>
      </c>
      <c r="K23" s="319"/>
      <c r="N23" s="148"/>
    </row>
    <row r="24" spans="1:14" ht="30.75" customHeight="1" x14ac:dyDescent="0.25">
      <c r="A24" s="75">
        <v>16</v>
      </c>
      <c r="B24" s="132" t="s">
        <v>108</v>
      </c>
      <c r="C24" s="133" t="s">
        <v>109</v>
      </c>
      <c r="D24" s="134">
        <v>6187</v>
      </c>
      <c r="E24" s="135">
        <v>100</v>
      </c>
      <c r="F24" s="41">
        <v>0</v>
      </c>
      <c r="G24" s="42">
        <v>0</v>
      </c>
      <c r="H24" s="41">
        <v>1</v>
      </c>
      <c r="I24" s="42">
        <v>100</v>
      </c>
      <c r="J24" s="48">
        <f t="shared" si="0"/>
        <v>100</v>
      </c>
      <c r="K24" s="319"/>
    </row>
    <row r="25" spans="1:14" ht="30.75" customHeight="1" x14ac:dyDescent="0.25">
      <c r="A25" s="75">
        <v>17</v>
      </c>
      <c r="B25" s="54" t="s">
        <v>88</v>
      </c>
      <c r="C25" s="70" t="s">
        <v>114</v>
      </c>
      <c r="D25" s="45">
        <v>4540</v>
      </c>
      <c r="E25" s="67">
        <v>100</v>
      </c>
      <c r="F25" s="41">
        <v>1</v>
      </c>
      <c r="G25" s="42">
        <v>100</v>
      </c>
      <c r="H25" s="41">
        <v>2</v>
      </c>
      <c r="I25" s="42">
        <v>200</v>
      </c>
      <c r="J25" s="48">
        <f t="shared" si="0"/>
        <v>300</v>
      </c>
      <c r="K25" s="319"/>
    </row>
    <row r="26" spans="1:14" ht="30.75" customHeight="1" x14ac:dyDescent="0.25">
      <c r="A26" s="75">
        <v>18</v>
      </c>
      <c r="B26" s="144" t="s">
        <v>115</v>
      </c>
      <c r="C26" s="145" t="s">
        <v>116</v>
      </c>
      <c r="D26" s="134">
        <v>6535</v>
      </c>
      <c r="E26" s="135">
        <v>100</v>
      </c>
      <c r="F26" s="41">
        <v>0</v>
      </c>
      <c r="G26" s="42">
        <v>0</v>
      </c>
      <c r="H26" s="41">
        <v>0</v>
      </c>
      <c r="I26" s="42">
        <v>0</v>
      </c>
      <c r="J26" s="48">
        <f t="shared" si="0"/>
        <v>0</v>
      </c>
      <c r="K26" s="319"/>
    </row>
    <row r="27" spans="1:14" ht="30.75" customHeight="1" x14ac:dyDescent="0.25">
      <c r="A27" s="75">
        <v>19</v>
      </c>
      <c r="B27" s="144" t="s">
        <v>119</v>
      </c>
      <c r="C27" s="145" t="s">
        <v>118</v>
      </c>
      <c r="D27" s="134">
        <v>5105</v>
      </c>
      <c r="E27" s="135">
        <v>100</v>
      </c>
      <c r="F27" s="41">
        <v>0</v>
      </c>
      <c r="G27" s="42">
        <v>0</v>
      </c>
      <c r="H27" s="41">
        <v>4</v>
      </c>
      <c r="I27" s="42">
        <v>400</v>
      </c>
      <c r="J27" s="48">
        <v>400</v>
      </c>
      <c r="K27" s="319"/>
    </row>
    <row r="28" spans="1:14" ht="30.75" customHeight="1" x14ac:dyDescent="0.25">
      <c r="A28" s="75">
        <v>20</v>
      </c>
      <c r="B28" s="144" t="s">
        <v>120</v>
      </c>
      <c r="C28" s="145" t="s">
        <v>121</v>
      </c>
      <c r="D28" s="134">
        <v>5300</v>
      </c>
      <c r="E28" s="135">
        <v>100</v>
      </c>
      <c r="F28" s="41">
        <v>1</v>
      </c>
      <c r="G28" s="42">
        <v>100</v>
      </c>
      <c r="H28" s="41">
        <v>41</v>
      </c>
      <c r="I28" s="42">
        <v>4100</v>
      </c>
      <c r="J28" s="48">
        <v>4200</v>
      </c>
      <c r="K28" s="319"/>
    </row>
    <row r="29" spans="1:14" ht="30.75" customHeight="1" x14ac:dyDescent="0.25">
      <c r="A29" s="75">
        <v>21</v>
      </c>
      <c r="B29" s="151" t="s">
        <v>122</v>
      </c>
      <c r="C29" s="147" t="s">
        <v>126</v>
      </c>
      <c r="D29" s="134">
        <v>2205</v>
      </c>
      <c r="E29" s="135">
        <v>100</v>
      </c>
      <c r="F29" s="41">
        <v>216</v>
      </c>
      <c r="G29" s="42">
        <v>21600</v>
      </c>
      <c r="H29" s="41">
        <v>1441</v>
      </c>
      <c r="I29" s="42">
        <v>144100</v>
      </c>
      <c r="J29" s="48">
        <f t="shared" si="0"/>
        <v>165700</v>
      </c>
      <c r="K29" s="319"/>
    </row>
    <row r="30" spans="1:14" ht="30.75" customHeight="1" x14ac:dyDescent="0.25">
      <c r="A30" s="150">
        <v>22</v>
      </c>
      <c r="B30" s="153" t="s">
        <v>123</v>
      </c>
      <c r="C30" s="152" t="s">
        <v>124</v>
      </c>
      <c r="D30" s="134">
        <v>4334</v>
      </c>
      <c r="E30" s="135">
        <v>100</v>
      </c>
      <c r="F30" s="41">
        <v>5</v>
      </c>
      <c r="G30" s="42">
        <v>500</v>
      </c>
      <c r="H30" s="41">
        <v>43</v>
      </c>
      <c r="I30" s="42">
        <v>4300</v>
      </c>
      <c r="J30" s="48">
        <f t="shared" si="0"/>
        <v>4800</v>
      </c>
      <c r="K30" s="319"/>
    </row>
    <row r="31" spans="1:14" ht="32.25" customHeight="1" x14ac:dyDescent="0.25">
      <c r="A31" s="84"/>
      <c r="C31" s="86"/>
      <c r="D31" s="149"/>
      <c r="E31" s="7"/>
      <c r="F31" s="8"/>
      <c r="G31" s="9"/>
      <c r="H31" s="8"/>
      <c r="I31" s="9"/>
      <c r="J31" s="125"/>
      <c r="K31" s="86"/>
    </row>
    <row r="32" spans="1:14" x14ac:dyDescent="0.25">
      <c r="B32" s="3" t="s">
        <v>12</v>
      </c>
      <c r="E32" s="321" t="s">
        <v>1</v>
      </c>
      <c r="F32" s="322"/>
      <c r="G32" s="323"/>
      <c r="H32" s="321" t="s">
        <v>2</v>
      </c>
      <c r="I32" s="322"/>
      <c r="J32" s="32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30" customHeight="1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17</v>
      </c>
      <c r="G34" s="6">
        <f>SUM(F34*E34)</f>
        <v>425</v>
      </c>
      <c r="H34" s="39">
        <v>100</v>
      </c>
      <c r="I34" s="28">
        <v>5</v>
      </c>
      <c r="J34" s="17">
        <f>SUM(I34*H34)</f>
        <v>500</v>
      </c>
    </row>
    <row r="35" spans="1:10" ht="26.25" customHeight="1" x14ac:dyDescent="0.25">
      <c r="A35" s="1">
        <v>2</v>
      </c>
      <c r="B35" s="116" t="s">
        <v>19</v>
      </c>
      <c r="C35" s="117" t="s">
        <v>20</v>
      </c>
      <c r="D35" s="22">
        <v>744</v>
      </c>
      <c r="E35" s="43">
        <v>50</v>
      </c>
      <c r="F35" s="35">
        <v>196</v>
      </c>
      <c r="G35" s="6">
        <f>SUM(F35*E35)</f>
        <v>9800</v>
      </c>
      <c r="H35" s="43">
        <v>50</v>
      </c>
      <c r="I35" s="35">
        <v>32</v>
      </c>
      <c r="J35" s="6">
        <f>SUM(I35*H35)</f>
        <v>1600</v>
      </c>
    </row>
    <row r="36" spans="1:10" x14ac:dyDescent="0.25">
      <c r="A36"/>
      <c r="D36"/>
      <c r="E36" s="7"/>
      <c r="F36" s="8"/>
      <c r="G36" s="9"/>
      <c r="H36" s="8"/>
      <c r="I36" s="9"/>
      <c r="J36" s="23"/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 s="87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Q60"/>
  <sheetViews>
    <sheetView topLeftCell="A13" workbookViewId="0">
      <selection activeCell="I27" sqref="I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127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55"/>
      <c r="C3" s="155"/>
      <c r="D3" s="155"/>
      <c r="E3" s="155"/>
      <c r="F3" s="155"/>
      <c r="G3" s="155"/>
      <c r="H3" s="155"/>
      <c r="I3" s="155"/>
      <c r="J3" s="155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1885</v>
      </c>
      <c r="G7" s="47">
        <v>188500</v>
      </c>
      <c r="H7" s="46">
        <v>2862</v>
      </c>
      <c r="I7" s="47">
        <v>286200</v>
      </c>
      <c r="J7" s="48">
        <f>SUM(G7+I7)</f>
        <v>474700</v>
      </c>
      <c r="K7" s="318">
        <f>SUM(J7:J31)/23</f>
        <v>565878.26086956519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10</v>
      </c>
      <c r="G8" s="47">
        <v>1000</v>
      </c>
      <c r="H8" s="46">
        <v>9</v>
      </c>
      <c r="I8" s="47">
        <v>900</v>
      </c>
      <c r="J8" s="48">
        <f t="shared" ref="J8:J31" si="0">SUM(G8+I8)</f>
        <v>1900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265</v>
      </c>
      <c r="G9" s="47">
        <v>26500</v>
      </c>
      <c r="H9" s="46">
        <v>838</v>
      </c>
      <c r="I9" s="47">
        <v>83800</v>
      </c>
      <c r="J9" s="48">
        <f t="shared" si="0"/>
        <v>110300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25</v>
      </c>
      <c r="G10" s="50">
        <v>2500</v>
      </c>
      <c r="H10" s="49">
        <v>201</v>
      </c>
      <c r="I10" s="50">
        <v>20100</v>
      </c>
      <c r="J10" s="48">
        <f t="shared" si="0"/>
        <v>22600</v>
      </c>
      <c r="K10" s="319"/>
      <c r="N10" s="125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3432</v>
      </c>
      <c r="G11" s="42">
        <v>686400</v>
      </c>
      <c r="H11" s="41">
        <v>49091</v>
      </c>
      <c r="I11" s="42">
        <v>9818200</v>
      </c>
      <c r="J11" s="48">
        <f t="shared" si="0"/>
        <v>10504600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244</v>
      </c>
      <c r="G12" s="42">
        <v>24400</v>
      </c>
      <c r="H12" s="41">
        <v>687</v>
      </c>
      <c r="I12" s="42">
        <v>68700</v>
      </c>
      <c r="J12" s="48">
        <f t="shared" si="0"/>
        <v>93100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386</v>
      </c>
      <c r="G14" s="42">
        <v>38600</v>
      </c>
      <c r="H14" s="41">
        <v>2254</v>
      </c>
      <c r="I14" s="42">
        <v>225400</v>
      </c>
      <c r="J14" s="48">
        <f t="shared" si="0"/>
        <v>264000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2</v>
      </c>
      <c r="G15" s="42">
        <v>200</v>
      </c>
      <c r="H15" s="41">
        <v>5</v>
      </c>
      <c r="I15" s="42">
        <v>500</v>
      </c>
      <c r="J15" s="48">
        <f t="shared" si="0"/>
        <v>700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241</v>
      </c>
      <c r="G16" s="42">
        <v>24100</v>
      </c>
      <c r="H16" s="41">
        <v>1139</v>
      </c>
      <c r="I16" s="42">
        <v>113900</v>
      </c>
      <c r="J16" s="48">
        <f t="shared" si="0"/>
        <v>138000</v>
      </c>
      <c r="K16" s="319"/>
    </row>
    <row r="17" spans="1:14" ht="24" customHeight="1" x14ac:dyDescent="0.25">
      <c r="A17" s="5">
        <v>11</v>
      </c>
      <c r="B17" s="54" t="s">
        <v>38</v>
      </c>
      <c r="C17" s="29" t="s">
        <v>92</v>
      </c>
      <c r="D17" s="45">
        <v>9656</v>
      </c>
      <c r="E17" s="67">
        <v>100</v>
      </c>
      <c r="F17" s="93">
        <v>294</v>
      </c>
      <c r="G17" s="94">
        <v>29400</v>
      </c>
      <c r="H17" s="93">
        <v>5772</v>
      </c>
      <c r="I17" s="94">
        <v>577200</v>
      </c>
      <c r="J17" s="48">
        <f t="shared" si="0"/>
        <v>606600</v>
      </c>
      <c r="K17" s="319"/>
    </row>
    <row r="18" spans="1:14" ht="24" customHeight="1" x14ac:dyDescent="0.25">
      <c r="A18" s="5"/>
      <c r="B18" s="54" t="s">
        <v>38</v>
      </c>
      <c r="C18" s="29" t="s">
        <v>92</v>
      </c>
      <c r="D18" s="45">
        <v>9656</v>
      </c>
      <c r="E18" s="67">
        <v>200</v>
      </c>
      <c r="F18" s="93">
        <v>55</v>
      </c>
      <c r="G18" s="94">
        <v>11000</v>
      </c>
      <c r="H18" s="138">
        <v>2473</v>
      </c>
      <c r="I18" s="94">
        <v>494600</v>
      </c>
      <c r="J18" s="48">
        <f t="shared" si="0"/>
        <v>505600</v>
      </c>
      <c r="K18" s="319"/>
    </row>
    <row r="19" spans="1:14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500</v>
      </c>
      <c r="F19" s="93">
        <v>7</v>
      </c>
      <c r="G19" s="94">
        <v>3500</v>
      </c>
      <c r="H19" s="93">
        <v>292</v>
      </c>
      <c r="I19" s="94">
        <v>146000</v>
      </c>
      <c r="J19" s="48">
        <f t="shared" si="0"/>
        <v>149500</v>
      </c>
      <c r="K19" s="319"/>
    </row>
    <row r="20" spans="1:14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0</v>
      </c>
      <c r="G20" s="94">
        <v>0</v>
      </c>
      <c r="H20" s="93">
        <v>2</v>
      </c>
      <c r="I20" s="94">
        <v>200</v>
      </c>
      <c r="J20" s="48">
        <f t="shared" si="0"/>
        <v>200</v>
      </c>
      <c r="K20" s="319"/>
    </row>
    <row r="21" spans="1:14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43</v>
      </c>
      <c r="G21" s="42">
        <v>4300</v>
      </c>
      <c r="H21" s="41">
        <v>37</v>
      </c>
      <c r="I21" s="42">
        <v>3700</v>
      </c>
      <c r="J21" s="48">
        <f t="shared" si="0"/>
        <v>8000</v>
      </c>
      <c r="K21" s="319"/>
    </row>
    <row r="22" spans="1:14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100</v>
      </c>
      <c r="F22" s="73">
        <v>0</v>
      </c>
      <c r="G22" s="74">
        <v>0</v>
      </c>
      <c r="H22" s="73">
        <v>0</v>
      </c>
      <c r="I22" s="74">
        <v>0</v>
      </c>
      <c r="J22" s="48">
        <f t="shared" si="0"/>
        <v>0</v>
      </c>
      <c r="K22" s="319"/>
    </row>
    <row r="23" spans="1:14" ht="30.75" customHeight="1" x14ac:dyDescent="0.25">
      <c r="A23" s="75">
        <v>15</v>
      </c>
      <c r="B23" s="54" t="s">
        <v>68</v>
      </c>
      <c r="C23" s="68" t="s">
        <v>73</v>
      </c>
      <c r="D23" s="45">
        <v>8495</v>
      </c>
      <c r="E23" s="67">
        <v>100</v>
      </c>
      <c r="F23" s="41">
        <v>3</v>
      </c>
      <c r="G23" s="42">
        <v>300</v>
      </c>
      <c r="H23" s="41">
        <v>32</v>
      </c>
      <c r="I23" s="42">
        <v>3200</v>
      </c>
      <c r="J23" s="48">
        <f t="shared" si="0"/>
        <v>3500</v>
      </c>
      <c r="K23" s="319"/>
      <c r="N23" s="148"/>
    </row>
    <row r="24" spans="1:14" ht="30.75" customHeight="1" x14ac:dyDescent="0.25">
      <c r="A24" s="75">
        <v>16</v>
      </c>
      <c r="B24" s="132" t="s">
        <v>108</v>
      </c>
      <c r="C24" s="133" t="s">
        <v>109</v>
      </c>
      <c r="D24" s="134">
        <v>6187</v>
      </c>
      <c r="E24" s="135">
        <v>100</v>
      </c>
      <c r="F24" s="41">
        <v>0</v>
      </c>
      <c r="G24" s="42">
        <v>0</v>
      </c>
      <c r="H24" s="41">
        <v>3</v>
      </c>
      <c r="I24" s="42">
        <v>300</v>
      </c>
      <c r="J24" s="48">
        <f t="shared" si="0"/>
        <v>300</v>
      </c>
      <c r="K24" s="319"/>
    </row>
    <row r="25" spans="1:14" ht="30.75" customHeight="1" x14ac:dyDescent="0.25">
      <c r="A25" s="75">
        <v>17</v>
      </c>
      <c r="B25" s="54" t="s">
        <v>88</v>
      </c>
      <c r="C25" s="70" t="s">
        <v>114</v>
      </c>
      <c r="D25" s="45">
        <v>4540</v>
      </c>
      <c r="E25" s="67">
        <v>100</v>
      </c>
      <c r="F25" s="41">
        <v>2</v>
      </c>
      <c r="G25" s="42">
        <v>200</v>
      </c>
      <c r="H25" s="41">
        <v>1</v>
      </c>
      <c r="I25" s="42">
        <v>100</v>
      </c>
      <c r="J25" s="48">
        <f t="shared" si="0"/>
        <v>300</v>
      </c>
      <c r="K25" s="319"/>
    </row>
    <row r="26" spans="1:14" ht="30.75" customHeight="1" x14ac:dyDescent="0.25">
      <c r="A26" s="75">
        <v>18</v>
      </c>
      <c r="B26" s="144" t="s">
        <v>115</v>
      </c>
      <c r="C26" s="145" t="s">
        <v>116</v>
      </c>
      <c r="D26" s="134">
        <v>6535</v>
      </c>
      <c r="E26" s="135">
        <v>100</v>
      </c>
      <c r="F26" s="41">
        <v>0</v>
      </c>
      <c r="G26" s="42">
        <v>0</v>
      </c>
      <c r="H26" s="41">
        <v>2</v>
      </c>
      <c r="I26" s="42">
        <v>200</v>
      </c>
      <c r="J26" s="48">
        <f t="shared" si="0"/>
        <v>200</v>
      </c>
      <c r="K26" s="319"/>
    </row>
    <row r="27" spans="1:14" ht="30.75" customHeight="1" x14ac:dyDescent="0.25">
      <c r="A27" s="75">
        <v>19</v>
      </c>
      <c r="B27" s="144" t="s">
        <v>119</v>
      </c>
      <c r="C27" s="145" t="s">
        <v>118</v>
      </c>
      <c r="D27" s="134">
        <v>5105</v>
      </c>
      <c r="E27" s="135">
        <v>100</v>
      </c>
      <c r="F27" s="41">
        <v>0</v>
      </c>
      <c r="G27" s="42">
        <v>0</v>
      </c>
      <c r="H27" s="41">
        <v>5</v>
      </c>
      <c r="I27" s="42">
        <v>500</v>
      </c>
      <c r="J27" s="48">
        <v>500</v>
      </c>
      <c r="K27" s="319"/>
    </row>
    <row r="28" spans="1:14" ht="30.75" customHeight="1" x14ac:dyDescent="0.25">
      <c r="A28" s="75">
        <v>20</v>
      </c>
      <c r="B28" s="144" t="s">
        <v>120</v>
      </c>
      <c r="C28" s="145" t="s">
        <v>121</v>
      </c>
      <c r="D28" s="134">
        <v>5300</v>
      </c>
      <c r="E28" s="135">
        <v>100</v>
      </c>
      <c r="F28" s="41">
        <v>1</v>
      </c>
      <c r="G28" s="42">
        <v>100</v>
      </c>
      <c r="H28" s="41">
        <v>24</v>
      </c>
      <c r="I28" s="42">
        <v>2400</v>
      </c>
      <c r="J28" s="48">
        <v>2500</v>
      </c>
      <c r="K28" s="319"/>
    </row>
    <row r="29" spans="1:14" ht="30.75" customHeight="1" x14ac:dyDescent="0.25">
      <c r="A29" s="75">
        <v>21</v>
      </c>
      <c r="B29" s="151" t="s">
        <v>122</v>
      </c>
      <c r="C29" s="147" t="s">
        <v>126</v>
      </c>
      <c r="D29" s="134">
        <v>2205</v>
      </c>
      <c r="E29" s="135">
        <v>100</v>
      </c>
      <c r="F29" s="41">
        <v>14</v>
      </c>
      <c r="G29" s="42">
        <v>1400</v>
      </c>
      <c r="H29" s="41">
        <v>7</v>
      </c>
      <c r="I29" s="42">
        <v>700</v>
      </c>
      <c r="J29" s="48">
        <f t="shared" si="0"/>
        <v>2100</v>
      </c>
      <c r="K29" s="319"/>
    </row>
    <row r="30" spans="1:14" ht="30.75" customHeight="1" x14ac:dyDescent="0.25">
      <c r="A30" s="150">
        <v>22</v>
      </c>
      <c r="B30" s="153" t="s">
        <v>123</v>
      </c>
      <c r="C30" s="152" t="s">
        <v>124</v>
      </c>
      <c r="D30" s="134">
        <v>4334</v>
      </c>
      <c r="E30" s="135">
        <v>100</v>
      </c>
      <c r="F30" s="41">
        <v>20</v>
      </c>
      <c r="G30" s="42">
        <v>2000</v>
      </c>
      <c r="H30" s="41">
        <v>320</v>
      </c>
      <c r="I30" s="42">
        <v>32000</v>
      </c>
      <c r="J30" s="48">
        <v>34000</v>
      </c>
      <c r="K30" s="319"/>
    </row>
    <row r="31" spans="1:14" ht="30.75" customHeight="1" x14ac:dyDescent="0.25">
      <c r="A31" s="150">
        <v>23</v>
      </c>
      <c r="B31" s="153" t="s">
        <v>129</v>
      </c>
      <c r="C31" s="152" t="s">
        <v>128</v>
      </c>
      <c r="D31" s="134">
        <v>3332</v>
      </c>
      <c r="E31" s="135">
        <v>100</v>
      </c>
      <c r="F31" s="41">
        <v>27</v>
      </c>
      <c r="G31" s="42">
        <v>5400</v>
      </c>
      <c r="H31" s="41">
        <v>433</v>
      </c>
      <c r="I31" s="42">
        <v>86600</v>
      </c>
      <c r="J31" s="48">
        <f t="shared" si="0"/>
        <v>92000</v>
      </c>
      <c r="K31" s="319"/>
    </row>
    <row r="32" spans="1:14" ht="32.25" customHeight="1" x14ac:dyDescent="0.25">
      <c r="A32" s="84"/>
      <c r="C32" s="86"/>
      <c r="D32" s="149"/>
      <c r="E32" s="7"/>
      <c r="F32" s="8"/>
      <c r="G32" s="9"/>
      <c r="H32" s="8"/>
      <c r="I32" s="9"/>
      <c r="J32" s="125"/>
      <c r="K32" s="86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30</v>
      </c>
      <c r="G35" s="6">
        <f>SUM(F35*E35)</f>
        <v>750</v>
      </c>
      <c r="H35" s="39">
        <v>100</v>
      </c>
      <c r="I35" s="28">
        <v>2</v>
      </c>
      <c r="J35" s="17">
        <f>SUM(I35*H35)</f>
        <v>200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43">
        <v>50</v>
      </c>
      <c r="F36" s="35">
        <v>224</v>
      </c>
      <c r="G36" s="6">
        <f>SUM(F36*E36)</f>
        <v>11200</v>
      </c>
      <c r="H36" s="43">
        <v>50</v>
      </c>
      <c r="I36" s="35">
        <v>18</v>
      </c>
      <c r="J36" s="6">
        <f>SUM(I36*H36)</f>
        <v>900</v>
      </c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  <c r="J38" s="23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 s="87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1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Q61"/>
  <sheetViews>
    <sheetView topLeftCell="A16" workbookViewId="0">
      <selection activeCell="I28" sqref="I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130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57"/>
      <c r="C3" s="157"/>
      <c r="D3" s="157"/>
      <c r="E3" s="157"/>
      <c r="F3" s="157"/>
      <c r="G3" s="157"/>
      <c r="H3" s="157"/>
      <c r="I3" s="157"/>
      <c r="J3" s="157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1893</v>
      </c>
      <c r="G7" s="47">
        <v>189300</v>
      </c>
      <c r="H7" s="46">
        <v>3168</v>
      </c>
      <c r="I7" s="47">
        <v>316800</v>
      </c>
      <c r="J7" s="48">
        <f>SUM(G7+I7)</f>
        <v>506100</v>
      </c>
      <c r="K7" s="318">
        <f>SUM(J7:J32)/23</f>
        <v>918695.65217391308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11</v>
      </c>
      <c r="G8" s="47">
        <v>1100</v>
      </c>
      <c r="H8" s="46">
        <v>29</v>
      </c>
      <c r="I8" s="47">
        <v>2900</v>
      </c>
      <c r="J8" s="48">
        <f t="shared" ref="J8:J32" si="0">SUM(G8+I8)</f>
        <v>4000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207</v>
      </c>
      <c r="G9" s="47">
        <v>20700</v>
      </c>
      <c r="H9" s="46">
        <v>2111</v>
      </c>
      <c r="I9" s="47">
        <v>211100</v>
      </c>
      <c r="J9" s="48">
        <f t="shared" si="0"/>
        <v>231800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7</v>
      </c>
      <c r="G10" s="50">
        <v>700</v>
      </c>
      <c r="H10" s="49">
        <v>23</v>
      </c>
      <c r="I10" s="50">
        <v>2300</v>
      </c>
      <c r="J10" s="48">
        <f t="shared" si="0"/>
        <v>3000</v>
      </c>
      <c r="K10" s="319"/>
      <c r="N10" s="125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4902</v>
      </c>
      <c r="G11" s="42">
        <v>980400</v>
      </c>
      <c r="H11" s="41">
        <v>94542</v>
      </c>
      <c r="I11" s="42">
        <v>18908400</v>
      </c>
      <c r="J11" s="48">
        <f t="shared" si="0"/>
        <v>19888800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252</v>
      </c>
      <c r="G12" s="42">
        <v>25200</v>
      </c>
      <c r="H12" s="41">
        <v>646</v>
      </c>
      <c r="I12" s="42">
        <v>64600</v>
      </c>
      <c r="J12" s="48">
        <f t="shared" si="0"/>
        <v>89800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100</v>
      </c>
      <c r="F14" s="41">
        <v>61</v>
      </c>
      <c r="G14" s="42">
        <v>6100</v>
      </c>
      <c r="H14" s="41">
        <v>226</v>
      </c>
      <c r="I14" s="42">
        <v>22600</v>
      </c>
      <c r="J14" s="48">
        <f t="shared" si="0"/>
        <v>28700</v>
      </c>
      <c r="K14" s="319"/>
    </row>
    <row r="15" spans="1:17" ht="24" customHeight="1" x14ac:dyDescent="0.25">
      <c r="A15" s="5"/>
      <c r="B15" s="33" t="s">
        <v>31</v>
      </c>
      <c r="C15" s="53" t="s">
        <v>32</v>
      </c>
      <c r="D15" s="45">
        <v>7763</v>
      </c>
      <c r="E15" s="27">
        <v>200</v>
      </c>
      <c r="F15" s="41">
        <v>122</v>
      </c>
      <c r="G15" s="156">
        <v>22100</v>
      </c>
      <c r="H15" s="41">
        <v>558</v>
      </c>
      <c r="I15" s="156">
        <v>101900</v>
      </c>
      <c r="J15" s="48">
        <f t="shared" si="0"/>
        <v>124000</v>
      </c>
      <c r="K15" s="319"/>
    </row>
    <row r="16" spans="1:17" ht="24" customHeight="1" x14ac:dyDescent="0.25">
      <c r="A16" s="5">
        <v>9</v>
      </c>
      <c r="B16" s="33" t="s">
        <v>34</v>
      </c>
      <c r="C16" s="53" t="s">
        <v>35</v>
      </c>
      <c r="D16" s="45">
        <v>4141</v>
      </c>
      <c r="E16" s="27">
        <v>100</v>
      </c>
      <c r="F16" s="41">
        <v>5</v>
      </c>
      <c r="G16" s="42">
        <v>500</v>
      </c>
      <c r="H16" s="41">
        <v>4</v>
      </c>
      <c r="I16" s="42">
        <v>400</v>
      </c>
      <c r="J16" s="48">
        <f t="shared" si="0"/>
        <v>900</v>
      </c>
      <c r="K16" s="319"/>
      <c r="Q16" s="125"/>
    </row>
    <row r="17" spans="1:14" ht="24" customHeight="1" x14ac:dyDescent="0.25">
      <c r="A17" s="5">
        <v>10</v>
      </c>
      <c r="B17" s="33" t="s">
        <v>33</v>
      </c>
      <c r="C17" s="68" t="s">
        <v>40</v>
      </c>
      <c r="D17" s="45">
        <v>7175</v>
      </c>
      <c r="E17" s="27">
        <v>100</v>
      </c>
      <c r="F17" s="41">
        <v>69</v>
      </c>
      <c r="G17" s="42">
        <v>6900</v>
      </c>
      <c r="H17" s="41">
        <v>198</v>
      </c>
      <c r="I17" s="42">
        <v>19800</v>
      </c>
      <c r="J17" s="48">
        <f t="shared" si="0"/>
        <v>26700</v>
      </c>
      <c r="K17" s="319"/>
    </row>
    <row r="18" spans="1:14" ht="24" customHeight="1" x14ac:dyDescent="0.25">
      <c r="A18" s="5">
        <v>11</v>
      </c>
      <c r="B18" s="54" t="s">
        <v>38</v>
      </c>
      <c r="C18" s="29" t="s">
        <v>92</v>
      </c>
      <c r="D18" s="45">
        <v>9656</v>
      </c>
      <c r="E18" s="67">
        <v>100</v>
      </c>
      <c r="F18" s="93">
        <v>42</v>
      </c>
      <c r="G18" s="94">
        <v>4200</v>
      </c>
      <c r="H18" s="93">
        <v>346</v>
      </c>
      <c r="I18" s="94">
        <v>34600</v>
      </c>
      <c r="J18" s="48">
        <f t="shared" si="0"/>
        <v>38800</v>
      </c>
      <c r="K18" s="319"/>
    </row>
    <row r="19" spans="1:14" ht="24" customHeight="1" x14ac:dyDescent="0.25">
      <c r="A19" s="5"/>
      <c r="B19" s="54" t="s">
        <v>38</v>
      </c>
      <c r="C19" s="29" t="s">
        <v>92</v>
      </c>
      <c r="D19" s="45">
        <v>9656</v>
      </c>
      <c r="E19" s="67">
        <v>200</v>
      </c>
      <c r="F19" s="93">
        <v>5</v>
      </c>
      <c r="G19" s="94">
        <v>1000</v>
      </c>
      <c r="H19" s="138">
        <v>139</v>
      </c>
      <c r="I19" s="94">
        <v>27800</v>
      </c>
      <c r="J19" s="48">
        <f t="shared" si="0"/>
        <v>28800</v>
      </c>
      <c r="K19" s="319"/>
    </row>
    <row r="20" spans="1:14" ht="24" customHeight="1" x14ac:dyDescent="0.25">
      <c r="A20" s="5"/>
      <c r="B20" s="54" t="s">
        <v>38</v>
      </c>
      <c r="C20" s="29" t="s">
        <v>92</v>
      </c>
      <c r="D20" s="45">
        <v>9656</v>
      </c>
      <c r="E20" s="67">
        <v>500</v>
      </c>
      <c r="F20" s="93">
        <v>2</v>
      </c>
      <c r="G20" s="94">
        <v>1000</v>
      </c>
      <c r="H20" s="93">
        <v>30</v>
      </c>
      <c r="I20" s="94">
        <v>15000</v>
      </c>
      <c r="J20" s="48">
        <f t="shared" si="0"/>
        <v>16000</v>
      </c>
      <c r="K20" s="319"/>
    </row>
    <row r="21" spans="1:14" ht="24" customHeight="1" x14ac:dyDescent="0.25">
      <c r="A21" s="5">
        <v>12</v>
      </c>
      <c r="B21" s="54" t="s">
        <v>39</v>
      </c>
      <c r="C21" s="70" t="s">
        <v>99</v>
      </c>
      <c r="D21" s="45">
        <v>8200</v>
      </c>
      <c r="E21" s="67">
        <v>100</v>
      </c>
      <c r="F21" s="93">
        <v>1</v>
      </c>
      <c r="G21" s="94">
        <v>100</v>
      </c>
      <c r="H21" s="93">
        <v>6</v>
      </c>
      <c r="I21" s="94">
        <v>600</v>
      </c>
      <c r="J21" s="48">
        <f t="shared" si="0"/>
        <v>700</v>
      </c>
      <c r="K21" s="319"/>
    </row>
    <row r="22" spans="1:14" ht="30" customHeight="1" x14ac:dyDescent="0.25">
      <c r="A22" s="5">
        <v>13</v>
      </c>
      <c r="B22" s="54" t="s">
        <v>46</v>
      </c>
      <c r="C22" s="70" t="s">
        <v>86</v>
      </c>
      <c r="D22" s="45">
        <v>2844</v>
      </c>
      <c r="E22" s="67">
        <v>100</v>
      </c>
      <c r="F22" s="41">
        <v>56</v>
      </c>
      <c r="G22" s="42">
        <v>5600</v>
      </c>
      <c r="H22" s="41">
        <v>43</v>
      </c>
      <c r="I22" s="42">
        <v>4300</v>
      </c>
      <c r="J22" s="48">
        <f t="shared" si="0"/>
        <v>9900</v>
      </c>
      <c r="K22" s="319"/>
    </row>
    <row r="23" spans="1:14" ht="30.75" customHeight="1" x14ac:dyDescent="0.25">
      <c r="A23" s="5">
        <v>14</v>
      </c>
      <c r="B23" s="69" t="s">
        <v>47</v>
      </c>
      <c r="C23" s="70" t="s">
        <v>79</v>
      </c>
      <c r="D23" s="71">
        <v>2407</v>
      </c>
      <c r="E23" s="72">
        <v>200</v>
      </c>
      <c r="F23" s="73">
        <v>0</v>
      </c>
      <c r="G23" s="74">
        <v>0</v>
      </c>
      <c r="H23" s="73">
        <v>2</v>
      </c>
      <c r="I23" s="74">
        <v>400</v>
      </c>
      <c r="J23" s="48">
        <f t="shared" si="0"/>
        <v>400</v>
      </c>
      <c r="K23" s="319"/>
    </row>
    <row r="24" spans="1:14" ht="30.75" customHeight="1" x14ac:dyDescent="0.25">
      <c r="A24" s="75">
        <v>15</v>
      </c>
      <c r="B24" s="54" t="s">
        <v>68</v>
      </c>
      <c r="C24" s="68" t="s">
        <v>73</v>
      </c>
      <c r="D24" s="45">
        <v>8495</v>
      </c>
      <c r="E24" s="67">
        <v>100</v>
      </c>
      <c r="F24" s="41">
        <v>51</v>
      </c>
      <c r="G24" s="42">
        <v>5100</v>
      </c>
      <c r="H24" s="41">
        <v>355</v>
      </c>
      <c r="I24" s="42">
        <v>35500</v>
      </c>
      <c r="J24" s="48">
        <f t="shared" si="0"/>
        <v>40600</v>
      </c>
      <c r="K24" s="319"/>
      <c r="N24" s="148"/>
    </row>
    <row r="25" spans="1:14" ht="30.75" customHeight="1" x14ac:dyDescent="0.25">
      <c r="A25" s="75">
        <v>16</v>
      </c>
      <c r="B25" s="132" t="s">
        <v>108</v>
      </c>
      <c r="C25" s="133" t="s">
        <v>109</v>
      </c>
      <c r="D25" s="134">
        <v>6187</v>
      </c>
      <c r="E25" s="135">
        <v>100</v>
      </c>
      <c r="F25" s="41">
        <v>0</v>
      </c>
      <c r="G25" s="42">
        <v>0</v>
      </c>
      <c r="H25" s="41">
        <v>0</v>
      </c>
      <c r="I25" s="42">
        <v>0</v>
      </c>
      <c r="J25" s="48">
        <f t="shared" si="0"/>
        <v>0</v>
      </c>
      <c r="K25" s="319"/>
    </row>
    <row r="26" spans="1:14" ht="30.75" customHeight="1" x14ac:dyDescent="0.25">
      <c r="A26" s="75">
        <v>17</v>
      </c>
      <c r="B26" s="54" t="s">
        <v>88</v>
      </c>
      <c r="C26" s="70" t="s">
        <v>114</v>
      </c>
      <c r="D26" s="45">
        <v>4540</v>
      </c>
      <c r="E26" s="67">
        <v>100</v>
      </c>
      <c r="F26" s="41">
        <v>10</v>
      </c>
      <c r="G26" s="42">
        <v>1000</v>
      </c>
      <c r="H26" s="41">
        <v>55</v>
      </c>
      <c r="I26" s="42">
        <v>5500</v>
      </c>
      <c r="J26" s="48">
        <f t="shared" si="0"/>
        <v>6500</v>
      </c>
      <c r="K26" s="319"/>
    </row>
    <row r="27" spans="1:14" ht="30.75" customHeight="1" x14ac:dyDescent="0.25">
      <c r="A27" s="75">
        <v>18</v>
      </c>
      <c r="B27" s="144" t="s">
        <v>115</v>
      </c>
      <c r="C27" s="145" t="s">
        <v>116</v>
      </c>
      <c r="D27" s="134">
        <v>6535</v>
      </c>
      <c r="E27" s="135">
        <v>100</v>
      </c>
      <c r="F27" s="41">
        <v>0</v>
      </c>
      <c r="G27" s="42">
        <v>0</v>
      </c>
      <c r="H27" s="41">
        <v>3</v>
      </c>
      <c r="I27" s="42">
        <v>300</v>
      </c>
      <c r="J27" s="48">
        <f t="shared" si="0"/>
        <v>300</v>
      </c>
      <c r="K27" s="319"/>
    </row>
    <row r="28" spans="1:14" ht="30.75" customHeight="1" x14ac:dyDescent="0.25">
      <c r="A28" s="75">
        <v>19</v>
      </c>
      <c r="B28" s="144" t="s">
        <v>119</v>
      </c>
      <c r="C28" s="145" t="s">
        <v>118</v>
      </c>
      <c r="D28" s="134">
        <v>5105</v>
      </c>
      <c r="E28" s="135">
        <v>100</v>
      </c>
      <c r="F28" s="41">
        <v>8</v>
      </c>
      <c r="G28" s="42">
        <v>800</v>
      </c>
      <c r="H28" s="41">
        <v>178</v>
      </c>
      <c r="I28" s="42">
        <v>17800</v>
      </c>
      <c r="J28" s="48">
        <v>18600</v>
      </c>
      <c r="K28" s="319"/>
    </row>
    <row r="29" spans="1:14" ht="30.75" customHeight="1" x14ac:dyDescent="0.25">
      <c r="A29" s="75">
        <v>20</v>
      </c>
      <c r="B29" s="144" t="s">
        <v>120</v>
      </c>
      <c r="C29" s="145" t="s">
        <v>121</v>
      </c>
      <c r="D29" s="134">
        <v>5300</v>
      </c>
      <c r="E29" s="135">
        <v>100</v>
      </c>
      <c r="F29" s="41">
        <v>0</v>
      </c>
      <c r="G29" s="42">
        <v>0</v>
      </c>
      <c r="H29" s="41">
        <v>11</v>
      </c>
      <c r="I29" s="42">
        <v>1100</v>
      </c>
      <c r="J29" s="48">
        <v>1100</v>
      </c>
      <c r="K29" s="319"/>
    </row>
    <row r="30" spans="1:14" ht="30.75" customHeight="1" x14ac:dyDescent="0.25">
      <c r="A30" s="75">
        <v>21</v>
      </c>
      <c r="B30" s="151" t="s">
        <v>122</v>
      </c>
      <c r="C30" s="147" t="s">
        <v>126</v>
      </c>
      <c r="D30" s="134">
        <v>2205</v>
      </c>
      <c r="E30" s="135">
        <v>100</v>
      </c>
      <c r="F30" s="41">
        <v>1</v>
      </c>
      <c r="G30" s="42">
        <v>100</v>
      </c>
      <c r="H30" s="41">
        <v>3</v>
      </c>
      <c r="I30" s="42">
        <v>300</v>
      </c>
      <c r="J30" s="48">
        <f t="shared" si="0"/>
        <v>400</v>
      </c>
      <c r="K30" s="319"/>
    </row>
    <row r="31" spans="1:14" ht="30.75" customHeight="1" x14ac:dyDescent="0.25">
      <c r="A31" s="150">
        <v>22</v>
      </c>
      <c r="B31" s="153" t="s">
        <v>123</v>
      </c>
      <c r="C31" s="152" t="s">
        <v>124</v>
      </c>
      <c r="D31" s="134">
        <v>4334</v>
      </c>
      <c r="E31" s="135">
        <v>100</v>
      </c>
      <c r="F31" s="41">
        <v>15</v>
      </c>
      <c r="G31" s="42">
        <v>1500</v>
      </c>
      <c r="H31" s="41">
        <v>136</v>
      </c>
      <c r="I31" s="42">
        <v>13600</v>
      </c>
      <c r="J31" s="48">
        <v>15100</v>
      </c>
      <c r="K31" s="319"/>
    </row>
    <row r="32" spans="1:14" ht="30.75" customHeight="1" x14ac:dyDescent="0.25">
      <c r="A32" s="150">
        <v>23</v>
      </c>
      <c r="B32" s="153" t="s">
        <v>129</v>
      </c>
      <c r="C32" s="152" t="s">
        <v>128</v>
      </c>
      <c r="D32" s="134">
        <v>3332</v>
      </c>
      <c r="E32" s="135">
        <v>200</v>
      </c>
      <c r="F32" s="41">
        <v>30</v>
      </c>
      <c r="G32" s="42">
        <v>6000</v>
      </c>
      <c r="H32" s="41">
        <v>215</v>
      </c>
      <c r="I32" s="42">
        <v>43000</v>
      </c>
      <c r="J32" s="48">
        <f t="shared" si="0"/>
        <v>49000</v>
      </c>
      <c r="K32" s="319"/>
    </row>
    <row r="33" spans="1:11" ht="32.25" customHeight="1" x14ac:dyDescent="0.25">
      <c r="A33" s="84"/>
      <c r="C33" s="86"/>
      <c r="D33" s="149"/>
      <c r="E33" s="7"/>
      <c r="F33" s="8"/>
      <c r="G33" s="9"/>
      <c r="H33" s="8"/>
      <c r="I33" s="9"/>
      <c r="J33" s="125"/>
      <c r="K33" s="86"/>
    </row>
    <row r="34" spans="1:11" x14ac:dyDescent="0.25">
      <c r="B34" s="3" t="s">
        <v>12</v>
      </c>
      <c r="E34" s="321" t="s">
        <v>1</v>
      </c>
      <c r="F34" s="322"/>
      <c r="G34" s="323"/>
      <c r="H34" s="321" t="s">
        <v>2</v>
      </c>
      <c r="I34" s="322"/>
      <c r="J34" s="323"/>
    </row>
    <row r="35" spans="1:11" ht="63.75" x14ac:dyDescent="0.25">
      <c r="B35" s="10" t="s">
        <v>3</v>
      </c>
      <c r="C35" s="11" t="s">
        <v>13</v>
      </c>
      <c r="D35" s="10" t="s">
        <v>5</v>
      </c>
      <c r="E35" s="12" t="s">
        <v>14</v>
      </c>
      <c r="F35" s="11" t="s">
        <v>15</v>
      </c>
      <c r="G35" s="10" t="s">
        <v>8</v>
      </c>
      <c r="H35" s="13" t="s">
        <v>16</v>
      </c>
      <c r="I35" s="11" t="s">
        <v>15</v>
      </c>
      <c r="J35" s="14" t="s">
        <v>8</v>
      </c>
    </row>
    <row r="36" spans="1:11" ht="30" customHeight="1" x14ac:dyDescent="0.25">
      <c r="A36" s="1">
        <v>1</v>
      </c>
      <c r="B36" s="15" t="s">
        <v>17</v>
      </c>
      <c r="C36" s="38" t="s">
        <v>18</v>
      </c>
      <c r="D36" s="16">
        <v>727</v>
      </c>
      <c r="E36" s="39">
        <v>25</v>
      </c>
      <c r="F36" s="36">
        <v>29</v>
      </c>
      <c r="G36" s="6">
        <f>SUM(F36*E36)</f>
        <v>725</v>
      </c>
      <c r="H36" s="39">
        <v>100</v>
      </c>
      <c r="I36" s="28">
        <v>17</v>
      </c>
      <c r="J36" s="17">
        <f>SUM(I36*H36)</f>
        <v>1700</v>
      </c>
    </row>
    <row r="37" spans="1:11" ht="26.25" customHeight="1" x14ac:dyDescent="0.25">
      <c r="A37" s="1">
        <v>2</v>
      </c>
      <c r="B37" s="116" t="s">
        <v>19</v>
      </c>
      <c r="C37" s="117" t="s">
        <v>20</v>
      </c>
      <c r="D37" s="22">
        <v>744</v>
      </c>
      <c r="E37" s="43">
        <v>50</v>
      </c>
      <c r="F37" s="35">
        <v>210</v>
      </c>
      <c r="G37" s="6">
        <f>SUM(F37*E37)</f>
        <v>10500</v>
      </c>
      <c r="H37" s="43">
        <v>50</v>
      </c>
      <c r="I37" s="35">
        <v>25</v>
      </c>
      <c r="J37" s="6">
        <f>SUM(I37*H37)</f>
        <v>1250</v>
      </c>
    </row>
    <row r="38" spans="1:11" x14ac:dyDescent="0.25">
      <c r="A38"/>
      <c r="D38"/>
      <c r="E38" s="7"/>
      <c r="F38" s="8"/>
      <c r="G38" s="9"/>
      <c r="H38" s="8"/>
      <c r="I38" s="9"/>
      <c r="J38" s="23"/>
    </row>
    <row r="39" spans="1:11" x14ac:dyDescent="0.25">
      <c r="A39"/>
      <c r="D39"/>
      <c r="E39" s="7"/>
      <c r="F39" s="8"/>
      <c r="G39" s="9"/>
      <c r="H39" s="8"/>
      <c r="I39" s="9"/>
      <c r="J39" s="23"/>
    </row>
    <row r="40" spans="1:11" x14ac:dyDescent="0.25">
      <c r="A40"/>
      <c r="D40"/>
      <c r="E40" s="7"/>
      <c r="F40" s="8"/>
      <c r="G40" s="9"/>
      <c r="H40" s="8"/>
      <c r="I40" s="9"/>
    </row>
    <row r="41" spans="1:11" x14ac:dyDescent="0.25">
      <c r="A41"/>
      <c r="D41"/>
      <c r="E41" s="7"/>
      <c r="F41" s="8"/>
      <c r="G41" s="9"/>
      <c r="H41" s="8"/>
      <c r="I41" s="9"/>
    </row>
    <row r="42" spans="1:11" x14ac:dyDescent="0.25">
      <c r="A42"/>
      <c r="D42" s="87"/>
      <c r="E42" s="7"/>
      <c r="F42" s="8"/>
      <c r="G42" s="9"/>
      <c r="H42" s="8"/>
      <c r="I42" s="9"/>
    </row>
    <row r="43" spans="1:11" x14ac:dyDescent="0.25">
      <c r="A43"/>
      <c r="D43" s="87"/>
      <c r="E43" s="7"/>
      <c r="F43" s="8"/>
      <c r="G43" s="9"/>
      <c r="H43" s="8"/>
      <c r="I43" s="9"/>
    </row>
    <row r="44" spans="1:11" x14ac:dyDescent="0.25">
      <c r="A44"/>
      <c r="D44"/>
      <c r="E44" s="7"/>
      <c r="F44" s="8"/>
      <c r="G44" s="9"/>
      <c r="H44" s="8"/>
      <c r="I44" s="9"/>
    </row>
    <row r="45" spans="1:11" x14ac:dyDescent="0.25">
      <c r="A45"/>
      <c r="D45"/>
      <c r="E45" s="7"/>
      <c r="F45" s="8"/>
      <c r="G45" s="9"/>
      <c r="H45" s="8"/>
      <c r="I45" s="9"/>
    </row>
    <row r="46" spans="1:11" x14ac:dyDescent="0.25">
      <c r="A46"/>
      <c r="D46"/>
      <c r="E46" s="7"/>
      <c r="F46" s="8"/>
      <c r="G46" s="9"/>
      <c r="H46" s="8"/>
      <c r="I46" s="9"/>
    </row>
    <row r="47" spans="1:11" x14ac:dyDescent="0.25">
      <c r="A47"/>
      <c r="D47"/>
      <c r="E47" s="7"/>
      <c r="F47" s="8"/>
      <c r="G47" s="9"/>
      <c r="H47" s="8"/>
      <c r="I47" s="9"/>
    </row>
    <row r="48" spans="1:11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</row>
    <row r="61" spans="1:9" x14ac:dyDescent="0.25">
      <c r="A61"/>
      <c r="D61"/>
      <c r="E61" s="1"/>
    </row>
  </sheetData>
  <mergeCells count="8">
    <mergeCell ref="E34:G34"/>
    <mergeCell ref="H34:J34"/>
    <mergeCell ref="B2:K2"/>
    <mergeCell ref="F5:G5"/>
    <mergeCell ref="H5:I5"/>
    <mergeCell ref="J5:J6"/>
    <mergeCell ref="K5:K6"/>
    <mergeCell ref="K7:K32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Q60"/>
  <sheetViews>
    <sheetView topLeftCell="A10" workbookViewId="0">
      <selection activeCell="I27" sqref="I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131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58"/>
      <c r="C3" s="158"/>
      <c r="D3" s="158"/>
      <c r="E3" s="158"/>
      <c r="F3" s="158"/>
      <c r="G3" s="158"/>
      <c r="H3" s="158"/>
      <c r="I3" s="158"/>
      <c r="J3" s="158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31">
        <v>1033</v>
      </c>
      <c r="E7" s="27">
        <v>100</v>
      </c>
      <c r="F7" s="46">
        <v>1970</v>
      </c>
      <c r="G7" s="47">
        <v>197000</v>
      </c>
      <c r="H7" s="46">
        <v>3459</v>
      </c>
      <c r="I7" s="47">
        <v>345900</v>
      </c>
      <c r="J7" s="48">
        <f>SUM(G7+I7)</f>
        <v>542900</v>
      </c>
      <c r="K7" s="318">
        <f>SUM(J7:J31)/23</f>
        <v>1129708.6956521738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31">
        <v>2112</v>
      </c>
      <c r="E8" s="27">
        <v>100</v>
      </c>
      <c r="F8" s="46">
        <v>4</v>
      </c>
      <c r="G8" s="47">
        <v>400</v>
      </c>
      <c r="H8" s="46">
        <v>10</v>
      </c>
      <c r="I8" s="47">
        <v>1000</v>
      </c>
      <c r="J8" s="48">
        <f t="shared" ref="J8:J31" si="0">SUM(G8+I8)</f>
        <v>1400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31">
        <v>2552</v>
      </c>
      <c r="E9" s="27">
        <v>100</v>
      </c>
      <c r="F9" s="46">
        <v>1333</v>
      </c>
      <c r="G9" s="47">
        <v>133300</v>
      </c>
      <c r="H9" s="46">
        <v>16505</v>
      </c>
      <c r="I9" s="47">
        <v>1650500</v>
      </c>
      <c r="J9" s="48">
        <f t="shared" si="0"/>
        <v>1783800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40">
        <v>1727</v>
      </c>
      <c r="E10" s="27">
        <v>100</v>
      </c>
      <c r="F10" s="49">
        <v>6</v>
      </c>
      <c r="G10" s="50">
        <v>600</v>
      </c>
      <c r="H10" s="49">
        <v>6</v>
      </c>
      <c r="I10" s="50">
        <v>600</v>
      </c>
      <c r="J10" s="48">
        <f t="shared" si="0"/>
        <v>1200</v>
      </c>
      <c r="K10" s="319"/>
      <c r="N10" s="125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45">
        <v>3030</v>
      </c>
      <c r="E11" s="27">
        <v>200</v>
      </c>
      <c r="F11" s="41">
        <v>5885</v>
      </c>
      <c r="G11" s="42">
        <v>1177000</v>
      </c>
      <c r="H11" s="41">
        <v>102528</v>
      </c>
      <c r="I11" s="42">
        <v>20505600</v>
      </c>
      <c r="J11" s="48">
        <f t="shared" si="0"/>
        <v>21682600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45">
        <v>5757</v>
      </c>
      <c r="E12" s="27">
        <v>100</v>
      </c>
      <c r="F12" s="41">
        <v>255</v>
      </c>
      <c r="G12" s="42">
        <v>25500</v>
      </c>
      <c r="H12" s="41">
        <v>668</v>
      </c>
      <c r="I12" s="42">
        <v>66800</v>
      </c>
      <c r="J12" s="48">
        <f t="shared" si="0"/>
        <v>92300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45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45">
        <v>7763</v>
      </c>
      <c r="E14" s="27">
        <v>200</v>
      </c>
      <c r="F14" s="41">
        <v>175</v>
      </c>
      <c r="G14" s="156">
        <v>35000</v>
      </c>
      <c r="H14" s="41">
        <v>1506</v>
      </c>
      <c r="I14" s="156">
        <v>301200</v>
      </c>
      <c r="J14" s="48">
        <f t="shared" si="0"/>
        <v>336200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45">
        <v>4141</v>
      </c>
      <c r="E15" s="27">
        <v>100</v>
      </c>
      <c r="F15" s="41">
        <v>3</v>
      </c>
      <c r="G15" s="42">
        <v>300</v>
      </c>
      <c r="H15" s="41">
        <v>58</v>
      </c>
      <c r="I15" s="42">
        <v>5800</v>
      </c>
      <c r="J15" s="48">
        <f t="shared" si="0"/>
        <v>6100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45">
        <v>7175</v>
      </c>
      <c r="E16" s="27">
        <v>100</v>
      </c>
      <c r="F16" s="41">
        <v>24</v>
      </c>
      <c r="G16" s="42">
        <v>2400</v>
      </c>
      <c r="H16" s="41">
        <v>32</v>
      </c>
      <c r="I16" s="42">
        <v>3200</v>
      </c>
      <c r="J16" s="48">
        <f t="shared" si="0"/>
        <v>5600</v>
      </c>
      <c r="K16" s="319"/>
    </row>
    <row r="17" spans="1:14" ht="24" customHeight="1" x14ac:dyDescent="0.25">
      <c r="A17" s="5">
        <v>11</v>
      </c>
      <c r="B17" s="54" t="s">
        <v>38</v>
      </c>
      <c r="C17" s="29" t="s">
        <v>132</v>
      </c>
      <c r="D17" s="45">
        <v>9656</v>
      </c>
      <c r="E17" s="67">
        <v>100</v>
      </c>
      <c r="F17" s="93">
        <v>323</v>
      </c>
      <c r="G17" s="94">
        <v>32300</v>
      </c>
      <c r="H17" s="93">
        <v>6260</v>
      </c>
      <c r="I17" s="94">
        <v>626000</v>
      </c>
      <c r="J17" s="48">
        <f t="shared" si="0"/>
        <v>658300</v>
      </c>
      <c r="K17" s="319"/>
    </row>
    <row r="18" spans="1:14" ht="24" customHeight="1" x14ac:dyDescent="0.25">
      <c r="A18" s="5"/>
      <c r="B18" s="54" t="s">
        <v>38</v>
      </c>
      <c r="C18" s="29" t="s">
        <v>132</v>
      </c>
      <c r="D18" s="45">
        <v>9656</v>
      </c>
      <c r="E18" s="67">
        <v>200</v>
      </c>
      <c r="F18" s="93">
        <v>60</v>
      </c>
      <c r="G18" s="94">
        <v>12000</v>
      </c>
      <c r="H18" s="138">
        <v>2670</v>
      </c>
      <c r="I18" s="94">
        <v>534000</v>
      </c>
      <c r="J18" s="48">
        <f t="shared" si="0"/>
        <v>546000</v>
      </c>
      <c r="K18" s="319"/>
    </row>
    <row r="19" spans="1:14" ht="24" customHeight="1" x14ac:dyDescent="0.25">
      <c r="A19" s="5"/>
      <c r="B19" s="54" t="s">
        <v>38</v>
      </c>
      <c r="C19" s="29" t="s">
        <v>132</v>
      </c>
      <c r="D19" s="45">
        <v>9656</v>
      </c>
      <c r="E19" s="67">
        <v>500</v>
      </c>
      <c r="F19" s="93">
        <v>5</v>
      </c>
      <c r="G19" s="94">
        <v>2500</v>
      </c>
      <c r="H19" s="93">
        <v>331</v>
      </c>
      <c r="I19" s="94">
        <v>165500</v>
      </c>
      <c r="J19" s="48">
        <f t="shared" si="0"/>
        <v>168000</v>
      </c>
      <c r="K19" s="319"/>
    </row>
    <row r="20" spans="1:14" ht="24" customHeight="1" x14ac:dyDescent="0.25">
      <c r="A20" s="5">
        <v>12</v>
      </c>
      <c r="B20" s="54" t="s">
        <v>39</v>
      </c>
      <c r="C20" s="70" t="s">
        <v>99</v>
      </c>
      <c r="D20" s="45">
        <v>8200</v>
      </c>
      <c r="E20" s="67">
        <v>100</v>
      </c>
      <c r="F20" s="93">
        <v>0</v>
      </c>
      <c r="G20" s="94">
        <v>0</v>
      </c>
      <c r="H20" s="93">
        <v>2</v>
      </c>
      <c r="I20" s="94">
        <v>200</v>
      </c>
      <c r="J20" s="48">
        <f t="shared" si="0"/>
        <v>200</v>
      </c>
      <c r="K20" s="319"/>
    </row>
    <row r="21" spans="1:14" ht="30" customHeight="1" x14ac:dyDescent="0.25">
      <c r="A21" s="5">
        <v>13</v>
      </c>
      <c r="B21" s="54" t="s">
        <v>46</v>
      </c>
      <c r="C21" s="70" t="s">
        <v>86</v>
      </c>
      <c r="D21" s="45">
        <v>2844</v>
      </c>
      <c r="E21" s="67">
        <v>100</v>
      </c>
      <c r="F21" s="41">
        <v>42</v>
      </c>
      <c r="G21" s="42">
        <v>4200</v>
      </c>
      <c r="H21" s="41">
        <v>47</v>
      </c>
      <c r="I21" s="42">
        <v>4700</v>
      </c>
      <c r="J21" s="48">
        <f t="shared" si="0"/>
        <v>8900</v>
      </c>
      <c r="K21" s="319"/>
    </row>
    <row r="22" spans="1:14" ht="30.75" customHeight="1" x14ac:dyDescent="0.25">
      <c r="A22" s="5">
        <v>14</v>
      </c>
      <c r="B22" s="69" t="s">
        <v>47</v>
      </c>
      <c r="C22" s="70" t="s">
        <v>79</v>
      </c>
      <c r="D22" s="71">
        <v>2407</v>
      </c>
      <c r="E22" s="72">
        <v>200</v>
      </c>
      <c r="F22" s="73">
        <v>1</v>
      </c>
      <c r="G22" s="74">
        <v>200</v>
      </c>
      <c r="H22" s="73">
        <v>1</v>
      </c>
      <c r="I22" s="74">
        <v>200</v>
      </c>
      <c r="J22" s="48">
        <f t="shared" si="0"/>
        <v>400</v>
      </c>
      <c r="K22" s="319"/>
    </row>
    <row r="23" spans="1:14" ht="30.75" customHeight="1" x14ac:dyDescent="0.25">
      <c r="A23" s="75">
        <v>15</v>
      </c>
      <c r="B23" s="54" t="s">
        <v>68</v>
      </c>
      <c r="C23" s="68" t="s">
        <v>73</v>
      </c>
      <c r="D23" s="45">
        <v>8495</v>
      </c>
      <c r="E23" s="67">
        <v>100</v>
      </c>
      <c r="F23" s="41">
        <v>3</v>
      </c>
      <c r="G23" s="42">
        <v>300</v>
      </c>
      <c r="H23" s="41">
        <v>10</v>
      </c>
      <c r="I23" s="42">
        <v>1000</v>
      </c>
      <c r="J23" s="48">
        <f t="shared" si="0"/>
        <v>1300</v>
      </c>
      <c r="K23" s="319"/>
      <c r="N23" s="148"/>
    </row>
    <row r="24" spans="1:14" ht="30.75" customHeight="1" x14ac:dyDescent="0.25">
      <c r="A24" s="75">
        <v>16</v>
      </c>
      <c r="B24" s="132" t="s">
        <v>108</v>
      </c>
      <c r="C24" s="133" t="s">
        <v>109</v>
      </c>
      <c r="D24" s="134">
        <v>6187</v>
      </c>
      <c r="E24" s="135">
        <v>100</v>
      </c>
      <c r="F24" s="41">
        <v>0</v>
      </c>
      <c r="G24" s="42">
        <v>0</v>
      </c>
      <c r="H24" s="41">
        <v>0</v>
      </c>
      <c r="I24" s="42">
        <v>0</v>
      </c>
      <c r="J24" s="48">
        <f t="shared" si="0"/>
        <v>0</v>
      </c>
      <c r="K24" s="319"/>
    </row>
    <row r="25" spans="1:14" ht="30.75" customHeight="1" x14ac:dyDescent="0.25">
      <c r="A25" s="75">
        <v>17</v>
      </c>
      <c r="B25" s="54" t="s">
        <v>88</v>
      </c>
      <c r="C25" s="70" t="s">
        <v>114</v>
      </c>
      <c r="D25" s="45">
        <v>4540</v>
      </c>
      <c r="E25" s="67">
        <v>100</v>
      </c>
      <c r="F25" s="41">
        <v>10</v>
      </c>
      <c r="G25" s="42">
        <v>1000</v>
      </c>
      <c r="H25" s="41">
        <v>43</v>
      </c>
      <c r="I25" s="42">
        <v>4300</v>
      </c>
      <c r="J25" s="48">
        <f t="shared" si="0"/>
        <v>5300</v>
      </c>
      <c r="K25" s="319"/>
    </row>
    <row r="26" spans="1:14" ht="30.75" customHeight="1" x14ac:dyDescent="0.25">
      <c r="A26" s="75">
        <v>18</v>
      </c>
      <c r="B26" s="144" t="s">
        <v>115</v>
      </c>
      <c r="C26" s="145" t="s">
        <v>116</v>
      </c>
      <c r="D26" s="134">
        <v>6535</v>
      </c>
      <c r="E26" s="135">
        <v>100</v>
      </c>
      <c r="F26" s="41">
        <v>0</v>
      </c>
      <c r="G26" s="42">
        <v>0</v>
      </c>
      <c r="H26" s="41">
        <v>4</v>
      </c>
      <c r="I26" s="42">
        <v>400</v>
      </c>
      <c r="J26" s="48">
        <f t="shared" si="0"/>
        <v>400</v>
      </c>
      <c r="K26" s="319"/>
    </row>
    <row r="27" spans="1:14" ht="30.75" customHeight="1" x14ac:dyDescent="0.25">
      <c r="A27" s="75">
        <v>19</v>
      </c>
      <c r="B27" s="144" t="s">
        <v>119</v>
      </c>
      <c r="C27" s="145" t="s">
        <v>118</v>
      </c>
      <c r="D27" s="134">
        <v>5105</v>
      </c>
      <c r="E27" s="135">
        <v>100</v>
      </c>
      <c r="F27" s="41">
        <v>131</v>
      </c>
      <c r="G27" s="42">
        <v>13100</v>
      </c>
      <c r="H27" s="41">
        <v>896</v>
      </c>
      <c r="I27" s="42">
        <v>89600</v>
      </c>
      <c r="J27" s="48">
        <v>102700</v>
      </c>
      <c r="K27" s="319"/>
    </row>
    <row r="28" spans="1:14" ht="30.75" customHeight="1" x14ac:dyDescent="0.25">
      <c r="A28" s="75">
        <v>20</v>
      </c>
      <c r="B28" s="144" t="s">
        <v>120</v>
      </c>
      <c r="C28" s="145" t="s">
        <v>121</v>
      </c>
      <c r="D28" s="134">
        <v>5300</v>
      </c>
      <c r="E28" s="135">
        <v>100</v>
      </c>
      <c r="F28" s="41">
        <v>1</v>
      </c>
      <c r="G28" s="42">
        <v>100</v>
      </c>
      <c r="H28" s="41">
        <v>11</v>
      </c>
      <c r="I28" s="42">
        <v>1100</v>
      </c>
      <c r="J28" s="48">
        <v>1200</v>
      </c>
      <c r="K28" s="319"/>
    </row>
    <row r="29" spans="1:14" ht="30.75" customHeight="1" x14ac:dyDescent="0.25">
      <c r="A29" s="75">
        <v>21</v>
      </c>
      <c r="B29" s="151" t="s">
        <v>122</v>
      </c>
      <c r="C29" s="147" t="s">
        <v>126</v>
      </c>
      <c r="D29" s="134">
        <v>2205</v>
      </c>
      <c r="E29" s="135">
        <v>100</v>
      </c>
      <c r="F29" s="41">
        <v>1</v>
      </c>
      <c r="G29" s="42">
        <v>100</v>
      </c>
      <c r="H29" s="41">
        <v>5</v>
      </c>
      <c r="I29" s="42">
        <v>500</v>
      </c>
      <c r="J29" s="48">
        <f t="shared" si="0"/>
        <v>600</v>
      </c>
      <c r="K29" s="319"/>
    </row>
    <row r="30" spans="1:14" ht="30.75" customHeight="1" x14ac:dyDescent="0.25">
      <c r="A30" s="150">
        <v>22</v>
      </c>
      <c r="B30" s="153" t="s">
        <v>123</v>
      </c>
      <c r="C30" s="152" t="s">
        <v>124</v>
      </c>
      <c r="D30" s="134">
        <v>4334</v>
      </c>
      <c r="E30" s="135">
        <v>100</v>
      </c>
      <c r="F30" s="41">
        <v>1</v>
      </c>
      <c r="G30" s="42">
        <v>100</v>
      </c>
      <c r="H30" s="41">
        <v>14</v>
      </c>
      <c r="I30" s="42">
        <v>1400</v>
      </c>
      <c r="J30" s="48">
        <v>1500</v>
      </c>
      <c r="K30" s="319"/>
    </row>
    <row r="31" spans="1:14" ht="30.75" customHeight="1" x14ac:dyDescent="0.25">
      <c r="A31" s="150">
        <v>23</v>
      </c>
      <c r="B31" s="153" t="s">
        <v>129</v>
      </c>
      <c r="C31" s="152" t="s">
        <v>128</v>
      </c>
      <c r="D31" s="134">
        <v>3332</v>
      </c>
      <c r="E31" s="135">
        <v>200</v>
      </c>
      <c r="F31" s="41">
        <v>17</v>
      </c>
      <c r="G31" s="42">
        <v>3400</v>
      </c>
      <c r="H31" s="41">
        <v>165</v>
      </c>
      <c r="I31" s="42">
        <v>33000</v>
      </c>
      <c r="J31" s="48">
        <f t="shared" si="0"/>
        <v>36400</v>
      </c>
      <c r="K31" s="319"/>
    </row>
    <row r="32" spans="1:14" ht="32.25" customHeight="1" x14ac:dyDescent="0.25">
      <c r="A32" s="84"/>
      <c r="C32" s="86"/>
      <c r="D32" s="149"/>
      <c r="E32" s="7"/>
      <c r="F32" s="8"/>
      <c r="G32" s="9"/>
      <c r="H32" s="8"/>
      <c r="I32" s="9"/>
      <c r="J32" s="125"/>
      <c r="K32" s="86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30</v>
      </c>
      <c r="G35" s="6">
        <f>SUM(F35*E35)</f>
        <v>750</v>
      </c>
      <c r="H35" s="39">
        <v>100</v>
      </c>
      <c r="I35" s="28">
        <v>14</v>
      </c>
      <c r="J35" s="17">
        <f>SUM(I35*H35)</f>
        <v>1400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43">
        <v>50</v>
      </c>
      <c r="F36" s="35">
        <v>174</v>
      </c>
      <c r="G36" s="6">
        <f>SUM(F36*E36)</f>
        <v>8700</v>
      </c>
      <c r="H36" s="43">
        <v>50</v>
      </c>
      <c r="I36" s="35">
        <v>22</v>
      </c>
      <c r="J36" s="6">
        <f>SUM(I36*H36)</f>
        <v>1100</v>
      </c>
    </row>
    <row r="37" spans="1:10" x14ac:dyDescent="0.25">
      <c r="A37"/>
      <c r="D37"/>
      <c r="E37" s="7"/>
      <c r="F37" s="8"/>
      <c r="G37" s="9"/>
      <c r="H37" s="8"/>
      <c r="I37" s="9"/>
      <c r="J37" s="23"/>
    </row>
    <row r="38" spans="1:10" x14ac:dyDescent="0.25">
      <c r="A38"/>
      <c r="D38"/>
      <c r="E38" s="7"/>
      <c r="F38" s="8"/>
      <c r="G38" s="9"/>
      <c r="H38" s="8"/>
      <c r="I38" s="9"/>
      <c r="J38" s="23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 s="87"/>
      <c r="E41" s="7"/>
      <c r="F41" s="8"/>
      <c r="G41" s="9"/>
      <c r="H41" s="8"/>
      <c r="I41" s="9"/>
    </row>
    <row r="42" spans="1:10" x14ac:dyDescent="0.25">
      <c r="A42"/>
      <c r="D42" s="87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1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Q62"/>
  <sheetViews>
    <sheetView workbookViewId="0">
      <selection activeCell="M17" sqref="M1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133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63"/>
      <c r="C3" s="163"/>
      <c r="D3" s="163"/>
      <c r="E3" s="163"/>
      <c r="F3" s="163"/>
      <c r="G3" s="163"/>
      <c r="H3" s="163"/>
      <c r="I3" s="163"/>
      <c r="J3" s="163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32" t="s">
        <v>9</v>
      </c>
      <c r="C7" s="124" t="s">
        <v>98</v>
      </c>
      <c r="D7" s="162">
        <v>1033</v>
      </c>
      <c r="E7" s="27">
        <v>100</v>
      </c>
      <c r="F7" s="46">
        <v>2027</v>
      </c>
      <c r="G7" s="47">
        <v>202700</v>
      </c>
      <c r="H7" s="46">
        <v>3208</v>
      </c>
      <c r="I7" s="47">
        <v>320800</v>
      </c>
      <c r="J7" s="48">
        <f>SUM(G7+I7)</f>
        <v>523500</v>
      </c>
      <c r="K7" s="318">
        <f>SUM(J7:J33)/25</f>
        <v>715564</v>
      </c>
    </row>
    <row r="8" spans="1:17" ht="24" customHeight="1" x14ac:dyDescent="0.25">
      <c r="A8" s="5">
        <v>2</v>
      </c>
      <c r="B8" s="32" t="s">
        <v>10</v>
      </c>
      <c r="C8" s="59" t="s">
        <v>103</v>
      </c>
      <c r="D8" s="162">
        <v>2112</v>
      </c>
      <c r="E8" s="27">
        <v>100</v>
      </c>
      <c r="F8" s="46">
        <v>6</v>
      </c>
      <c r="G8" s="47">
        <v>600</v>
      </c>
      <c r="H8" s="46">
        <v>10</v>
      </c>
      <c r="I8" s="47">
        <v>1000</v>
      </c>
      <c r="J8" s="48">
        <f t="shared" ref="J8:J33" si="0">SUM(G8+I8)</f>
        <v>1600</v>
      </c>
      <c r="K8" s="319"/>
    </row>
    <row r="9" spans="1:17" ht="24" customHeight="1" x14ac:dyDescent="0.25">
      <c r="A9" s="5">
        <v>3</v>
      </c>
      <c r="B9" s="33" t="s">
        <v>11</v>
      </c>
      <c r="C9" s="59" t="s">
        <v>112</v>
      </c>
      <c r="D9" s="162">
        <v>2552</v>
      </c>
      <c r="E9" s="27">
        <v>100</v>
      </c>
      <c r="F9" s="46">
        <v>145</v>
      </c>
      <c r="G9" s="47">
        <v>14500</v>
      </c>
      <c r="H9" s="46">
        <v>596</v>
      </c>
      <c r="I9" s="47">
        <v>59600</v>
      </c>
      <c r="J9" s="48">
        <f t="shared" si="0"/>
        <v>74100</v>
      </c>
      <c r="K9" s="319"/>
      <c r="O9" s="87"/>
    </row>
    <row r="10" spans="1:17" ht="24" customHeight="1" x14ac:dyDescent="0.25">
      <c r="A10" s="5">
        <v>4</v>
      </c>
      <c r="B10" s="28" t="s">
        <v>24</v>
      </c>
      <c r="C10" s="29" t="s">
        <v>25</v>
      </c>
      <c r="D10" s="162">
        <v>1727</v>
      </c>
      <c r="E10" s="27">
        <v>100</v>
      </c>
      <c r="F10" s="49">
        <v>8</v>
      </c>
      <c r="G10" s="50">
        <v>800</v>
      </c>
      <c r="H10" s="49">
        <v>11</v>
      </c>
      <c r="I10" s="50">
        <v>1100</v>
      </c>
      <c r="J10" s="48">
        <f t="shared" si="0"/>
        <v>1900</v>
      </c>
      <c r="K10" s="319"/>
      <c r="N10" s="125"/>
    </row>
    <row r="11" spans="1:17" ht="31.5" customHeight="1" x14ac:dyDescent="0.25">
      <c r="A11" s="5">
        <v>5</v>
      </c>
      <c r="B11" s="33" t="s">
        <v>42</v>
      </c>
      <c r="C11" s="70" t="s">
        <v>107</v>
      </c>
      <c r="D11" s="162">
        <v>3030</v>
      </c>
      <c r="E11" s="27">
        <v>200</v>
      </c>
      <c r="F11" s="41">
        <v>3687</v>
      </c>
      <c r="G11" s="42">
        <v>738000</v>
      </c>
      <c r="H11" s="41">
        <v>73003</v>
      </c>
      <c r="I11" s="42">
        <v>14601500</v>
      </c>
      <c r="J11" s="48">
        <f t="shared" si="0"/>
        <v>15339500</v>
      </c>
      <c r="K11" s="319"/>
    </row>
    <row r="12" spans="1:17" ht="24" customHeight="1" x14ac:dyDescent="0.25">
      <c r="A12" s="5">
        <v>6</v>
      </c>
      <c r="B12" s="51" t="s">
        <v>26</v>
      </c>
      <c r="C12" s="97" t="s">
        <v>67</v>
      </c>
      <c r="D12" s="160">
        <v>5757</v>
      </c>
      <c r="E12" s="27">
        <v>100</v>
      </c>
      <c r="F12" s="41">
        <v>284</v>
      </c>
      <c r="G12" s="42">
        <v>28400</v>
      </c>
      <c r="H12" s="41">
        <v>2201</v>
      </c>
      <c r="I12" s="42">
        <v>220100</v>
      </c>
      <c r="J12" s="48">
        <f t="shared" si="0"/>
        <v>248500</v>
      </c>
      <c r="K12" s="319"/>
    </row>
    <row r="13" spans="1:17" ht="24" customHeight="1" x14ac:dyDescent="0.25">
      <c r="A13" s="5">
        <v>7</v>
      </c>
      <c r="B13" s="33" t="s">
        <v>29</v>
      </c>
      <c r="C13" s="53" t="s">
        <v>104</v>
      </c>
      <c r="D13" s="160">
        <v>1150</v>
      </c>
      <c r="E13" s="27">
        <v>100</v>
      </c>
      <c r="F13" s="57">
        <v>17</v>
      </c>
      <c r="G13" s="58">
        <v>1700</v>
      </c>
      <c r="H13" s="57">
        <v>108</v>
      </c>
      <c r="I13" s="58">
        <v>13000</v>
      </c>
      <c r="J13" s="48">
        <f t="shared" si="0"/>
        <v>14700</v>
      </c>
      <c r="K13" s="319"/>
    </row>
    <row r="14" spans="1:17" ht="24" customHeight="1" x14ac:dyDescent="0.25">
      <c r="A14" s="5">
        <v>8</v>
      </c>
      <c r="B14" s="33" t="s">
        <v>31</v>
      </c>
      <c r="C14" s="53" t="s">
        <v>32</v>
      </c>
      <c r="D14" s="160">
        <v>7763</v>
      </c>
      <c r="E14" s="27">
        <v>200</v>
      </c>
      <c r="F14" s="41">
        <v>122</v>
      </c>
      <c r="G14" s="156">
        <v>24400</v>
      </c>
      <c r="H14" s="41">
        <v>582</v>
      </c>
      <c r="I14" s="156">
        <v>116400</v>
      </c>
      <c r="J14" s="48">
        <f t="shared" si="0"/>
        <v>140800</v>
      </c>
      <c r="K14" s="319"/>
    </row>
    <row r="15" spans="1:17" ht="24" customHeight="1" x14ac:dyDescent="0.25">
      <c r="A15" s="5">
        <v>9</v>
      </c>
      <c r="B15" s="33" t="s">
        <v>34</v>
      </c>
      <c r="C15" s="53" t="s">
        <v>35</v>
      </c>
      <c r="D15" s="160">
        <v>4141</v>
      </c>
      <c r="E15" s="27">
        <v>100</v>
      </c>
      <c r="F15" s="41">
        <v>2</v>
      </c>
      <c r="G15" s="42">
        <v>200</v>
      </c>
      <c r="H15" s="41">
        <v>10</v>
      </c>
      <c r="I15" s="42">
        <v>1000</v>
      </c>
      <c r="J15" s="48">
        <f t="shared" si="0"/>
        <v>1200</v>
      </c>
      <c r="K15" s="319"/>
      <c r="Q15" s="125"/>
    </row>
    <row r="16" spans="1:17" ht="24" customHeight="1" x14ac:dyDescent="0.25">
      <c r="A16" s="5">
        <v>10</v>
      </c>
      <c r="B16" s="33" t="s">
        <v>33</v>
      </c>
      <c r="C16" s="68" t="s">
        <v>40</v>
      </c>
      <c r="D16" s="160">
        <v>7175</v>
      </c>
      <c r="E16" s="27">
        <v>100</v>
      </c>
      <c r="F16" s="41">
        <v>41</v>
      </c>
      <c r="G16" s="42">
        <v>4100</v>
      </c>
      <c r="H16" s="41">
        <v>65</v>
      </c>
      <c r="I16" s="42">
        <v>6500</v>
      </c>
      <c r="J16" s="48">
        <f t="shared" si="0"/>
        <v>10600</v>
      </c>
      <c r="K16" s="319"/>
    </row>
    <row r="17" spans="1:14" ht="24" customHeight="1" x14ac:dyDescent="0.25">
      <c r="A17" s="5">
        <v>11</v>
      </c>
      <c r="B17" s="54" t="s">
        <v>38</v>
      </c>
      <c r="C17" s="29" t="s">
        <v>132</v>
      </c>
      <c r="D17" s="160">
        <v>9656</v>
      </c>
      <c r="E17" s="67">
        <v>100</v>
      </c>
      <c r="F17" s="93">
        <v>307</v>
      </c>
      <c r="G17" s="94">
        <v>30700</v>
      </c>
      <c r="H17" s="93">
        <v>6199</v>
      </c>
      <c r="I17" s="94">
        <v>619900</v>
      </c>
      <c r="J17" s="48">
        <f t="shared" si="0"/>
        <v>650600</v>
      </c>
      <c r="K17" s="319"/>
    </row>
    <row r="18" spans="1:14" ht="24" customHeight="1" x14ac:dyDescent="0.25">
      <c r="A18" s="5"/>
      <c r="B18" s="54" t="s">
        <v>38</v>
      </c>
      <c r="C18" s="29" t="s">
        <v>132</v>
      </c>
      <c r="D18" s="160">
        <v>9656</v>
      </c>
      <c r="E18" s="67">
        <v>200</v>
      </c>
      <c r="F18" s="93">
        <v>49</v>
      </c>
      <c r="G18" s="94">
        <v>9800</v>
      </c>
      <c r="H18" s="138">
        <v>2671</v>
      </c>
      <c r="I18" s="94">
        <v>534200</v>
      </c>
      <c r="J18" s="48">
        <f t="shared" si="0"/>
        <v>544000</v>
      </c>
      <c r="K18" s="319"/>
    </row>
    <row r="19" spans="1:14" ht="24" customHeight="1" x14ac:dyDescent="0.25">
      <c r="A19" s="5"/>
      <c r="B19" s="54" t="s">
        <v>38</v>
      </c>
      <c r="C19" s="29" t="s">
        <v>132</v>
      </c>
      <c r="D19" s="160">
        <v>9656</v>
      </c>
      <c r="E19" s="67">
        <v>500</v>
      </c>
      <c r="F19" s="93">
        <v>5</v>
      </c>
      <c r="G19" s="94">
        <v>2500</v>
      </c>
      <c r="H19" s="93">
        <v>346</v>
      </c>
      <c r="I19" s="94">
        <v>173000</v>
      </c>
      <c r="J19" s="48">
        <f t="shared" si="0"/>
        <v>175500</v>
      </c>
      <c r="K19" s="319"/>
    </row>
    <row r="20" spans="1:14" ht="24" customHeight="1" x14ac:dyDescent="0.25">
      <c r="A20" s="5">
        <v>12</v>
      </c>
      <c r="B20" s="54" t="s">
        <v>39</v>
      </c>
      <c r="C20" s="70" t="s">
        <v>99</v>
      </c>
      <c r="D20" s="160">
        <v>8200</v>
      </c>
      <c r="E20" s="67">
        <v>100</v>
      </c>
      <c r="F20" s="93">
        <v>0</v>
      </c>
      <c r="G20" s="94">
        <v>0</v>
      </c>
      <c r="H20" s="93">
        <v>8</v>
      </c>
      <c r="I20" s="94">
        <v>800</v>
      </c>
      <c r="J20" s="48">
        <f t="shared" si="0"/>
        <v>800</v>
      </c>
      <c r="K20" s="319"/>
    </row>
    <row r="21" spans="1:14" ht="30" customHeight="1" x14ac:dyDescent="0.25">
      <c r="A21" s="5">
        <v>13</v>
      </c>
      <c r="B21" s="54" t="s">
        <v>46</v>
      </c>
      <c r="C21" s="70" t="s">
        <v>86</v>
      </c>
      <c r="D21" s="160">
        <v>2844</v>
      </c>
      <c r="E21" s="67">
        <v>100</v>
      </c>
      <c r="F21" s="41">
        <v>42</v>
      </c>
      <c r="G21" s="42">
        <v>4200</v>
      </c>
      <c r="H21" s="41">
        <v>45</v>
      </c>
      <c r="I21" s="42">
        <v>4500</v>
      </c>
      <c r="J21" s="48">
        <f t="shared" si="0"/>
        <v>8700</v>
      </c>
      <c r="K21" s="319"/>
    </row>
    <row r="22" spans="1:14" ht="30.75" customHeight="1" x14ac:dyDescent="0.25">
      <c r="A22" s="5">
        <v>14</v>
      </c>
      <c r="B22" s="69" t="s">
        <v>47</v>
      </c>
      <c r="C22" s="70" t="s">
        <v>79</v>
      </c>
      <c r="D22" s="161">
        <v>2407</v>
      </c>
      <c r="E22" s="72">
        <v>200</v>
      </c>
      <c r="F22" s="73">
        <v>0</v>
      </c>
      <c r="G22" s="74">
        <v>0</v>
      </c>
      <c r="H22" s="73">
        <v>0</v>
      </c>
      <c r="I22" s="74">
        <v>0</v>
      </c>
      <c r="J22" s="48">
        <f t="shared" si="0"/>
        <v>0</v>
      </c>
      <c r="K22" s="319"/>
    </row>
    <row r="23" spans="1:14" ht="30.75" customHeight="1" x14ac:dyDescent="0.25">
      <c r="A23" s="75">
        <v>15</v>
      </c>
      <c r="B23" s="54" t="s">
        <v>68</v>
      </c>
      <c r="C23" s="68" t="s">
        <v>73</v>
      </c>
      <c r="D23" s="162">
        <v>8495</v>
      </c>
      <c r="E23" s="67">
        <v>100</v>
      </c>
      <c r="F23" s="41">
        <v>2</v>
      </c>
      <c r="G23" s="42">
        <v>200</v>
      </c>
      <c r="H23" s="41">
        <v>32</v>
      </c>
      <c r="I23" s="42">
        <v>3200</v>
      </c>
      <c r="J23" s="48">
        <f t="shared" si="0"/>
        <v>3400</v>
      </c>
      <c r="K23" s="319"/>
      <c r="N23" s="148"/>
    </row>
    <row r="24" spans="1:14" ht="30.75" customHeight="1" x14ac:dyDescent="0.25">
      <c r="A24" s="75">
        <v>16</v>
      </c>
      <c r="B24" s="132" t="s">
        <v>108</v>
      </c>
      <c r="C24" s="133" t="s">
        <v>109</v>
      </c>
      <c r="D24" s="159">
        <v>6187</v>
      </c>
      <c r="E24" s="135">
        <v>100</v>
      </c>
      <c r="F24" s="41">
        <v>0</v>
      </c>
      <c r="G24" s="42">
        <v>0</v>
      </c>
      <c r="H24" s="41">
        <v>1</v>
      </c>
      <c r="I24" s="42">
        <v>100</v>
      </c>
      <c r="J24" s="48">
        <f t="shared" si="0"/>
        <v>100</v>
      </c>
      <c r="K24" s="319"/>
    </row>
    <row r="25" spans="1:14" ht="30.75" customHeight="1" x14ac:dyDescent="0.25">
      <c r="A25" s="75">
        <v>17</v>
      </c>
      <c r="B25" s="54" t="s">
        <v>88</v>
      </c>
      <c r="C25" s="70" t="s">
        <v>114</v>
      </c>
      <c r="D25" s="162">
        <v>4540</v>
      </c>
      <c r="E25" s="67">
        <v>100</v>
      </c>
      <c r="F25" s="41">
        <v>1</v>
      </c>
      <c r="G25" s="42">
        <v>100</v>
      </c>
      <c r="H25" s="41">
        <v>3</v>
      </c>
      <c r="I25" s="42">
        <v>300</v>
      </c>
      <c r="J25" s="48">
        <f t="shared" si="0"/>
        <v>400</v>
      </c>
      <c r="K25" s="319"/>
    </row>
    <row r="26" spans="1:14" ht="30.75" customHeight="1" x14ac:dyDescent="0.25">
      <c r="A26" s="75">
        <v>18</v>
      </c>
      <c r="B26" s="144" t="s">
        <v>115</v>
      </c>
      <c r="C26" s="145" t="s">
        <v>116</v>
      </c>
      <c r="D26" s="159">
        <v>6535</v>
      </c>
      <c r="E26" s="135">
        <v>100</v>
      </c>
      <c r="F26" s="41">
        <v>0</v>
      </c>
      <c r="G26" s="42">
        <v>0</v>
      </c>
      <c r="H26" s="41">
        <v>0</v>
      </c>
      <c r="I26" s="42">
        <v>0</v>
      </c>
      <c r="J26" s="48">
        <f t="shared" si="0"/>
        <v>0</v>
      </c>
      <c r="K26" s="319"/>
    </row>
    <row r="27" spans="1:14" ht="30.75" customHeight="1" x14ac:dyDescent="0.25">
      <c r="A27" s="75">
        <v>19</v>
      </c>
      <c r="B27" s="144" t="s">
        <v>119</v>
      </c>
      <c r="C27" s="145" t="s">
        <v>118</v>
      </c>
      <c r="D27" s="159">
        <v>5105</v>
      </c>
      <c r="E27" s="135">
        <v>100</v>
      </c>
      <c r="F27" s="41">
        <v>78</v>
      </c>
      <c r="G27" s="42">
        <v>7800</v>
      </c>
      <c r="H27" s="41">
        <v>457</v>
      </c>
      <c r="I27" s="42">
        <v>45700</v>
      </c>
      <c r="J27" s="48">
        <v>53500</v>
      </c>
      <c r="K27" s="319"/>
    </row>
    <row r="28" spans="1:14" ht="30.75" customHeight="1" x14ac:dyDescent="0.25">
      <c r="A28" s="75">
        <v>20</v>
      </c>
      <c r="B28" s="144" t="s">
        <v>120</v>
      </c>
      <c r="C28" s="145" t="s">
        <v>121</v>
      </c>
      <c r="D28" s="159">
        <v>5300</v>
      </c>
      <c r="E28" s="135">
        <v>100</v>
      </c>
      <c r="F28" s="41">
        <v>21</v>
      </c>
      <c r="G28" s="42">
        <v>2100</v>
      </c>
      <c r="H28" s="41">
        <v>150</v>
      </c>
      <c r="I28" s="42">
        <v>15000</v>
      </c>
      <c r="J28" s="48">
        <v>17100</v>
      </c>
      <c r="K28" s="319"/>
    </row>
    <row r="29" spans="1:14" ht="30.75" customHeight="1" x14ac:dyDescent="0.25">
      <c r="A29" s="75">
        <v>21</v>
      </c>
      <c r="B29" s="151" t="s">
        <v>122</v>
      </c>
      <c r="C29" s="147" t="s">
        <v>136</v>
      </c>
      <c r="D29" s="159">
        <v>2205</v>
      </c>
      <c r="E29" s="135">
        <v>100</v>
      </c>
      <c r="F29" s="41">
        <v>3</v>
      </c>
      <c r="G29" s="42">
        <v>300</v>
      </c>
      <c r="H29" s="41">
        <v>2</v>
      </c>
      <c r="I29" s="42">
        <v>200</v>
      </c>
      <c r="J29" s="48">
        <f t="shared" si="0"/>
        <v>500</v>
      </c>
      <c r="K29" s="319"/>
    </row>
    <row r="30" spans="1:14" ht="30.75" customHeight="1" x14ac:dyDescent="0.25">
      <c r="A30" s="150">
        <v>22</v>
      </c>
      <c r="B30" s="153" t="s">
        <v>123</v>
      </c>
      <c r="C30" s="152" t="s">
        <v>137</v>
      </c>
      <c r="D30" s="159">
        <v>4334</v>
      </c>
      <c r="E30" s="135">
        <v>100</v>
      </c>
      <c r="F30" s="41">
        <v>2</v>
      </c>
      <c r="G30" s="42">
        <v>200</v>
      </c>
      <c r="H30" s="41">
        <v>20</v>
      </c>
      <c r="I30" s="42">
        <v>2000</v>
      </c>
      <c r="J30" s="48">
        <v>2200</v>
      </c>
      <c r="K30" s="319"/>
    </row>
    <row r="31" spans="1:14" ht="30.75" customHeight="1" x14ac:dyDescent="0.25">
      <c r="A31" s="150">
        <v>23</v>
      </c>
      <c r="B31" s="153" t="s">
        <v>129</v>
      </c>
      <c r="C31" s="152" t="s">
        <v>138</v>
      </c>
      <c r="D31" s="159">
        <v>3332</v>
      </c>
      <c r="E31" s="135">
        <v>200</v>
      </c>
      <c r="F31" s="41">
        <v>12</v>
      </c>
      <c r="G31" s="42">
        <v>2400</v>
      </c>
      <c r="H31" s="41">
        <v>187</v>
      </c>
      <c r="I31" s="42">
        <v>37400</v>
      </c>
      <c r="J31" s="48">
        <v>39800</v>
      </c>
      <c r="K31" s="319"/>
      <c r="M31" s="65"/>
    </row>
    <row r="32" spans="1:14" ht="30.75" customHeight="1" x14ac:dyDescent="0.25">
      <c r="A32" s="150">
        <v>24</v>
      </c>
      <c r="B32" s="153" t="s">
        <v>135</v>
      </c>
      <c r="C32" s="152" t="s">
        <v>134</v>
      </c>
      <c r="D32" s="159">
        <v>8010</v>
      </c>
      <c r="E32" s="135">
        <v>100</v>
      </c>
      <c r="F32" s="41">
        <v>13</v>
      </c>
      <c r="G32" s="42">
        <v>1300</v>
      </c>
      <c r="H32" s="41">
        <v>302</v>
      </c>
      <c r="I32" s="42">
        <v>30200</v>
      </c>
      <c r="J32" s="48">
        <v>31500</v>
      </c>
      <c r="K32" s="319"/>
    </row>
    <row r="33" spans="1:13" ht="30.75" customHeight="1" x14ac:dyDescent="0.25">
      <c r="A33" s="150">
        <v>25</v>
      </c>
      <c r="B33" s="153" t="s">
        <v>139</v>
      </c>
      <c r="C33" s="152" t="s">
        <v>140</v>
      </c>
      <c r="D33" s="159">
        <v>6323</v>
      </c>
      <c r="E33" s="135">
        <v>100</v>
      </c>
      <c r="F33" s="41">
        <v>4</v>
      </c>
      <c r="G33" s="42">
        <v>400</v>
      </c>
      <c r="H33" s="41">
        <v>42</v>
      </c>
      <c r="I33" s="42">
        <v>4200</v>
      </c>
      <c r="J33" s="48">
        <f t="shared" si="0"/>
        <v>4600</v>
      </c>
      <c r="K33" s="319"/>
    </row>
    <row r="34" spans="1:13" ht="32.25" customHeight="1" x14ac:dyDescent="0.25">
      <c r="A34" s="84"/>
      <c r="C34" s="86"/>
      <c r="D34" s="149"/>
      <c r="E34" s="7"/>
      <c r="F34" s="8"/>
      <c r="G34" s="9"/>
      <c r="H34" s="8"/>
      <c r="I34" s="9"/>
      <c r="J34" s="125"/>
      <c r="K34" s="86"/>
      <c r="M34" s="125"/>
    </row>
    <row r="35" spans="1:13" x14ac:dyDescent="0.25">
      <c r="B35" s="3" t="s">
        <v>12</v>
      </c>
      <c r="E35" s="321" t="s">
        <v>1</v>
      </c>
      <c r="F35" s="322"/>
      <c r="G35" s="323"/>
      <c r="H35" s="321" t="s">
        <v>2</v>
      </c>
      <c r="I35" s="322"/>
      <c r="J35" s="323"/>
    </row>
    <row r="36" spans="1:13" ht="63.75" x14ac:dyDescent="0.25">
      <c r="B36" s="10" t="s">
        <v>3</v>
      </c>
      <c r="C36" s="11" t="s">
        <v>13</v>
      </c>
      <c r="D36" s="10" t="s">
        <v>5</v>
      </c>
      <c r="E36" s="12" t="s">
        <v>14</v>
      </c>
      <c r="F36" s="11" t="s">
        <v>15</v>
      </c>
      <c r="G36" s="10" t="s">
        <v>8</v>
      </c>
      <c r="H36" s="13" t="s">
        <v>16</v>
      </c>
      <c r="I36" s="11" t="s">
        <v>15</v>
      </c>
      <c r="J36" s="14" t="s">
        <v>8</v>
      </c>
    </row>
    <row r="37" spans="1:13" ht="30" customHeight="1" x14ac:dyDescent="0.25">
      <c r="A37" s="1">
        <v>1</v>
      </c>
      <c r="B37" s="15" t="s">
        <v>17</v>
      </c>
      <c r="C37" s="38" t="s">
        <v>18</v>
      </c>
      <c r="D37" s="16">
        <v>727</v>
      </c>
      <c r="E37" s="39">
        <v>25</v>
      </c>
      <c r="F37" s="36">
        <v>26</v>
      </c>
      <c r="G37" s="6">
        <f>SUM(F37*E37)</f>
        <v>650</v>
      </c>
      <c r="H37" s="39">
        <v>100</v>
      </c>
      <c r="I37" s="28">
        <v>10</v>
      </c>
      <c r="J37" s="17">
        <f>SUM(I37*H37)</f>
        <v>1000</v>
      </c>
    </row>
    <row r="38" spans="1:13" ht="26.25" customHeight="1" x14ac:dyDescent="0.25">
      <c r="A38" s="1">
        <v>2</v>
      </c>
      <c r="B38" s="116" t="s">
        <v>19</v>
      </c>
      <c r="C38" s="117" t="s">
        <v>20</v>
      </c>
      <c r="D38" s="22">
        <v>744</v>
      </c>
      <c r="E38" s="43">
        <v>50</v>
      </c>
      <c r="F38" s="35">
        <v>155</v>
      </c>
      <c r="G38" s="6">
        <f>SUM(F38*E38)</f>
        <v>7750</v>
      </c>
      <c r="H38" s="43">
        <v>50</v>
      </c>
      <c r="I38" s="35">
        <v>45</v>
      </c>
      <c r="J38" s="6">
        <f>SUM(I38*H38)</f>
        <v>2250</v>
      </c>
    </row>
    <row r="39" spans="1:13" x14ac:dyDescent="0.25">
      <c r="A39"/>
      <c r="D39"/>
      <c r="E39" s="7"/>
      <c r="F39" s="8"/>
      <c r="G39" s="9"/>
      <c r="H39" s="8"/>
      <c r="I39" s="9"/>
      <c r="J39" s="23"/>
    </row>
    <row r="40" spans="1:13" x14ac:dyDescent="0.25">
      <c r="A40"/>
      <c r="D40"/>
      <c r="E40" s="7"/>
      <c r="F40" s="8"/>
      <c r="G40" s="9"/>
      <c r="H40" s="8"/>
      <c r="I40" s="9"/>
      <c r="J40" s="23"/>
    </row>
    <row r="41" spans="1:13" x14ac:dyDescent="0.25">
      <c r="A41"/>
      <c r="D41"/>
      <c r="E41" s="7"/>
      <c r="F41" s="8"/>
      <c r="G41" s="9"/>
      <c r="H41" s="8"/>
      <c r="I41" s="9"/>
    </row>
    <row r="42" spans="1:13" x14ac:dyDescent="0.25">
      <c r="A42"/>
      <c r="D42"/>
      <c r="E42" s="7"/>
      <c r="F42" s="8"/>
      <c r="G42" s="9"/>
      <c r="H42" s="8"/>
      <c r="I42" s="9"/>
    </row>
    <row r="43" spans="1:13" x14ac:dyDescent="0.25">
      <c r="A43"/>
      <c r="D43" s="87"/>
      <c r="E43" s="7"/>
      <c r="F43" s="8"/>
      <c r="G43" s="9"/>
      <c r="H43" s="8"/>
      <c r="I43" s="9"/>
    </row>
    <row r="44" spans="1:13" x14ac:dyDescent="0.25">
      <c r="A44"/>
      <c r="D44" s="87"/>
      <c r="E44" s="7"/>
      <c r="F44" s="8"/>
      <c r="G44" s="9"/>
      <c r="H44" s="8"/>
      <c r="I44" s="9"/>
    </row>
    <row r="45" spans="1:13" x14ac:dyDescent="0.25">
      <c r="A45"/>
      <c r="D45"/>
      <c r="E45" s="7"/>
      <c r="F45" s="8"/>
      <c r="G45" s="9"/>
      <c r="H45" s="8"/>
      <c r="I45" s="9"/>
    </row>
    <row r="46" spans="1:13" x14ac:dyDescent="0.25">
      <c r="A46"/>
      <c r="D46"/>
      <c r="E46" s="7"/>
      <c r="F46" s="8"/>
      <c r="G46" s="9"/>
      <c r="H46" s="8"/>
      <c r="I46" s="9"/>
    </row>
    <row r="47" spans="1:13" x14ac:dyDescent="0.25">
      <c r="A47"/>
      <c r="D47"/>
      <c r="E47" s="7"/>
      <c r="F47" s="8"/>
      <c r="G47" s="9"/>
      <c r="H47" s="8"/>
      <c r="I47" s="9"/>
    </row>
    <row r="48" spans="1:13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  <c r="F60" s="8"/>
      <c r="G60" s="9"/>
      <c r="H60" s="8"/>
      <c r="I60" s="9"/>
    </row>
    <row r="61" spans="1:9" x14ac:dyDescent="0.25">
      <c r="A61"/>
      <c r="D61"/>
      <c r="E61" s="7"/>
    </row>
    <row r="62" spans="1:9" x14ac:dyDescent="0.25">
      <c r="A62"/>
      <c r="D62"/>
      <c r="E62" s="1"/>
    </row>
  </sheetData>
  <mergeCells count="8">
    <mergeCell ref="E35:G35"/>
    <mergeCell ref="H35:J35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Q64"/>
  <sheetViews>
    <sheetView topLeftCell="A25" workbookViewId="0">
      <selection activeCell="K38" sqref="K3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141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75"/>
      <c r="C3" s="175"/>
      <c r="D3" s="175"/>
      <c r="E3" s="175"/>
      <c r="F3" s="175"/>
      <c r="G3" s="175"/>
      <c r="H3" s="175"/>
      <c r="I3" s="175"/>
      <c r="J3" s="175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162">
        <v>1033</v>
      </c>
      <c r="E7" s="27">
        <v>100</v>
      </c>
      <c r="F7" s="46">
        <v>2231</v>
      </c>
      <c r="G7" s="47">
        <v>223100</v>
      </c>
      <c r="H7" s="46">
        <v>3946</v>
      </c>
      <c r="I7" s="47">
        <v>394600</v>
      </c>
      <c r="J7" s="48">
        <f>SUM(G7+I7)</f>
        <v>617700</v>
      </c>
      <c r="K7" s="318">
        <f>SUM(J7:J35)/27</f>
        <v>689832.22222222225</v>
      </c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162">
        <v>2112</v>
      </c>
      <c r="E8" s="27">
        <v>100</v>
      </c>
      <c r="F8" s="46">
        <v>7</v>
      </c>
      <c r="G8" s="47">
        <v>700</v>
      </c>
      <c r="H8" s="46">
        <v>11</v>
      </c>
      <c r="I8" s="47">
        <v>1100</v>
      </c>
      <c r="J8" s="48">
        <f t="shared" ref="J8:J35" si="0">SUM(G8+I8)</f>
        <v>1800</v>
      </c>
      <c r="K8" s="319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162">
        <v>2552</v>
      </c>
      <c r="E9" s="27">
        <v>100</v>
      </c>
      <c r="F9" s="46">
        <v>196</v>
      </c>
      <c r="G9" s="47">
        <v>19600</v>
      </c>
      <c r="H9" s="46">
        <v>1437</v>
      </c>
      <c r="I9" s="47">
        <v>143700</v>
      </c>
      <c r="J9" s="48">
        <f t="shared" si="0"/>
        <v>163300</v>
      </c>
      <c r="K9" s="319"/>
      <c r="O9" s="87"/>
    </row>
    <row r="10" spans="1:17" ht="24" customHeight="1" x14ac:dyDescent="0.25">
      <c r="A10" s="5">
        <v>4</v>
      </c>
      <c r="B10" s="167" t="s">
        <v>24</v>
      </c>
      <c r="C10" s="29" t="s">
        <v>25</v>
      </c>
      <c r="D10" s="162">
        <v>1727</v>
      </c>
      <c r="E10" s="27">
        <v>100</v>
      </c>
      <c r="F10" s="49">
        <v>4</v>
      </c>
      <c r="G10" s="50">
        <v>400</v>
      </c>
      <c r="H10" s="49">
        <v>16</v>
      </c>
      <c r="I10" s="50">
        <v>1600</v>
      </c>
      <c r="J10" s="48">
        <f t="shared" si="0"/>
        <v>2000</v>
      </c>
      <c r="K10" s="319"/>
      <c r="N10" s="125"/>
    </row>
    <row r="11" spans="1:17" ht="31.5" customHeight="1" x14ac:dyDescent="0.25">
      <c r="A11" s="5">
        <v>5</v>
      </c>
      <c r="B11" s="166" t="s">
        <v>42</v>
      </c>
      <c r="C11" s="70" t="s">
        <v>107</v>
      </c>
      <c r="D11" s="162">
        <v>3030</v>
      </c>
      <c r="E11" s="27">
        <v>200</v>
      </c>
      <c r="F11" s="41">
        <v>3475</v>
      </c>
      <c r="G11" s="42">
        <v>695000</v>
      </c>
      <c r="H11" s="41">
        <v>71781</v>
      </c>
      <c r="I11" s="42">
        <v>14357100</v>
      </c>
      <c r="J11" s="48">
        <f t="shared" si="0"/>
        <v>15052100</v>
      </c>
      <c r="K11" s="319"/>
    </row>
    <row r="12" spans="1:17" ht="24" customHeight="1" x14ac:dyDescent="0.25">
      <c r="A12" s="5">
        <v>6</v>
      </c>
      <c r="B12" s="168" t="s">
        <v>26</v>
      </c>
      <c r="C12" s="97" t="s">
        <v>67</v>
      </c>
      <c r="D12" s="160">
        <v>5757</v>
      </c>
      <c r="E12" s="27">
        <v>100</v>
      </c>
      <c r="F12" s="41">
        <v>307</v>
      </c>
      <c r="G12" s="42">
        <v>30700</v>
      </c>
      <c r="H12" s="41">
        <v>1220</v>
      </c>
      <c r="I12" s="42">
        <v>122000</v>
      </c>
      <c r="J12" s="48">
        <f t="shared" si="0"/>
        <v>152700</v>
      </c>
      <c r="K12" s="319"/>
    </row>
    <row r="13" spans="1:17" ht="24" customHeight="1" x14ac:dyDescent="0.25">
      <c r="A13" s="5">
        <v>7</v>
      </c>
      <c r="B13" s="166" t="s">
        <v>29</v>
      </c>
      <c r="C13" s="53" t="s">
        <v>104</v>
      </c>
      <c r="D13" s="160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>
        <v>8</v>
      </c>
      <c r="B14" s="166" t="s">
        <v>31</v>
      </c>
      <c r="C14" s="53" t="s">
        <v>32</v>
      </c>
      <c r="D14" s="160">
        <v>7763</v>
      </c>
      <c r="E14" s="27">
        <v>200</v>
      </c>
      <c r="F14" s="41">
        <v>375</v>
      </c>
      <c r="G14" s="156">
        <v>75000</v>
      </c>
      <c r="H14" s="41">
        <v>3815</v>
      </c>
      <c r="I14" s="156">
        <v>763000</v>
      </c>
      <c r="J14" s="48">
        <f t="shared" si="0"/>
        <v>838000</v>
      </c>
      <c r="K14" s="319"/>
    </row>
    <row r="15" spans="1:17" ht="24" customHeight="1" x14ac:dyDescent="0.25">
      <c r="A15" s="5">
        <v>9</v>
      </c>
      <c r="B15" s="166" t="s">
        <v>34</v>
      </c>
      <c r="C15" s="53" t="s">
        <v>35</v>
      </c>
      <c r="D15" s="160">
        <v>4141</v>
      </c>
      <c r="E15" s="27">
        <v>100</v>
      </c>
      <c r="F15" s="41">
        <v>6</v>
      </c>
      <c r="G15" s="42">
        <v>600</v>
      </c>
      <c r="H15" s="41">
        <v>18</v>
      </c>
      <c r="I15" s="42">
        <v>1800</v>
      </c>
      <c r="J15" s="48">
        <f t="shared" si="0"/>
        <v>2400</v>
      </c>
      <c r="K15" s="319"/>
      <c r="Q15" s="125"/>
    </row>
    <row r="16" spans="1:17" ht="24" customHeight="1" x14ac:dyDescent="0.25">
      <c r="A16" s="5">
        <v>10</v>
      </c>
      <c r="B16" s="166" t="s">
        <v>33</v>
      </c>
      <c r="C16" s="68" t="s">
        <v>40</v>
      </c>
      <c r="D16" s="160">
        <v>7175</v>
      </c>
      <c r="E16" s="27">
        <v>100</v>
      </c>
      <c r="F16" s="41">
        <v>44</v>
      </c>
      <c r="G16" s="42">
        <v>4400</v>
      </c>
      <c r="H16" s="41">
        <v>175</v>
      </c>
      <c r="I16" s="42">
        <v>17500</v>
      </c>
      <c r="J16" s="48">
        <f t="shared" si="0"/>
        <v>21900</v>
      </c>
      <c r="K16" s="319"/>
    </row>
    <row r="17" spans="1:14" ht="24" customHeight="1" x14ac:dyDescent="0.25">
      <c r="A17" s="5">
        <v>11</v>
      </c>
      <c r="B17" s="169" t="s">
        <v>38</v>
      </c>
      <c r="C17" s="29" t="s">
        <v>132</v>
      </c>
      <c r="D17" s="160">
        <v>9656</v>
      </c>
      <c r="E17" s="67">
        <v>100</v>
      </c>
      <c r="F17" s="93">
        <v>377</v>
      </c>
      <c r="G17" s="94">
        <v>37700</v>
      </c>
      <c r="H17" s="93">
        <v>6625</v>
      </c>
      <c r="I17" s="94">
        <v>662500</v>
      </c>
      <c r="J17" s="48">
        <f t="shared" si="0"/>
        <v>700200</v>
      </c>
      <c r="K17" s="319"/>
    </row>
    <row r="18" spans="1:14" ht="24" customHeight="1" x14ac:dyDescent="0.25">
      <c r="A18" s="5"/>
      <c r="B18" s="169" t="s">
        <v>38</v>
      </c>
      <c r="C18" s="29" t="s">
        <v>132</v>
      </c>
      <c r="D18" s="160">
        <v>9656</v>
      </c>
      <c r="E18" s="67">
        <v>200</v>
      </c>
      <c r="F18" s="93">
        <v>79</v>
      </c>
      <c r="G18" s="94">
        <v>15800</v>
      </c>
      <c r="H18" s="138">
        <v>2952</v>
      </c>
      <c r="I18" s="94">
        <v>590400</v>
      </c>
      <c r="J18" s="48">
        <f t="shared" si="0"/>
        <v>606200</v>
      </c>
      <c r="K18" s="319"/>
    </row>
    <row r="19" spans="1:14" ht="24" customHeight="1" x14ac:dyDescent="0.25">
      <c r="A19" s="5"/>
      <c r="B19" s="169" t="s">
        <v>38</v>
      </c>
      <c r="C19" s="29" t="s">
        <v>132</v>
      </c>
      <c r="D19" s="160">
        <v>9656</v>
      </c>
      <c r="E19" s="67">
        <v>500</v>
      </c>
      <c r="F19" s="93">
        <v>9</v>
      </c>
      <c r="G19" s="94">
        <v>4500</v>
      </c>
      <c r="H19" s="93">
        <v>415</v>
      </c>
      <c r="I19" s="94">
        <v>207500</v>
      </c>
      <c r="J19" s="48">
        <f t="shared" si="0"/>
        <v>212000</v>
      </c>
      <c r="K19" s="319"/>
    </row>
    <row r="20" spans="1:14" ht="24" customHeight="1" x14ac:dyDescent="0.25">
      <c r="A20" s="5">
        <v>12</v>
      </c>
      <c r="B20" s="169" t="s">
        <v>39</v>
      </c>
      <c r="C20" s="70" t="s">
        <v>99</v>
      </c>
      <c r="D20" s="160">
        <v>8200</v>
      </c>
      <c r="E20" s="67">
        <v>100</v>
      </c>
      <c r="F20" s="93">
        <v>0</v>
      </c>
      <c r="G20" s="94">
        <v>0</v>
      </c>
      <c r="H20" s="93">
        <v>2</v>
      </c>
      <c r="I20" s="94">
        <v>200</v>
      </c>
      <c r="J20" s="48">
        <f t="shared" si="0"/>
        <v>200</v>
      </c>
      <c r="K20" s="319"/>
    </row>
    <row r="21" spans="1:14" ht="30" customHeight="1" x14ac:dyDescent="0.25">
      <c r="A21" s="5">
        <v>13</v>
      </c>
      <c r="B21" s="169" t="s">
        <v>46</v>
      </c>
      <c r="C21" s="70" t="s">
        <v>86</v>
      </c>
      <c r="D21" s="160">
        <v>2844</v>
      </c>
      <c r="E21" s="67">
        <v>100</v>
      </c>
      <c r="F21" s="41">
        <v>50</v>
      </c>
      <c r="G21" s="42">
        <v>5000</v>
      </c>
      <c r="H21" s="41">
        <v>41</v>
      </c>
      <c r="I21" s="42">
        <v>4100</v>
      </c>
      <c r="J21" s="48">
        <f t="shared" si="0"/>
        <v>9100</v>
      </c>
      <c r="K21" s="319"/>
    </row>
    <row r="22" spans="1:14" ht="30.75" customHeight="1" x14ac:dyDescent="0.25">
      <c r="A22" s="5">
        <v>14</v>
      </c>
      <c r="B22" s="170" t="s">
        <v>47</v>
      </c>
      <c r="C22" s="70" t="s">
        <v>79</v>
      </c>
      <c r="D22" s="161">
        <v>2407</v>
      </c>
      <c r="E22" s="72">
        <v>200</v>
      </c>
      <c r="F22" s="73">
        <v>1</v>
      </c>
      <c r="G22" s="74">
        <v>200</v>
      </c>
      <c r="H22" s="73">
        <v>12</v>
      </c>
      <c r="I22" s="74">
        <v>2400</v>
      </c>
      <c r="J22" s="48">
        <f t="shared" si="0"/>
        <v>2600</v>
      </c>
      <c r="K22" s="319"/>
    </row>
    <row r="23" spans="1:14" ht="30.75" customHeight="1" x14ac:dyDescent="0.25">
      <c r="A23" s="75">
        <v>15</v>
      </c>
      <c r="B23" s="169" t="s">
        <v>68</v>
      </c>
      <c r="C23" s="68" t="s">
        <v>73</v>
      </c>
      <c r="D23" s="162">
        <v>8495</v>
      </c>
      <c r="E23" s="67">
        <v>100</v>
      </c>
      <c r="F23" s="41">
        <v>1</v>
      </c>
      <c r="G23" s="42">
        <v>100</v>
      </c>
      <c r="H23" s="41">
        <v>37</v>
      </c>
      <c r="I23" s="42">
        <v>3700</v>
      </c>
      <c r="J23" s="48">
        <f t="shared" si="0"/>
        <v>3800</v>
      </c>
      <c r="K23" s="319"/>
      <c r="N23" s="148"/>
    </row>
    <row r="24" spans="1:14" ht="30.75" customHeight="1" x14ac:dyDescent="0.25">
      <c r="A24" s="75">
        <v>16</v>
      </c>
      <c r="B24" s="169" t="s">
        <v>108</v>
      </c>
      <c r="C24" s="133" t="s">
        <v>109</v>
      </c>
      <c r="D24" s="159">
        <v>6187</v>
      </c>
      <c r="E24" s="135">
        <v>100</v>
      </c>
      <c r="F24" s="41">
        <v>0</v>
      </c>
      <c r="G24" s="42">
        <v>0</v>
      </c>
      <c r="H24" s="41">
        <v>0</v>
      </c>
      <c r="I24" s="42">
        <v>0</v>
      </c>
      <c r="J24" s="48">
        <f t="shared" si="0"/>
        <v>0</v>
      </c>
      <c r="K24" s="319"/>
    </row>
    <row r="25" spans="1:14" ht="30.75" customHeight="1" x14ac:dyDescent="0.25">
      <c r="A25" s="75">
        <v>17</v>
      </c>
      <c r="B25" s="169" t="s">
        <v>88</v>
      </c>
      <c r="C25" s="70" t="s">
        <v>114</v>
      </c>
      <c r="D25" s="162">
        <v>4540</v>
      </c>
      <c r="E25" s="67">
        <v>100</v>
      </c>
      <c r="F25" s="41">
        <v>1</v>
      </c>
      <c r="G25" s="42">
        <v>100</v>
      </c>
      <c r="H25" s="41">
        <v>2</v>
      </c>
      <c r="I25" s="42">
        <v>200</v>
      </c>
      <c r="J25" s="48">
        <f t="shared" si="0"/>
        <v>300</v>
      </c>
      <c r="K25" s="319"/>
    </row>
    <row r="26" spans="1:14" ht="30.75" customHeight="1" x14ac:dyDescent="0.25">
      <c r="A26" s="75">
        <v>18</v>
      </c>
      <c r="B26" s="171" t="s">
        <v>115</v>
      </c>
      <c r="C26" s="145" t="s">
        <v>116</v>
      </c>
      <c r="D26" s="159">
        <v>6535</v>
      </c>
      <c r="E26" s="135">
        <v>100</v>
      </c>
      <c r="F26" s="41">
        <v>0</v>
      </c>
      <c r="G26" s="42">
        <v>0</v>
      </c>
      <c r="H26" s="41">
        <v>1</v>
      </c>
      <c r="I26" s="42">
        <v>100</v>
      </c>
      <c r="J26" s="48">
        <f t="shared" si="0"/>
        <v>100</v>
      </c>
      <c r="K26" s="319"/>
    </row>
    <row r="27" spans="1:14" ht="30.75" customHeight="1" x14ac:dyDescent="0.25">
      <c r="A27" s="75">
        <v>19</v>
      </c>
      <c r="B27" s="171" t="s">
        <v>119</v>
      </c>
      <c r="C27" s="145" t="s">
        <v>118</v>
      </c>
      <c r="D27" s="159">
        <v>5105</v>
      </c>
      <c r="E27" s="135">
        <v>100</v>
      </c>
      <c r="F27" s="41">
        <v>246</v>
      </c>
      <c r="G27" s="42">
        <v>24600</v>
      </c>
      <c r="H27" s="41">
        <v>264</v>
      </c>
      <c r="I27" s="42">
        <v>26400</v>
      </c>
      <c r="J27" s="48">
        <v>51000</v>
      </c>
      <c r="K27" s="319"/>
    </row>
    <row r="28" spans="1:14" ht="30.75" customHeight="1" x14ac:dyDescent="0.25">
      <c r="A28" s="75">
        <v>20</v>
      </c>
      <c r="B28" s="171" t="s">
        <v>120</v>
      </c>
      <c r="C28" s="145" t="s">
        <v>121</v>
      </c>
      <c r="D28" s="159">
        <v>5300</v>
      </c>
      <c r="E28" s="135">
        <v>100</v>
      </c>
      <c r="F28" s="41">
        <v>2</v>
      </c>
      <c r="G28" s="42">
        <v>200</v>
      </c>
      <c r="H28" s="41">
        <v>66</v>
      </c>
      <c r="I28" s="42">
        <v>6600</v>
      </c>
      <c r="J28" s="48">
        <v>6800</v>
      </c>
      <c r="K28" s="319"/>
    </row>
    <row r="29" spans="1:14" ht="30.75" customHeight="1" x14ac:dyDescent="0.25">
      <c r="A29" s="75">
        <v>21</v>
      </c>
      <c r="B29" s="172" t="s">
        <v>122</v>
      </c>
      <c r="C29" s="147" t="s">
        <v>136</v>
      </c>
      <c r="D29" s="159">
        <v>2205</v>
      </c>
      <c r="E29" s="135">
        <v>100</v>
      </c>
      <c r="F29" s="41">
        <v>21</v>
      </c>
      <c r="G29" s="42">
        <v>2100</v>
      </c>
      <c r="H29" s="41">
        <v>270</v>
      </c>
      <c r="I29" s="42">
        <v>27000</v>
      </c>
      <c r="J29" s="48">
        <v>29100</v>
      </c>
      <c r="K29" s="319"/>
    </row>
    <row r="30" spans="1:14" ht="30.75" customHeight="1" x14ac:dyDescent="0.25">
      <c r="A30" s="150">
        <v>22</v>
      </c>
      <c r="B30" s="173" t="s">
        <v>123</v>
      </c>
      <c r="C30" s="152" t="s">
        <v>137</v>
      </c>
      <c r="D30" s="159">
        <v>4334</v>
      </c>
      <c r="E30" s="135">
        <v>100</v>
      </c>
      <c r="F30" s="41">
        <v>15</v>
      </c>
      <c r="G30" s="42">
        <v>1500</v>
      </c>
      <c r="H30" s="41">
        <v>86</v>
      </c>
      <c r="I30" s="42">
        <v>8600</v>
      </c>
      <c r="J30" s="48">
        <v>10100</v>
      </c>
      <c r="K30" s="319"/>
    </row>
    <row r="31" spans="1:14" ht="30.75" customHeight="1" x14ac:dyDescent="0.25">
      <c r="A31" s="150">
        <v>23</v>
      </c>
      <c r="B31" s="173" t="s">
        <v>129</v>
      </c>
      <c r="C31" s="152" t="s">
        <v>138</v>
      </c>
      <c r="D31" s="159">
        <v>3332</v>
      </c>
      <c r="E31" s="135">
        <v>200</v>
      </c>
      <c r="F31" s="41">
        <v>13</v>
      </c>
      <c r="G31" s="42">
        <v>2600</v>
      </c>
      <c r="H31" s="41">
        <v>111</v>
      </c>
      <c r="I31" s="42">
        <v>22200</v>
      </c>
      <c r="J31" s="48">
        <v>24800</v>
      </c>
      <c r="K31" s="319"/>
      <c r="M31" s="65"/>
    </row>
    <row r="32" spans="1:14" ht="30.75" customHeight="1" x14ac:dyDescent="0.25">
      <c r="A32" s="150">
        <v>24</v>
      </c>
      <c r="B32" s="173" t="s">
        <v>135</v>
      </c>
      <c r="C32" s="152" t="s">
        <v>134</v>
      </c>
      <c r="D32" s="159">
        <v>8010</v>
      </c>
      <c r="E32" s="135">
        <v>100</v>
      </c>
      <c r="F32" s="41">
        <v>14</v>
      </c>
      <c r="G32" s="42">
        <v>1400</v>
      </c>
      <c r="H32" s="41">
        <v>98</v>
      </c>
      <c r="I32" s="42">
        <v>9800</v>
      </c>
      <c r="J32" s="48">
        <v>11200</v>
      </c>
      <c r="K32" s="319"/>
    </row>
    <row r="33" spans="1:13" ht="30.75" customHeight="1" x14ac:dyDescent="0.25">
      <c r="A33" s="150">
        <v>25</v>
      </c>
      <c r="B33" s="173" t="s">
        <v>139</v>
      </c>
      <c r="C33" s="145" t="s">
        <v>143</v>
      </c>
      <c r="D33" s="159">
        <v>6323</v>
      </c>
      <c r="E33" s="135">
        <v>100</v>
      </c>
      <c r="F33" s="41">
        <v>11</v>
      </c>
      <c r="G33" s="42">
        <v>1100</v>
      </c>
      <c r="H33" s="41">
        <v>96</v>
      </c>
      <c r="I33" s="42">
        <v>9600</v>
      </c>
      <c r="J33" s="48">
        <v>10700</v>
      </c>
      <c r="K33" s="319"/>
    </row>
    <row r="34" spans="1:13" ht="30.75" customHeight="1" x14ac:dyDescent="0.25">
      <c r="A34" s="150">
        <v>26</v>
      </c>
      <c r="B34" s="173" t="s">
        <v>146</v>
      </c>
      <c r="C34" s="145" t="s">
        <v>145</v>
      </c>
      <c r="D34" s="159">
        <v>1344</v>
      </c>
      <c r="E34" s="135">
        <v>30</v>
      </c>
      <c r="F34" s="41">
        <v>650</v>
      </c>
      <c r="G34" s="42">
        <v>19500</v>
      </c>
      <c r="H34" s="41">
        <v>2149</v>
      </c>
      <c r="I34" s="42">
        <v>64470</v>
      </c>
      <c r="J34" s="48">
        <v>83970</v>
      </c>
      <c r="K34" s="319"/>
    </row>
    <row r="35" spans="1:13" ht="30.75" customHeight="1" x14ac:dyDescent="0.25">
      <c r="A35" s="150">
        <v>27</v>
      </c>
      <c r="B35" s="174" t="s">
        <v>142</v>
      </c>
      <c r="C35" s="164" t="s">
        <v>144</v>
      </c>
      <c r="D35" s="159">
        <v>7001</v>
      </c>
      <c r="E35" s="135">
        <v>200</v>
      </c>
      <c r="F35" s="41">
        <v>1</v>
      </c>
      <c r="G35" s="42">
        <v>200</v>
      </c>
      <c r="H35" s="41">
        <v>56</v>
      </c>
      <c r="I35" s="42">
        <v>11200</v>
      </c>
      <c r="J35" s="48">
        <f t="shared" si="0"/>
        <v>11400</v>
      </c>
      <c r="K35" s="319"/>
    </row>
    <row r="36" spans="1:13" ht="32.25" customHeight="1" x14ac:dyDescent="0.25">
      <c r="A36" s="84"/>
      <c r="C36" s="87"/>
      <c r="D36" s="149"/>
      <c r="E36" s="7"/>
      <c r="F36" s="8"/>
      <c r="G36" s="9"/>
      <c r="H36" s="8"/>
      <c r="I36" s="9"/>
      <c r="J36" s="125"/>
      <c r="K36" s="86"/>
      <c r="M36" s="125"/>
    </row>
    <row r="37" spans="1:13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3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3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23</v>
      </c>
      <c r="G39" s="6">
        <f>SUM(F39*E39)</f>
        <v>575</v>
      </c>
      <c r="H39" s="39">
        <v>100</v>
      </c>
      <c r="I39" s="28">
        <v>4</v>
      </c>
      <c r="J39" s="17">
        <f>SUM(I39*H39)</f>
        <v>400</v>
      </c>
    </row>
    <row r="40" spans="1:13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128</v>
      </c>
      <c r="G40" s="6">
        <f>SUM(F40*E40)</f>
        <v>6400</v>
      </c>
      <c r="H40" s="43">
        <v>50</v>
      </c>
      <c r="I40" s="35">
        <v>29</v>
      </c>
      <c r="J40" s="6">
        <f>SUM(I40*H40)</f>
        <v>1450</v>
      </c>
    </row>
    <row r="41" spans="1:13" x14ac:dyDescent="0.25">
      <c r="A41"/>
      <c r="D41"/>
      <c r="E41" s="7"/>
      <c r="F41" s="8"/>
      <c r="G41" s="9"/>
      <c r="H41" s="8"/>
      <c r="I41" s="9"/>
      <c r="J41" s="23"/>
    </row>
    <row r="42" spans="1:13" x14ac:dyDescent="0.25">
      <c r="A42"/>
      <c r="D42"/>
      <c r="E42" s="7"/>
      <c r="F42" s="8"/>
      <c r="G42" s="9"/>
      <c r="H42" s="8"/>
      <c r="I42" s="9"/>
      <c r="J42" s="23"/>
    </row>
    <row r="43" spans="1:13" x14ac:dyDescent="0.25">
      <c r="A43"/>
      <c r="D43"/>
      <c r="E43" s="7"/>
      <c r="F43" s="8"/>
      <c r="G43" s="9"/>
      <c r="H43" s="8"/>
      <c r="I43" s="9"/>
    </row>
    <row r="44" spans="1:13" x14ac:dyDescent="0.25">
      <c r="A44"/>
      <c r="D44"/>
      <c r="E44" s="7"/>
      <c r="F44" s="8"/>
      <c r="G44" s="9"/>
      <c r="H44" s="8"/>
      <c r="I44" s="9"/>
    </row>
    <row r="45" spans="1:13" x14ac:dyDescent="0.25">
      <c r="A45"/>
      <c r="D45" s="87"/>
      <c r="E45" s="7"/>
      <c r="F45" s="8"/>
      <c r="G45" s="9"/>
      <c r="H45" s="8"/>
      <c r="I45" s="9"/>
    </row>
    <row r="46" spans="1:13" x14ac:dyDescent="0.25">
      <c r="A46"/>
      <c r="D46" s="87"/>
      <c r="E46" s="7"/>
      <c r="F46" s="8"/>
      <c r="G46" s="9"/>
      <c r="H46" s="8"/>
      <c r="I46" s="9"/>
    </row>
    <row r="47" spans="1:13" x14ac:dyDescent="0.25">
      <c r="A47"/>
      <c r="D47"/>
      <c r="E47" s="7"/>
      <c r="F47" s="8"/>
      <c r="G47" s="9"/>
      <c r="H47" s="8"/>
      <c r="I47" s="9"/>
    </row>
    <row r="48" spans="1:13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  <c r="F60" s="8"/>
      <c r="G60" s="9"/>
      <c r="H60" s="8"/>
      <c r="I60" s="9"/>
    </row>
    <row r="61" spans="1:9" x14ac:dyDescent="0.25">
      <c r="A61"/>
      <c r="D61"/>
      <c r="E61" s="7"/>
      <c r="F61" s="8"/>
      <c r="G61" s="9"/>
      <c r="H61" s="8"/>
      <c r="I61" s="9"/>
    </row>
    <row r="62" spans="1:9" x14ac:dyDescent="0.25">
      <c r="A62"/>
      <c r="D62"/>
      <c r="E62" s="7"/>
      <c r="F62" s="8"/>
      <c r="G62" s="9"/>
      <c r="H62" s="8"/>
      <c r="I62" s="9"/>
    </row>
    <row r="63" spans="1:9" x14ac:dyDescent="0.25">
      <c r="A63"/>
      <c r="D63"/>
      <c r="E63" s="7"/>
    </row>
    <row r="64" spans="1:9" x14ac:dyDescent="0.25">
      <c r="A64"/>
      <c r="D64"/>
      <c r="E64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Q64"/>
  <sheetViews>
    <sheetView topLeftCell="A7" workbookViewId="0">
      <selection activeCell="F14" sqref="F14:I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147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76"/>
      <c r="C3" s="176"/>
      <c r="D3" s="176"/>
      <c r="E3" s="176"/>
      <c r="F3" s="176"/>
      <c r="G3" s="176"/>
      <c r="H3" s="176"/>
      <c r="I3" s="176"/>
      <c r="J3" s="17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162">
        <v>1033</v>
      </c>
      <c r="E7" s="27">
        <v>100</v>
      </c>
      <c r="F7" s="46">
        <v>2974</v>
      </c>
      <c r="G7" s="47">
        <v>297400</v>
      </c>
      <c r="H7" s="46">
        <v>5285</v>
      </c>
      <c r="I7" s="47">
        <v>528500</v>
      </c>
      <c r="J7" s="48">
        <f>SUM(G7+I7)</f>
        <v>825900</v>
      </c>
      <c r="K7" s="318">
        <f>SUM(J7:J35)/26</f>
        <v>532573.07692307688</v>
      </c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162">
        <v>2112</v>
      </c>
      <c r="E8" s="27">
        <v>100</v>
      </c>
      <c r="F8" s="46">
        <v>6</v>
      </c>
      <c r="G8" s="47">
        <v>600</v>
      </c>
      <c r="H8" s="46">
        <v>17</v>
      </c>
      <c r="I8" s="47">
        <v>1700</v>
      </c>
      <c r="J8" s="48">
        <f t="shared" ref="J8:J27" si="0">SUM(G8+I8)</f>
        <v>2300</v>
      </c>
      <c r="K8" s="319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162">
        <v>2552</v>
      </c>
      <c r="E9" s="27">
        <v>100</v>
      </c>
      <c r="F9" s="46">
        <v>194</v>
      </c>
      <c r="G9" s="47">
        <v>19400</v>
      </c>
      <c r="H9" s="46">
        <v>889</v>
      </c>
      <c r="I9" s="47">
        <v>88900</v>
      </c>
      <c r="J9" s="48">
        <f t="shared" si="0"/>
        <v>108300</v>
      </c>
      <c r="K9" s="319"/>
      <c r="O9" s="87"/>
    </row>
    <row r="10" spans="1:17" ht="24" customHeight="1" x14ac:dyDescent="0.25">
      <c r="A10" s="5">
        <v>4</v>
      </c>
      <c r="B10" s="167" t="s">
        <v>24</v>
      </c>
      <c r="C10" s="29" t="s">
        <v>25</v>
      </c>
      <c r="D10" s="162">
        <v>1727</v>
      </c>
      <c r="E10" s="27">
        <v>100</v>
      </c>
      <c r="F10" s="49">
        <v>1</v>
      </c>
      <c r="G10" s="50">
        <v>100</v>
      </c>
      <c r="H10" s="49">
        <v>5</v>
      </c>
      <c r="I10" s="50">
        <v>500</v>
      </c>
      <c r="J10" s="48">
        <f t="shared" si="0"/>
        <v>600</v>
      </c>
      <c r="K10" s="319"/>
      <c r="N10" s="125"/>
    </row>
    <row r="11" spans="1:17" ht="31.5" customHeight="1" x14ac:dyDescent="0.25">
      <c r="A11" s="5">
        <v>5</v>
      </c>
      <c r="B11" s="166" t="s">
        <v>42</v>
      </c>
      <c r="C11" s="70" t="s">
        <v>107</v>
      </c>
      <c r="D11" s="162">
        <v>3030</v>
      </c>
      <c r="E11" s="27">
        <v>200</v>
      </c>
      <c r="F11" s="41">
        <v>2706</v>
      </c>
      <c r="G11" s="42">
        <v>541500</v>
      </c>
      <c r="H11" s="41">
        <v>51487</v>
      </c>
      <c r="I11" s="42">
        <v>10298300</v>
      </c>
      <c r="J11" s="48">
        <f t="shared" si="0"/>
        <v>10839800</v>
      </c>
      <c r="K11" s="319"/>
    </row>
    <row r="12" spans="1:17" ht="24" customHeight="1" x14ac:dyDescent="0.25">
      <c r="A12" s="5">
        <v>6</v>
      </c>
      <c r="B12" s="168" t="s">
        <v>26</v>
      </c>
      <c r="C12" s="97" t="s">
        <v>67</v>
      </c>
      <c r="D12" s="160">
        <v>5757</v>
      </c>
      <c r="E12" s="27">
        <v>100</v>
      </c>
      <c r="F12" s="41">
        <v>277</v>
      </c>
      <c r="G12" s="42">
        <v>27700</v>
      </c>
      <c r="H12" s="41">
        <v>1039</v>
      </c>
      <c r="I12" s="42">
        <v>103900</v>
      </c>
      <c r="J12" s="48">
        <f t="shared" si="0"/>
        <v>131600</v>
      </c>
      <c r="K12" s="319"/>
    </row>
    <row r="13" spans="1:17" ht="24" customHeight="1" x14ac:dyDescent="0.25">
      <c r="A13" s="5">
        <v>7</v>
      </c>
      <c r="B13" s="166" t="s">
        <v>29</v>
      </c>
      <c r="C13" s="53" t="s">
        <v>104</v>
      </c>
      <c r="D13" s="160">
        <v>1150</v>
      </c>
      <c r="E13" s="27">
        <v>100</v>
      </c>
      <c r="F13" s="57">
        <v>0</v>
      </c>
      <c r="G13" s="58">
        <v>0</v>
      </c>
      <c r="H13" s="57">
        <v>0</v>
      </c>
      <c r="I13" s="58">
        <v>0</v>
      </c>
      <c r="J13" s="48">
        <f t="shared" si="0"/>
        <v>0</v>
      </c>
      <c r="K13" s="319"/>
    </row>
    <row r="14" spans="1:17" ht="24" customHeight="1" x14ac:dyDescent="0.25">
      <c r="A14" s="5"/>
      <c r="B14" s="217" t="s">
        <v>29</v>
      </c>
      <c r="C14" s="218" t="s">
        <v>104</v>
      </c>
      <c r="D14" s="160">
        <v>1150</v>
      </c>
      <c r="E14" s="27">
        <v>100</v>
      </c>
      <c r="F14" s="57">
        <v>18</v>
      </c>
      <c r="G14" s="58" t="s">
        <v>189</v>
      </c>
      <c r="H14" s="57">
        <v>65</v>
      </c>
      <c r="I14" s="58" t="s">
        <v>190</v>
      </c>
      <c r="J14" s="48">
        <v>10600</v>
      </c>
      <c r="K14" s="319"/>
    </row>
    <row r="15" spans="1:17" ht="24" customHeight="1" x14ac:dyDescent="0.25">
      <c r="A15" s="5">
        <v>8</v>
      </c>
      <c r="B15" s="166" t="s">
        <v>31</v>
      </c>
      <c r="C15" s="53" t="s">
        <v>32</v>
      </c>
      <c r="D15" s="160">
        <v>7763</v>
      </c>
      <c r="E15" s="27">
        <v>200</v>
      </c>
      <c r="F15" s="41">
        <v>201</v>
      </c>
      <c r="G15" s="156">
        <v>40200</v>
      </c>
      <c r="H15" s="41">
        <v>1444</v>
      </c>
      <c r="I15" s="156">
        <v>288800</v>
      </c>
      <c r="J15" s="48">
        <f t="shared" si="0"/>
        <v>329000</v>
      </c>
      <c r="K15" s="319"/>
    </row>
    <row r="16" spans="1:17" ht="24" customHeight="1" x14ac:dyDescent="0.25">
      <c r="A16" s="5">
        <v>9</v>
      </c>
      <c r="B16" s="166" t="s">
        <v>34</v>
      </c>
      <c r="C16" s="53" t="s">
        <v>35</v>
      </c>
      <c r="D16" s="160">
        <v>4141</v>
      </c>
      <c r="E16" s="27">
        <v>100</v>
      </c>
      <c r="F16" s="41">
        <v>5</v>
      </c>
      <c r="G16" s="42">
        <v>500</v>
      </c>
      <c r="H16" s="41">
        <v>10</v>
      </c>
      <c r="I16" s="42">
        <v>1000</v>
      </c>
      <c r="J16" s="48">
        <f t="shared" si="0"/>
        <v>1500</v>
      </c>
      <c r="K16" s="319"/>
      <c r="Q16" s="125"/>
    </row>
    <row r="17" spans="1:14" ht="24" customHeight="1" x14ac:dyDescent="0.25">
      <c r="A17" s="5">
        <v>10</v>
      </c>
      <c r="B17" s="166" t="s">
        <v>33</v>
      </c>
      <c r="C17" s="68" t="s">
        <v>40</v>
      </c>
      <c r="D17" s="160">
        <v>7175</v>
      </c>
      <c r="E17" s="27">
        <v>100</v>
      </c>
      <c r="F17" s="41">
        <v>27</v>
      </c>
      <c r="G17" s="42">
        <v>2700</v>
      </c>
      <c r="H17" s="41">
        <v>89</v>
      </c>
      <c r="I17" s="42">
        <v>8900</v>
      </c>
      <c r="J17" s="48">
        <f t="shared" si="0"/>
        <v>11600</v>
      </c>
      <c r="K17" s="319"/>
    </row>
    <row r="18" spans="1:14" ht="24" customHeight="1" x14ac:dyDescent="0.25">
      <c r="A18" s="5">
        <v>11</v>
      </c>
      <c r="B18" s="169" t="s">
        <v>38</v>
      </c>
      <c r="C18" s="29" t="s">
        <v>132</v>
      </c>
      <c r="D18" s="160">
        <v>9656</v>
      </c>
      <c r="E18" s="67">
        <v>100</v>
      </c>
      <c r="F18" s="93">
        <v>323</v>
      </c>
      <c r="G18" s="94">
        <v>32300</v>
      </c>
      <c r="H18" s="93">
        <v>6249</v>
      </c>
      <c r="I18" s="94">
        <v>624900</v>
      </c>
      <c r="J18" s="48">
        <f t="shared" si="0"/>
        <v>657200</v>
      </c>
      <c r="K18" s="319"/>
    </row>
    <row r="19" spans="1:14" ht="24" customHeight="1" x14ac:dyDescent="0.25">
      <c r="A19" s="5"/>
      <c r="B19" s="169" t="s">
        <v>38</v>
      </c>
      <c r="C19" s="29" t="s">
        <v>132</v>
      </c>
      <c r="D19" s="160">
        <v>9656</v>
      </c>
      <c r="E19" s="67">
        <v>200</v>
      </c>
      <c r="F19" s="93">
        <v>55</v>
      </c>
      <c r="G19" s="94">
        <v>11000</v>
      </c>
      <c r="H19" s="138">
        <v>2759</v>
      </c>
      <c r="I19" s="94">
        <v>551800</v>
      </c>
      <c r="J19" s="48">
        <f t="shared" si="0"/>
        <v>562800</v>
      </c>
      <c r="K19" s="319"/>
    </row>
    <row r="20" spans="1:14" ht="24" customHeight="1" x14ac:dyDescent="0.25">
      <c r="A20" s="5"/>
      <c r="B20" s="169" t="s">
        <v>38</v>
      </c>
      <c r="C20" s="29" t="s">
        <v>132</v>
      </c>
      <c r="D20" s="160">
        <v>9656</v>
      </c>
      <c r="E20" s="67">
        <v>500</v>
      </c>
      <c r="F20" s="93">
        <v>7</v>
      </c>
      <c r="G20" s="94">
        <v>3500</v>
      </c>
      <c r="H20" s="93">
        <v>369</v>
      </c>
      <c r="I20" s="94">
        <v>184500</v>
      </c>
      <c r="J20" s="48">
        <f t="shared" si="0"/>
        <v>188000</v>
      </c>
      <c r="K20" s="319"/>
    </row>
    <row r="21" spans="1:14" ht="24" customHeight="1" x14ac:dyDescent="0.25">
      <c r="A21" s="5">
        <v>12</v>
      </c>
      <c r="B21" s="169" t="s">
        <v>39</v>
      </c>
      <c r="C21" s="70" t="s">
        <v>99</v>
      </c>
      <c r="D21" s="160">
        <v>8200</v>
      </c>
      <c r="E21" s="67">
        <v>100</v>
      </c>
      <c r="F21" s="93">
        <v>1</v>
      </c>
      <c r="G21" s="94">
        <v>100</v>
      </c>
      <c r="H21" s="93">
        <v>10</v>
      </c>
      <c r="I21" s="94">
        <v>1000</v>
      </c>
      <c r="J21" s="48">
        <f t="shared" si="0"/>
        <v>1100</v>
      </c>
      <c r="K21" s="319"/>
    </row>
    <row r="22" spans="1:14" ht="30" customHeight="1" x14ac:dyDescent="0.25">
      <c r="A22" s="5">
        <v>13</v>
      </c>
      <c r="B22" s="169" t="s">
        <v>46</v>
      </c>
      <c r="C22" s="70" t="s">
        <v>86</v>
      </c>
      <c r="D22" s="160">
        <v>2844</v>
      </c>
      <c r="E22" s="67">
        <v>100</v>
      </c>
      <c r="F22" s="41">
        <v>54</v>
      </c>
      <c r="G22" s="42">
        <v>5400</v>
      </c>
      <c r="H22" s="41">
        <v>104</v>
      </c>
      <c r="I22" s="42">
        <v>10400</v>
      </c>
      <c r="J22" s="48">
        <f t="shared" si="0"/>
        <v>15800</v>
      </c>
      <c r="K22" s="319"/>
    </row>
    <row r="23" spans="1:14" ht="30.75" customHeight="1" x14ac:dyDescent="0.25">
      <c r="A23" s="5">
        <v>14</v>
      </c>
      <c r="B23" s="170" t="s">
        <v>47</v>
      </c>
      <c r="C23" s="70" t="s">
        <v>79</v>
      </c>
      <c r="D23" s="161">
        <v>2407</v>
      </c>
      <c r="E23" s="72">
        <v>200</v>
      </c>
      <c r="F23" s="73">
        <v>0</v>
      </c>
      <c r="G23" s="74">
        <v>0</v>
      </c>
      <c r="H23" s="73">
        <v>1</v>
      </c>
      <c r="I23" s="74">
        <v>200</v>
      </c>
      <c r="J23" s="48">
        <f t="shared" si="0"/>
        <v>200</v>
      </c>
      <c r="K23" s="319"/>
    </row>
    <row r="24" spans="1:14" ht="30.75" customHeight="1" x14ac:dyDescent="0.25">
      <c r="A24" s="75">
        <v>15</v>
      </c>
      <c r="B24" s="169" t="s">
        <v>68</v>
      </c>
      <c r="C24" s="68" t="s">
        <v>73</v>
      </c>
      <c r="D24" s="162">
        <v>8495</v>
      </c>
      <c r="E24" s="67">
        <v>100</v>
      </c>
      <c r="F24" s="41">
        <v>5</v>
      </c>
      <c r="G24" s="42">
        <v>500</v>
      </c>
      <c r="H24" s="41">
        <v>18</v>
      </c>
      <c r="I24" s="42">
        <v>1800</v>
      </c>
      <c r="J24" s="48">
        <f t="shared" si="0"/>
        <v>2300</v>
      </c>
      <c r="K24" s="319"/>
      <c r="N24" s="148"/>
    </row>
    <row r="25" spans="1:14" ht="30.75" customHeight="1" x14ac:dyDescent="0.25">
      <c r="A25" s="75">
        <v>16</v>
      </c>
      <c r="B25" s="169" t="s">
        <v>108</v>
      </c>
      <c r="C25" s="133" t="s">
        <v>109</v>
      </c>
      <c r="D25" s="159">
        <v>6187</v>
      </c>
      <c r="E25" s="135">
        <v>100</v>
      </c>
      <c r="F25" s="41">
        <v>0</v>
      </c>
      <c r="G25" s="42">
        <v>0</v>
      </c>
      <c r="H25" s="41">
        <v>0</v>
      </c>
      <c r="I25" s="42">
        <v>0</v>
      </c>
      <c r="J25" s="48">
        <f t="shared" si="0"/>
        <v>0</v>
      </c>
      <c r="K25" s="319"/>
    </row>
    <row r="26" spans="1:14" ht="30.75" customHeight="1" x14ac:dyDescent="0.25">
      <c r="A26" s="75">
        <v>17</v>
      </c>
      <c r="B26" s="169" t="s">
        <v>88</v>
      </c>
      <c r="C26" s="70" t="s">
        <v>114</v>
      </c>
      <c r="D26" s="162">
        <v>4540</v>
      </c>
      <c r="E26" s="67">
        <v>100</v>
      </c>
      <c r="F26" s="41">
        <v>2</v>
      </c>
      <c r="G26" s="42">
        <v>200</v>
      </c>
      <c r="H26" s="41">
        <v>0</v>
      </c>
      <c r="I26" s="42">
        <v>0</v>
      </c>
      <c r="J26" s="48">
        <f t="shared" si="0"/>
        <v>200</v>
      </c>
      <c r="K26" s="319"/>
    </row>
    <row r="27" spans="1:14" ht="30.75" customHeight="1" x14ac:dyDescent="0.25">
      <c r="A27" s="75">
        <v>18</v>
      </c>
      <c r="B27" s="171" t="s">
        <v>115</v>
      </c>
      <c r="C27" s="145" t="s">
        <v>116</v>
      </c>
      <c r="D27" s="159">
        <v>6535</v>
      </c>
      <c r="E27" s="135">
        <v>100</v>
      </c>
      <c r="F27" s="41">
        <v>0</v>
      </c>
      <c r="G27" s="42">
        <v>0</v>
      </c>
      <c r="H27" s="41">
        <v>8</v>
      </c>
      <c r="I27" s="42">
        <v>800</v>
      </c>
      <c r="J27" s="48">
        <f t="shared" si="0"/>
        <v>800</v>
      </c>
      <c r="K27" s="319"/>
    </row>
    <row r="28" spans="1:14" ht="30.75" customHeight="1" x14ac:dyDescent="0.25">
      <c r="A28" s="75">
        <v>19</v>
      </c>
      <c r="B28" s="171" t="s">
        <v>119</v>
      </c>
      <c r="C28" s="145" t="s">
        <v>118</v>
      </c>
      <c r="D28" s="159">
        <v>5105</v>
      </c>
      <c r="E28" s="135">
        <v>100</v>
      </c>
      <c r="F28" s="41">
        <v>417</v>
      </c>
      <c r="G28" s="42">
        <v>41700</v>
      </c>
      <c r="H28" s="41">
        <v>644</v>
      </c>
      <c r="I28" s="42">
        <v>64400</v>
      </c>
      <c r="J28" s="48">
        <v>106100</v>
      </c>
      <c r="K28" s="319"/>
    </row>
    <row r="29" spans="1:14" ht="30.75" customHeight="1" x14ac:dyDescent="0.25">
      <c r="A29" s="75">
        <v>20</v>
      </c>
      <c r="B29" s="171" t="s">
        <v>120</v>
      </c>
      <c r="C29" s="145" t="s">
        <v>121</v>
      </c>
      <c r="D29" s="159">
        <v>5300</v>
      </c>
      <c r="E29" s="135">
        <v>100</v>
      </c>
      <c r="F29" s="41">
        <v>3</v>
      </c>
      <c r="G29" s="42">
        <v>300</v>
      </c>
      <c r="H29" s="41">
        <v>60</v>
      </c>
      <c r="I29" s="42">
        <v>6000</v>
      </c>
      <c r="J29" s="48">
        <v>6300</v>
      </c>
      <c r="K29" s="319"/>
    </row>
    <row r="30" spans="1:14" ht="30.75" customHeight="1" x14ac:dyDescent="0.25">
      <c r="A30" s="75">
        <v>21</v>
      </c>
      <c r="B30" s="172" t="s">
        <v>122</v>
      </c>
      <c r="C30" s="147" t="s">
        <v>136</v>
      </c>
      <c r="D30" s="159">
        <v>2205</v>
      </c>
      <c r="E30" s="135">
        <v>100</v>
      </c>
      <c r="F30" s="41">
        <v>1</v>
      </c>
      <c r="G30" s="42">
        <v>100</v>
      </c>
      <c r="H30" s="41">
        <v>31</v>
      </c>
      <c r="I30" s="42">
        <v>3100</v>
      </c>
      <c r="J30" s="48">
        <v>3200</v>
      </c>
      <c r="K30" s="319"/>
    </row>
    <row r="31" spans="1:14" ht="30.75" customHeight="1" x14ac:dyDescent="0.25">
      <c r="A31" s="150">
        <v>22</v>
      </c>
      <c r="B31" s="173" t="s">
        <v>123</v>
      </c>
      <c r="C31" s="152" t="s">
        <v>137</v>
      </c>
      <c r="D31" s="159">
        <v>4334</v>
      </c>
      <c r="E31" s="135">
        <v>100</v>
      </c>
      <c r="F31" s="41">
        <v>6</v>
      </c>
      <c r="G31" s="42">
        <v>600</v>
      </c>
      <c r="H31" s="41">
        <v>11</v>
      </c>
      <c r="I31" s="42">
        <v>1100</v>
      </c>
      <c r="J31" s="48">
        <v>1700</v>
      </c>
      <c r="K31" s="319"/>
    </row>
    <row r="32" spans="1:14" ht="30.75" customHeight="1" x14ac:dyDescent="0.25">
      <c r="A32" s="150">
        <v>23</v>
      </c>
      <c r="B32" s="173" t="s">
        <v>129</v>
      </c>
      <c r="C32" s="152" t="s">
        <v>138</v>
      </c>
      <c r="D32" s="159">
        <v>3332</v>
      </c>
      <c r="E32" s="135">
        <v>200</v>
      </c>
      <c r="F32" s="41">
        <v>6</v>
      </c>
      <c r="G32" s="42">
        <v>1200</v>
      </c>
      <c r="H32" s="41">
        <v>92</v>
      </c>
      <c r="I32" s="42">
        <v>18400</v>
      </c>
      <c r="J32" s="48">
        <v>19600</v>
      </c>
      <c r="K32" s="319"/>
      <c r="M32" s="65"/>
    </row>
    <row r="33" spans="1:13" ht="30.75" customHeight="1" x14ac:dyDescent="0.25">
      <c r="A33" s="150">
        <v>24</v>
      </c>
      <c r="B33" s="173" t="s">
        <v>135</v>
      </c>
      <c r="C33" s="152" t="s">
        <v>134</v>
      </c>
      <c r="D33" s="159">
        <v>8010</v>
      </c>
      <c r="E33" s="135">
        <v>100</v>
      </c>
      <c r="F33" s="41">
        <v>12</v>
      </c>
      <c r="G33" s="42">
        <v>1200</v>
      </c>
      <c r="H33" s="41">
        <v>63</v>
      </c>
      <c r="I33" s="42">
        <v>6300</v>
      </c>
      <c r="J33" s="48">
        <v>7500</v>
      </c>
      <c r="K33" s="319"/>
    </row>
    <row r="34" spans="1:13" ht="30.75" customHeight="1" x14ac:dyDescent="0.25">
      <c r="A34" s="150">
        <v>25</v>
      </c>
      <c r="B34" s="173" t="s">
        <v>139</v>
      </c>
      <c r="C34" s="145" t="s">
        <v>143</v>
      </c>
      <c r="D34" s="159">
        <v>6323</v>
      </c>
      <c r="E34" s="135">
        <v>100</v>
      </c>
      <c r="F34" s="41">
        <v>10</v>
      </c>
      <c r="G34" s="42">
        <v>1000</v>
      </c>
      <c r="H34" s="41">
        <v>77</v>
      </c>
      <c r="I34" s="42">
        <v>7700</v>
      </c>
      <c r="J34" s="48">
        <v>8700</v>
      </c>
      <c r="K34" s="319"/>
    </row>
    <row r="35" spans="1:13" ht="30.75" customHeight="1" x14ac:dyDescent="0.25">
      <c r="A35" s="150">
        <v>26</v>
      </c>
      <c r="B35" s="174" t="s">
        <v>142</v>
      </c>
      <c r="C35" s="164" t="s">
        <v>144</v>
      </c>
      <c r="D35" s="159">
        <v>7001</v>
      </c>
      <c r="E35" s="135">
        <v>200</v>
      </c>
      <c r="F35" s="41">
        <v>5</v>
      </c>
      <c r="G35" s="42">
        <v>1000</v>
      </c>
      <c r="H35" s="41">
        <v>16</v>
      </c>
      <c r="I35" s="42">
        <v>3200</v>
      </c>
      <c r="J35" s="48">
        <v>4200</v>
      </c>
      <c r="K35" s="319"/>
    </row>
    <row r="36" spans="1:13" ht="32.25" customHeight="1" x14ac:dyDescent="0.25">
      <c r="A36" s="84"/>
      <c r="C36" s="87"/>
      <c r="D36" s="149"/>
      <c r="E36" s="7"/>
      <c r="F36" s="8"/>
      <c r="G36" s="9"/>
      <c r="H36" s="8"/>
      <c r="I36" s="9"/>
      <c r="J36" s="125"/>
      <c r="K36" s="86"/>
      <c r="M36" s="125"/>
    </row>
    <row r="37" spans="1:13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3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3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30</v>
      </c>
      <c r="G39" s="6">
        <f>SUM(F39*E39)</f>
        <v>750</v>
      </c>
      <c r="H39" s="39">
        <v>100</v>
      </c>
      <c r="I39" s="28">
        <v>12</v>
      </c>
      <c r="J39" s="17">
        <f>SUM(I39*H39)</f>
        <v>1200</v>
      </c>
    </row>
    <row r="40" spans="1:13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143</v>
      </c>
      <c r="G40" s="6">
        <f>SUM(F40*E40)</f>
        <v>7150</v>
      </c>
      <c r="H40" s="43">
        <v>50</v>
      </c>
      <c r="I40" s="35">
        <v>21</v>
      </c>
      <c r="J40" s="6">
        <f>SUM(I40*H40)</f>
        <v>1050</v>
      </c>
    </row>
    <row r="41" spans="1:13" x14ac:dyDescent="0.25">
      <c r="A41"/>
      <c r="D41"/>
      <c r="E41" s="7"/>
      <c r="F41" s="8"/>
      <c r="G41" s="9"/>
      <c r="H41" s="8"/>
      <c r="I41" s="9"/>
      <c r="J41" s="23"/>
    </row>
    <row r="42" spans="1:13" x14ac:dyDescent="0.25">
      <c r="A42"/>
      <c r="D42"/>
      <c r="E42" s="7"/>
      <c r="F42" s="8"/>
      <c r="G42" s="9"/>
      <c r="H42" s="8"/>
      <c r="I42" s="9"/>
      <c r="J42" s="23"/>
    </row>
    <row r="43" spans="1:13" x14ac:dyDescent="0.25">
      <c r="A43"/>
      <c r="D43"/>
      <c r="E43" s="7"/>
      <c r="F43" s="8"/>
      <c r="G43" s="9"/>
      <c r="H43" s="8"/>
      <c r="I43" s="9"/>
    </row>
    <row r="44" spans="1:13" x14ac:dyDescent="0.25">
      <c r="A44"/>
      <c r="D44"/>
      <c r="E44" s="7"/>
      <c r="F44" s="8"/>
      <c r="G44" s="9"/>
      <c r="H44" s="8"/>
      <c r="I44" s="9"/>
    </row>
    <row r="45" spans="1:13" x14ac:dyDescent="0.25">
      <c r="A45"/>
      <c r="D45" s="87"/>
      <c r="E45" s="7"/>
      <c r="F45" s="8"/>
      <c r="G45" s="9"/>
      <c r="H45" s="8"/>
      <c r="I45" s="9"/>
    </row>
    <row r="46" spans="1:13" x14ac:dyDescent="0.25">
      <c r="A46"/>
      <c r="D46" s="87"/>
      <c r="E46" s="7"/>
      <c r="F46" s="8"/>
      <c r="G46" s="9"/>
      <c r="H46" s="8"/>
      <c r="I46" s="9"/>
    </row>
    <row r="47" spans="1:13" x14ac:dyDescent="0.25">
      <c r="A47"/>
      <c r="D47"/>
      <c r="E47" s="7"/>
      <c r="F47" s="8"/>
      <c r="G47" s="9"/>
      <c r="H47" s="8"/>
      <c r="I47" s="9"/>
    </row>
    <row r="48" spans="1:13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  <c r="F60" s="8"/>
      <c r="G60" s="9"/>
      <c r="H60" s="8"/>
      <c r="I60" s="9"/>
    </row>
    <row r="61" spans="1:9" x14ac:dyDescent="0.25">
      <c r="A61"/>
      <c r="D61"/>
      <c r="E61" s="7"/>
      <c r="F61" s="8"/>
      <c r="G61" s="9"/>
      <c r="H61" s="8"/>
      <c r="I61" s="9"/>
    </row>
    <row r="62" spans="1:9" x14ac:dyDescent="0.25">
      <c r="A62"/>
      <c r="D62"/>
      <c r="E62" s="7"/>
      <c r="F62" s="8"/>
      <c r="G62" s="9"/>
      <c r="H62" s="8"/>
      <c r="I62" s="9"/>
    </row>
    <row r="63" spans="1:9" x14ac:dyDescent="0.25">
      <c r="A63"/>
      <c r="D63"/>
      <c r="E63" s="7"/>
    </row>
    <row r="64" spans="1:9" x14ac:dyDescent="0.25">
      <c r="A64"/>
      <c r="D64"/>
      <c r="E64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Q63"/>
  <sheetViews>
    <sheetView topLeftCell="A4" workbookViewId="0">
      <selection activeCell="L13" sqref="L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149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46"/>
      <c r="C3" s="146"/>
      <c r="D3" s="146"/>
      <c r="E3" s="146"/>
      <c r="F3" s="146"/>
      <c r="G3" s="146"/>
      <c r="H3" s="146"/>
      <c r="I3" s="146"/>
      <c r="J3" s="14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162">
        <v>1033</v>
      </c>
      <c r="E7" s="27">
        <v>100</v>
      </c>
      <c r="F7" s="46">
        <v>2038</v>
      </c>
      <c r="G7" s="47">
        <v>203800</v>
      </c>
      <c r="H7" s="46">
        <v>3593</v>
      </c>
      <c r="I7" s="47">
        <v>359300</v>
      </c>
      <c r="J7" s="48">
        <f>SUM(G7+I7)</f>
        <v>563100</v>
      </c>
      <c r="K7" s="318">
        <f>SUM(J7:J34)/25</f>
        <v>849220</v>
      </c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162">
        <v>2112</v>
      </c>
      <c r="E8" s="27">
        <v>100</v>
      </c>
      <c r="F8" s="46">
        <v>6</v>
      </c>
      <c r="G8" s="47">
        <v>600</v>
      </c>
      <c r="H8" s="46">
        <v>10</v>
      </c>
      <c r="I8" s="47">
        <v>1000</v>
      </c>
      <c r="J8" s="48">
        <f t="shared" ref="J8:J34" si="0">SUM(G8+I8)</f>
        <v>1600</v>
      </c>
      <c r="K8" s="319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162">
        <v>2552</v>
      </c>
      <c r="E9" s="27">
        <v>100</v>
      </c>
      <c r="F9" s="46">
        <v>272</v>
      </c>
      <c r="G9" s="47">
        <v>27200</v>
      </c>
      <c r="H9" s="46">
        <v>2319</v>
      </c>
      <c r="I9" s="47">
        <v>231900</v>
      </c>
      <c r="J9" s="48">
        <f t="shared" si="0"/>
        <v>259100</v>
      </c>
      <c r="K9" s="319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162">
        <v>3030</v>
      </c>
      <c r="E10" s="27">
        <v>200</v>
      </c>
      <c r="F10" s="41">
        <v>4128</v>
      </c>
      <c r="G10" s="42">
        <v>825600</v>
      </c>
      <c r="H10" s="41">
        <v>80407</v>
      </c>
      <c r="I10" s="42">
        <v>16081700</v>
      </c>
      <c r="J10" s="48">
        <f t="shared" si="0"/>
        <v>16907300</v>
      </c>
      <c r="K10" s="319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160">
        <v>5757</v>
      </c>
      <c r="E11" s="27">
        <v>100</v>
      </c>
      <c r="F11" s="41">
        <v>373</v>
      </c>
      <c r="G11" s="42">
        <v>37300</v>
      </c>
      <c r="H11" s="41">
        <v>2617</v>
      </c>
      <c r="I11" s="42">
        <v>261700</v>
      </c>
      <c r="J11" s="48">
        <f t="shared" si="0"/>
        <v>299000</v>
      </c>
      <c r="K11" s="319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60">
        <v>1150</v>
      </c>
      <c r="E12" s="27">
        <v>100</v>
      </c>
      <c r="F12" s="57">
        <v>0</v>
      </c>
      <c r="G12" s="58">
        <v>0</v>
      </c>
      <c r="H12" s="57">
        <v>0</v>
      </c>
      <c r="I12" s="58">
        <v>0</v>
      </c>
      <c r="J12" s="48">
        <f t="shared" si="0"/>
        <v>0</v>
      </c>
      <c r="K12" s="319"/>
    </row>
    <row r="13" spans="1:17" ht="24" customHeight="1" x14ac:dyDescent="0.25">
      <c r="A13" s="5"/>
      <c r="B13" s="217" t="s">
        <v>29</v>
      </c>
      <c r="C13" s="218" t="s">
        <v>104</v>
      </c>
      <c r="D13" s="219">
        <v>1150</v>
      </c>
      <c r="E13" s="27">
        <v>100</v>
      </c>
      <c r="F13" s="57">
        <v>42</v>
      </c>
      <c r="G13" s="58">
        <v>4300</v>
      </c>
      <c r="H13" s="57">
        <v>477</v>
      </c>
      <c r="I13" s="58">
        <v>51400</v>
      </c>
      <c r="J13" s="48">
        <v>55700</v>
      </c>
      <c r="K13" s="319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160">
        <v>7763</v>
      </c>
      <c r="E14" s="27">
        <v>200</v>
      </c>
      <c r="F14" s="41">
        <v>104</v>
      </c>
      <c r="G14" s="156">
        <v>20800</v>
      </c>
      <c r="H14" s="41">
        <v>589</v>
      </c>
      <c r="I14" s="156">
        <v>117800</v>
      </c>
      <c r="J14" s="48">
        <f t="shared" si="0"/>
        <v>138600</v>
      </c>
      <c r="K14" s="319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160">
        <v>4141</v>
      </c>
      <c r="E15" s="27">
        <v>100</v>
      </c>
      <c r="F15" s="41">
        <v>4</v>
      </c>
      <c r="G15" s="42">
        <v>400</v>
      </c>
      <c r="H15" s="41">
        <v>3</v>
      </c>
      <c r="I15" s="42">
        <v>300</v>
      </c>
      <c r="J15" s="48">
        <f t="shared" si="0"/>
        <v>700</v>
      </c>
      <c r="K15" s="319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160">
        <v>7175</v>
      </c>
      <c r="E16" s="27">
        <v>100</v>
      </c>
      <c r="F16" s="41">
        <v>266</v>
      </c>
      <c r="G16" s="42">
        <v>26600</v>
      </c>
      <c r="H16" s="41">
        <v>1436</v>
      </c>
      <c r="I16" s="42">
        <v>143600</v>
      </c>
      <c r="J16" s="48">
        <f t="shared" si="0"/>
        <v>170200</v>
      </c>
      <c r="K16" s="319"/>
    </row>
    <row r="17" spans="1:14" ht="24" customHeight="1" x14ac:dyDescent="0.25">
      <c r="A17" s="5">
        <v>10</v>
      </c>
      <c r="B17" s="169" t="s">
        <v>38</v>
      </c>
      <c r="C17" s="29" t="s">
        <v>132</v>
      </c>
      <c r="D17" s="160">
        <v>9656</v>
      </c>
      <c r="E17" s="67">
        <v>100</v>
      </c>
      <c r="F17" s="93">
        <v>292</v>
      </c>
      <c r="G17" s="94">
        <v>29200</v>
      </c>
      <c r="H17" s="93">
        <v>6185</v>
      </c>
      <c r="I17" s="94">
        <v>618500</v>
      </c>
      <c r="J17" s="48">
        <f t="shared" si="0"/>
        <v>647700</v>
      </c>
      <c r="K17" s="319"/>
    </row>
    <row r="18" spans="1:14" ht="24" customHeight="1" x14ac:dyDescent="0.25">
      <c r="A18" s="5"/>
      <c r="B18" s="169" t="s">
        <v>38</v>
      </c>
      <c r="C18" s="29" t="s">
        <v>132</v>
      </c>
      <c r="D18" s="160">
        <v>9656</v>
      </c>
      <c r="E18" s="67">
        <v>200</v>
      </c>
      <c r="F18" s="93">
        <v>44</v>
      </c>
      <c r="G18" s="94">
        <v>8800</v>
      </c>
      <c r="H18" s="138">
        <v>2710</v>
      </c>
      <c r="I18" s="94">
        <v>542000</v>
      </c>
      <c r="J18" s="48">
        <f t="shared" si="0"/>
        <v>550800</v>
      </c>
      <c r="K18" s="319"/>
    </row>
    <row r="19" spans="1:14" ht="24" customHeight="1" x14ac:dyDescent="0.25">
      <c r="A19" s="5"/>
      <c r="B19" s="169" t="s">
        <v>38</v>
      </c>
      <c r="C19" s="29" t="s">
        <v>132</v>
      </c>
      <c r="D19" s="160">
        <v>9656</v>
      </c>
      <c r="E19" s="67">
        <v>500</v>
      </c>
      <c r="F19" s="93">
        <v>3</v>
      </c>
      <c r="G19" s="94">
        <v>1500</v>
      </c>
      <c r="H19" s="93">
        <v>351</v>
      </c>
      <c r="I19" s="94">
        <v>175500</v>
      </c>
      <c r="J19" s="48">
        <f t="shared" si="0"/>
        <v>177000</v>
      </c>
      <c r="K19" s="319"/>
    </row>
    <row r="20" spans="1:14" ht="24" customHeight="1" x14ac:dyDescent="0.25">
      <c r="A20" s="5">
        <v>11</v>
      </c>
      <c r="B20" s="169" t="s">
        <v>39</v>
      </c>
      <c r="C20" s="70" t="s">
        <v>99</v>
      </c>
      <c r="D20" s="160">
        <v>8200</v>
      </c>
      <c r="E20" s="67">
        <v>100</v>
      </c>
      <c r="F20" s="93">
        <v>0</v>
      </c>
      <c r="G20" s="94">
        <v>0</v>
      </c>
      <c r="H20" s="93">
        <v>4</v>
      </c>
      <c r="I20" s="94">
        <v>400</v>
      </c>
      <c r="J20" s="48">
        <f t="shared" si="0"/>
        <v>400</v>
      </c>
      <c r="K20" s="319"/>
    </row>
    <row r="21" spans="1:14" ht="30" customHeight="1" x14ac:dyDescent="0.25">
      <c r="A21" s="5">
        <v>12</v>
      </c>
      <c r="B21" s="169" t="s">
        <v>46</v>
      </c>
      <c r="C21" s="70" t="s">
        <v>86</v>
      </c>
      <c r="D21" s="160">
        <v>2844</v>
      </c>
      <c r="E21" s="67">
        <v>100</v>
      </c>
      <c r="F21" s="41">
        <v>44</v>
      </c>
      <c r="G21" s="42">
        <v>4400</v>
      </c>
      <c r="H21" s="41">
        <v>43</v>
      </c>
      <c r="I21" s="42">
        <v>4300</v>
      </c>
      <c r="J21" s="48">
        <f t="shared" si="0"/>
        <v>8700</v>
      </c>
      <c r="K21" s="319"/>
    </row>
    <row r="22" spans="1:14" ht="30.75" customHeight="1" x14ac:dyDescent="0.25">
      <c r="A22" s="5">
        <v>13</v>
      </c>
      <c r="B22" s="170" t="s">
        <v>47</v>
      </c>
      <c r="C22" s="70" t="s">
        <v>79</v>
      </c>
      <c r="D22" s="161">
        <v>2407</v>
      </c>
      <c r="E22" s="72">
        <v>200</v>
      </c>
      <c r="F22" s="73">
        <v>247</v>
      </c>
      <c r="G22" s="74">
        <v>49400</v>
      </c>
      <c r="H22" s="73">
        <v>6144</v>
      </c>
      <c r="I22" s="74">
        <v>1228800</v>
      </c>
      <c r="J22" s="48">
        <f t="shared" si="0"/>
        <v>1278200</v>
      </c>
      <c r="K22" s="319"/>
    </row>
    <row r="23" spans="1:14" ht="30.75" customHeight="1" x14ac:dyDescent="0.25">
      <c r="A23" s="75">
        <v>14</v>
      </c>
      <c r="B23" s="169" t="s">
        <v>68</v>
      </c>
      <c r="C23" s="68" t="s">
        <v>73</v>
      </c>
      <c r="D23" s="162">
        <v>8495</v>
      </c>
      <c r="E23" s="67">
        <v>100</v>
      </c>
      <c r="F23" s="41">
        <v>1</v>
      </c>
      <c r="G23" s="42">
        <v>100</v>
      </c>
      <c r="H23" s="41">
        <v>39</v>
      </c>
      <c r="I23" s="42">
        <v>3900</v>
      </c>
      <c r="J23" s="48">
        <f t="shared" si="0"/>
        <v>4000</v>
      </c>
      <c r="K23" s="319"/>
      <c r="N23" s="148"/>
    </row>
    <row r="24" spans="1:14" ht="30.75" customHeight="1" x14ac:dyDescent="0.25">
      <c r="A24" s="75">
        <v>15</v>
      </c>
      <c r="B24" s="169" t="s">
        <v>108</v>
      </c>
      <c r="C24" s="133" t="s">
        <v>109</v>
      </c>
      <c r="D24" s="159">
        <v>6187</v>
      </c>
      <c r="E24" s="135">
        <v>100</v>
      </c>
      <c r="F24" s="41">
        <v>0</v>
      </c>
      <c r="G24" s="42">
        <v>0</v>
      </c>
      <c r="H24" s="41">
        <v>0</v>
      </c>
      <c r="I24" s="42">
        <v>0</v>
      </c>
      <c r="J24" s="48">
        <f t="shared" si="0"/>
        <v>0</v>
      </c>
      <c r="K24" s="319"/>
    </row>
    <row r="25" spans="1:14" ht="30.75" customHeight="1" x14ac:dyDescent="0.25">
      <c r="A25" s="75">
        <v>16</v>
      </c>
      <c r="B25" s="169" t="s">
        <v>88</v>
      </c>
      <c r="C25" s="70" t="s">
        <v>114</v>
      </c>
      <c r="D25" s="162">
        <v>4540</v>
      </c>
      <c r="E25" s="67">
        <v>100</v>
      </c>
      <c r="F25" s="41">
        <v>1</v>
      </c>
      <c r="G25" s="42">
        <v>100</v>
      </c>
      <c r="H25" s="41">
        <v>4</v>
      </c>
      <c r="I25" s="42">
        <v>400</v>
      </c>
      <c r="J25" s="48">
        <f t="shared" si="0"/>
        <v>500</v>
      </c>
      <c r="K25" s="319"/>
    </row>
    <row r="26" spans="1:14" ht="30.75" customHeight="1" x14ac:dyDescent="0.25">
      <c r="A26" s="75">
        <v>17</v>
      </c>
      <c r="B26" s="171" t="s">
        <v>115</v>
      </c>
      <c r="C26" s="145" t="s">
        <v>116</v>
      </c>
      <c r="D26" s="159">
        <v>6535</v>
      </c>
      <c r="E26" s="135">
        <v>100</v>
      </c>
      <c r="F26" s="41">
        <v>0</v>
      </c>
      <c r="G26" s="42">
        <v>0</v>
      </c>
      <c r="H26" s="41">
        <v>2</v>
      </c>
      <c r="I26" s="42">
        <v>200</v>
      </c>
      <c r="J26" s="48">
        <f t="shared" si="0"/>
        <v>200</v>
      </c>
      <c r="K26" s="319"/>
    </row>
    <row r="27" spans="1:14" ht="30.75" customHeight="1" x14ac:dyDescent="0.25">
      <c r="A27" s="75">
        <v>18</v>
      </c>
      <c r="B27" s="171" t="s">
        <v>119</v>
      </c>
      <c r="C27" s="145" t="s">
        <v>118</v>
      </c>
      <c r="D27" s="159">
        <v>5105</v>
      </c>
      <c r="E27" s="135">
        <v>100</v>
      </c>
      <c r="F27" s="41">
        <v>292</v>
      </c>
      <c r="G27" s="42">
        <v>29200</v>
      </c>
      <c r="H27" s="41">
        <v>805</v>
      </c>
      <c r="I27" s="42">
        <v>80500</v>
      </c>
      <c r="J27" s="48">
        <f t="shared" si="0"/>
        <v>109700</v>
      </c>
      <c r="K27" s="319"/>
    </row>
    <row r="28" spans="1:14" ht="30.75" customHeight="1" x14ac:dyDescent="0.25">
      <c r="A28" s="75">
        <v>19</v>
      </c>
      <c r="B28" s="171" t="s">
        <v>120</v>
      </c>
      <c r="C28" s="145" t="s">
        <v>121</v>
      </c>
      <c r="D28" s="159">
        <v>5300</v>
      </c>
      <c r="E28" s="135">
        <v>100</v>
      </c>
      <c r="F28" s="41">
        <v>48</v>
      </c>
      <c r="G28" s="42">
        <v>4800</v>
      </c>
      <c r="H28" s="41">
        <v>226</v>
      </c>
      <c r="I28" s="42">
        <v>22600</v>
      </c>
      <c r="J28" s="48">
        <f t="shared" si="0"/>
        <v>27400</v>
      </c>
      <c r="K28" s="319"/>
    </row>
    <row r="29" spans="1:14" ht="30.75" customHeight="1" x14ac:dyDescent="0.25">
      <c r="A29" s="75">
        <v>20</v>
      </c>
      <c r="B29" s="172" t="s">
        <v>122</v>
      </c>
      <c r="C29" s="147" t="s">
        <v>136</v>
      </c>
      <c r="D29" s="159">
        <v>2205</v>
      </c>
      <c r="E29" s="135">
        <v>100</v>
      </c>
      <c r="F29" s="41">
        <v>2</v>
      </c>
      <c r="G29" s="42">
        <v>200</v>
      </c>
      <c r="H29" s="41">
        <v>9</v>
      </c>
      <c r="I29" s="42">
        <v>900</v>
      </c>
      <c r="J29" s="48">
        <f t="shared" si="0"/>
        <v>1100</v>
      </c>
      <c r="K29" s="319"/>
    </row>
    <row r="30" spans="1:14" ht="30.75" customHeight="1" x14ac:dyDescent="0.25">
      <c r="A30" s="150">
        <v>21</v>
      </c>
      <c r="B30" s="173" t="s">
        <v>123</v>
      </c>
      <c r="C30" s="152" t="s">
        <v>137</v>
      </c>
      <c r="D30" s="159">
        <v>4334</v>
      </c>
      <c r="E30" s="135">
        <v>100</v>
      </c>
      <c r="F30" s="41">
        <v>5</v>
      </c>
      <c r="G30" s="42">
        <v>500</v>
      </c>
      <c r="H30" s="41">
        <v>27</v>
      </c>
      <c r="I30" s="42">
        <v>2700</v>
      </c>
      <c r="J30" s="48">
        <f t="shared" si="0"/>
        <v>3200</v>
      </c>
      <c r="K30" s="319"/>
    </row>
    <row r="31" spans="1:14" ht="30.75" customHeight="1" x14ac:dyDescent="0.25">
      <c r="A31" s="150">
        <v>22</v>
      </c>
      <c r="B31" s="173" t="s">
        <v>129</v>
      </c>
      <c r="C31" s="152" t="s">
        <v>138</v>
      </c>
      <c r="D31" s="159">
        <v>3332</v>
      </c>
      <c r="E31" s="135">
        <v>200</v>
      </c>
      <c r="F31" s="41">
        <v>2</v>
      </c>
      <c r="G31" s="42">
        <v>400</v>
      </c>
      <c r="H31" s="41">
        <v>49</v>
      </c>
      <c r="I31" s="42">
        <v>9800</v>
      </c>
      <c r="J31" s="48">
        <f t="shared" si="0"/>
        <v>10200</v>
      </c>
      <c r="K31" s="319"/>
      <c r="M31" s="65"/>
    </row>
    <row r="32" spans="1:14" ht="30.75" customHeight="1" x14ac:dyDescent="0.25">
      <c r="A32" s="150">
        <v>23</v>
      </c>
      <c r="B32" s="173" t="s">
        <v>135</v>
      </c>
      <c r="C32" s="152" t="s">
        <v>134</v>
      </c>
      <c r="D32" s="159">
        <v>8010</v>
      </c>
      <c r="E32" s="135">
        <v>100</v>
      </c>
      <c r="F32" s="41">
        <v>19</v>
      </c>
      <c r="G32" s="42">
        <v>1900</v>
      </c>
      <c r="H32" s="41">
        <v>29</v>
      </c>
      <c r="I32" s="42">
        <v>2900</v>
      </c>
      <c r="J32" s="48">
        <f t="shared" si="0"/>
        <v>4800</v>
      </c>
      <c r="K32" s="319"/>
    </row>
    <row r="33" spans="1:13" ht="30.75" customHeight="1" x14ac:dyDescent="0.25">
      <c r="A33" s="150">
        <v>24</v>
      </c>
      <c r="B33" s="173" t="s">
        <v>139</v>
      </c>
      <c r="C33" s="145" t="s">
        <v>143</v>
      </c>
      <c r="D33" s="159">
        <v>6323</v>
      </c>
      <c r="E33" s="135">
        <v>100</v>
      </c>
      <c r="F33" s="41">
        <v>13</v>
      </c>
      <c r="G33" s="42">
        <v>1300</v>
      </c>
      <c r="H33" s="41">
        <v>86</v>
      </c>
      <c r="I33" s="42">
        <v>8600</v>
      </c>
      <c r="J33" s="48">
        <f t="shared" si="0"/>
        <v>9900</v>
      </c>
      <c r="K33" s="319"/>
    </row>
    <row r="34" spans="1:13" ht="30.75" customHeight="1" x14ac:dyDescent="0.25">
      <c r="A34" s="150">
        <v>25</v>
      </c>
      <c r="B34" s="174" t="s">
        <v>142</v>
      </c>
      <c r="C34" s="164" t="s">
        <v>144</v>
      </c>
      <c r="D34" s="159">
        <v>7001</v>
      </c>
      <c r="E34" s="135">
        <v>200</v>
      </c>
      <c r="F34" s="41">
        <v>1</v>
      </c>
      <c r="G34" s="42">
        <v>200</v>
      </c>
      <c r="H34" s="41">
        <v>6</v>
      </c>
      <c r="I34" s="42">
        <v>1200</v>
      </c>
      <c r="J34" s="48">
        <f t="shared" si="0"/>
        <v>1400</v>
      </c>
      <c r="K34" s="319"/>
    </row>
    <row r="35" spans="1:13" ht="32.25" customHeight="1" x14ac:dyDescent="0.25">
      <c r="A35" s="84"/>
      <c r="C35" s="87"/>
      <c r="D35" s="149"/>
      <c r="E35" s="7"/>
      <c r="F35" s="8"/>
      <c r="G35" s="9"/>
      <c r="H35" s="8"/>
      <c r="I35" s="9"/>
      <c r="J35" s="125"/>
      <c r="K35" s="86"/>
      <c r="M35" s="125"/>
    </row>
    <row r="36" spans="1:13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3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3" ht="30" customHeight="1" x14ac:dyDescent="0.25">
      <c r="A38" s="1">
        <v>1</v>
      </c>
      <c r="B38" s="15" t="s">
        <v>17</v>
      </c>
      <c r="C38" s="38" t="s">
        <v>18</v>
      </c>
      <c r="D38" s="16">
        <v>727</v>
      </c>
      <c r="E38" s="39">
        <v>25</v>
      </c>
      <c r="F38" s="36">
        <v>28</v>
      </c>
      <c r="G38" s="6">
        <f>SUM(F38*E38)</f>
        <v>700</v>
      </c>
      <c r="H38" s="39">
        <v>100</v>
      </c>
      <c r="I38" s="28">
        <v>6</v>
      </c>
      <c r="J38" s="17">
        <f>SUM(I38*H38)</f>
        <v>600</v>
      </c>
    </row>
    <row r="39" spans="1:13" ht="26.25" customHeight="1" x14ac:dyDescent="0.25">
      <c r="A39" s="1">
        <v>2</v>
      </c>
      <c r="B39" s="116" t="s">
        <v>19</v>
      </c>
      <c r="C39" s="117" t="s">
        <v>20</v>
      </c>
      <c r="D39" s="22">
        <v>744</v>
      </c>
      <c r="E39" s="43">
        <v>50</v>
      </c>
      <c r="F39" s="35">
        <v>154</v>
      </c>
      <c r="G39" s="6">
        <f>SUM(F39*E39)</f>
        <v>7700</v>
      </c>
      <c r="H39" s="43">
        <v>50</v>
      </c>
      <c r="I39" s="35">
        <v>35</v>
      </c>
      <c r="J39" s="6">
        <f>SUM(I39*H39)</f>
        <v>1750</v>
      </c>
    </row>
    <row r="40" spans="1:13" x14ac:dyDescent="0.25">
      <c r="A40"/>
      <c r="D40"/>
      <c r="E40" s="7"/>
      <c r="F40" s="8"/>
      <c r="G40" s="9"/>
      <c r="H40" s="8"/>
      <c r="I40" s="9"/>
      <c r="J40" s="23"/>
    </row>
    <row r="41" spans="1:13" x14ac:dyDescent="0.25">
      <c r="A41"/>
      <c r="D41"/>
      <c r="E41" s="7"/>
      <c r="F41" s="8"/>
      <c r="G41" s="9"/>
      <c r="H41" s="8"/>
      <c r="I41" s="9"/>
      <c r="J41" s="23"/>
    </row>
    <row r="42" spans="1:13" x14ac:dyDescent="0.25">
      <c r="A42"/>
      <c r="D42"/>
      <c r="E42" s="7"/>
      <c r="F42" s="8"/>
      <c r="G42" s="9"/>
      <c r="H42" s="8"/>
      <c r="I42" s="9"/>
    </row>
    <row r="43" spans="1:13" x14ac:dyDescent="0.25">
      <c r="A43"/>
      <c r="D43"/>
      <c r="E43" s="7"/>
      <c r="F43" s="8"/>
      <c r="G43" s="9"/>
      <c r="H43" s="8"/>
      <c r="I43" s="9"/>
    </row>
    <row r="44" spans="1:13" x14ac:dyDescent="0.25">
      <c r="A44"/>
      <c r="D44" s="87"/>
      <c r="E44" s="7"/>
      <c r="F44" s="8"/>
      <c r="G44" s="9"/>
      <c r="H44" s="8"/>
      <c r="I44" s="9"/>
    </row>
    <row r="45" spans="1:13" x14ac:dyDescent="0.25">
      <c r="A45"/>
      <c r="D45" s="87"/>
      <c r="E45" s="7"/>
      <c r="F45" s="8"/>
      <c r="G45" s="9"/>
      <c r="H45" s="8"/>
      <c r="I45" s="9"/>
    </row>
    <row r="46" spans="1:13" x14ac:dyDescent="0.25">
      <c r="A46"/>
      <c r="D46"/>
      <c r="E46" s="7"/>
      <c r="F46" s="8"/>
      <c r="G46" s="9"/>
      <c r="H46" s="8"/>
      <c r="I46" s="9"/>
    </row>
    <row r="47" spans="1:13" x14ac:dyDescent="0.25">
      <c r="A47"/>
      <c r="D47"/>
      <c r="E47" s="7"/>
      <c r="F47" s="8"/>
      <c r="G47" s="9"/>
      <c r="H47" s="8"/>
      <c r="I47" s="9"/>
    </row>
    <row r="48" spans="1:13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  <c r="F60" s="8"/>
      <c r="G60" s="9"/>
      <c r="H60" s="8"/>
      <c r="I60" s="9"/>
    </row>
    <row r="61" spans="1:9" x14ac:dyDescent="0.25">
      <c r="A61"/>
      <c r="D61"/>
      <c r="E61" s="7"/>
      <c r="F61" s="8"/>
      <c r="G61" s="9"/>
      <c r="H61" s="8"/>
      <c r="I61" s="9"/>
    </row>
    <row r="62" spans="1:9" x14ac:dyDescent="0.25">
      <c r="A62"/>
      <c r="D62"/>
      <c r="E62" s="7"/>
    </row>
    <row r="63" spans="1:9" x14ac:dyDescent="0.25">
      <c r="A63"/>
      <c r="D63"/>
      <c r="E63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Q57"/>
  <sheetViews>
    <sheetView topLeftCell="A7" workbookViewId="0">
      <selection activeCell="L12" sqref="L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150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98"/>
      <c r="C3" s="198"/>
      <c r="D3" s="198"/>
      <c r="E3" s="198"/>
      <c r="F3" s="198"/>
      <c r="G3" s="198"/>
      <c r="H3" s="198"/>
      <c r="I3" s="198"/>
      <c r="J3" s="198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2642</v>
      </c>
      <c r="G7" s="193">
        <f>SUM(E7*F7)</f>
        <v>264200</v>
      </c>
      <c r="H7" s="192">
        <v>7698</v>
      </c>
      <c r="I7" s="193">
        <f>SUM(E7*H7)</f>
        <v>769800</v>
      </c>
      <c r="J7" s="48">
        <f>SUM(G7+I7)</f>
        <v>1034000</v>
      </c>
      <c r="K7" s="318">
        <f>SUM(J7:J35)/27</f>
        <v>894992.59259259258</v>
      </c>
      <c r="M7" s="125">
        <f>SUM(G7+I7-J7)</f>
        <v>0</v>
      </c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6</v>
      </c>
      <c r="G8" s="193">
        <f t="shared" ref="G8:G33" si="0">SUM(E8*F8)</f>
        <v>600</v>
      </c>
      <c r="H8" s="192">
        <v>16</v>
      </c>
      <c r="I8" s="193">
        <f t="shared" ref="I8:I33" si="1">SUM(E8*H8)</f>
        <v>1600</v>
      </c>
      <c r="J8" s="48">
        <f t="shared" ref="J8:J35" si="2">SUM(G8+I8)</f>
        <v>2200</v>
      </c>
      <c r="K8" s="319"/>
      <c r="M8" s="125">
        <f t="shared" ref="M8:M35" si="3">SUM(G8+I8-J8)</f>
        <v>0</v>
      </c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107</v>
      </c>
      <c r="G9" s="193">
        <f t="shared" si="0"/>
        <v>10700</v>
      </c>
      <c r="H9" s="192">
        <v>776</v>
      </c>
      <c r="I9" s="193">
        <f t="shared" si="1"/>
        <v>77600</v>
      </c>
      <c r="J9" s="48">
        <f t="shared" si="2"/>
        <v>88300</v>
      </c>
      <c r="K9" s="319"/>
      <c r="M9" s="125">
        <f t="shared" si="3"/>
        <v>0</v>
      </c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4499</v>
      </c>
      <c r="G10" s="193">
        <v>899800</v>
      </c>
      <c r="H10" s="194">
        <v>99148</v>
      </c>
      <c r="I10" s="193">
        <v>19831100</v>
      </c>
      <c r="J10" s="48">
        <f t="shared" si="2"/>
        <v>20730900</v>
      </c>
      <c r="K10" s="319"/>
      <c r="M10" s="125">
        <f t="shared" si="3"/>
        <v>0</v>
      </c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193</v>
      </c>
      <c r="G11" s="193">
        <f t="shared" si="0"/>
        <v>19300</v>
      </c>
      <c r="H11" s="194">
        <v>843</v>
      </c>
      <c r="I11" s="193">
        <f t="shared" si="1"/>
        <v>84300</v>
      </c>
      <c r="J11" s="48">
        <f t="shared" si="2"/>
        <v>103600</v>
      </c>
      <c r="K11" s="319"/>
      <c r="M11" s="125">
        <f t="shared" si="3"/>
        <v>0</v>
      </c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100</v>
      </c>
      <c r="F12" s="195">
        <v>7</v>
      </c>
      <c r="G12" s="193">
        <f t="shared" si="0"/>
        <v>700</v>
      </c>
      <c r="H12" s="195">
        <v>72</v>
      </c>
      <c r="I12" s="193">
        <f t="shared" si="1"/>
        <v>7200</v>
      </c>
      <c r="J12" s="48">
        <v>10100</v>
      </c>
      <c r="K12" s="319"/>
      <c r="M12" s="125">
        <f t="shared" si="3"/>
        <v>-2200</v>
      </c>
    </row>
    <row r="13" spans="1:17" ht="24" customHeight="1" x14ac:dyDescent="0.25">
      <c r="A13" s="5">
        <v>7</v>
      </c>
      <c r="B13" s="166" t="s">
        <v>31</v>
      </c>
      <c r="C13" s="53" t="s">
        <v>32</v>
      </c>
      <c r="D13" s="45">
        <v>7763</v>
      </c>
      <c r="E13" s="181">
        <v>200</v>
      </c>
      <c r="F13" s="194">
        <v>162</v>
      </c>
      <c r="G13" s="193">
        <f t="shared" si="0"/>
        <v>32400</v>
      </c>
      <c r="H13" s="194">
        <v>2250</v>
      </c>
      <c r="I13" s="193">
        <f t="shared" si="1"/>
        <v>450000</v>
      </c>
      <c r="J13" s="48">
        <f t="shared" si="2"/>
        <v>482400</v>
      </c>
      <c r="K13" s="319"/>
      <c r="M13" s="125">
        <f t="shared" si="3"/>
        <v>0</v>
      </c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3</v>
      </c>
      <c r="G14" s="193">
        <f t="shared" si="0"/>
        <v>300</v>
      </c>
      <c r="H14" s="194">
        <v>13</v>
      </c>
      <c r="I14" s="193">
        <f t="shared" si="1"/>
        <v>1300</v>
      </c>
      <c r="J14" s="48">
        <f t="shared" si="2"/>
        <v>1600</v>
      </c>
      <c r="K14" s="319"/>
      <c r="M14" s="125">
        <f t="shared" si="3"/>
        <v>0</v>
      </c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74</v>
      </c>
      <c r="G15" s="193">
        <f t="shared" si="0"/>
        <v>7400</v>
      </c>
      <c r="H15" s="194">
        <v>630</v>
      </c>
      <c r="I15" s="193">
        <f t="shared" si="1"/>
        <v>63000</v>
      </c>
      <c r="J15" s="48">
        <f t="shared" si="2"/>
        <v>70400</v>
      </c>
      <c r="K15" s="319"/>
      <c r="M15" s="125">
        <f t="shared" si="3"/>
        <v>0</v>
      </c>
    </row>
    <row r="16" spans="1:17" ht="24" customHeight="1" x14ac:dyDescent="0.25">
      <c r="A16" s="5">
        <v>10</v>
      </c>
      <c r="B16" s="169" t="s">
        <v>38</v>
      </c>
      <c r="C16" s="29" t="s">
        <v>132</v>
      </c>
      <c r="D16" s="45">
        <v>9656</v>
      </c>
      <c r="E16" s="135">
        <v>100</v>
      </c>
      <c r="F16" s="196">
        <v>298</v>
      </c>
      <c r="G16" s="193">
        <v>29800</v>
      </c>
      <c r="H16" s="196">
        <v>6131</v>
      </c>
      <c r="I16" s="193">
        <v>613100</v>
      </c>
      <c r="J16" s="48">
        <f t="shared" si="2"/>
        <v>642900</v>
      </c>
      <c r="K16" s="319"/>
      <c r="M16" s="125">
        <f t="shared" si="3"/>
        <v>0</v>
      </c>
    </row>
    <row r="17" spans="1:14" ht="24" customHeight="1" x14ac:dyDescent="0.25">
      <c r="A17" s="5"/>
      <c r="B17" s="169" t="s">
        <v>38</v>
      </c>
      <c r="C17" s="29" t="s">
        <v>132</v>
      </c>
      <c r="D17" s="45">
        <v>9656</v>
      </c>
      <c r="E17" s="135">
        <v>200</v>
      </c>
      <c r="F17" s="196">
        <v>54</v>
      </c>
      <c r="G17" s="193">
        <v>10800</v>
      </c>
      <c r="H17" s="196">
        <v>2697</v>
      </c>
      <c r="I17" s="193">
        <v>539400</v>
      </c>
      <c r="J17" s="48">
        <f t="shared" si="2"/>
        <v>550200</v>
      </c>
      <c r="K17" s="319"/>
      <c r="M17" s="125">
        <f t="shared" si="3"/>
        <v>0</v>
      </c>
    </row>
    <row r="18" spans="1:14" ht="24" customHeight="1" x14ac:dyDescent="0.25">
      <c r="A18" s="5"/>
      <c r="B18" s="169" t="s">
        <v>38</v>
      </c>
      <c r="C18" s="29" t="s">
        <v>132</v>
      </c>
      <c r="D18" s="45">
        <v>9656</v>
      </c>
      <c r="E18" s="135">
        <v>500</v>
      </c>
      <c r="F18" s="196">
        <v>4</v>
      </c>
      <c r="G18" s="193">
        <v>2000</v>
      </c>
      <c r="H18" s="196">
        <v>349</v>
      </c>
      <c r="I18" s="193">
        <v>174500</v>
      </c>
      <c r="J18" s="48">
        <f t="shared" si="2"/>
        <v>176500</v>
      </c>
      <c r="K18" s="319"/>
      <c r="M18" s="125">
        <f t="shared" si="3"/>
        <v>0</v>
      </c>
    </row>
    <row r="19" spans="1:14" ht="24" customHeight="1" x14ac:dyDescent="0.25">
      <c r="A19" s="5">
        <v>11</v>
      </c>
      <c r="B19" s="169" t="s">
        <v>39</v>
      </c>
      <c r="C19" s="70" t="s">
        <v>99</v>
      </c>
      <c r="D19" s="45">
        <v>8200</v>
      </c>
      <c r="E19" s="135">
        <v>100</v>
      </c>
      <c r="F19" s="196">
        <v>1</v>
      </c>
      <c r="G19" s="193">
        <f t="shared" si="0"/>
        <v>100</v>
      </c>
      <c r="H19" s="196">
        <v>4</v>
      </c>
      <c r="I19" s="193">
        <f t="shared" si="1"/>
        <v>400</v>
      </c>
      <c r="J19" s="48">
        <f t="shared" si="2"/>
        <v>500</v>
      </c>
      <c r="K19" s="319"/>
      <c r="M19" s="125">
        <f t="shared" si="3"/>
        <v>0</v>
      </c>
    </row>
    <row r="20" spans="1:14" ht="30" customHeight="1" x14ac:dyDescent="0.25">
      <c r="A20" s="5">
        <v>12</v>
      </c>
      <c r="B20" s="169" t="s">
        <v>46</v>
      </c>
      <c r="C20" s="70" t="s">
        <v>86</v>
      </c>
      <c r="D20" s="45">
        <v>2844</v>
      </c>
      <c r="E20" s="135">
        <v>100</v>
      </c>
      <c r="F20" s="194">
        <v>40</v>
      </c>
      <c r="G20" s="193">
        <f>SUM(E20*F20)</f>
        <v>4000</v>
      </c>
      <c r="H20" s="194">
        <v>58</v>
      </c>
      <c r="I20" s="193">
        <f t="shared" si="1"/>
        <v>5800</v>
      </c>
      <c r="J20" s="48">
        <f t="shared" si="2"/>
        <v>9800</v>
      </c>
      <c r="K20" s="319"/>
      <c r="M20" s="125">
        <f t="shared" si="3"/>
        <v>0</v>
      </c>
    </row>
    <row r="21" spans="1:14" ht="30.75" customHeight="1" x14ac:dyDescent="0.25">
      <c r="A21" s="5">
        <v>13</v>
      </c>
      <c r="B21" s="170" t="s">
        <v>47</v>
      </c>
      <c r="C21" s="70" t="s">
        <v>79</v>
      </c>
      <c r="D21" s="71">
        <v>2407</v>
      </c>
      <c r="E21" s="183">
        <v>200</v>
      </c>
      <c r="F21" s="192">
        <v>31</v>
      </c>
      <c r="G21" s="193">
        <v>6200</v>
      </c>
      <c r="H21" s="192">
        <v>335</v>
      </c>
      <c r="I21" s="193">
        <v>67000</v>
      </c>
      <c r="J21" s="48">
        <f t="shared" si="2"/>
        <v>73200</v>
      </c>
      <c r="K21" s="319"/>
      <c r="M21" s="125">
        <f t="shared" si="3"/>
        <v>0</v>
      </c>
    </row>
    <row r="22" spans="1:14" ht="30.75" customHeight="1" x14ac:dyDescent="0.25">
      <c r="A22" s="75">
        <v>14</v>
      </c>
      <c r="B22" s="169" t="s">
        <v>68</v>
      </c>
      <c r="C22" s="68" t="s">
        <v>73</v>
      </c>
      <c r="D22" s="134">
        <v>8495</v>
      </c>
      <c r="E22" s="135">
        <v>100</v>
      </c>
      <c r="F22" s="194">
        <v>3</v>
      </c>
      <c r="G22" s="193">
        <f t="shared" si="0"/>
        <v>300</v>
      </c>
      <c r="H22" s="194">
        <v>78</v>
      </c>
      <c r="I22" s="193">
        <f t="shared" si="1"/>
        <v>7800</v>
      </c>
      <c r="J22" s="48">
        <f t="shared" si="2"/>
        <v>8100</v>
      </c>
      <c r="K22" s="319"/>
      <c r="M22" s="125">
        <f t="shared" si="3"/>
        <v>0</v>
      </c>
      <c r="N22" s="148"/>
    </row>
    <row r="23" spans="1:14" ht="30.75" customHeight="1" x14ac:dyDescent="0.25">
      <c r="A23" s="75">
        <v>15</v>
      </c>
      <c r="B23" s="169" t="s">
        <v>108</v>
      </c>
      <c r="C23" s="133" t="s">
        <v>109</v>
      </c>
      <c r="D23" s="134">
        <v>6187</v>
      </c>
      <c r="E23" s="135">
        <v>100</v>
      </c>
      <c r="F23" s="194"/>
      <c r="G23" s="193">
        <f t="shared" si="0"/>
        <v>0</v>
      </c>
      <c r="H23" s="194"/>
      <c r="I23" s="193">
        <f t="shared" si="1"/>
        <v>0</v>
      </c>
      <c r="J23" s="48">
        <f t="shared" si="2"/>
        <v>0</v>
      </c>
      <c r="K23" s="319"/>
      <c r="M23" s="125">
        <f t="shared" si="3"/>
        <v>0</v>
      </c>
    </row>
    <row r="24" spans="1:14" ht="30.75" customHeight="1" x14ac:dyDescent="0.25">
      <c r="A24" s="75">
        <v>16</v>
      </c>
      <c r="B24" s="169" t="s">
        <v>88</v>
      </c>
      <c r="C24" s="70" t="s">
        <v>114</v>
      </c>
      <c r="D24" s="45">
        <v>4540</v>
      </c>
      <c r="E24" s="135">
        <v>100</v>
      </c>
      <c r="F24" s="194">
        <v>1</v>
      </c>
      <c r="G24" s="193">
        <f t="shared" si="0"/>
        <v>100</v>
      </c>
      <c r="H24" s="194">
        <v>2</v>
      </c>
      <c r="I24" s="193">
        <f t="shared" si="1"/>
        <v>200</v>
      </c>
      <c r="J24" s="48">
        <f t="shared" si="2"/>
        <v>300</v>
      </c>
      <c r="K24" s="319"/>
      <c r="M24" s="125">
        <f t="shared" si="3"/>
        <v>0</v>
      </c>
    </row>
    <row r="25" spans="1:14" ht="30.75" customHeight="1" x14ac:dyDescent="0.25">
      <c r="A25" s="75">
        <v>17</v>
      </c>
      <c r="B25" s="171" t="s">
        <v>115</v>
      </c>
      <c r="C25" s="145" t="s">
        <v>116</v>
      </c>
      <c r="D25" s="134">
        <v>6535</v>
      </c>
      <c r="E25" s="135">
        <v>100</v>
      </c>
      <c r="F25" s="194">
        <v>0</v>
      </c>
      <c r="G25" s="193">
        <f t="shared" si="0"/>
        <v>0</v>
      </c>
      <c r="H25" s="194">
        <v>0</v>
      </c>
      <c r="I25" s="193">
        <f t="shared" si="1"/>
        <v>0</v>
      </c>
      <c r="J25" s="48">
        <f t="shared" si="2"/>
        <v>0</v>
      </c>
      <c r="K25" s="319"/>
      <c r="M25" s="125">
        <f t="shared" si="3"/>
        <v>0</v>
      </c>
    </row>
    <row r="26" spans="1:14" ht="30.75" customHeight="1" x14ac:dyDescent="0.25">
      <c r="A26" s="75">
        <v>18</v>
      </c>
      <c r="B26" s="171" t="s">
        <v>119</v>
      </c>
      <c r="C26" s="145" t="s">
        <v>118</v>
      </c>
      <c r="D26" s="134">
        <v>5105</v>
      </c>
      <c r="E26" s="135">
        <v>100</v>
      </c>
      <c r="F26" s="194">
        <v>168</v>
      </c>
      <c r="G26" s="193">
        <f t="shared" si="0"/>
        <v>16800</v>
      </c>
      <c r="H26" s="194">
        <v>181</v>
      </c>
      <c r="I26" s="193">
        <f t="shared" si="1"/>
        <v>18100</v>
      </c>
      <c r="J26" s="48">
        <f t="shared" si="2"/>
        <v>34900</v>
      </c>
      <c r="K26" s="319"/>
      <c r="M26" s="125">
        <f t="shared" si="3"/>
        <v>0</v>
      </c>
    </row>
    <row r="27" spans="1:14" ht="30.75" customHeight="1" x14ac:dyDescent="0.25">
      <c r="A27" s="75">
        <v>19</v>
      </c>
      <c r="B27" s="171" t="s">
        <v>120</v>
      </c>
      <c r="C27" s="145" t="s">
        <v>121</v>
      </c>
      <c r="D27" s="134">
        <v>5300</v>
      </c>
      <c r="E27" s="135">
        <v>100</v>
      </c>
      <c r="F27" s="194">
        <v>8</v>
      </c>
      <c r="G27" s="193">
        <f t="shared" si="0"/>
        <v>800</v>
      </c>
      <c r="H27" s="194">
        <v>11</v>
      </c>
      <c r="I27" s="193">
        <f t="shared" si="1"/>
        <v>1100</v>
      </c>
      <c r="J27" s="48">
        <f t="shared" si="2"/>
        <v>1900</v>
      </c>
      <c r="K27" s="319"/>
      <c r="M27" s="125">
        <f t="shared" si="3"/>
        <v>0</v>
      </c>
    </row>
    <row r="28" spans="1:14" ht="30.75" customHeight="1" x14ac:dyDescent="0.25">
      <c r="A28" s="75">
        <v>20</v>
      </c>
      <c r="B28" s="172" t="s">
        <v>122</v>
      </c>
      <c r="C28" s="147" t="s">
        <v>136</v>
      </c>
      <c r="D28" s="134">
        <v>2205</v>
      </c>
      <c r="E28" s="135">
        <v>100</v>
      </c>
      <c r="F28" s="194">
        <v>0</v>
      </c>
      <c r="G28" s="193">
        <f t="shared" si="0"/>
        <v>0</v>
      </c>
      <c r="H28" s="194">
        <v>12</v>
      </c>
      <c r="I28" s="193">
        <f t="shared" si="1"/>
        <v>1200</v>
      </c>
      <c r="J28" s="48">
        <f t="shared" si="2"/>
        <v>1200</v>
      </c>
      <c r="K28" s="319"/>
      <c r="M28" s="125">
        <f t="shared" si="3"/>
        <v>0</v>
      </c>
    </row>
    <row r="29" spans="1:14" ht="30.75" customHeight="1" x14ac:dyDescent="0.25">
      <c r="A29" s="150">
        <v>21</v>
      </c>
      <c r="B29" s="173" t="s">
        <v>123</v>
      </c>
      <c r="C29" s="152" t="s">
        <v>137</v>
      </c>
      <c r="D29" s="134">
        <v>4334</v>
      </c>
      <c r="E29" s="135">
        <v>100</v>
      </c>
      <c r="F29" s="194">
        <v>3</v>
      </c>
      <c r="G29" s="193">
        <f t="shared" si="0"/>
        <v>300</v>
      </c>
      <c r="H29" s="194">
        <v>5</v>
      </c>
      <c r="I29" s="193">
        <f t="shared" si="1"/>
        <v>500</v>
      </c>
      <c r="J29" s="48">
        <f t="shared" si="2"/>
        <v>800</v>
      </c>
      <c r="K29" s="319"/>
      <c r="M29" s="125">
        <f t="shared" si="3"/>
        <v>0</v>
      </c>
    </row>
    <row r="30" spans="1:14" ht="30.75" customHeight="1" x14ac:dyDescent="0.25">
      <c r="A30" s="150">
        <v>22</v>
      </c>
      <c r="B30" s="173" t="s">
        <v>129</v>
      </c>
      <c r="C30" s="152" t="s">
        <v>138</v>
      </c>
      <c r="D30" s="134">
        <v>3332</v>
      </c>
      <c r="E30" s="135">
        <v>200</v>
      </c>
      <c r="F30" s="194">
        <v>3</v>
      </c>
      <c r="G30" s="193">
        <f t="shared" si="0"/>
        <v>600</v>
      </c>
      <c r="H30" s="194">
        <v>41</v>
      </c>
      <c r="I30" s="193">
        <f t="shared" si="1"/>
        <v>8200</v>
      </c>
      <c r="J30" s="48">
        <f t="shared" si="2"/>
        <v>8800</v>
      </c>
      <c r="K30" s="319"/>
      <c r="M30" s="125">
        <f t="shared" si="3"/>
        <v>0</v>
      </c>
      <c r="N30">
        <f>SUM(N36/27)</f>
        <v>894992.59259259258</v>
      </c>
    </row>
    <row r="31" spans="1:14" ht="30.75" customHeight="1" x14ac:dyDescent="0.25">
      <c r="A31" s="150">
        <v>23</v>
      </c>
      <c r="B31" s="173" t="s">
        <v>135</v>
      </c>
      <c r="C31" s="152" t="s">
        <v>134</v>
      </c>
      <c r="D31" s="134">
        <v>8010</v>
      </c>
      <c r="E31" s="135">
        <v>100</v>
      </c>
      <c r="F31" s="194">
        <v>10</v>
      </c>
      <c r="G31" s="193">
        <f t="shared" si="0"/>
        <v>1000</v>
      </c>
      <c r="H31" s="194">
        <v>47</v>
      </c>
      <c r="I31" s="193">
        <f t="shared" si="1"/>
        <v>4700</v>
      </c>
      <c r="J31" s="48">
        <f t="shared" si="2"/>
        <v>5700</v>
      </c>
      <c r="K31" s="319"/>
      <c r="M31" s="125">
        <f t="shared" si="3"/>
        <v>0</v>
      </c>
    </row>
    <row r="32" spans="1:14" ht="30.75" customHeight="1" x14ac:dyDescent="0.25">
      <c r="A32" s="150">
        <v>24</v>
      </c>
      <c r="B32" s="173" t="s">
        <v>139</v>
      </c>
      <c r="C32" s="145" t="s">
        <v>143</v>
      </c>
      <c r="D32" s="134">
        <v>6323</v>
      </c>
      <c r="E32" s="135">
        <v>100</v>
      </c>
      <c r="F32" s="194">
        <v>2</v>
      </c>
      <c r="G32" s="193">
        <f t="shared" si="0"/>
        <v>200</v>
      </c>
      <c r="H32" s="194">
        <v>72</v>
      </c>
      <c r="I32" s="193">
        <f t="shared" si="1"/>
        <v>7200</v>
      </c>
      <c r="J32" s="48">
        <f t="shared" si="2"/>
        <v>7400</v>
      </c>
      <c r="K32" s="319"/>
      <c r="M32" s="125">
        <f t="shared" si="3"/>
        <v>0</v>
      </c>
    </row>
    <row r="33" spans="1:14" ht="30.75" customHeight="1" x14ac:dyDescent="0.25">
      <c r="A33" s="184">
        <v>25</v>
      </c>
      <c r="B33" s="185" t="s">
        <v>142</v>
      </c>
      <c r="C33" s="186" t="s">
        <v>144</v>
      </c>
      <c r="D33" s="187">
        <v>7001</v>
      </c>
      <c r="E33" s="183">
        <v>200</v>
      </c>
      <c r="F33" s="192">
        <v>1</v>
      </c>
      <c r="G33" s="193">
        <f t="shared" si="0"/>
        <v>200</v>
      </c>
      <c r="H33" s="192">
        <v>6</v>
      </c>
      <c r="I33" s="193">
        <f t="shared" si="1"/>
        <v>1200</v>
      </c>
      <c r="J33" s="188">
        <f t="shared" si="2"/>
        <v>1400</v>
      </c>
      <c r="K33" s="319"/>
      <c r="M33" s="125">
        <f t="shared" si="3"/>
        <v>0</v>
      </c>
    </row>
    <row r="34" spans="1:14" ht="32.25" customHeight="1" x14ac:dyDescent="0.25">
      <c r="A34" s="189">
        <v>26</v>
      </c>
      <c r="B34" s="28" t="s">
        <v>151</v>
      </c>
      <c r="C34" s="29" t="s">
        <v>153</v>
      </c>
      <c r="D34" s="134">
        <v>8400</v>
      </c>
      <c r="E34" s="135">
        <v>100</v>
      </c>
      <c r="F34" s="194">
        <v>61</v>
      </c>
      <c r="G34" s="197">
        <v>6100</v>
      </c>
      <c r="H34" s="194">
        <v>602</v>
      </c>
      <c r="I34" s="197">
        <v>60200</v>
      </c>
      <c r="J34" s="188">
        <f t="shared" si="2"/>
        <v>66300</v>
      </c>
      <c r="K34" s="324"/>
      <c r="M34" s="125">
        <f t="shared" si="3"/>
        <v>0</v>
      </c>
    </row>
    <row r="35" spans="1:14" ht="23.25" customHeight="1" x14ac:dyDescent="0.25">
      <c r="A35" s="189">
        <v>27</v>
      </c>
      <c r="B35" s="190" t="s">
        <v>152</v>
      </c>
      <c r="C35" s="28"/>
      <c r="D35" s="159">
        <v>1733</v>
      </c>
      <c r="E35" s="191">
        <v>200</v>
      </c>
      <c r="F35" s="194">
        <v>13</v>
      </c>
      <c r="G35" s="197">
        <v>2600</v>
      </c>
      <c r="H35" s="194">
        <v>244</v>
      </c>
      <c r="I35" s="197">
        <v>48800</v>
      </c>
      <c r="J35" s="43">
        <f t="shared" si="2"/>
        <v>51400</v>
      </c>
      <c r="K35" s="325"/>
      <c r="L35" s="87"/>
      <c r="M35" s="125">
        <f t="shared" si="3"/>
        <v>0</v>
      </c>
    </row>
    <row r="36" spans="1:14" ht="23.25" customHeight="1" x14ac:dyDescent="0.25">
      <c r="A36" s="111"/>
      <c r="B36" s="177"/>
      <c r="C36" s="178"/>
      <c r="D36" s="177"/>
      <c r="E36" s="179"/>
      <c r="F36" s="178"/>
      <c r="G36" s="178"/>
      <c r="H36" s="178"/>
      <c r="I36" s="178"/>
      <c r="J36" s="177"/>
      <c r="K36" s="87"/>
      <c r="L36" s="87"/>
      <c r="N36" s="125">
        <f>SUM(J7:J35)</f>
        <v>24164800</v>
      </c>
    </row>
    <row r="37" spans="1:14" x14ac:dyDescent="0.25">
      <c r="A37"/>
      <c r="D37"/>
      <c r="E37" s="7"/>
      <c r="F37" s="8"/>
      <c r="G37" s="9"/>
      <c r="H37" s="8"/>
      <c r="I37" s="9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27</v>
      </c>
      <c r="G40" s="6">
        <f>SUM(F40*E40)</f>
        <v>675</v>
      </c>
      <c r="H40" s="39">
        <v>100</v>
      </c>
      <c r="I40" s="28">
        <v>9</v>
      </c>
      <c r="J40" s="17">
        <f>SUM(I40*H40)</f>
        <v>900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43">
        <v>50</v>
      </c>
      <c r="F41" s="35">
        <v>185</v>
      </c>
      <c r="G41" s="6">
        <f>SUM(F41*E41)</f>
        <v>9250</v>
      </c>
      <c r="H41" s="43">
        <v>50</v>
      </c>
      <c r="I41" s="35">
        <v>17</v>
      </c>
      <c r="J41" s="6">
        <f>SUM(I41*H41)</f>
        <v>850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Q60"/>
  <sheetViews>
    <sheetView workbookViewId="0">
      <selection activeCell="L11" sqref="L1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154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199"/>
      <c r="C3" s="199"/>
      <c r="D3" s="199"/>
      <c r="E3" s="199"/>
      <c r="F3" s="199"/>
      <c r="G3" s="199"/>
      <c r="H3" s="199"/>
      <c r="I3" s="199"/>
      <c r="J3" s="199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2239</v>
      </c>
      <c r="G7" s="193">
        <v>223900</v>
      </c>
      <c r="H7" s="192">
        <v>4004</v>
      </c>
      <c r="I7" s="193">
        <v>400400</v>
      </c>
      <c r="J7" s="48">
        <f>SUM(G7+I7)</f>
        <v>624300</v>
      </c>
      <c r="K7" s="318">
        <f>SUM(J7:J38)/27</f>
        <v>1093622.2222222222</v>
      </c>
      <c r="M7" s="125">
        <f>SUM(G7+I7-J7)</f>
        <v>0</v>
      </c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5</v>
      </c>
      <c r="G8" s="193">
        <v>500</v>
      </c>
      <c r="H8" s="192">
        <v>15</v>
      </c>
      <c r="I8" s="193">
        <v>1500</v>
      </c>
      <c r="J8" s="48">
        <f t="shared" ref="J8:J34" si="0">SUM(G8+I8)</f>
        <v>2000</v>
      </c>
      <c r="K8" s="319"/>
      <c r="M8" s="125">
        <f t="shared" ref="M8:M38" si="1">SUM(G8+I8-J8)</f>
        <v>0</v>
      </c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71</v>
      </c>
      <c r="G9" s="193">
        <v>7100</v>
      </c>
      <c r="H9" s="192">
        <v>238</v>
      </c>
      <c r="I9" s="193">
        <v>23800</v>
      </c>
      <c r="J9" s="48">
        <f t="shared" si="0"/>
        <v>30900</v>
      </c>
      <c r="K9" s="319"/>
      <c r="M9" s="125">
        <f t="shared" si="1"/>
        <v>0</v>
      </c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6846</v>
      </c>
      <c r="G10" s="193">
        <v>1369200</v>
      </c>
      <c r="H10" s="194">
        <v>125381</v>
      </c>
      <c r="I10" s="193">
        <v>25077100</v>
      </c>
      <c r="J10" s="48">
        <f t="shared" si="0"/>
        <v>26446300</v>
      </c>
      <c r="K10" s="319"/>
      <c r="M10" s="125">
        <f t="shared" si="1"/>
        <v>0</v>
      </c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168</v>
      </c>
      <c r="G11" s="193">
        <v>16800</v>
      </c>
      <c r="H11" s="194">
        <v>578</v>
      </c>
      <c r="I11" s="193">
        <v>57800</v>
      </c>
      <c r="J11" s="48">
        <f t="shared" si="0"/>
        <v>74600</v>
      </c>
      <c r="K11" s="319"/>
      <c r="M11" s="125">
        <f t="shared" si="1"/>
        <v>0</v>
      </c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100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>
        <f t="shared" si="1"/>
        <v>0</v>
      </c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35" t="s">
        <v>187</v>
      </c>
      <c r="F13" s="195">
        <v>11</v>
      </c>
      <c r="G13" s="193">
        <v>1100</v>
      </c>
      <c r="H13" s="195">
        <v>49</v>
      </c>
      <c r="I13" s="193">
        <v>7900</v>
      </c>
      <c r="J13" s="48">
        <v>9000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189</v>
      </c>
      <c r="G14" s="193">
        <v>37800</v>
      </c>
      <c r="H14" s="194">
        <v>1925</v>
      </c>
      <c r="I14" s="193">
        <v>385000</v>
      </c>
      <c r="J14" s="48">
        <f t="shared" si="0"/>
        <v>422800</v>
      </c>
      <c r="K14" s="319"/>
      <c r="M14" s="125">
        <f t="shared" si="1"/>
        <v>0</v>
      </c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6</v>
      </c>
      <c r="G15" s="193">
        <v>600</v>
      </c>
      <c r="H15" s="194">
        <v>32</v>
      </c>
      <c r="I15" s="193">
        <v>3200</v>
      </c>
      <c r="J15" s="48">
        <f t="shared" si="0"/>
        <v>3800</v>
      </c>
      <c r="K15" s="319"/>
      <c r="M15" s="125">
        <f t="shared" si="1"/>
        <v>0</v>
      </c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48</v>
      </c>
      <c r="G16" s="193">
        <v>4800</v>
      </c>
      <c r="H16" s="194">
        <v>422</v>
      </c>
      <c r="I16" s="193">
        <v>42200</v>
      </c>
      <c r="J16" s="48">
        <f t="shared" si="0"/>
        <v>47000</v>
      </c>
      <c r="K16" s="319"/>
      <c r="M16" s="125">
        <f t="shared" si="1"/>
        <v>0</v>
      </c>
    </row>
    <row r="17" spans="1:14" ht="24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>
        <v>100</v>
      </c>
      <c r="F17" s="196">
        <v>358</v>
      </c>
      <c r="G17" s="193">
        <v>35800</v>
      </c>
      <c r="H17" s="196">
        <v>6588</v>
      </c>
      <c r="I17" s="193">
        <v>658800</v>
      </c>
      <c r="J17" s="48">
        <f t="shared" si="0"/>
        <v>694600</v>
      </c>
      <c r="K17" s="319"/>
      <c r="M17" s="125">
        <f t="shared" si="1"/>
        <v>0</v>
      </c>
    </row>
    <row r="18" spans="1:14" ht="24" customHeight="1" x14ac:dyDescent="0.25">
      <c r="A18" s="5"/>
      <c r="B18" s="169" t="s">
        <v>38</v>
      </c>
      <c r="C18" s="29" t="s">
        <v>132</v>
      </c>
      <c r="D18" s="45">
        <v>9656</v>
      </c>
      <c r="E18" s="135">
        <v>200</v>
      </c>
      <c r="F18" s="196">
        <v>72</v>
      </c>
      <c r="G18" s="193">
        <v>14400</v>
      </c>
      <c r="H18" s="196">
        <v>3127</v>
      </c>
      <c r="I18" s="193">
        <v>625400</v>
      </c>
      <c r="J18" s="48">
        <f t="shared" si="0"/>
        <v>639800</v>
      </c>
      <c r="K18" s="319"/>
      <c r="M18" s="125">
        <f t="shared" si="1"/>
        <v>0</v>
      </c>
    </row>
    <row r="19" spans="1:14" ht="24" customHeight="1" x14ac:dyDescent="0.25">
      <c r="A19" s="5"/>
      <c r="B19" s="169" t="s">
        <v>38</v>
      </c>
      <c r="C19" s="29" t="s">
        <v>132</v>
      </c>
      <c r="D19" s="45">
        <v>9656</v>
      </c>
      <c r="E19" s="135">
        <v>500</v>
      </c>
      <c r="F19" s="196">
        <v>15</v>
      </c>
      <c r="G19" s="193">
        <v>7500</v>
      </c>
      <c r="H19" s="196">
        <v>511</v>
      </c>
      <c r="I19" s="193">
        <v>255500</v>
      </c>
      <c r="J19" s="48">
        <f t="shared" si="0"/>
        <v>263000</v>
      </c>
      <c r="K19" s="319"/>
      <c r="M19" s="125">
        <f t="shared" si="1"/>
        <v>0</v>
      </c>
    </row>
    <row r="20" spans="1:14" ht="24" customHeight="1" x14ac:dyDescent="0.25">
      <c r="A20" s="5">
        <v>11</v>
      </c>
      <c r="B20" s="169" t="s">
        <v>39</v>
      </c>
      <c r="C20" s="70" t="s">
        <v>99</v>
      </c>
      <c r="D20" s="45">
        <v>8200</v>
      </c>
      <c r="E20" s="135">
        <v>100</v>
      </c>
      <c r="F20" s="196">
        <v>10</v>
      </c>
      <c r="G20" s="193">
        <v>1000</v>
      </c>
      <c r="H20" s="196">
        <v>154</v>
      </c>
      <c r="I20" s="193">
        <v>15400</v>
      </c>
      <c r="J20" s="48">
        <f t="shared" si="0"/>
        <v>16400</v>
      </c>
      <c r="K20" s="319"/>
      <c r="M20" s="125">
        <f t="shared" si="1"/>
        <v>0</v>
      </c>
    </row>
    <row r="21" spans="1:14" ht="30" customHeight="1" x14ac:dyDescent="0.25">
      <c r="A21" s="5">
        <v>12</v>
      </c>
      <c r="B21" s="169" t="s">
        <v>46</v>
      </c>
      <c r="C21" s="70" t="s">
        <v>86</v>
      </c>
      <c r="D21" s="45">
        <v>2844</v>
      </c>
      <c r="E21" s="135">
        <v>100</v>
      </c>
      <c r="F21" s="194">
        <v>59</v>
      </c>
      <c r="G21" s="193">
        <v>5900</v>
      </c>
      <c r="H21" s="194">
        <v>53</v>
      </c>
      <c r="I21" s="193">
        <v>5300</v>
      </c>
      <c r="J21" s="48">
        <f t="shared" si="0"/>
        <v>11200</v>
      </c>
      <c r="K21" s="319"/>
      <c r="M21" s="125">
        <f t="shared" si="1"/>
        <v>0</v>
      </c>
    </row>
    <row r="22" spans="1:14" ht="30.75" customHeight="1" x14ac:dyDescent="0.25">
      <c r="A22" s="5">
        <v>13</v>
      </c>
      <c r="B22" s="170" t="s">
        <v>47</v>
      </c>
      <c r="C22" s="70" t="s">
        <v>79</v>
      </c>
      <c r="D22" s="71">
        <v>2407</v>
      </c>
      <c r="E22" s="183">
        <v>200</v>
      </c>
      <c r="F22" s="192">
        <v>6</v>
      </c>
      <c r="G22" s="193">
        <v>1200</v>
      </c>
      <c r="H22" s="192">
        <v>101</v>
      </c>
      <c r="I22" s="193">
        <v>20200</v>
      </c>
      <c r="J22" s="48">
        <f t="shared" si="0"/>
        <v>21400</v>
      </c>
      <c r="K22" s="319"/>
      <c r="M22" s="125">
        <f t="shared" si="1"/>
        <v>0</v>
      </c>
    </row>
    <row r="23" spans="1:14" ht="30.75" customHeight="1" x14ac:dyDescent="0.25">
      <c r="A23" s="75">
        <v>14</v>
      </c>
      <c r="B23" s="169" t="s">
        <v>68</v>
      </c>
      <c r="C23" s="68" t="s">
        <v>73</v>
      </c>
      <c r="D23" s="134">
        <v>8495</v>
      </c>
      <c r="E23" s="135">
        <v>100</v>
      </c>
      <c r="F23" s="194">
        <v>6</v>
      </c>
      <c r="G23" s="193">
        <v>600</v>
      </c>
      <c r="H23" s="194">
        <v>37</v>
      </c>
      <c r="I23" s="193">
        <v>3700</v>
      </c>
      <c r="J23" s="48">
        <f t="shared" si="0"/>
        <v>4300</v>
      </c>
      <c r="K23" s="319"/>
      <c r="M23" s="125">
        <f t="shared" si="1"/>
        <v>0</v>
      </c>
      <c r="N23" s="148"/>
    </row>
    <row r="24" spans="1:14" ht="30.75" customHeight="1" x14ac:dyDescent="0.25">
      <c r="A24" s="75">
        <v>15</v>
      </c>
      <c r="B24" s="169" t="s">
        <v>108</v>
      </c>
      <c r="C24" s="133" t="s">
        <v>109</v>
      </c>
      <c r="D24" s="134">
        <v>6187</v>
      </c>
      <c r="E24" s="135">
        <v>100</v>
      </c>
      <c r="F24" s="194">
        <v>0</v>
      </c>
      <c r="G24" s="193">
        <v>0</v>
      </c>
      <c r="H24" s="194">
        <v>0</v>
      </c>
      <c r="I24" s="193">
        <v>0</v>
      </c>
      <c r="J24" s="48">
        <f t="shared" si="0"/>
        <v>0</v>
      </c>
      <c r="K24" s="319"/>
      <c r="M24" s="125">
        <f t="shared" si="1"/>
        <v>0</v>
      </c>
    </row>
    <row r="25" spans="1:14" ht="30.75" customHeight="1" x14ac:dyDescent="0.25">
      <c r="A25" s="75">
        <v>16</v>
      </c>
      <c r="B25" s="169" t="s">
        <v>88</v>
      </c>
      <c r="C25" s="70" t="s">
        <v>114</v>
      </c>
      <c r="D25" s="45">
        <v>4540</v>
      </c>
      <c r="E25" s="135">
        <v>100</v>
      </c>
      <c r="F25" s="194">
        <v>1</v>
      </c>
      <c r="G25" s="193">
        <v>100</v>
      </c>
      <c r="H25" s="194">
        <v>0</v>
      </c>
      <c r="I25" s="193">
        <v>0</v>
      </c>
      <c r="J25" s="48">
        <f t="shared" si="0"/>
        <v>100</v>
      </c>
      <c r="K25" s="319"/>
      <c r="M25" s="125">
        <f t="shared" si="1"/>
        <v>0</v>
      </c>
    </row>
    <row r="26" spans="1:14" ht="30.75" customHeight="1" x14ac:dyDescent="0.25">
      <c r="A26" s="75">
        <v>17</v>
      </c>
      <c r="B26" s="171" t="s">
        <v>115</v>
      </c>
      <c r="C26" s="145" t="s">
        <v>116</v>
      </c>
      <c r="D26" s="134">
        <v>6535</v>
      </c>
      <c r="E26" s="135">
        <v>100</v>
      </c>
      <c r="F26" s="194">
        <v>0</v>
      </c>
      <c r="G26" s="193">
        <v>0</v>
      </c>
      <c r="H26" s="194">
        <v>1</v>
      </c>
      <c r="I26" s="193">
        <v>100</v>
      </c>
      <c r="J26" s="48">
        <f t="shared" si="0"/>
        <v>100</v>
      </c>
      <c r="K26" s="319"/>
      <c r="M26" s="125">
        <f t="shared" si="1"/>
        <v>0</v>
      </c>
    </row>
    <row r="27" spans="1:14" ht="30.75" customHeight="1" x14ac:dyDescent="0.25">
      <c r="A27" s="75">
        <v>18</v>
      </c>
      <c r="B27" s="171" t="s">
        <v>119</v>
      </c>
      <c r="C27" s="145" t="s">
        <v>118</v>
      </c>
      <c r="D27" s="134">
        <v>5105</v>
      </c>
      <c r="E27" s="135">
        <v>100</v>
      </c>
      <c r="F27" s="194">
        <v>127</v>
      </c>
      <c r="G27" s="193">
        <v>12700</v>
      </c>
      <c r="H27" s="194">
        <v>57</v>
      </c>
      <c r="I27" s="193">
        <v>5700</v>
      </c>
      <c r="J27" s="48">
        <f t="shared" si="0"/>
        <v>18400</v>
      </c>
      <c r="K27" s="319"/>
      <c r="M27" s="125">
        <f t="shared" si="1"/>
        <v>0</v>
      </c>
    </row>
    <row r="28" spans="1:14" ht="30.75" customHeight="1" x14ac:dyDescent="0.25">
      <c r="A28" s="75">
        <v>19</v>
      </c>
      <c r="B28" s="171" t="s">
        <v>120</v>
      </c>
      <c r="C28" s="145" t="s">
        <v>121</v>
      </c>
      <c r="D28" s="134">
        <v>5300</v>
      </c>
      <c r="E28" s="135">
        <v>100</v>
      </c>
      <c r="F28" s="194">
        <v>0</v>
      </c>
      <c r="G28" s="193">
        <v>0</v>
      </c>
      <c r="H28" s="194">
        <v>3</v>
      </c>
      <c r="I28" s="193">
        <v>300</v>
      </c>
      <c r="J28" s="48">
        <f t="shared" si="0"/>
        <v>300</v>
      </c>
      <c r="K28" s="319"/>
      <c r="M28" s="125">
        <f t="shared" si="1"/>
        <v>0</v>
      </c>
    </row>
    <row r="29" spans="1:14" ht="30.75" customHeight="1" x14ac:dyDescent="0.25">
      <c r="A29" s="75">
        <v>20</v>
      </c>
      <c r="B29" s="172" t="s">
        <v>122</v>
      </c>
      <c r="C29" s="147" t="s">
        <v>136</v>
      </c>
      <c r="D29" s="134">
        <v>2205</v>
      </c>
      <c r="E29" s="135">
        <v>100</v>
      </c>
      <c r="F29" s="194">
        <v>0</v>
      </c>
      <c r="G29" s="193">
        <v>0</v>
      </c>
      <c r="H29" s="194">
        <v>4</v>
      </c>
      <c r="I29" s="193">
        <v>400</v>
      </c>
      <c r="J29" s="48">
        <f t="shared" si="0"/>
        <v>400</v>
      </c>
      <c r="K29" s="319"/>
      <c r="M29" s="125">
        <f t="shared" si="1"/>
        <v>0</v>
      </c>
    </row>
    <row r="30" spans="1:14" ht="30.75" customHeight="1" x14ac:dyDescent="0.25">
      <c r="A30" s="150">
        <v>21</v>
      </c>
      <c r="B30" s="173" t="s">
        <v>123</v>
      </c>
      <c r="C30" s="152" t="s">
        <v>137</v>
      </c>
      <c r="D30" s="134">
        <v>4334</v>
      </c>
      <c r="E30" s="135">
        <v>100</v>
      </c>
      <c r="F30" s="194">
        <v>7</v>
      </c>
      <c r="G30" s="193">
        <v>700</v>
      </c>
      <c r="H30" s="194">
        <v>9</v>
      </c>
      <c r="I30" s="193">
        <v>900</v>
      </c>
      <c r="J30" s="48">
        <f t="shared" si="0"/>
        <v>1600</v>
      </c>
      <c r="K30" s="319"/>
      <c r="M30" s="125">
        <f t="shared" si="1"/>
        <v>0</v>
      </c>
    </row>
    <row r="31" spans="1:14" ht="30.75" customHeight="1" x14ac:dyDescent="0.25">
      <c r="A31" s="150">
        <v>22</v>
      </c>
      <c r="B31" s="173" t="s">
        <v>129</v>
      </c>
      <c r="C31" s="152" t="s">
        <v>138</v>
      </c>
      <c r="D31" s="134">
        <v>3332</v>
      </c>
      <c r="E31" s="135">
        <v>200</v>
      </c>
      <c r="F31" s="194">
        <v>1</v>
      </c>
      <c r="G31" s="193">
        <v>200</v>
      </c>
      <c r="H31" s="194">
        <v>41</v>
      </c>
      <c r="I31" s="193">
        <v>8200</v>
      </c>
      <c r="J31" s="48">
        <f t="shared" si="0"/>
        <v>8400</v>
      </c>
      <c r="K31" s="319"/>
      <c r="M31" s="125">
        <f t="shared" si="1"/>
        <v>0</v>
      </c>
      <c r="N31">
        <f>SUM(N39/27)</f>
        <v>1093622.2222222222</v>
      </c>
    </row>
    <row r="32" spans="1:14" ht="30.75" customHeight="1" x14ac:dyDescent="0.25">
      <c r="A32" s="150">
        <v>23</v>
      </c>
      <c r="B32" s="173" t="s">
        <v>135</v>
      </c>
      <c r="C32" s="152" t="s">
        <v>134</v>
      </c>
      <c r="D32" s="134">
        <v>8010</v>
      </c>
      <c r="E32" s="135">
        <v>100</v>
      </c>
      <c r="F32" s="194">
        <v>11</v>
      </c>
      <c r="G32" s="193">
        <v>1100</v>
      </c>
      <c r="H32" s="194">
        <v>89</v>
      </c>
      <c r="I32" s="193">
        <v>8900</v>
      </c>
      <c r="J32" s="48">
        <f t="shared" si="0"/>
        <v>10000</v>
      </c>
      <c r="K32" s="319"/>
      <c r="M32" s="125">
        <f t="shared" si="1"/>
        <v>0</v>
      </c>
    </row>
    <row r="33" spans="1:14" ht="30.75" customHeight="1" x14ac:dyDescent="0.25">
      <c r="A33" s="150">
        <v>24</v>
      </c>
      <c r="B33" s="173" t="s">
        <v>139</v>
      </c>
      <c r="C33" s="145" t="s">
        <v>143</v>
      </c>
      <c r="D33" s="134">
        <v>6323</v>
      </c>
      <c r="E33" s="135">
        <v>100</v>
      </c>
      <c r="F33" s="194">
        <v>0</v>
      </c>
      <c r="G33" s="193">
        <v>0</v>
      </c>
      <c r="H33" s="194">
        <v>67</v>
      </c>
      <c r="I33" s="193">
        <v>6700</v>
      </c>
      <c r="J33" s="48">
        <f t="shared" si="0"/>
        <v>6700</v>
      </c>
      <c r="K33" s="319"/>
      <c r="M33" s="125">
        <f t="shared" si="1"/>
        <v>0</v>
      </c>
    </row>
    <row r="34" spans="1:14" ht="30.75" customHeight="1" x14ac:dyDescent="0.25">
      <c r="A34" s="184">
        <v>25</v>
      </c>
      <c r="B34" s="185" t="s">
        <v>142</v>
      </c>
      <c r="C34" s="186" t="s">
        <v>144</v>
      </c>
      <c r="D34" s="187">
        <v>7001</v>
      </c>
      <c r="E34" s="183">
        <v>200</v>
      </c>
      <c r="F34" s="192">
        <v>0</v>
      </c>
      <c r="G34" s="193">
        <v>0</v>
      </c>
      <c r="H34" s="192">
        <v>5</v>
      </c>
      <c r="I34" s="193">
        <v>1000</v>
      </c>
      <c r="J34" s="188">
        <f t="shared" si="0"/>
        <v>1000</v>
      </c>
      <c r="K34" s="319"/>
      <c r="M34" s="125">
        <f t="shared" si="1"/>
        <v>0</v>
      </c>
    </row>
    <row r="35" spans="1:14" ht="30.75" customHeight="1" x14ac:dyDescent="0.25">
      <c r="A35" s="184">
        <v>26</v>
      </c>
      <c r="B35" s="185" t="s">
        <v>151</v>
      </c>
      <c r="C35" s="186" t="s">
        <v>153</v>
      </c>
      <c r="D35" s="187">
        <v>8400</v>
      </c>
      <c r="E35" s="183">
        <v>100</v>
      </c>
      <c r="F35" s="192">
        <v>2</v>
      </c>
      <c r="G35" s="193">
        <v>200</v>
      </c>
      <c r="H35" s="192">
        <v>92</v>
      </c>
      <c r="I35" s="193">
        <v>9200</v>
      </c>
      <c r="J35" s="188">
        <v>9400</v>
      </c>
      <c r="K35" s="319"/>
      <c r="M35" s="125"/>
    </row>
    <row r="36" spans="1:14" ht="30.75" customHeight="1" x14ac:dyDescent="0.25">
      <c r="A36" s="184">
        <v>27</v>
      </c>
      <c r="B36" s="185" t="s">
        <v>152</v>
      </c>
      <c r="C36" s="186" t="s">
        <v>175</v>
      </c>
      <c r="D36" s="187">
        <v>1733</v>
      </c>
      <c r="E36" s="183">
        <v>200</v>
      </c>
      <c r="F36" s="192">
        <v>12</v>
      </c>
      <c r="G36" s="193">
        <v>2400</v>
      </c>
      <c r="H36" s="192">
        <v>146</v>
      </c>
      <c r="I36" s="193">
        <v>29200</v>
      </c>
      <c r="J36" s="188">
        <v>31600</v>
      </c>
      <c r="K36" s="319"/>
      <c r="M36" s="125"/>
    </row>
    <row r="37" spans="1:14" ht="32.25" customHeight="1" x14ac:dyDescent="0.25">
      <c r="A37" s="189">
        <v>28</v>
      </c>
      <c r="B37" s="28" t="s">
        <v>173</v>
      </c>
      <c r="C37" s="29" t="s">
        <v>174</v>
      </c>
      <c r="D37" s="134">
        <v>4030</v>
      </c>
      <c r="E37" s="135">
        <v>100</v>
      </c>
      <c r="F37" s="194">
        <v>69</v>
      </c>
      <c r="G37" s="197">
        <v>6900</v>
      </c>
      <c r="H37" s="194">
        <v>757</v>
      </c>
      <c r="I37" s="197">
        <v>75700</v>
      </c>
      <c r="J37" s="188">
        <v>82600</v>
      </c>
      <c r="K37" s="324"/>
      <c r="M37" s="125">
        <f t="shared" si="1"/>
        <v>0</v>
      </c>
    </row>
    <row r="38" spans="1:14" ht="23.25" customHeight="1" x14ac:dyDescent="0.25">
      <c r="A38" s="189">
        <v>29</v>
      </c>
      <c r="B38" s="212" t="s">
        <v>156</v>
      </c>
      <c r="C38" s="28" t="s">
        <v>176</v>
      </c>
      <c r="D38" s="159">
        <v>7300</v>
      </c>
      <c r="E38" s="200">
        <v>200</v>
      </c>
      <c r="F38" s="194">
        <v>19</v>
      </c>
      <c r="G38" s="197">
        <v>3800</v>
      </c>
      <c r="H38" s="194">
        <v>210</v>
      </c>
      <c r="I38" s="197">
        <v>42000</v>
      </c>
      <c r="J38" s="43">
        <v>45800</v>
      </c>
      <c r="K38" s="325"/>
      <c r="L38" s="87"/>
      <c r="M38" s="125">
        <f t="shared" si="1"/>
        <v>0</v>
      </c>
    </row>
    <row r="39" spans="1:14" ht="23.25" customHeight="1" x14ac:dyDescent="0.25">
      <c r="A39" s="111"/>
      <c r="B39" s="177"/>
      <c r="C39" s="178"/>
      <c r="D39" s="177"/>
      <c r="E39" s="179"/>
      <c r="F39" s="178"/>
      <c r="G39" s="178"/>
      <c r="H39" s="178"/>
      <c r="I39" s="178"/>
      <c r="J39" s="177"/>
      <c r="K39" s="87"/>
      <c r="L39" s="87"/>
      <c r="N39" s="125">
        <f>SUM(J7:J38)</f>
        <v>29527800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B41" s="3" t="s">
        <v>12</v>
      </c>
      <c r="E41" s="321" t="s">
        <v>1</v>
      </c>
      <c r="F41" s="322"/>
      <c r="G41" s="323"/>
      <c r="H41" s="321" t="s">
        <v>2</v>
      </c>
      <c r="I41" s="322"/>
      <c r="J41" s="323"/>
    </row>
    <row r="42" spans="1:14" ht="63.75" x14ac:dyDescent="0.25">
      <c r="B42" s="10" t="s">
        <v>3</v>
      </c>
      <c r="C42" s="11" t="s">
        <v>13</v>
      </c>
      <c r="D42" s="10" t="s">
        <v>5</v>
      </c>
      <c r="E42" s="12" t="s">
        <v>14</v>
      </c>
      <c r="F42" s="11" t="s">
        <v>15</v>
      </c>
      <c r="G42" s="10" t="s">
        <v>8</v>
      </c>
      <c r="H42" s="13" t="s">
        <v>16</v>
      </c>
      <c r="I42" s="11" t="s">
        <v>15</v>
      </c>
      <c r="J42" s="14" t="s">
        <v>8</v>
      </c>
    </row>
    <row r="43" spans="1:14" ht="30" customHeight="1" x14ac:dyDescent="0.25">
      <c r="A43" s="1">
        <v>1</v>
      </c>
      <c r="B43" s="15" t="s">
        <v>17</v>
      </c>
      <c r="C43" s="38" t="s">
        <v>18</v>
      </c>
      <c r="D43" s="16">
        <v>727</v>
      </c>
      <c r="E43" s="39">
        <v>25</v>
      </c>
      <c r="F43" s="36">
        <v>18</v>
      </c>
      <c r="G43" s="6">
        <f>SUM(F43*E43)</f>
        <v>450</v>
      </c>
      <c r="H43" s="39">
        <v>100</v>
      </c>
      <c r="I43" s="28">
        <v>14</v>
      </c>
      <c r="J43" s="17">
        <f>SUM(I43*H43)</f>
        <v>1400</v>
      </c>
    </row>
    <row r="44" spans="1:14" ht="26.25" customHeight="1" x14ac:dyDescent="0.25">
      <c r="A44" s="1">
        <v>2</v>
      </c>
      <c r="B44" s="116" t="s">
        <v>19</v>
      </c>
      <c r="C44" s="117" t="s">
        <v>20</v>
      </c>
      <c r="D44" s="22">
        <v>744</v>
      </c>
      <c r="E44" s="43">
        <v>50</v>
      </c>
      <c r="F44" s="35">
        <v>149</v>
      </c>
      <c r="G44" s="6">
        <f>SUM(F44*E44)</f>
        <v>7450</v>
      </c>
      <c r="H44" s="43">
        <v>50</v>
      </c>
      <c r="I44" s="35">
        <v>24</v>
      </c>
      <c r="J44" s="6">
        <f>SUM(I44*H44)</f>
        <v>1200</v>
      </c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41:G41"/>
    <mergeCell ref="H41:J41"/>
    <mergeCell ref="B2:K2"/>
    <mergeCell ref="F5:G5"/>
    <mergeCell ref="H5:I5"/>
    <mergeCell ref="J5:J6"/>
    <mergeCell ref="K5:K6"/>
    <mergeCell ref="K7:K38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Q60"/>
  <sheetViews>
    <sheetView topLeftCell="A7" workbookViewId="0">
      <selection activeCell="L13" sqref="L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155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05"/>
      <c r="C3" s="205"/>
      <c r="D3" s="205"/>
      <c r="E3" s="205"/>
      <c r="F3" s="205"/>
      <c r="G3" s="205"/>
      <c r="H3" s="205"/>
      <c r="I3" s="205"/>
      <c r="J3" s="205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1841</v>
      </c>
      <c r="G7" s="193">
        <v>184100</v>
      </c>
      <c r="H7" s="192">
        <v>2444</v>
      </c>
      <c r="I7" s="193">
        <v>244400</v>
      </c>
      <c r="J7" s="48">
        <f>SUM(G7+I7)</f>
        <v>428500</v>
      </c>
      <c r="K7" s="318">
        <f>SUM(J7:J38)/29</f>
        <v>1056586.2068965517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6</v>
      </c>
      <c r="G8" s="193">
        <v>600</v>
      </c>
      <c r="H8" s="192">
        <v>8</v>
      </c>
      <c r="I8" s="193">
        <v>800</v>
      </c>
      <c r="J8" s="48">
        <f t="shared" ref="J8:J37" si="0">SUM(G8+I8)</f>
        <v>1400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82</v>
      </c>
      <c r="G9" s="193">
        <v>8200</v>
      </c>
      <c r="H9" s="192">
        <v>315</v>
      </c>
      <c r="I9" s="193">
        <v>31500</v>
      </c>
      <c r="J9" s="48">
        <f t="shared" si="0"/>
        <v>39700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9035</v>
      </c>
      <c r="G10" s="193">
        <v>1808200</v>
      </c>
      <c r="H10" s="194">
        <v>131022</v>
      </c>
      <c r="I10" s="193">
        <v>26209200</v>
      </c>
      <c r="J10" s="48">
        <f t="shared" si="0"/>
        <v>28017400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246</v>
      </c>
      <c r="G11" s="193">
        <v>24600</v>
      </c>
      <c r="H11" s="194">
        <v>976</v>
      </c>
      <c r="I11" s="193">
        <v>97600</v>
      </c>
      <c r="J11" s="48">
        <f t="shared" si="0"/>
        <v>122200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100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35" t="s">
        <v>187</v>
      </c>
      <c r="F13" s="195">
        <v>15</v>
      </c>
      <c r="G13" s="193">
        <v>1500</v>
      </c>
      <c r="H13" s="195">
        <v>84</v>
      </c>
      <c r="I13" s="193">
        <v>11800</v>
      </c>
      <c r="J13" s="48">
        <v>13300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168</v>
      </c>
      <c r="G14" s="193">
        <v>33600</v>
      </c>
      <c r="H14" s="194">
        <v>1430</v>
      </c>
      <c r="I14" s="193">
        <v>286000</v>
      </c>
      <c r="J14" s="48">
        <f t="shared" si="0"/>
        <v>319600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3</v>
      </c>
      <c r="G15" s="193">
        <v>300</v>
      </c>
      <c r="H15" s="194">
        <v>3</v>
      </c>
      <c r="I15" s="193">
        <v>300</v>
      </c>
      <c r="J15" s="48">
        <f t="shared" si="0"/>
        <v>600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49</v>
      </c>
      <c r="G16" s="193">
        <v>4900</v>
      </c>
      <c r="H16" s="194">
        <v>177</v>
      </c>
      <c r="I16" s="193">
        <v>17700</v>
      </c>
      <c r="J16" s="48">
        <f t="shared" si="0"/>
        <v>22600</v>
      </c>
      <c r="K16" s="319"/>
      <c r="M16" s="125"/>
    </row>
    <row r="17" spans="1:14" ht="24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>
        <v>100</v>
      </c>
      <c r="F17" s="196">
        <v>305</v>
      </c>
      <c r="G17" s="193">
        <v>30500</v>
      </c>
      <c r="H17" s="196">
        <v>6309</v>
      </c>
      <c r="I17" s="193">
        <v>630900</v>
      </c>
      <c r="J17" s="48">
        <f t="shared" si="0"/>
        <v>661400</v>
      </c>
      <c r="K17" s="319"/>
      <c r="M17" s="125"/>
    </row>
    <row r="18" spans="1:14" ht="24" customHeight="1" x14ac:dyDescent="0.25">
      <c r="A18" s="5"/>
      <c r="B18" s="169" t="s">
        <v>38</v>
      </c>
      <c r="C18" s="29" t="s">
        <v>132</v>
      </c>
      <c r="D18" s="45">
        <v>9656</v>
      </c>
      <c r="E18" s="135">
        <v>200</v>
      </c>
      <c r="F18" s="196">
        <v>56</v>
      </c>
      <c r="G18" s="193">
        <v>11200</v>
      </c>
      <c r="H18" s="196">
        <v>2929</v>
      </c>
      <c r="I18" s="193">
        <v>585800</v>
      </c>
      <c r="J18" s="48">
        <f t="shared" si="0"/>
        <v>597000</v>
      </c>
      <c r="K18" s="319"/>
      <c r="M18" s="125"/>
    </row>
    <row r="19" spans="1:14" ht="24" customHeight="1" x14ac:dyDescent="0.25">
      <c r="A19" s="5"/>
      <c r="B19" s="169" t="s">
        <v>38</v>
      </c>
      <c r="C19" s="29" t="s">
        <v>132</v>
      </c>
      <c r="D19" s="45">
        <v>9656</v>
      </c>
      <c r="E19" s="135">
        <v>500</v>
      </c>
      <c r="F19" s="196">
        <v>9</v>
      </c>
      <c r="G19" s="193">
        <v>4500</v>
      </c>
      <c r="H19" s="196">
        <v>438</v>
      </c>
      <c r="I19" s="193">
        <v>219000</v>
      </c>
      <c r="J19" s="48">
        <f t="shared" si="0"/>
        <v>223500</v>
      </c>
      <c r="K19" s="319"/>
      <c r="M19" s="125"/>
    </row>
    <row r="20" spans="1:14" ht="24" customHeight="1" x14ac:dyDescent="0.25">
      <c r="A20" s="5">
        <v>11</v>
      </c>
      <c r="B20" s="169" t="s">
        <v>39</v>
      </c>
      <c r="C20" s="70" t="s">
        <v>99</v>
      </c>
      <c r="D20" s="45">
        <v>8200</v>
      </c>
      <c r="E20" s="135">
        <v>100</v>
      </c>
      <c r="F20" s="196">
        <v>6</v>
      </c>
      <c r="G20" s="193">
        <v>600</v>
      </c>
      <c r="H20" s="196">
        <v>72</v>
      </c>
      <c r="I20" s="193">
        <v>7200</v>
      </c>
      <c r="J20" s="48">
        <f t="shared" si="0"/>
        <v>7800</v>
      </c>
      <c r="K20" s="319"/>
      <c r="M20" s="125"/>
    </row>
    <row r="21" spans="1:14" ht="30" customHeight="1" x14ac:dyDescent="0.25">
      <c r="A21" s="5">
        <v>12</v>
      </c>
      <c r="B21" s="169" t="s">
        <v>46</v>
      </c>
      <c r="C21" s="70" t="s">
        <v>86</v>
      </c>
      <c r="D21" s="45">
        <v>2844</v>
      </c>
      <c r="E21" s="135">
        <v>100</v>
      </c>
      <c r="F21" s="194">
        <v>53</v>
      </c>
      <c r="G21" s="193">
        <v>5300</v>
      </c>
      <c r="H21" s="194">
        <v>51</v>
      </c>
      <c r="I21" s="193">
        <v>5100</v>
      </c>
      <c r="J21" s="48">
        <f t="shared" si="0"/>
        <v>10400</v>
      </c>
      <c r="K21" s="319"/>
      <c r="M21" s="125"/>
    </row>
    <row r="22" spans="1:14" ht="30.75" customHeight="1" x14ac:dyDescent="0.25">
      <c r="A22" s="5">
        <v>13</v>
      </c>
      <c r="B22" s="170" t="s">
        <v>47</v>
      </c>
      <c r="C22" s="70" t="s">
        <v>79</v>
      </c>
      <c r="D22" s="71">
        <v>2407</v>
      </c>
      <c r="E22" s="183">
        <v>200</v>
      </c>
      <c r="F22" s="192">
        <v>6</v>
      </c>
      <c r="G22" s="193">
        <v>1200</v>
      </c>
      <c r="H22" s="192">
        <v>80</v>
      </c>
      <c r="I22" s="193">
        <v>16000</v>
      </c>
      <c r="J22" s="48">
        <f t="shared" si="0"/>
        <v>17200</v>
      </c>
      <c r="K22" s="319"/>
      <c r="M22" s="125"/>
    </row>
    <row r="23" spans="1:14" ht="30.75" customHeight="1" x14ac:dyDescent="0.25">
      <c r="A23" s="75">
        <v>14</v>
      </c>
      <c r="B23" s="169" t="s">
        <v>68</v>
      </c>
      <c r="C23" s="68" t="s">
        <v>73</v>
      </c>
      <c r="D23" s="134">
        <v>8495</v>
      </c>
      <c r="E23" s="135">
        <v>100</v>
      </c>
      <c r="F23" s="194">
        <v>5</v>
      </c>
      <c r="G23" s="193">
        <v>500</v>
      </c>
      <c r="H23" s="194">
        <v>101</v>
      </c>
      <c r="I23" s="193">
        <v>10100</v>
      </c>
      <c r="J23" s="48">
        <f t="shared" si="0"/>
        <v>10600</v>
      </c>
      <c r="K23" s="319"/>
      <c r="M23" s="125"/>
      <c r="N23" s="148"/>
    </row>
    <row r="24" spans="1:14" ht="30.75" customHeight="1" x14ac:dyDescent="0.25">
      <c r="A24" s="75">
        <v>15</v>
      </c>
      <c r="B24" s="169" t="s">
        <v>108</v>
      </c>
      <c r="C24" s="133" t="s">
        <v>109</v>
      </c>
      <c r="D24" s="134">
        <v>6187</v>
      </c>
      <c r="E24" s="135">
        <v>100</v>
      </c>
      <c r="F24" s="194">
        <v>0</v>
      </c>
      <c r="G24" s="193">
        <v>0</v>
      </c>
      <c r="H24" s="194">
        <v>0</v>
      </c>
      <c r="I24" s="193">
        <v>0</v>
      </c>
      <c r="J24" s="48">
        <f t="shared" si="0"/>
        <v>0</v>
      </c>
      <c r="K24" s="319"/>
      <c r="M24" s="125"/>
    </row>
    <row r="25" spans="1:14" ht="30.75" customHeight="1" x14ac:dyDescent="0.25">
      <c r="A25" s="75">
        <v>16</v>
      </c>
      <c r="B25" s="169" t="s">
        <v>88</v>
      </c>
      <c r="C25" s="70" t="s">
        <v>114</v>
      </c>
      <c r="D25" s="45">
        <v>4540</v>
      </c>
      <c r="E25" s="135">
        <v>100</v>
      </c>
      <c r="F25" s="194">
        <v>1</v>
      </c>
      <c r="G25" s="193">
        <v>100</v>
      </c>
      <c r="H25" s="194">
        <v>0</v>
      </c>
      <c r="I25" s="193">
        <v>0</v>
      </c>
      <c r="J25" s="48">
        <f t="shared" si="0"/>
        <v>100</v>
      </c>
      <c r="K25" s="319"/>
      <c r="M25" s="125"/>
    </row>
    <row r="26" spans="1:14" ht="30.75" customHeight="1" x14ac:dyDescent="0.25">
      <c r="A26" s="75">
        <v>17</v>
      </c>
      <c r="B26" s="171" t="s">
        <v>115</v>
      </c>
      <c r="C26" s="145" t="s">
        <v>116</v>
      </c>
      <c r="D26" s="134">
        <v>6535</v>
      </c>
      <c r="E26" s="135">
        <v>100</v>
      </c>
      <c r="F26" s="194">
        <v>0</v>
      </c>
      <c r="G26" s="193">
        <v>0</v>
      </c>
      <c r="H26" s="194">
        <v>0</v>
      </c>
      <c r="I26" s="193">
        <v>0</v>
      </c>
      <c r="J26" s="48">
        <f t="shared" si="0"/>
        <v>0</v>
      </c>
      <c r="K26" s="319"/>
      <c r="M26" s="125"/>
    </row>
    <row r="27" spans="1:14" ht="30.75" customHeight="1" x14ac:dyDescent="0.25">
      <c r="A27" s="75">
        <v>18</v>
      </c>
      <c r="B27" s="171" t="s">
        <v>119</v>
      </c>
      <c r="C27" s="145" t="s">
        <v>118</v>
      </c>
      <c r="D27" s="134">
        <v>5105</v>
      </c>
      <c r="E27" s="135">
        <v>100</v>
      </c>
      <c r="F27" s="194">
        <v>76</v>
      </c>
      <c r="G27" s="193">
        <v>7600</v>
      </c>
      <c r="H27" s="194">
        <v>53</v>
      </c>
      <c r="I27" s="193">
        <v>5300</v>
      </c>
      <c r="J27" s="48">
        <f t="shared" si="0"/>
        <v>12900</v>
      </c>
      <c r="K27" s="319"/>
      <c r="M27" s="125"/>
    </row>
    <row r="28" spans="1:14" ht="30.75" customHeight="1" x14ac:dyDescent="0.25">
      <c r="A28" s="75">
        <v>19</v>
      </c>
      <c r="B28" s="171" t="s">
        <v>120</v>
      </c>
      <c r="C28" s="145" t="s">
        <v>121</v>
      </c>
      <c r="D28" s="134">
        <v>5300</v>
      </c>
      <c r="E28" s="135">
        <v>100</v>
      </c>
      <c r="F28" s="194">
        <v>2</v>
      </c>
      <c r="G28" s="193">
        <v>200</v>
      </c>
      <c r="H28" s="194">
        <v>3</v>
      </c>
      <c r="I28" s="193">
        <v>300</v>
      </c>
      <c r="J28" s="48">
        <f t="shared" si="0"/>
        <v>500</v>
      </c>
      <c r="K28" s="319"/>
      <c r="M28" s="125"/>
    </row>
    <row r="29" spans="1:14" ht="30.75" customHeight="1" x14ac:dyDescent="0.25">
      <c r="A29" s="75">
        <v>20</v>
      </c>
      <c r="B29" s="172" t="s">
        <v>122</v>
      </c>
      <c r="C29" s="147" t="s">
        <v>136</v>
      </c>
      <c r="D29" s="134">
        <v>2205</v>
      </c>
      <c r="E29" s="135">
        <v>100</v>
      </c>
      <c r="F29" s="194">
        <v>1</v>
      </c>
      <c r="G29" s="193">
        <v>100</v>
      </c>
      <c r="H29" s="194">
        <v>2</v>
      </c>
      <c r="I29" s="193">
        <v>200</v>
      </c>
      <c r="J29" s="48">
        <f t="shared" si="0"/>
        <v>300</v>
      </c>
      <c r="K29" s="319"/>
      <c r="M29" s="125"/>
    </row>
    <row r="30" spans="1:14" ht="30.75" customHeight="1" x14ac:dyDescent="0.25">
      <c r="A30" s="150">
        <v>21</v>
      </c>
      <c r="B30" s="173" t="s">
        <v>123</v>
      </c>
      <c r="C30" s="152" t="s">
        <v>137</v>
      </c>
      <c r="D30" s="134">
        <v>4334</v>
      </c>
      <c r="E30" s="135">
        <v>100</v>
      </c>
      <c r="F30" s="194">
        <v>5</v>
      </c>
      <c r="G30" s="193">
        <v>500</v>
      </c>
      <c r="H30" s="194">
        <v>4</v>
      </c>
      <c r="I30" s="193">
        <v>400</v>
      </c>
      <c r="J30" s="48">
        <f t="shared" si="0"/>
        <v>900</v>
      </c>
      <c r="K30" s="319"/>
      <c r="M30" s="125"/>
    </row>
    <row r="31" spans="1:14" ht="30.75" customHeight="1" x14ac:dyDescent="0.25">
      <c r="A31" s="150">
        <v>22</v>
      </c>
      <c r="B31" s="173" t="s">
        <v>129</v>
      </c>
      <c r="C31" s="152" t="s">
        <v>138</v>
      </c>
      <c r="D31" s="134">
        <v>3332</v>
      </c>
      <c r="E31" s="135">
        <v>200</v>
      </c>
      <c r="F31" s="194">
        <v>8</v>
      </c>
      <c r="G31" s="193">
        <v>1600</v>
      </c>
      <c r="H31" s="194">
        <v>96</v>
      </c>
      <c r="I31" s="193">
        <v>19200</v>
      </c>
      <c r="J31" s="48">
        <f t="shared" si="0"/>
        <v>20800</v>
      </c>
      <c r="K31" s="319"/>
      <c r="M31" s="125"/>
    </row>
    <row r="32" spans="1:14" ht="30.75" customHeight="1" x14ac:dyDescent="0.25">
      <c r="A32" s="150">
        <v>23</v>
      </c>
      <c r="B32" s="173" t="s">
        <v>135</v>
      </c>
      <c r="C32" s="152" t="s">
        <v>161</v>
      </c>
      <c r="D32" s="134">
        <v>8010</v>
      </c>
      <c r="E32" s="135">
        <v>100</v>
      </c>
      <c r="F32" s="194">
        <v>6</v>
      </c>
      <c r="G32" s="193">
        <v>600</v>
      </c>
      <c r="H32" s="194">
        <v>21</v>
      </c>
      <c r="I32" s="193">
        <v>2100</v>
      </c>
      <c r="J32" s="48">
        <f t="shared" si="0"/>
        <v>2700</v>
      </c>
      <c r="K32" s="319"/>
      <c r="M32" s="125"/>
    </row>
    <row r="33" spans="1:14" ht="30.75" customHeight="1" x14ac:dyDescent="0.25">
      <c r="A33" s="150">
        <v>24</v>
      </c>
      <c r="B33" s="173" t="s">
        <v>139</v>
      </c>
      <c r="C33" s="145" t="s">
        <v>162</v>
      </c>
      <c r="D33" s="134">
        <v>6323</v>
      </c>
      <c r="E33" s="135">
        <v>100</v>
      </c>
      <c r="F33" s="194">
        <v>2</v>
      </c>
      <c r="G33" s="193">
        <v>200</v>
      </c>
      <c r="H33" s="194">
        <v>117</v>
      </c>
      <c r="I33" s="193">
        <v>11700</v>
      </c>
      <c r="J33" s="48">
        <f t="shared" si="0"/>
        <v>11900</v>
      </c>
      <c r="K33" s="319"/>
      <c r="M33" s="125"/>
    </row>
    <row r="34" spans="1:14" ht="30.75" customHeight="1" x14ac:dyDescent="0.25">
      <c r="A34" s="184">
        <v>25</v>
      </c>
      <c r="B34" s="202" t="s">
        <v>142</v>
      </c>
      <c r="C34" s="186" t="s">
        <v>144</v>
      </c>
      <c r="D34" s="187">
        <v>7001</v>
      </c>
      <c r="E34" s="183">
        <v>200</v>
      </c>
      <c r="F34" s="192">
        <v>0</v>
      </c>
      <c r="G34" s="193">
        <v>0</v>
      </c>
      <c r="H34" s="192">
        <v>4</v>
      </c>
      <c r="I34" s="193">
        <v>800</v>
      </c>
      <c r="J34" s="188">
        <f t="shared" si="0"/>
        <v>800</v>
      </c>
      <c r="K34" s="319"/>
      <c r="M34" s="125"/>
    </row>
    <row r="35" spans="1:14" ht="32.25" customHeight="1" x14ac:dyDescent="0.25">
      <c r="A35" s="189">
        <v>26</v>
      </c>
      <c r="B35" s="203" t="s">
        <v>151</v>
      </c>
      <c r="C35" s="29" t="s">
        <v>153</v>
      </c>
      <c r="D35" s="134">
        <v>8400</v>
      </c>
      <c r="E35" s="135">
        <v>100</v>
      </c>
      <c r="F35" s="194">
        <v>0</v>
      </c>
      <c r="G35" s="197">
        <v>0</v>
      </c>
      <c r="H35" s="194">
        <v>17</v>
      </c>
      <c r="I35" s="197">
        <v>1700</v>
      </c>
      <c r="J35" s="188">
        <f t="shared" si="0"/>
        <v>1700</v>
      </c>
      <c r="K35" s="324"/>
      <c r="M35" s="125"/>
    </row>
    <row r="36" spans="1:14" ht="32.25" customHeight="1" x14ac:dyDescent="0.25">
      <c r="A36" s="189">
        <v>27</v>
      </c>
      <c r="B36" s="203" t="s">
        <v>152</v>
      </c>
      <c r="C36" s="29" t="s">
        <v>160</v>
      </c>
      <c r="D36" s="134">
        <v>1733</v>
      </c>
      <c r="E36" s="135">
        <v>200</v>
      </c>
      <c r="F36" s="194">
        <v>5</v>
      </c>
      <c r="G36" s="197">
        <v>1000</v>
      </c>
      <c r="H36" s="194">
        <v>50</v>
      </c>
      <c r="I36" s="197">
        <v>10000</v>
      </c>
      <c r="J36" s="188">
        <f t="shared" si="0"/>
        <v>11000</v>
      </c>
      <c r="K36" s="324"/>
      <c r="M36" s="125"/>
    </row>
    <row r="37" spans="1:14" ht="32.25" customHeight="1" x14ac:dyDescent="0.25">
      <c r="A37" s="189">
        <v>28</v>
      </c>
      <c r="B37" s="203" t="s">
        <v>156</v>
      </c>
      <c r="C37" s="29" t="s">
        <v>157</v>
      </c>
      <c r="D37" s="134">
        <v>7300</v>
      </c>
      <c r="E37" s="135">
        <v>200</v>
      </c>
      <c r="F37" s="194">
        <v>5</v>
      </c>
      <c r="G37" s="197">
        <v>1000</v>
      </c>
      <c r="H37" s="194">
        <v>66</v>
      </c>
      <c r="I37" s="197">
        <v>13200</v>
      </c>
      <c r="J37" s="188">
        <f t="shared" si="0"/>
        <v>14200</v>
      </c>
      <c r="K37" s="324"/>
      <c r="M37" s="125"/>
    </row>
    <row r="38" spans="1:14" ht="23.25" customHeight="1" x14ac:dyDescent="0.25">
      <c r="A38" s="189">
        <v>29</v>
      </c>
      <c r="B38" s="204" t="s">
        <v>158</v>
      </c>
      <c r="C38" s="28" t="s">
        <v>159</v>
      </c>
      <c r="D38" s="201">
        <v>4030</v>
      </c>
      <c r="E38" s="200">
        <v>100</v>
      </c>
      <c r="F38" s="194">
        <v>103</v>
      </c>
      <c r="G38" s="197">
        <v>10300</v>
      </c>
      <c r="H38" s="194">
        <v>597</v>
      </c>
      <c r="I38" s="197">
        <v>59700</v>
      </c>
      <c r="J38" s="43">
        <f>SUM(G38+I38)</f>
        <v>70000</v>
      </c>
      <c r="K38" s="325"/>
      <c r="L38" s="87"/>
      <c r="M38" s="125"/>
    </row>
    <row r="39" spans="1:14" ht="23.25" customHeight="1" x14ac:dyDescent="0.25">
      <c r="A39" s="111"/>
      <c r="B39" s="177"/>
      <c r="C39" s="178"/>
      <c r="D39" s="177"/>
      <c r="E39" s="179"/>
      <c r="F39" s="178"/>
      <c r="G39" s="178"/>
      <c r="H39" s="178"/>
      <c r="I39" s="178"/>
      <c r="J39" s="177"/>
      <c r="K39" s="206"/>
      <c r="L39" s="87"/>
      <c r="N39" s="125"/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B41" s="3" t="s">
        <v>12</v>
      </c>
      <c r="E41" s="321" t="s">
        <v>1</v>
      </c>
      <c r="F41" s="322"/>
      <c r="G41" s="323"/>
      <c r="H41" s="321" t="s">
        <v>2</v>
      </c>
      <c r="I41" s="322"/>
      <c r="J41" s="323"/>
    </row>
    <row r="42" spans="1:14" ht="63.75" x14ac:dyDescent="0.25">
      <c r="B42" s="10" t="s">
        <v>3</v>
      </c>
      <c r="C42" s="11" t="s">
        <v>13</v>
      </c>
      <c r="D42" s="10" t="s">
        <v>5</v>
      </c>
      <c r="E42" s="12" t="s">
        <v>14</v>
      </c>
      <c r="F42" s="11" t="s">
        <v>15</v>
      </c>
      <c r="G42" s="10" t="s">
        <v>8</v>
      </c>
      <c r="H42" s="13" t="s">
        <v>16</v>
      </c>
      <c r="I42" s="11" t="s">
        <v>15</v>
      </c>
      <c r="J42" s="14" t="s">
        <v>8</v>
      </c>
    </row>
    <row r="43" spans="1:14" ht="30" customHeight="1" x14ac:dyDescent="0.25">
      <c r="A43" s="1">
        <v>1</v>
      </c>
      <c r="B43" s="15" t="s">
        <v>17</v>
      </c>
      <c r="C43" s="38" t="s">
        <v>18</v>
      </c>
      <c r="D43" s="16">
        <v>727</v>
      </c>
      <c r="E43" s="39">
        <v>25</v>
      </c>
      <c r="F43" s="36">
        <v>14</v>
      </c>
      <c r="G43" s="6">
        <f>SUM(F43*E43)</f>
        <v>350</v>
      </c>
      <c r="H43" s="39">
        <v>100</v>
      </c>
      <c r="I43" s="28">
        <v>10</v>
      </c>
      <c r="J43" s="17">
        <f>SUM(I43*H43)</f>
        <v>1000</v>
      </c>
    </row>
    <row r="44" spans="1:14" ht="26.25" customHeight="1" x14ac:dyDescent="0.25">
      <c r="A44" s="1">
        <v>2</v>
      </c>
      <c r="B44" s="116" t="s">
        <v>19</v>
      </c>
      <c r="C44" s="117" t="s">
        <v>20</v>
      </c>
      <c r="D44" s="22">
        <v>744</v>
      </c>
      <c r="E44" s="43">
        <v>50</v>
      </c>
      <c r="F44" s="35">
        <v>215</v>
      </c>
      <c r="G44" s="6">
        <f>SUM(F44*E44)</f>
        <v>10750</v>
      </c>
      <c r="H44" s="43">
        <v>50</v>
      </c>
      <c r="I44" s="35">
        <v>29</v>
      </c>
      <c r="J44" s="6">
        <f>SUM(I44*H44)</f>
        <v>1450</v>
      </c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41:G41"/>
    <mergeCell ref="H41:J41"/>
    <mergeCell ref="B2:K2"/>
    <mergeCell ref="F5:G5"/>
    <mergeCell ref="H5:I5"/>
    <mergeCell ref="J5:J6"/>
    <mergeCell ref="K5:K6"/>
    <mergeCell ref="K7:K38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Q59"/>
  <sheetViews>
    <sheetView topLeftCell="A10" workbookViewId="0">
      <selection activeCell="L14" sqref="L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163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07"/>
      <c r="C3" s="207"/>
      <c r="D3" s="207"/>
      <c r="E3" s="207"/>
      <c r="F3" s="207"/>
      <c r="G3" s="207"/>
      <c r="H3" s="207"/>
      <c r="I3" s="207"/>
      <c r="J3" s="207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2105</v>
      </c>
      <c r="G7" s="193">
        <v>210500</v>
      </c>
      <c r="H7" s="192">
        <v>3313</v>
      </c>
      <c r="I7" s="193">
        <v>331300</v>
      </c>
      <c r="J7" s="48">
        <f>SUM(G7+I7)</f>
        <v>541800</v>
      </c>
      <c r="K7" s="318">
        <f>SUM(J7:J37)/28</f>
        <v>1164132.142857143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3</v>
      </c>
      <c r="G8" s="193">
        <v>300</v>
      </c>
      <c r="H8" s="192">
        <v>9</v>
      </c>
      <c r="I8" s="193">
        <v>900</v>
      </c>
      <c r="J8" s="48">
        <f t="shared" ref="J8:J36" si="0">SUM(G8+I8)</f>
        <v>1200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114</v>
      </c>
      <c r="G9" s="193">
        <v>11400</v>
      </c>
      <c r="H9" s="192">
        <v>424</v>
      </c>
      <c r="I9" s="193">
        <v>42400</v>
      </c>
      <c r="J9" s="48">
        <f t="shared" si="0"/>
        <v>53800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9810</v>
      </c>
      <c r="G10" s="193">
        <v>1964100</v>
      </c>
      <c r="H10" s="194">
        <v>139543</v>
      </c>
      <c r="I10" s="193">
        <v>27916400</v>
      </c>
      <c r="J10" s="48">
        <f t="shared" si="0"/>
        <v>29880500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150</v>
      </c>
      <c r="G11" s="193">
        <v>15000</v>
      </c>
      <c r="H11" s="194">
        <v>483</v>
      </c>
      <c r="I11" s="193">
        <v>48300</v>
      </c>
      <c r="J11" s="48">
        <f t="shared" si="0"/>
        <v>63300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200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35" t="s">
        <v>187</v>
      </c>
      <c r="F13" s="195">
        <v>11</v>
      </c>
      <c r="G13" s="193">
        <v>1100</v>
      </c>
      <c r="H13" s="195">
        <v>59</v>
      </c>
      <c r="I13" s="193">
        <v>9500</v>
      </c>
      <c r="J13" s="48">
        <v>10600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155</v>
      </c>
      <c r="G14" s="193">
        <v>31000</v>
      </c>
      <c r="H14" s="194">
        <v>1526</v>
      </c>
      <c r="I14" s="193">
        <v>305200</v>
      </c>
      <c r="J14" s="48">
        <f t="shared" si="0"/>
        <v>336200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5</v>
      </c>
      <c r="G15" s="193">
        <v>500</v>
      </c>
      <c r="H15" s="194">
        <v>43</v>
      </c>
      <c r="I15" s="193">
        <v>4300</v>
      </c>
      <c r="J15" s="48">
        <f t="shared" si="0"/>
        <v>4800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20</v>
      </c>
      <c r="G16" s="193">
        <v>2000</v>
      </c>
      <c r="H16" s="194">
        <v>72</v>
      </c>
      <c r="I16" s="193">
        <v>7200</v>
      </c>
      <c r="J16" s="48">
        <f t="shared" si="0"/>
        <v>9200</v>
      </c>
      <c r="K16" s="319"/>
      <c r="M16" s="125"/>
    </row>
    <row r="17" spans="1:14" ht="24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>
        <v>100</v>
      </c>
      <c r="F17" s="196">
        <v>324</v>
      </c>
      <c r="G17" s="193">
        <v>32400</v>
      </c>
      <c r="H17" s="196">
        <v>6429</v>
      </c>
      <c r="I17" s="193">
        <v>642900</v>
      </c>
      <c r="J17" s="48">
        <f t="shared" si="0"/>
        <v>675300</v>
      </c>
      <c r="K17" s="319"/>
      <c r="M17" s="125"/>
    </row>
    <row r="18" spans="1:14" ht="24" customHeight="1" x14ac:dyDescent="0.25">
      <c r="A18" s="5"/>
      <c r="B18" s="169" t="s">
        <v>38</v>
      </c>
      <c r="C18" s="29" t="s">
        <v>132</v>
      </c>
      <c r="D18" s="45">
        <v>9656</v>
      </c>
      <c r="E18" s="135">
        <v>200</v>
      </c>
      <c r="F18" s="196">
        <v>74</v>
      </c>
      <c r="G18" s="193">
        <v>14800</v>
      </c>
      <c r="H18" s="196">
        <v>3069</v>
      </c>
      <c r="I18" s="193">
        <v>613800</v>
      </c>
      <c r="J18" s="48">
        <f t="shared" si="0"/>
        <v>628600</v>
      </c>
      <c r="K18" s="319"/>
      <c r="M18" s="125"/>
    </row>
    <row r="19" spans="1:14" ht="24" customHeight="1" x14ac:dyDescent="0.25">
      <c r="A19" s="5"/>
      <c r="B19" s="169" t="s">
        <v>38</v>
      </c>
      <c r="C19" s="29" t="s">
        <v>132</v>
      </c>
      <c r="D19" s="45">
        <v>9656</v>
      </c>
      <c r="E19" s="135">
        <v>500</v>
      </c>
      <c r="F19" s="196">
        <v>7</v>
      </c>
      <c r="G19" s="193">
        <v>3500</v>
      </c>
      <c r="H19" s="196">
        <v>488</v>
      </c>
      <c r="I19" s="193">
        <v>244000</v>
      </c>
      <c r="J19" s="48">
        <f t="shared" si="0"/>
        <v>247500</v>
      </c>
      <c r="K19" s="319"/>
      <c r="M19" s="125"/>
    </row>
    <row r="20" spans="1:14" ht="24" customHeight="1" x14ac:dyDescent="0.25">
      <c r="A20" s="5">
        <v>11</v>
      </c>
      <c r="B20" s="169" t="s">
        <v>39</v>
      </c>
      <c r="C20" s="70" t="s">
        <v>99</v>
      </c>
      <c r="D20" s="45">
        <v>8200</v>
      </c>
      <c r="E20" s="135">
        <v>100</v>
      </c>
      <c r="F20" s="196">
        <v>4</v>
      </c>
      <c r="G20" s="193">
        <v>400</v>
      </c>
      <c r="H20" s="196">
        <v>38</v>
      </c>
      <c r="I20" s="193">
        <v>3800</v>
      </c>
      <c r="J20" s="48">
        <f t="shared" si="0"/>
        <v>4200</v>
      </c>
      <c r="K20" s="319"/>
      <c r="M20" s="125"/>
    </row>
    <row r="21" spans="1:14" ht="30" customHeight="1" x14ac:dyDescent="0.25">
      <c r="A21" s="5">
        <v>12</v>
      </c>
      <c r="B21" s="169" t="s">
        <v>46</v>
      </c>
      <c r="C21" s="70" t="s">
        <v>86</v>
      </c>
      <c r="D21" s="45">
        <v>2844</v>
      </c>
      <c r="E21" s="135">
        <v>100</v>
      </c>
      <c r="F21" s="194">
        <v>58</v>
      </c>
      <c r="G21" s="193">
        <v>5800</v>
      </c>
      <c r="H21" s="194">
        <v>32</v>
      </c>
      <c r="I21" s="193">
        <v>3200</v>
      </c>
      <c r="J21" s="48">
        <f t="shared" si="0"/>
        <v>9000</v>
      </c>
      <c r="K21" s="319"/>
      <c r="M21" s="125"/>
    </row>
    <row r="22" spans="1:14" ht="30.75" customHeight="1" x14ac:dyDescent="0.25">
      <c r="A22" s="5">
        <v>13</v>
      </c>
      <c r="B22" s="170" t="s">
        <v>47</v>
      </c>
      <c r="C22" s="70" t="s">
        <v>79</v>
      </c>
      <c r="D22" s="71">
        <v>2407</v>
      </c>
      <c r="E22" s="183">
        <v>200</v>
      </c>
      <c r="F22" s="192">
        <v>7</v>
      </c>
      <c r="G22" s="193">
        <v>1400</v>
      </c>
      <c r="H22" s="192">
        <v>46</v>
      </c>
      <c r="I22" s="193">
        <v>9200</v>
      </c>
      <c r="J22" s="48">
        <f t="shared" si="0"/>
        <v>10600</v>
      </c>
      <c r="K22" s="319"/>
      <c r="M22" s="125"/>
    </row>
    <row r="23" spans="1:14" ht="30.75" customHeight="1" x14ac:dyDescent="0.25">
      <c r="A23" s="75">
        <v>14</v>
      </c>
      <c r="B23" s="169" t="s">
        <v>68</v>
      </c>
      <c r="C23" s="68" t="s">
        <v>73</v>
      </c>
      <c r="D23" s="134">
        <v>8495</v>
      </c>
      <c r="E23" s="135">
        <v>100</v>
      </c>
      <c r="F23" s="194">
        <v>5</v>
      </c>
      <c r="G23" s="193">
        <v>500</v>
      </c>
      <c r="H23" s="194">
        <v>49</v>
      </c>
      <c r="I23" s="193">
        <v>4900</v>
      </c>
      <c r="J23" s="48">
        <f t="shared" si="0"/>
        <v>5400</v>
      </c>
      <c r="K23" s="319"/>
      <c r="M23" s="125"/>
      <c r="N23" s="148"/>
    </row>
    <row r="24" spans="1:14" ht="30.75" customHeight="1" x14ac:dyDescent="0.25">
      <c r="A24" s="75">
        <v>15</v>
      </c>
      <c r="B24" s="169" t="s">
        <v>88</v>
      </c>
      <c r="C24" s="70" t="s">
        <v>114</v>
      </c>
      <c r="D24" s="45">
        <v>4540</v>
      </c>
      <c r="E24" s="135">
        <v>100</v>
      </c>
      <c r="F24" s="194">
        <v>1</v>
      </c>
      <c r="G24" s="193">
        <v>100</v>
      </c>
      <c r="H24" s="194">
        <v>1</v>
      </c>
      <c r="I24" s="193">
        <v>100</v>
      </c>
      <c r="J24" s="48">
        <f t="shared" si="0"/>
        <v>200</v>
      </c>
      <c r="K24" s="319"/>
      <c r="M24" s="125"/>
    </row>
    <row r="25" spans="1:14" ht="30.75" customHeight="1" x14ac:dyDescent="0.25">
      <c r="A25" s="75">
        <v>16</v>
      </c>
      <c r="B25" s="171" t="s">
        <v>115</v>
      </c>
      <c r="C25" s="145" t="s">
        <v>116</v>
      </c>
      <c r="D25" s="134">
        <v>6535</v>
      </c>
      <c r="E25" s="135">
        <v>100</v>
      </c>
      <c r="F25" s="194">
        <v>0</v>
      </c>
      <c r="G25" s="193">
        <v>0</v>
      </c>
      <c r="H25" s="194">
        <v>0</v>
      </c>
      <c r="I25" s="193">
        <v>0</v>
      </c>
      <c r="J25" s="48">
        <f t="shared" si="0"/>
        <v>0</v>
      </c>
      <c r="K25" s="319"/>
      <c r="M25" s="125"/>
    </row>
    <row r="26" spans="1:14" ht="30.75" customHeight="1" x14ac:dyDescent="0.25">
      <c r="A26" s="75">
        <v>17</v>
      </c>
      <c r="B26" s="171" t="s">
        <v>119</v>
      </c>
      <c r="C26" s="145" t="s">
        <v>118</v>
      </c>
      <c r="D26" s="134">
        <v>5105</v>
      </c>
      <c r="E26" s="135">
        <v>100</v>
      </c>
      <c r="F26" s="194">
        <v>37</v>
      </c>
      <c r="G26" s="193">
        <v>3700</v>
      </c>
      <c r="H26" s="194">
        <v>55</v>
      </c>
      <c r="I26" s="193">
        <v>5500</v>
      </c>
      <c r="J26" s="48">
        <f t="shared" si="0"/>
        <v>9200</v>
      </c>
      <c r="K26" s="319"/>
      <c r="M26" s="125"/>
    </row>
    <row r="27" spans="1:14" ht="30.75" customHeight="1" x14ac:dyDescent="0.25">
      <c r="A27" s="75">
        <v>18</v>
      </c>
      <c r="B27" s="171" t="s">
        <v>120</v>
      </c>
      <c r="C27" s="145" t="s">
        <v>121</v>
      </c>
      <c r="D27" s="134">
        <v>5300</v>
      </c>
      <c r="E27" s="135">
        <v>100</v>
      </c>
      <c r="F27" s="194">
        <v>1</v>
      </c>
      <c r="G27" s="193">
        <v>100</v>
      </c>
      <c r="H27" s="194">
        <v>11</v>
      </c>
      <c r="I27" s="193">
        <v>1100</v>
      </c>
      <c r="J27" s="48">
        <f t="shared" si="0"/>
        <v>1200</v>
      </c>
      <c r="K27" s="319"/>
      <c r="M27" s="125"/>
    </row>
    <row r="28" spans="1:14" ht="30.75" customHeight="1" x14ac:dyDescent="0.25">
      <c r="A28" s="75">
        <v>19</v>
      </c>
      <c r="B28" s="172" t="s">
        <v>122</v>
      </c>
      <c r="C28" s="147" t="s">
        <v>136</v>
      </c>
      <c r="D28" s="134">
        <v>2205</v>
      </c>
      <c r="E28" s="135">
        <v>100</v>
      </c>
      <c r="F28" s="194">
        <v>1</v>
      </c>
      <c r="G28" s="193">
        <v>100</v>
      </c>
      <c r="H28" s="194">
        <v>11</v>
      </c>
      <c r="I28" s="193">
        <v>1100</v>
      </c>
      <c r="J28" s="48">
        <f t="shared" si="0"/>
        <v>1200</v>
      </c>
      <c r="K28" s="319"/>
      <c r="M28" s="125"/>
    </row>
    <row r="29" spans="1:14" ht="30.75" customHeight="1" x14ac:dyDescent="0.25">
      <c r="A29" s="150">
        <v>20</v>
      </c>
      <c r="B29" s="173" t="s">
        <v>123</v>
      </c>
      <c r="C29" s="152" t="s">
        <v>137</v>
      </c>
      <c r="D29" s="134">
        <v>4334</v>
      </c>
      <c r="E29" s="135">
        <v>100</v>
      </c>
      <c r="F29" s="194">
        <v>14</v>
      </c>
      <c r="G29" s="193">
        <v>1400</v>
      </c>
      <c r="H29" s="194">
        <v>9</v>
      </c>
      <c r="I29" s="193">
        <v>900</v>
      </c>
      <c r="J29" s="48">
        <f t="shared" si="0"/>
        <v>2300</v>
      </c>
      <c r="K29" s="319"/>
      <c r="M29" s="125"/>
    </row>
    <row r="30" spans="1:14" ht="30.75" customHeight="1" x14ac:dyDescent="0.25">
      <c r="A30" s="150">
        <v>21</v>
      </c>
      <c r="B30" s="173" t="s">
        <v>129</v>
      </c>
      <c r="C30" s="152" t="s">
        <v>138</v>
      </c>
      <c r="D30" s="134">
        <v>3332</v>
      </c>
      <c r="E30" s="135">
        <v>200</v>
      </c>
      <c r="F30" s="194">
        <v>3</v>
      </c>
      <c r="G30" s="193">
        <v>600</v>
      </c>
      <c r="H30" s="194">
        <v>45</v>
      </c>
      <c r="I30" s="193">
        <v>9000</v>
      </c>
      <c r="J30" s="48">
        <f t="shared" si="0"/>
        <v>9600</v>
      </c>
      <c r="K30" s="319"/>
      <c r="M30" s="125"/>
    </row>
    <row r="31" spans="1:14" ht="30.75" customHeight="1" x14ac:dyDescent="0.25">
      <c r="A31" s="150">
        <v>22</v>
      </c>
      <c r="B31" s="173" t="s">
        <v>135</v>
      </c>
      <c r="C31" s="152" t="s">
        <v>161</v>
      </c>
      <c r="D31" s="134">
        <v>8010</v>
      </c>
      <c r="E31" s="135">
        <v>100</v>
      </c>
      <c r="F31" s="194">
        <v>2</v>
      </c>
      <c r="G31" s="193">
        <v>200</v>
      </c>
      <c r="H31" s="194">
        <v>21</v>
      </c>
      <c r="I31" s="193">
        <v>2100</v>
      </c>
      <c r="J31" s="48">
        <f t="shared" si="0"/>
        <v>2300</v>
      </c>
      <c r="K31" s="319"/>
      <c r="M31" s="125"/>
    </row>
    <row r="32" spans="1:14" ht="30.75" customHeight="1" x14ac:dyDescent="0.25">
      <c r="A32" s="150">
        <v>23</v>
      </c>
      <c r="B32" s="173" t="s">
        <v>139</v>
      </c>
      <c r="C32" s="145" t="s">
        <v>162</v>
      </c>
      <c r="D32" s="134">
        <v>6323</v>
      </c>
      <c r="E32" s="135">
        <v>100</v>
      </c>
      <c r="F32" s="194">
        <v>3</v>
      </c>
      <c r="G32" s="193">
        <v>300</v>
      </c>
      <c r="H32" s="194">
        <v>93</v>
      </c>
      <c r="I32" s="193">
        <v>9300</v>
      </c>
      <c r="J32" s="48">
        <f t="shared" si="0"/>
        <v>9600</v>
      </c>
      <c r="K32" s="319"/>
      <c r="M32" s="125"/>
    </row>
    <row r="33" spans="1:14" ht="30.75" customHeight="1" x14ac:dyDescent="0.25">
      <c r="A33" s="184">
        <v>24</v>
      </c>
      <c r="B33" s="202" t="s">
        <v>142</v>
      </c>
      <c r="C33" s="186" t="s">
        <v>144</v>
      </c>
      <c r="D33" s="187">
        <v>7001</v>
      </c>
      <c r="E33" s="183">
        <v>200</v>
      </c>
      <c r="F33" s="192">
        <v>5</v>
      </c>
      <c r="G33" s="193">
        <v>1000</v>
      </c>
      <c r="H33" s="192">
        <v>86</v>
      </c>
      <c r="I33" s="193">
        <v>17200</v>
      </c>
      <c r="J33" s="188">
        <f t="shared" si="0"/>
        <v>18200</v>
      </c>
      <c r="K33" s="319"/>
      <c r="M33" s="125"/>
    </row>
    <row r="34" spans="1:14" ht="32.25" customHeight="1" x14ac:dyDescent="0.25">
      <c r="A34" s="189">
        <v>25</v>
      </c>
      <c r="B34" s="203" t="s">
        <v>151</v>
      </c>
      <c r="C34" s="29" t="s">
        <v>153</v>
      </c>
      <c r="D34" s="134">
        <v>8400</v>
      </c>
      <c r="E34" s="135">
        <v>100</v>
      </c>
      <c r="F34" s="194">
        <v>7</v>
      </c>
      <c r="G34" s="197">
        <v>700</v>
      </c>
      <c r="H34" s="194">
        <v>30</v>
      </c>
      <c r="I34" s="197">
        <v>3000</v>
      </c>
      <c r="J34" s="188">
        <f t="shared" si="0"/>
        <v>3700</v>
      </c>
      <c r="K34" s="324"/>
      <c r="M34" s="125"/>
    </row>
    <row r="35" spans="1:14" ht="32.25" customHeight="1" x14ac:dyDescent="0.25">
      <c r="A35" s="189">
        <v>26</v>
      </c>
      <c r="B35" s="203" t="s">
        <v>152</v>
      </c>
      <c r="C35" s="29" t="s">
        <v>160</v>
      </c>
      <c r="D35" s="134">
        <v>1733</v>
      </c>
      <c r="E35" s="135">
        <v>200</v>
      </c>
      <c r="F35" s="194">
        <v>0</v>
      </c>
      <c r="G35" s="197">
        <v>0</v>
      </c>
      <c r="H35" s="194">
        <v>3</v>
      </c>
      <c r="I35" s="197">
        <v>600</v>
      </c>
      <c r="J35" s="188">
        <f t="shared" si="0"/>
        <v>600</v>
      </c>
      <c r="K35" s="324"/>
      <c r="M35" s="125"/>
    </row>
    <row r="36" spans="1:14" ht="32.25" customHeight="1" x14ac:dyDescent="0.25">
      <c r="A36" s="189">
        <v>27</v>
      </c>
      <c r="B36" s="203" t="s">
        <v>156</v>
      </c>
      <c r="C36" s="29" t="s">
        <v>157</v>
      </c>
      <c r="D36" s="134">
        <v>7300</v>
      </c>
      <c r="E36" s="135">
        <v>200</v>
      </c>
      <c r="F36" s="194">
        <v>3</v>
      </c>
      <c r="G36" s="197">
        <v>600</v>
      </c>
      <c r="H36" s="194">
        <v>61</v>
      </c>
      <c r="I36" s="197">
        <v>12200</v>
      </c>
      <c r="J36" s="188">
        <f t="shared" si="0"/>
        <v>12800</v>
      </c>
      <c r="K36" s="324"/>
      <c r="M36" s="125"/>
    </row>
    <row r="37" spans="1:14" ht="23.25" customHeight="1" x14ac:dyDescent="0.25">
      <c r="A37" s="189">
        <v>28</v>
      </c>
      <c r="B37" s="204" t="s">
        <v>158</v>
      </c>
      <c r="C37" s="28" t="s">
        <v>159</v>
      </c>
      <c r="D37" s="201">
        <v>4030</v>
      </c>
      <c r="E37" s="200">
        <v>100</v>
      </c>
      <c r="F37" s="194">
        <v>60</v>
      </c>
      <c r="G37" s="197">
        <v>6000</v>
      </c>
      <c r="H37" s="194">
        <v>368</v>
      </c>
      <c r="I37" s="197">
        <v>36800</v>
      </c>
      <c r="J37" s="43">
        <f>SUM(G37+I37)</f>
        <v>42800</v>
      </c>
      <c r="K37" s="325"/>
      <c r="L37" s="87"/>
      <c r="M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178"/>
      <c r="H38" s="178"/>
      <c r="I38" s="178"/>
      <c r="J38" s="177"/>
      <c r="K38" s="206"/>
      <c r="L38" s="87"/>
      <c r="N38" s="125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</row>
    <row r="42" spans="1:14" ht="30" customHeight="1" x14ac:dyDescent="0.25">
      <c r="A42" s="1">
        <v>1</v>
      </c>
      <c r="B42" s="15" t="s">
        <v>17</v>
      </c>
      <c r="C42" s="38" t="s">
        <v>18</v>
      </c>
      <c r="D42" s="16">
        <v>727</v>
      </c>
      <c r="E42" s="39">
        <v>25</v>
      </c>
      <c r="F42" s="36">
        <v>32</v>
      </c>
      <c r="G42" s="6">
        <f>SUM(F42*E42)</f>
        <v>800</v>
      </c>
      <c r="H42" s="39">
        <v>100</v>
      </c>
      <c r="I42" s="28">
        <v>9</v>
      </c>
      <c r="J42" s="17">
        <f>SUM(I42*H42)</f>
        <v>900</v>
      </c>
    </row>
    <row r="43" spans="1:14" ht="26.25" customHeight="1" x14ac:dyDescent="0.25">
      <c r="A43" s="1">
        <v>2</v>
      </c>
      <c r="B43" s="116" t="s">
        <v>19</v>
      </c>
      <c r="C43" s="117" t="s">
        <v>20</v>
      </c>
      <c r="D43" s="22">
        <v>744</v>
      </c>
      <c r="E43" s="43">
        <v>50</v>
      </c>
      <c r="F43" s="35">
        <v>154</v>
      </c>
      <c r="G43" s="6">
        <f>SUM(F43*E43)</f>
        <v>7700</v>
      </c>
      <c r="H43" s="43">
        <v>50</v>
      </c>
      <c r="I43" s="35">
        <v>26</v>
      </c>
      <c r="J43" s="6">
        <f>SUM(I43*H43)</f>
        <v>1300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Q57"/>
  <sheetViews>
    <sheetView workbookViewId="0">
      <selection activeCell="L11" sqref="L1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164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08"/>
      <c r="C3" s="208"/>
      <c r="D3" s="208"/>
      <c r="E3" s="208"/>
      <c r="F3" s="208"/>
      <c r="G3" s="208"/>
      <c r="H3" s="208"/>
      <c r="I3" s="208"/>
      <c r="J3" s="208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2046</v>
      </c>
      <c r="G7" s="193">
        <v>204600</v>
      </c>
      <c r="H7" s="192">
        <v>3972</v>
      </c>
      <c r="I7" s="193">
        <v>397200</v>
      </c>
      <c r="J7" s="48">
        <f>SUM(G7+I7)</f>
        <v>601800</v>
      </c>
      <c r="K7" s="318">
        <f>SUM(J7:J35)/28</f>
        <v>1584889.2857142857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3</v>
      </c>
      <c r="G8" s="193">
        <v>300</v>
      </c>
      <c r="H8" s="192">
        <v>17</v>
      </c>
      <c r="I8" s="193">
        <v>1700</v>
      </c>
      <c r="J8" s="48">
        <f t="shared" ref="J8:J34" si="0">SUM(G8+I8)</f>
        <v>2000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100</v>
      </c>
      <c r="G9" s="193">
        <v>10000</v>
      </c>
      <c r="H9" s="192">
        <v>502</v>
      </c>
      <c r="I9" s="193">
        <v>50200</v>
      </c>
      <c r="J9" s="48">
        <f t="shared" si="0"/>
        <v>60200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10803</v>
      </c>
      <c r="G10" s="193">
        <v>2163000</v>
      </c>
      <c r="H10" s="194">
        <v>195314</v>
      </c>
      <c r="I10" s="193">
        <v>39069100</v>
      </c>
      <c r="J10" s="48">
        <f t="shared" si="0"/>
        <v>41232100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259</v>
      </c>
      <c r="G11" s="193">
        <v>25900</v>
      </c>
      <c r="H11" s="194">
        <v>1531</v>
      </c>
      <c r="I11" s="193">
        <v>153100</v>
      </c>
      <c r="J11" s="48">
        <f t="shared" si="0"/>
        <v>179000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35" t="s">
        <v>187</v>
      </c>
      <c r="F13" s="195">
        <v>37</v>
      </c>
      <c r="G13" s="193">
        <v>3700</v>
      </c>
      <c r="H13" s="195">
        <v>441</v>
      </c>
      <c r="I13" s="193">
        <v>49100</v>
      </c>
      <c r="J13" s="48">
        <v>52800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166</v>
      </c>
      <c r="G14" s="193">
        <v>33200</v>
      </c>
      <c r="H14" s="194">
        <v>2101</v>
      </c>
      <c r="I14" s="193">
        <v>420200</v>
      </c>
      <c r="J14" s="48">
        <f t="shared" si="0"/>
        <v>453400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5</v>
      </c>
      <c r="G15" s="193">
        <v>500</v>
      </c>
      <c r="H15" s="194">
        <v>3</v>
      </c>
      <c r="I15" s="193">
        <v>300</v>
      </c>
      <c r="J15" s="48">
        <f t="shared" si="0"/>
        <v>800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15</v>
      </c>
      <c r="G16" s="193">
        <v>1500</v>
      </c>
      <c r="H16" s="194">
        <v>54</v>
      </c>
      <c r="I16" s="193">
        <v>5400</v>
      </c>
      <c r="J16" s="48">
        <f t="shared" si="0"/>
        <v>6900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 t="s">
        <v>165</v>
      </c>
      <c r="F17" s="196">
        <v>377</v>
      </c>
      <c r="G17" s="193">
        <v>48000</v>
      </c>
      <c r="H17" s="196">
        <v>9715</v>
      </c>
      <c r="I17" s="193">
        <v>1454900</v>
      </c>
      <c r="J17" s="48">
        <f t="shared" si="0"/>
        <v>1502900</v>
      </c>
      <c r="K17" s="319"/>
      <c r="M17" s="125"/>
    </row>
    <row r="18" spans="1:14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8</v>
      </c>
      <c r="G18" s="193">
        <v>800</v>
      </c>
      <c r="H18" s="196">
        <v>132</v>
      </c>
      <c r="I18" s="193">
        <v>13200</v>
      </c>
      <c r="J18" s="48">
        <f t="shared" si="0"/>
        <v>14000</v>
      </c>
      <c r="K18" s="319"/>
      <c r="M18" s="125"/>
    </row>
    <row r="19" spans="1:14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42</v>
      </c>
      <c r="G19" s="193">
        <v>4200</v>
      </c>
      <c r="H19" s="194">
        <v>44</v>
      </c>
      <c r="I19" s="193">
        <v>4400</v>
      </c>
      <c r="J19" s="48">
        <f t="shared" si="0"/>
        <v>8600</v>
      </c>
      <c r="K19" s="319"/>
      <c r="M19" s="125"/>
    </row>
    <row r="20" spans="1:14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1</v>
      </c>
      <c r="G20" s="193">
        <v>200</v>
      </c>
      <c r="H20" s="192">
        <v>24</v>
      </c>
      <c r="I20" s="193">
        <v>4800</v>
      </c>
      <c r="J20" s="48">
        <f t="shared" si="0"/>
        <v>5000</v>
      </c>
      <c r="K20" s="319"/>
      <c r="M20" s="125"/>
    </row>
    <row r="21" spans="1:14" ht="30.75" customHeight="1" x14ac:dyDescent="0.25">
      <c r="A21" s="75">
        <v>14</v>
      </c>
      <c r="B21" s="169" t="s">
        <v>68</v>
      </c>
      <c r="C21" s="68" t="s">
        <v>73</v>
      </c>
      <c r="D21" s="134">
        <v>8495</v>
      </c>
      <c r="E21" s="135">
        <v>100</v>
      </c>
      <c r="F21" s="194">
        <v>14</v>
      </c>
      <c r="G21" s="193">
        <v>1400</v>
      </c>
      <c r="H21" s="194">
        <v>8</v>
      </c>
      <c r="I21" s="193">
        <v>800</v>
      </c>
      <c r="J21" s="48">
        <f t="shared" si="0"/>
        <v>2200</v>
      </c>
      <c r="K21" s="319"/>
      <c r="M21" s="125"/>
      <c r="N21" s="148"/>
    </row>
    <row r="22" spans="1:14" ht="30.75" customHeight="1" x14ac:dyDescent="0.25">
      <c r="A22" s="75">
        <v>15</v>
      </c>
      <c r="B22" s="169" t="s">
        <v>88</v>
      </c>
      <c r="C22" s="70" t="s">
        <v>114</v>
      </c>
      <c r="D22" s="45">
        <v>4540</v>
      </c>
      <c r="E22" s="135">
        <v>100</v>
      </c>
      <c r="F22" s="194">
        <v>1</v>
      </c>
      <c r="G22" s="193">
        <v>100</v>
      </c>
      <c r="H22" s="194">
        <v>0</v>
      </c>
      <c r="I22" s="193">
        <v>0</v>
      </c>
      <c r="J22" s="48">
        <f t="shared" si="0"/>
        <v>100</v>
      </c>
      <c r="K22" s="319"/>
      <c r="M22" s="125"/>
    </row>
    <row r="23" spans="1:14" ht="30.75" customHeight="1" x14ac:dyDescent="0.25">
      <c r="A23" s="75">
        <v>16</v>
      </c>
      <c r="B23" s="171" t="s">
        <v>115</v>
      </c>
      <c r="C23" s="145" t="s">
        <v>116</v>
      </c>
      <c r="D23" s="134">
        <v>6535</v>
      </c>
      <c r="E23" s="135">
        <v>100</v>
      </c>
      <c r="F23" s="194">
        <v>0</v>
      </c>
      <c r="G23" s="193">
        <v>0</v>
      </c>
      <c r="H23" s="194">
        <v>0</v>
      </c>
      <c r="I23" s="193">
        <v>0</v>
      </c>
      <c r="J23" s="48">
        <f t="shared" si="0"/>
        <v>0</v>
      </c>
      <c r="K23" s="319"/>
      <c r="M23" s="125"/>
    </row>
    <row r="24" spans="1:14" ht="30.75" customHeight="1" x14ac:dyDescent="0.25">
      <c r="A24" s="75">
        <v>17</v>
      </c>
      <c r="B24" s="171" t="s">
        <v>119</v>
      </c>
      <c r="C24" s="145" t="s">
        <v>118</v>
      </c>
      <c r="D24" s="134">
        <v>5105</v>
      </c>
      <c r="E24" s="135">
        <v>100</v>
      </c>
      <c r="F24" s="194">
        <v>15</v>
      </c>
      <c r="G24" s="193">
        <v>1500</v>
      </c>
      <c r="H24" s="194">
        <v>38</v>
      </c>
      <c r="I24" s="193">
        <v>3800</v>
      </c>
      <c r="J24" s="48">
        <f t="shared" si="0"/>
        <v>5300</v>
      </c>
      <c r="K24" s="319"/>
      <c r="M24" s="125"/>
    </row>
    <row r="25" spans="1:14" ht="30.75" customHeight="1" x14ac:dyDescent="0.25">
      <c r="A25" s="75">
        <v>18</v>
      </c>
      <c r="B25" s="171" t="s">
        <v>120</v>
      </c>
      <c r="C25" s="145" t="s">
        <v>121</v>
      </c>
      <c r="D25" s="134">
        <v>5300</v>
      </c>
      <c r="E25" s="135">
        <v>100</v>
      </c>
      <c r="F25" s="194">
        <v>0</v>
      </c>
      <c r="G25" s="193">
        <v>0</v>
      </c>
      <c r="H25" s="194">
        <v>16</v>
      </c>
      <c r="I25" s="193">
        <v>1600</v>
      </c>
      <c r="J25" s="48">
        <f t="shared" si="0"/>
        <v>1600</v>
      </c>
      <c r="K25" s="319"/>
      <c r="M25" s="125"/>
    </row>
    <row r="26" spans="1:14" ht="30.75" customHeight="1" x14ac:dyDescent="0.25">
      <c r="A26" s="75">
        <v>19</v>
      </c>
      <c r="B26" s="172" t="s">
        <v>122</v>
      </c>
      <c r="C26" s="147" t="s">
        <v>136</v>
      </c>
      <c r="D26" s="134">
        <v>2205</v>
      </c>
      <c r="E26" s="135">
        <v>100</v>
      </c>
      <c r="F26" s="194">
        <v>0</v>
      </c>
      <c r="G26" s="193">
        <v>0</v>
      </c>
      <c r="H26" s="194">
        <v>2</v>
      </c>
      <c r="I26" s="193">
        <v>200</v>
      </c>
      <c r="J26" s="48">
        <f t="shared" si="0"/>
        <v>200</v>
      </c>
      <c r="K26" s="319"/>
      <c r="M26" s="125"/>
    </row>
    <row r="27" spans="1:14" ht="30.75" customHeight="1" x14ac:dyDescent="0.25">
      <c r="A27" s="150">
        <v>20</v>
      </c>
      <c r="B27" s="173" t="s">
        <v>123</v>
      </c>
      <c r="C27" s="152" t="s">
        <v>137</v>
      </c>
      <c r="D27" s="134">
        <v>4334</v>
      </c>
      <c r="E27" s="135">
        <v>100</v>
      </c>
      <c r="F27" s="194">
        <v>6</v>
      </c>
      <c r="G27" s="193">
        <v>600</v>
      </c>
      <c r="H27" s="194">
        <v>5</v>
      </c>
      <c r="I27" s="193">
        <v>500</v>
      </c>
      <c r="J27" s="48">
        <f t="shared" si="0"/>
        <v>1100</v>
      </c>
      <c r="K27" s="319"/>
      <c r="M27" s="125"/>
    </row>
    <row r="28" spans="1:14" ht="30.75" customHeight="1" x14ac:dyDescent="0.25">
      <c r="A28" s="150">
        <v>21</v>
      </c>
      <c r="B28" s="173" t="s">
        <v>129</v>
      </c>
      <c r="C28" s="152" t="s">
        <v>138</v>
      </c>
      <c r="D28" s="134">
        <v>3332</v>
      </c>
      <c r="E28" s="135">
        <v>200</v>
      </c>
      <c r="F28" s="194">
        <v>14</v>
      </c>
      <c r="G28" s="193">
        <v>2800</v>
      </c>
      <c r="H28" s="194">
        <v>97</v>
      </c>
      <c r="I28" s="193">
        <v>19400</v>
      </c>
      <c r="J28" s="48">
        <f t="shared" si="0"/>
        <v>22200</v>
      </c>
      <c r="K28" s="319"/>
      <c r="M28" s="125"/>
    </row>
    <row r="29" spans="1:14" ht="30.75" customHeight="1" x14ac:dyDescent="0.25">
      <c r="A29" s="150">
        <v>22</v>
      </c>
      <c r="B29" s="173" t="s">
        <v>135</v>
      </c>
      <c r="C29" s="152" t="s">
        <v>161</v>
      </c>
      <c r="D29" s="134">
        <v>8010</v>
      </c>
      <c r="E29" s="135">
        <v>100</v>
      </c>
      <c r="F29" s="194">
        <v>4</v>
      </c>
      <c r="G29" s="193">
        <v>400</v>
      </c>
      <c r="H29" s="194">
        <v>13</v>
      </c>
      <c r="I29" s="193">
        <v>1300</v>
      </c>
      <c r="J29" s="48">
        <f t="shared" si="0"/>
        <v>1700</v>
      </c>
      <c r="K29" s="319"/>
      <c r="M29" s="125"/>
    </row>
    <row r="30" spans="1:14" ht="30.75" customHeight="1" x14ac:dyDescent="0.25">
      <c r="A30" s="150">
        <v>23</v>
      </c>
      <c r="B30" s="173" t="s">
        <v>139</v>
      </c>
      <c r="C30" s="145" t="s">
        <v>162</v>
      </c>
      <c r="D30" s="134">
        <v>6323</v>
      </c>
      <c r="E30" s="135">
        <v>100</v>
      </c>
      <c r="F30" s="194">
        <v>4</v>
      </c>
      <c r="G30" s="193">
        <v>400</v>
      </c>
      <c r="H30" s="194">
        <v>77</v>
      </c>
      <c r="I30" s="193">
        <v>7700</v>
      </c>
      <c r="J30" s="48">
        <f t="shared" si="0"/>
        <v>8100</v>
      </c>
      <c r="K30" s="319"/>
      <c r="M30" s="125"/>
    </row>
    <row r="31" spans="1:14" ht="30.75" customHeight="1" x14ac:dyDescent="0.25">
      <c r="A31" s="184">
        <v>24</v>
      </c>
      <c r="B31" s="202" t="s">
        <v>142</v>
      </c>
      <c r="C31" s="186" t="s">
        <v>144</v>
      </c>
      <c r="D31" s="187">
        <v>7001</v>
      </c>
      <c r="E31" s="183">
        <v>200</v>
      </c>
      <c r="F31" s="192">
        <v>0</v>
      </c>
      <c r="G31" s="193">
        <v>0</v>
      </c>
      <c r="H31" s="192">
        <v>16</v>
      </c>
      <c r="I31" s="193">
        <v>3200</v>
      </c>
      <c r="J31" s="188">
        <f t="shared" si="0"/>
        <v>3200</v>
      </c>
      <c r="K31" s="319"/>
      <c r="M31" s="125"/>
    </row>
    <row r="32" spans="1:14" ht="32.25" customHeight="1" x14ac:dyDescent="0.25">
      <c r="A32" s="189">
        <v>25</v>
      </c>
      <c r="B32" s="203" t="s">
        <v>151</v>
      </c>
      <c r="C32" s="29" t="s">
        <v>153</v>
      </c>
      <c r="D32" s="134">
        <v>8400</v>
      </c>
      <c r="E32" s="135">
        <v>100</v>
      </c>
      <c r="F32" s="194">
        <v>0</v>
      </c>
      <c r="G32" s="197">
        <v>0</v>
      </c>
      <c r="H32" s="194">
        <v>7</v>
      </c>
      <c r="I32" s="197">
        <v>700</v>
      </c>
      <c r="J32" s="188">
        <f t="shared" si="0"/>
        <v>700</v>
      </c>
      <c r="K32" s="324"/>
      <c r="M32" s="125"/>
    </row>
    <row r="33" spans="1:14" ht="32.25" customHeight="1" x14ac:dyDescent="0.25">
      <c r="A33" s="189">
        <v>26</v>
      </c>
      <c r="B33" s="203" t="s">
        <v>152</v>
      </c>
      <c r="C33" s="29" t="s">
        <v>160</v>
      </c>
      <c r="D33" s="134">
        <v>1733</v>
      </c>
      <c r="E33" s="135">
        <v>200</v>
      </c>
      <c r="F33" s="194">
        <v>8</v>
      </c>
      <c r="G33" s="197">
        <v>1600</v>
      </c>
      <c r="H33" s="194">
        <v>204</v>
      </c>
      <c r="I33" s="197">
        <v>40800</v>
      </c>
      <c r="J33" s="188">
        <f t="shared" si="0"/>
        <v>42400</v>
      </c>
      <c r="K33" s="324"/>
      <c r="M33" s="125"/>
    </row>
    <row r="34" spans="1:14" ht="32.25" customHeight="1" x14ac:dyDescent="0.25">
      <c r="A34" s="189">
        <v>27</v>
      </c>
      <c r="B34" s="203" t="s">
        <v>156</v>
      </c>
      <c r="C34" s="29" t="s">
        <v>157</v>
      </c>
      <c r="D34" s="134">
        <v>7300</v>
      </c>
      <c r="E34" s="135">
        <v>200</v>
      </c>
      <c r="F34" s="194">
        <v>22</v>
      </c>
      <c r="G34" s="197">
        <v>4400</v>
      </c>
      <c r="H34" s="194">
        <v>426</v>
      </c>
      <c r="I34" s="197">
        <v>85200</v>
      </c>
      <c r="J34" s="188">
        <f t="shared" si="0"/>
        <v>89600</v>
      </c>
      <c r="K34" s="324"/>
      <c r="M34" s="125"/>
    </row>
    <row r="35" spans="1:14" ht="23.25" customHeight="1" x14ac:dyDescent="0.25">
      <c r="A35" s="189">
        <v>28</v>
      </c>
      <c r="B35" s="204" t="s">
        <v>158</v>
      </c>
      <c r="C35" s="28" t="s">
        <v>159</v>
      </c>
      <c r="D35" s="201">
        <v>4030</v>
      </c>
      <c r="E35" s="200">
        <v>100</v>
      </c>
      <c r="F35" s="194">
        <v>90</v>
      </c>
      <c r="G35" s="197">
        <v>9000</v>
      </c>
      <c r="H35" s="194">
        <v>700</v>
      </c>
      <c r="I35" s="197">
        <v>70000</v>
      </c>
      <c r="J35" s="43">
        <f>SUM(G35+I35)</f>
        <v>79000</v>
      </c>
      <c r="K35" s="325"/>
      <c r="L35" s="87"/>
      <c r="M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178"/>
      <c r="H36" s="178"/>
      <c r="I36" s="178"/>
      <c r="J36" s="177"/>
      <c r="K36" s="206"/>
      <c r="L36" s="87"/>
      <c r="N36" s="125"/>
    </row>
    <row r="37" spans="1:14" x14ac:dyDescent="0.25">
      <c r="A37"/>
      <c r="D37"/>
      <c r="E37" s="7"/>
      <c r="F37" s="8"/>
      <c r="G37" s="9"/>
      <c r="H37" s="8"/>
      <c r="I37" s="9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24</v>
      </c>
      <c r="G40" s="6">
        <f>SUM(F40*E40)</f>
        <v>600</v>
      </c>
      <c r="H40" s="39">
        <v>100</v>
      </c>
      <c r="I40" s="28">
        <v>10</v>
      </c>
      <c r="J40" s="17">
        <f>SUM(I40*H40)</f>
        <v>1000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43">
        <v>50</v>
      </c>
      <c r="F41" s="35">
        <v>167</v>
      </c>
      <c r="G41" s="6">
        <f>SUM(F41*E41)</f>
        <v>8350</v>
      </c>
      <c r="H41" s="43">
        <v>50</v>
      </c>
      <c r="I41" s="35">
        <v>30</v>
      </c>
      <c r="J41" s="6">
        <f>SUM(I41*H41)</f>
        <v>1500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Q59"/>
  <sheetViews>
    <sheetView topLeftCell="A7" workbookViewId="0">
      <selection activeCell="L13" sqref="L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166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11"/>
      <c r="C3" s="211"/>
      <c r="D3" s="211"/>
      <c r="E3" s="211"/>
      <c r="F3" s="211"/>
      <c r="G3" s="211"/>
      <c r="H3" s="211"/>
      <c r="I3" s="211"/>
      <c r="J3" s="211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2311</v>
      </c>
      <c r="G7" s="193">
        <v>231100</v>
      </c>
      <c r="H7" s="192">
        <v>3842</v>
      </c>
      <c r="I7" s="193">
        <v>384200</v>
      </c>
      <c r="J7" s="48">
        <f>SUM(G7+I7)</f>
        <v>615300</v>
      </c>
      <c r="K7" s="318">
        <f>SUM(J7:J37)/28</f>
        <v>1170707.142857143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7</v>
      </c>
      <c r="G8" s="193">
        <v>700</v>
      </c>
      <c r="H8" s="192">
        <v>8</v>
      </c>
      <c r="I8" s="193">
        <v>800</v>
      </c>
      <c r="J8" s="48">
        <f t="shared" ref="J8:J35" si="0">SUM(G8+I8)</f>
        <v>1500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99</v>
      </c>
      <c r="G9" s="193">
        <v>9900</v>
      </c>
      <c r="H9" s="192">
        <v>491</v>
      </c>
      <c r="I9" s="193">
        <v>49100</v>
      </c>
      <c r="J9" s="48">
        <f t="shared" si="0"/>
        <v>59000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8579</v>
      </c>
      <c r="G10" s="193">
        <v>1717300</v>
      </c>
      <c r="H10" s="194">
        <v>140303</v>
      </c>
      <c r="I10" s="193">
        <v>28073800</v>
      </c>
      <c r="J10" s="48">
        <f t="shared" si="0"/>
        <v>29791100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258</v>
      </c>
      <c r="G11" s="193">
        <v>25800</v>
      </c>
      <c r="H11" s="194">
        <v>1488</v>
      </c>
      <c r="I11" s="193">
        <v>148800</v>
      </c>
      <c r="J11" s="48">
        <f t="shared" si="0"/>
        <v>174600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200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81" t="s">
        <v>191</v>
      </c>
      <c r="F13" s="195">
        <v>6</v>
      </c>
      <c r="G13" s="193">
        <v>600</v>
      </c>
      <c r="H13" s="195">
        <v>55</v>
      </c>
      <c r="I13" s="193">
        <v>9200</v>
      </c>
      <c r="J13" s="48">
        <v>9800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234</v>
      </c>
      <c r="G14" s="193">
        <v>46800</v>
      </c>
      <c r="H14" s="194">
        <v>1982</v>
      </c>
      <c r="I14" s="193">
        <v>396400</v>
      </c>
      <c r="J14" s="48">
        <f t="shared" si="0"/>
        <v>443200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5</v>
      </c>
      <c r="G15" s="193">
        <v>500</v>
      </c>
      <c r="H15" s="194">
        <v>20</v>
      </c>
      <c r="I15" s="193">
        <v>2000</v>
      </c>
      <c r="J15" s="48">
        <f t="shared" si="0"/>
        <v>2500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33</v>
      </c>
      <c r="G16" s="193">
        <v>3300</v>
      </c>
      <c r="H16" s="194">
        <v>65</v>
      </c>
      <c r="I16" s="193">
        <v>6500</v>
      </c>
      <c r="J16" s="48">
        <f t="shared" si="0"/>
        <v>9800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 t="s">
        <v>165</v>
      </c>
      <c r="F17" s="196">
        <v>325</v>
      </c>
      <c r="G17" s="193">
        <v>39800</v>
      </c>
      <c r="H17" s="196">
        <v>9427</v>
      </c>
      <c r="I17" s="193">
        <v>1399800</v>
      </c>
      <c r="J17" s="48">
        <f t="shared" si="0"/>
        <v>1439600</v>
      </c>
      <c r="K17" s="319"/>
      <c r="M17" s="125"/>
    </row>
    <row r="18" spans="1:14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2</v>
      </c>
      <c r="G18" s="193">
        <v>200</v>
      </c>
      <c r="H18" s="196">
        <v>33</v>
      </c>
      <c r="I18" s="193">
        <v>3300</v>
      </c>
      <c r="J18" s="48">
        <f t="shared" si="0"/>
        <v>3500</v>
      </c>
      <c r="K18" s="319"/>
      <c r="M18" s="125"/>
    </row>
    <row r="19" spans="1:14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54</v>
      </c>
      <c r="G19" s="193">
        <v>5400</v>
      </c>
      <c r="H19" s="194">
        <v>41</v>
      </c>
      <c r="I19" s="193">
        <v>4100</v>
      </c>
      <c r="J19" s="48">
        <f t="shared" si="0"/>
        <v>9500</v>
      </c>
      <c r="K19" s="319"/>
      <c r="M19" s="125"/>
    </row>
    <row r="20" spans="1:14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3</v>
      </c>
      <c r="G20" s="193">
        <v>600</v>
      </c>
      <c r="H20" s="192">
        <v>12</v>
      </c>
      <c r="I20" s="193">
        <v>2400</v>
      </c>
      <c r="J20" s="48">
        <f t="shared" si="0"/>
        <v>3000</v>
      </c>
      <c r="K20" s="319"/>
      <c r="M20" s="125"/>
    </row>
    <row r="21" spans="1:14" ht="30.75" customHeight="1" x14ac:dyDescent="0.25">
      <c r="A21" s="75">
        <v>14</v>
      </c>
      <c r="B21" s="169" t="s">
        <v>68</v>
      </c>
      <c r="C21" s="68" t="s">
        <v>73</v>
      </c>
      <c r="D21" s="134">
        <v>8495</v>
      </c>
      <c r="E21" s="135">
        <v>100</v>
      </c>
      <c r="F21" s="194">
        <v>6</v>
      </c>
      <c r="G21" s="193">
        <v>600</v>
      </c>
      <c r="H21" s="194">
        <v>8</v>
      </c>
      <c r="I21" s="193">
        <v>800</v>
      </c>
      <c r="J21" s="48">
        <f t="shared" si="0"/>
        <v>1400</v>
      </c>
      <c r="K21" s="319"/>
      <c r="M21" s="125"/>
      <c r="N21" s="148"/>
    </row>
    <row r="22" spans="1:14" ht="30.75" customHeight="1" x14ac:dyDescent="0.25">
      <c r="A22" s="75">
        <v>15</v>
      </c>
      <c r="B22" s="169" t="s">
        <v>88</v>
      </c>
      <c r="C22" s="70" t="s">
        <v>114</v>
      </c>
      <c r="D22" s="45">
        <v>4540</v>
      </c>
      <c r="E22" s="135">
        <v>100</v>
      </c>
      <c r="F22" s="194">
        <v>1</v>
      </c>
      <c r="G22" s="193">
        <v>100</v>
      </c>
      <c r="H22" s="194">
        <v>3</v>
      </c>
      <c r="I22" s="193">
        <v>300</v>
      </c>
      <c r="J22" s="48">
        <f t="shared" si="0"/>
        <v>400</v>
      </c>
      <c r="K22" s="319"/>
      <c r="M22" s="125"/>
    </row>
    <row r="23" spans="1:14" ht="30.75" customHeight="1" x14ac:dyDescent="0.25">
      <c r="A23" s="209">
        <v>16</v>
      </c>
      <c r="B23" s="171" t="s">
        <v>115</v>
      </c>
      <c r="C23" s="210" t="s">
        <v>116</v>
      </c>
      <c r="D23" s="134">
        <v>6535</v>
      </c>
      <c r="E23" s="135">
        <v>100</v>
      </c>
      <c r="F23" s="194">
        <v>0</v>
      </c>
      <c r="G23" s="193">
        <v>0</v>
      </c>
      <c r="H23" s="194">
        <v>0</v>
      </c>
      <c r="I23" s="193">
        <v>0</v>
      </c>
      <c r="J23" s="48">
        <f t="shared" si="0"/>
        <v>0</v>
      </c>
      <c r="K23" s="319"/>
      <c r="M23" s="125"/>
    </row>
    <row r="24" spans="1:14" ht="30.75" customHeight="1" x14ac:dyDescent="0.25">
      <c r="A24" s="75">
        <v>17</v>
      </c>
      <c r="B24" s="171" t="s">
        <v>119</v>
      </c>
      <c r="C24" s="145" t="s">
        <v>118</v>
      </c>
      <c r="D24" s="134">
        <v>5105</v>
      </c>
      <c r="E24" s="135">
        <v>100</v>
      </c>
      <c r="F24" s="194">
        <v>33</v>
      </c>
      <c r="G24" s="193">
        <v>3300</v>
      </c>
      <c r="H24" s="194">
        <v>41</v>
      </c>
      <c r="I24" s="193">
        <v>4100</v>
      </c>
      <c r="J24" s="48">
        <f t="shared" si="0"/>
        <v>7400</v>
      </c>
      <c r="K24" s="319"/>
      <c r="M24" s="125"/>
    </row>
    <row r="25" spans="1:14" ht="30.75" customHeight="1" x14ac:dyDescent="0.25">
      <c r="A25" s="75">
        <v>18</v>
      </c>
      <c r="B25" s="171" t="s">
        <v>120</v>
      </c>
      <c r="C25" s="145" t="s">
        <v>121</v>
      </c>
      <c r="D25" s="134">
        <v>5300</v>
      </c>
      <c r="E25" s="135">
        <v>100</v>
      </c>
      <c r="F25" s="194">
        <v>1</v>
      </c>
      <c r="G25" s="193">
        <v>100</v>
      </c>
      <c r="H25" s="194">
        <v>39</v>
      </c>
      <c r="I25" s="193">
        <v>3900</v>
      </c>
      <c r="J25" s="48">
        <f t="shared" si="0"/>
        <v>4000</v>
      </c>
      <c r="K25" s="319"/>
      <c r="M25" s="125"/>
    </row>
    <row r="26" spans="1:14" ht="30.75" customHeight="1" x14ac:dyDescent="0.25">
      <c r="A26" s="75">
        <v>19</v>
      </c>
      <c r="B26" s="172" t="s">
        <v>122</v>
      </c>
      <c r="C26" s="147" t="s">
        <v>136</v>
      </c>
      <c r="D26" s="134">
        <v>2205</v>
      </c>
      <c r="E26" s="135">
        <v>100</v>
      </c>
      <c r="F26" s="194">
        <v>0</v>
      </c>
      <c r="G26" s="193">
        <v>0</v>
      </c>
      <c r="H26" s="194">
        <v>0</v>
      </c>
      <c r="I26" s="193">
        <v>0</v>
      </c>
      <c r="J26" s="48">
        <f t="shared" si="0"/>
        <v>0</v>
      </c>
      <c r="K26" s="319"/>
      <c r="M26" s="125"/>
    </row>
    <row r="27" spans="1:14" ht="30.75" customHeight="1" x14ac:dyDescent="0.25">
      <c r="A27" s="150">
        <v>20</v>
      </c>
      <c r="B27" s="173" t="s">
        <v>123</v>
      </c>
      <c r="C27" s="152" t="s">
        <v>137</v>
      </c>
      <c r="D27" s="134">
        <v>4334</v>
      </c>
      <c r="E27" s="135">
        <v>100</v>
      </c>
      <c r="F27" s="194">
        <v>4</v>
      </c>
      <c r="G27" s="193">
        <v>400</v>
      </c>
      <c r="H27" s="194">
        <v>2</v>
      </c>
      <c r="I27" s="193">
        <v>200</v>
      </c>
      <c r="J27" s="48">
        <f t="shared" si="0"/>
        <v>600</v>
      </c>
      <c r="K27" s="319"/>
      <c r="M27" s="125"/>
    </row>
    <row r="28" spans="1:14" ht="30.75" customHeight="1" x14ac:dyDescent="0.25">
      <c r="A28" s="150">
        <v>21</v>
      </c>
      <c r="B28" s="173" t="s">
        <v>129</v>
      </c>
      <c r="C28" s="152" t="s">
        <v>138</v>
      </c>
      <c r="D28" s="134">
        <v>3332</v>
      </c>
      <c r="E28" s="135">
        <v>200</v>
      </c>
      <c r="F28" s="194">
        <v>5</v>
      </c>
      <c r="G28" s="193">
        <v>1000</v>
      </c>
      <c r="H28" s="194">
        <v>61</v>
      </c>
      <c r="I28" s="193">
        <v>12200</v>
      </c>
      <c r="J28" s="48">
        <f t="shared" si="0"/>
        <v>13200</v>
      </c>
      <c r="K28" s="319"/>
      <c r="M28" s="125"/>
    </row>
    <row r="29" spans="1:14" ht="30.75" customHeight="1" x14ac:dyDescent="0.25">
      <c r="A29" s="150">
        <v>22</v>
      </c>
      <c r="B29" s="173" t="s">
        <v>135</v>
      </c>
      <c r="C29" s="152" t="s">
        <v>161</v>
      </c>
      <c r="D29" s="134">
        <v>8010</v>
      </c>
      <c r="E29" s="135">
        <v>100</v>
      </c>
      <c r="F29" s="194">
        <v>5</v>
      </c>
      <c r="G29" s="193">
        <v>500</v>
      </c>
      <c r="H29" s="194">
        <v>14</v>
      </c>
      <c r="I29" s="193">
        <v>1400</v>
      </c>
      <c r="J29" s="48">
        <f t="shared" si="0"/>
        <v>1900</v>
      </c>
      <c r="K29" s="319"/>
      <c r="M29" s="125"/>
    </row>
    <row r="30" spans="1:14" ht="30.75" customHeight="1" x14ac:dyDescent="0.25">
      <c r="A30" s="150">
        <v>23</v>
      </c>
      <c r="B30" s="173" t="s">
        <v>139</v>
      </c>
      <c r="C30" s="145" t="s">
        <v>162</v>
      </c>
      <c r="D30" s="134">
        <v>6323</v>
      </c>
      <c r="E30" s="135">
        <v>100</v>
      </c>
      <c r="F30" s="194">
        <v>7</v>
      </c>
      <c r="G30" s="193">
        <v>700</v>
      </c>
      <c r="H30" s="194">
        <v>31</v>
      </c>
      <c r="I30" s="193">
        <v>3100</v>
      </c>
      <c r="J30" s="48">
        <f t="shared" si="0"/>
        <v>3800</v>
      </c>
      <c r="K30" s="319"/>
      <c r="M30" s="125"/>
    </row>
    <row r="31" spans="1:14" ht="30.75" customHeight="1" x14ac:dyDescent="0.25">
      <c r="A31" s="184">
        <v>24</v>
      </c>
      <c r="B31" s="202" t="s">
        <v>142</v>
      </c>
      <c r="C31" s="186" t="s">
        <v>144</v>
      </c>
      <c r="D31" s="187">
        <v>7001</v>
      </c>
      <c r="E31" s="183">
        <v>200</v>
      </c>
      <c r="F31" s="192">
        <v>0</v>
      </c>
      <c r="G31" s="193">
        <v>0</v>
      </c>
      <c r="H31" s="192">
        <v>4</v>
      </c>
      <c r="I31" s="193">
        <v>800</v>
      </c>
      <c r="J31" s="48">
        <f t="shared" si="0"/>
        <v>800</v>
      </c>
      <c r="K31" s="319"/>
      <c r="M31" s="125"/>
    </row>
    <row r="32" spans="1:14" ht="32.25" customHeight="1" x14ac:dyDescent="0.25">
      <c r="A32" s="189">
        <v>25</v>
      </c>
      <c r="B32" s="203" t="s">
        <v>179</v>
      </c>
      <c r="C32" s="29" t="s">
        <v>153</v>
      </c>
      <c r="D32" s="134">
        <v>8400</v>
      </c>
      <c r="E32" s="135">
        <v>100</v>
      </c>
      <c r="F32" s="194">
        <v>0</v>
      </c>
      <c r="G32" s="197">
        <v>0</v>
      </c>
      <c r="H32" s="194">
        <v>1</v>
      </c>
      <c r="I32" s="197">
        <v>100</v>
      </c>
      <c r="J32" s="48">
        <f t="shared" si="0"/>
        <v>100</v>
      </c>
      <c r="K32" s="324"/>
      <c r="M32" s="125"/>
    </row>
    <row r="33" spans="1:14" ht="32.25" customHeight="1" x14ac:dyDescent="0.25">
      <c r="A33" s="189">
        <v>26</v>
      </c>
      <c r="B33" s="203" t="s">
        <v>152</v>
      </c>
      <c r="C33" s="29" t="s">
        <v>160</v>
      </c>
      <c r="D33" s="134">
        <v>1733</v>
      </c>
      <c r="E33" s="135">
        <v>200</v>
      </c>
      <c r="F33" s="194">
        <v>0</v>
      </c>
      <c r="G33" s="197">
        <v>0</v>
      </c>
      <c r="H33" s="194">
        <v>37</v>
      </c>
      <c r="I33" s="197">
        <v>7400</v>
      </c>
      <c r="J33" s="48">
        <f t="shared" si="0"/>
        <v>7400</v>
      </c>
      <c r="K33" s="324"/>
      <c r="M33" s="125"/>
    </row>
    <row r="34" spans="1:14" ht="32.25" customHeight="1" x14ac:dyDescent="0.25">
      <c r="A34" s="189">
        <v>27</v>
      </c>
      <c r="B34" s="203" t="s">
        <v>156</v>
      </c>
      <c r="C34" s="29" t="s">
        <v>157</v>
      </c>
      <c r="D34" s="134">
        <v>7300</v>
      </c>
      <c r="E34" s="135">
        <v>200</v>
      </c>
      <c r="F34" s="194">
        <v>7</v>
      </c>
      <c r="G34" s="197">
        <v>1400</v>
      </c>
      <c r="H34" s="194">
        <v>42</v>
      </c>
      <c r="I34" s="197">
        <v>8400</v>
      </c>
      <c r="J34" s="48">
        <f t="shared" si="0"/>
        <v>9800</v>
      </c>
      <c r="K34" s="324"/>
      <c r="M34" s="125"/>
    </row>
    <row r="35" spans="1:14" ht="32.25" customHeight="1" x14ac:dyDescent="0.25">
      <c r="A35" s="189">
        <v>28</v>
      </c>
      <c r="B35" s="204" t="s">
        <v>158</v>
      </c>
      <c r="C35" s="28" t="s">
        <v>159</v>
      </c>
      <c r="D35" s="201">
        <v>4030</v>
      </c>
      <c r="E35" s="200">
        <v>100</v>
      </c>
      <c r="F35" s="194">
        <v>47</v>
      </c>
      <c r="G35" s="197">
        <v>4700</v>
      </c>
      <c r="H35" s="194">
        <v>317</v>
      </c>
      <c r="I35" s="197">
        <v>31700</v>
      </c>
      <c r="J35" s="48">
        <f t="shared" si="0"/>
        <v>36400</v>
      </c>
      <c r="K35" s="324"/>
      <c r="M35" s="125"/>
    </row>
    <row r="36" spans="1:14" ht="32.25" customHeight="1" x14ac:dyDescent="0.25">
      <c r="A36" s="189">
        <v>29</v>
      </c>
      <c r="B36" s="204" t="s">
        <v>167</v>
      </c>
      <c r="C36" s="28" t="s">
        <v>168</v>
      </c>
      <c r="D36" s="201">
        <v>1817</v>
      </c>
      <c r="E36" s="200">
        <v>200</v>
      </c>
      <c r="F36" s="194">
        <v>54</v>
      </c>
      <c r="G36" s="197">
        <v>10800</v>
      </c>
      <c r="H36" s="194">
        <v>587</v>
      </c>
      <c r="I36" s="197">
        <v>117400</v>
      </c>
      <c r="J36" s="48">
        <v>128200</v>
      </c>
      <c r="K36" s="324"/>
      <c r="M36" s="125"/>
    </row>
    <row r="37" spans="1:14" ht="23.25" customHeight="1" x14ac:dyDescent="0.25">
      <c r="A37" s="189">
        <v>30</v>
      </c>
      <c r="B37" s="204" t="s">
        <v>170</v>
      </c>
      <c r="C37" s="28" t="s">
        <v>178</v>
      </c>
      <c r="D37" s="201">
        <v>3797</v>
      </c>
      <c r="E37" s="200">
        <v>100</v>
      </c>
      <c r="F37" s="194">
        <v>1</v>
      </c>
      <c r="G37" s="197">
        <v>100</v>
      </c>
      <c r="H37" s="194">
        <v>19</v>
      </c>
      <c r="I37" s="197">
        <v>1900</v>
      </c>
      <c r="J37" s="48">
        <v>2000</v>
      </c>
      <c r="K37" s="325"/>
      <c r="L37" s="87"/>
      <c r="M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178"/>
      <c r="H38" s="178"/>
      <c r="I38" s="178"/>
      <c r="J38" s="177"/>
      <c r="K38" s="206"/>
      <c r="L38" s="87"/>
      <c r="N38" s="125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</row>
    <row r="42" spans="1:14" ht="30" customHeight="1" x14ac:dyDescent="0.25">
      <c r="A42" s="1">
        <v>1</v>
      </c>
      <c r="B42" s="15" t="s">
        <v>17</v>
      </c>
      <c r="C42" s="38" t="s">
        <v>18</v>
      </c>
      <c r="D42" s="16">
        <v>727</v>
      </c>
      <c r="E42" s="39">
        <v>25</v>
      </c>
      <c r="F42" s="36">
        <v>19</v>
      </c>
      <c r="G42" s="6">
        <f>SUM(F42*E42)</f>
        <v>475</v>
      </c>
      <c r="H42" s="39">
        <v>100</v>
      </c>
      <c r="I42" s="28">
        <v>9</v>
      </c>
      <c r="J42" s="17">
        <f>SUM(I42*H42)</f>
        <v>900</v>
      </c>
    </row>
    <row r="43" spans="1:14" ht="26.25" customHeight="1" x14ac:dyDescent="0.25">
      <c r="A43" s="1">
        <v>2</v>
      </c>
      <c r="B43" s="116" t="s">
        <v>19</v>
      </c>
      <c r="C43" s="117" t="s">
        <v>20</v>
      </c>
      <c r="D43" s="22">
        <v>744</v>
      </c>
      <c r="E43" s="43">
        <v>50</v>
      </c>
      <c r="F43" s="35">
        <v>172</v>
      </c>
      <c r="G43" s="6">
        <f>SUM(F43*E43)</f>
        <v>8600</v>
      </c>
      <c r="H43" s="43">
        <v>50</v>
      </c>
      <c r="I43" s="35">
        <v>29</v>
      </c>
      <c r="J43" s="6">
        <f>SUM(I43*H43)</f>
        <v>1450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Q59"/>
  <sheetViews>
    <sheetView topLeftCell="A7" workbookViewId="0">
      <selection activeCell="L13" sqref="L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169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13"/>
      <c r="C3" s="213"/>
      <c r="D3" s="213"/>
      <c r="E3" s="213"/>
      <c r="F3" s="213"/>
      <c r="G3" s="213"/>
      <c r="H3" s="213"/>
      <c r="I3" s="213"/>
      <c r="J3" s="213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2053</v>
      </c>
      <c r="G7" s="193">
        <v>205300</v>
      </c>
      <c r="H7" s="192">
        <v>3456</v>
      </c>
      <c r="I7" s="193">
        <v>345600</v>
      </c>
      <c r="J7" s="48">
        <f>SUM(G7+I7)</f>
        <v>550900</v>
      </c>
      <c r="K7" s="318">
        <f>SUM(J7:J37)/28</f>
        <v>1860921.4285714286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2</v>
      </c>
      <c r="G8" s="193">
        <v>200</v>
      </c>
      <c r="H8" s="192">
        <v>10</v>
      </c>
      <c r="I8" s="193">
        <v>1000</v>
      </c>
      <c r="J8" s="48">
        <f t="shared" ref="J8:J37" si="0">SUM(G8+I8)</f>
        <v>1200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106</v>
      </c>
      <c r="G9" s="193">
        <v>10600</v>
      </c>
      <c r="H9" s="192">
        <v>422</v>
      </c>
      <c r="I9" s="193">
        <v>42200</v>
      </c>
      <c r="J9" s="48">
        <f t="shared" si="0"/>
        <v>52800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12160</v>
      </c>
      <c r="G10" s="193">
        <v>2433200</v>
      </c>
      <c r="H10" s="194">
        <v>235213</v>
      </c>
      <c r="I10" s="193">
        <v>47078300</v>
      </c>
      <c r="J10" s="48">
        <f t="shared" si="0"/>
        <v>49511500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176</v>
      </c>
      <c r="G11" s="193">
        <v>17600</v>
      </c>
      <c r="H11" s="194">
        <v>828</v>
      </c>
      <c r="I11" s="193">
        <v>82800</v>
      </c>
      <c r="J11" s="48">
        <f t="shared" si="0"/>
        <v>100400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200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81" t="s">
        <v>191</v>
      </c>
      <c r="F13" s="195">
        <v>5</v>
      </c>
      <c r="G13" s="193">
        <v>500</v>
      </c>
      <c r="H13" s="195">
        <v>69</v>
      </c>
      <c r="I13" s="193">
        <v>11900</v>
      </c>
      <c r="J13" s="48">
        <v>12400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119</v>
      </c>
      <c r="G14" s="193">
        <v>23800</v>
      </c>
      <c r="H14" s="194">
        <v>1031</v>
      </c>
      <c r="I14" s="193">
        <v>206200</v>
      </c>
      <c r="J14" s="48">
        <f t="shared" si="0"/>
        <v>230000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24</v>
      </c>
      <c r="G15" s="193">
        <v>2400</v>
      </c>
      <c r="H15" s="194">
        <v>134</v>
      </c>
      <c r="I15" s="193">
        <v>13400</v>
      </c>
      <c r="J15" s="48">
        <f t="shared" si="0"/>
        <v>15800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24</v>
      </c>
      <c r="G16" s="193">
        <v>2400</v>
      </c>
      <c r="H16" s="194">
        <v>99</v>
      </c>
      <c r="I16" s="193">
        <v>9900</v>
      </c>
      <c r="J16" s="48">
        <f t="shared" si="0"/>
        <v>12300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132</v>
      </c>
      <c r="D17" s="45">
        <v>9656</v>
      </c>
      <c r="E17" s="135" t="s">
        <v>165</v>
      </c>
      <c r="F17" s="196">
        <v>332</v>
      </c>
      <c r="G17" s="193">
        <v>41600</v>
      </c>
      <c r="H17" s="196">
        <v>9302</v>
      </c>
      <c r="I17" s="193">
        <v>1382600</v>
      </c>
      <c r="J17" s="48">
        <f t="shared" si="0"/>
        <v>1424200</v>
      </c>
      <c r="K17" s="319"/>
      <c r="M17" s="125"/>
    </row>
    <row r="18" spans="1:14" ht="51" customHeight="1" x14ac:dyDescent="0.25">
      <c r="A18" s="5"/>
      <c r="B18" s="169" t="s">
        <v>38</v>
      </c>
      <c r="C18" s="56" t="s">
        <v>172</v>
      </c>
      <c r="D18" s="45">
        <v>9656</v>
      </c>
      <c r="E18" s="135" t="s">
        <v>165</v>
      </c>
      <c r="F18" s="196">
        <v>5</v>
      </c>
      <c r="G18" s="193">
        <v>1400</v>
      </c>
      <c r="H18" s="196">
        <v>8</v>
      </c>
      <c r="I18" s="193">
        <v>2200</v>
      </c>
      <c r="J18" s="48">
        <v>3600</v>
      </c>
      <c r="K18" s="319"/>
      <c r="M18" s="125"/>
    </row>
    <row r="19" spans="1:14" ht="24" customHeight="1" x14ac:dyDescent="0.25">
      <c r="A19" s="5">
        <v>11</v>
      </c>
      <c r="B19" s="169" t="s">
        <v>39</v>
      </c>
      <c r="C19" s="70" t="s">
        <v>99</v>
      </c>
      <c r="D19" s="45">
        <v>8200</v>
      </c>
      <c r="E19" s="135">
        <v>100</v>
      </c>
      <c r="F19" s="196">
        <v>3</v>
      </c>
      <c r="G19" s="193">
        <v>300</v>
      </c>
      <c r="H19" s="196">
        <v>30</v>
      </c>
      <c r="I19" s="193">
        <v>3000</v>
      </c>
      <c r="J19" s="48">
        <f t="shared" si="0"/>
        <v>3300</v>
      </c>
      <c r="K19" s="319"/>
      <c r="M19" s="125"/>
    </row>
    <row r="20" spans="1:14" ht="30" customHeight="1" x14ac:dyDescent="0.25">
      <c r="A20" s="5">
        <v>12</v>
      </c>
      <c r="B20" s="169" t="s">
        <v>46</v>
      </c>
      <c r="C20" s="70" t="s">
        <v>86</v>
      </c>
      <c r="D20" s="45">
        <v>2844</v>
      </c>
      <c r="E20" s="135">
        <v>100</v>
      </c>
      <c r="F20" s="194">
        <v>54</v>
      </c>
      <c r="G20" s="193">
        <v>5400</v>
      </c>
      <c r="H20" s="194">
        <v>33</v>
      </c>
      <c r="I20" s="193">
        <v>3300</v>
      </c>
      <c r="J20" s="48">
        <f t="shared" si="0"/>
        <v>8700</v>
      </c>
      <c r="K20" s="319"/>
      <c r="M20" s="125"/>
    </row>
    <row r="21" spans="1:14" ht="30.75" customHeight="1" x14ac:dyDescent="0.25">
      <c r="A21" s="5">
        <v>13</v>
      </c>
      <c r="B21" s="170" t="s">
        <v>47</v>
      </c>
      <c r="C21" s="70" t="s">
        <v>79</v>
      </c>
      <c r="D21" s="71">
        <v>2407</v>
      </c>
      <c r="E21" s="183">
        <v>200</v>
      </c>
      <c r="F21" s="192">
        <v>2</v>
      </c>
      <c r="G21" s="193">
        <v>400</v>
      </c>
      <c r="H21" s="192">
        <v>7</v>
      </c>
      <c r="I21" s="193">
        <v>1400</v>
      </c>
      <c r="J21" s="48">
        <f t="shared" si="0"/>
        <v>1800</v>
      </c>
      <c r="K21" s="319"/>
      <c r="M21" s="125"/>
    </row>
    <row r="22" spans="1:14" ht="30.75" customHeight="1" x14ac:dyDescent="0.25">
      <c r="A22" s="75">
        <v>14</v>
      </c>
      <c r="B22" s="169" t="s">
        <v>68</v>
      </c>
      <c r="C22" s="68" t="s">
        <v>73</v>
      </c>
      <c r="D22" s="134">
        <v>8495</v>
      </c>
      <c r="E22" s="135">
        <v>100</v>
      </c>
      <c r="F22" s="194">
        <v>0</v>
      </c>
      <c r="G22" s="193">
        <v>0</v>
      </c>
      <c r="H22" s="194">
        <v>6</v>
      </c>
      <c r="I22" s="193">
        <v>600</v>
      </c>
      <c r="J22" s="48">
        <f t="shared" si="0"/>
        <v>600</v>
      </c>
      <c r="K22" s="319"/>
      <c r="M22" s="125"/>
      <c r="N22" s="148"/>
    </row>
    <row r="23" spans="1:14" ht="30.75" customHeight="1" x14ac:dyDescent="0.25">
      <c r="A23" s="75">
        <v>15</v>
      </c>
      <c r="B23" s="169" t="s">
        <v>88</v>
      </c>
      <c r="C23" s="70" t="s">
        <v>114</v>
      </c>
      <c r="D23" s="45">
        <v>4540</v>
      </c>
      <c r="E23" s="135">
        <v>100</v>
      </c>
      <c r="F23" s="194">
        <v>1</v>
      </c>
      <c r="G23" s="193">
        <v>100</v>
      </c>
      <c r="H23" s="194">
        <v>1</v>
      </c>
      <c r="I23" s="193">
        <v>100</v>
      </c>
      <c r="J23" s="48">
        <f t="shared" si="0"/>
        <v>200</v>
      </c>
      <c r="K23" s="319"/>
      <c r="M23" s="125"/>
    </row>
    <row r="24" spans="1:14" ht="30.75" customHeight="1" x14ac:dyDescent="0.25">
      <c r="A24" s="75">
        <v>16</v>
      </c>
      <c r="B24" s="171" t="s">
        <v>119</v>
      </c>
      <c r="C24" s="145" t="s">
        <v>118</v>
      </c>
      <c r="D24" s="134">
        <v>5105</v>
      </c>
      <c r="E24" s="135">
        <v>100</v>
      </c>
      <c r="F24" s="194">
        <v>23</v>
      </c>
      <c r="G24" s="193">
        <v>2300</v>
      </c>
      <c r="H24" s="194">
        <v>28</v>
      </c>
      <c r="I24" s="193">
        <v>2800</v>
      </c>
      <c r="J24" s="48">
        <f t="shared" si="0"/>
        <v>5100</v>
      </c>
      <c r="K24" s="319"/>
      <c r="M24" s="125"/>
    </row>
    <row r="25" spans="1:14" ht="30.75" customHeight="1" x14ac:dyDescent="0.25">
      <c r="A25" s="75">
        <v>17</v>
      </c>
      <c r="B25" s="171" t="s">
        <v>120</v>
      </c>
      <c r="C25" s="145" t="s">
        <v>121</v>
      </c>
      <c r="D25" s="134">
        <v>5300</v>
      </c>
      <c r="E25" s="135">
        <v>100</v>
      </c>
      <c r="F25" s="194">
        <v>2</v>
      </c>
      <c r="G25" s="193">
        <v>200</v>
      </c>
      <c r="H25" s="194">
        <v>9</v>
      </c>
      <c r="I25" s="193">
        <v>900</v>
      </c>
      <c r="J25" s="48">
        <f t="shared" si="0"/>
        <v>1100</v>
      </c>
      <c r="K25" s="319"/>
      <c r="M25" s="125"/>
    </row>
    <row r="26" spans="1:14" ht="30.75" customHeight="1" x14ac:dyDescent="0.25">
      <c r="A26" s="75">
        <v>18</v>
      </c>
      <c r="B26" s="172" t="s">
        <v>122</v>
      </c>
      <c r="C26" s="147" t="s">
        <v>136</v>
      </c>
      <c r="D26" s="134">
        <v>2205</v>
      </c>
      <c r="E26" s="135">
        <v>100</v>
      </c>
      <c r="F26" s="194">
        <v>0</v>
      </c>
      <c r="G26" s="193">
        <v>0</v>
      </c>
      <c r="H26" s="194">
        <v>0</v>
      </c>
      <c r="I26" s="193">
        <v>0</v>
      </c>
      <c r="J26" s="48">
        <f t="shared" si="0"/>
        <v>0</v>
      </c>
      <c r="K26" s="319"/>
      <c r="M26" s="125"/>
    </row>
    <row r="27" spans="1:14" ht="30.75" customHeight="1" x14ac:dyDescent="0.25">
      <c r="A27" s="150">
        <v>19</v>
      </c>
      <c r="B27" s="173" t="s">
        <v>123</v>
      </c>
      <c r="C27" s="152" t="s">
        <v>137</v>
      </c>
      <c r="D27" s="134">
        <v>4334</v>
      </c>
      <c r="E27" s="135">
        <v>100</v>
      </c>
      <c r="F27" s="194">
        <v>7</v>
      </c>
      <c r="G27" s="193">
        <v>700</v>
      </c>
      <c r="H27" s="194">
        <v>3</v>
      </c>
      <c r="I27" s="193">
        <v>300</v>
      </c>
      <c r="J27" s="48">
        <f t="shared" si="0"/>
        <v>1000</v>
      </c>
      <c r="K27" s="319"/>
      <c r="M27" s="125"/>
    </row>
    <row r="28" spans="1:14" ht="30.75" customHeight="1" x14ac:dyDescent="0.25">
      <c r="A28" s="150">
        <v>20</v>
      </c>
      <c r="B28" s="173" t="s">
        <v>129</v>
      </c>
      <c r="C28" s="152" t="s">
        <v>138</v>
      </c>
      <c r="D28" s="134">
        <v>3332</v>
      </c>
      <c r="E28" s="135">
        <v>200</v>
      </c>
      <c r="F28" s="194">
        <v>0</v>
      </c>
      <c r="G28" s="193">
        <v>0</v>
      </c>
      <c r="H28" s="194">
        <v>22</v>
      </c>
      <c r="I28" s="193">
        <v>4400</v>
      </c>
      <c r="J28" s="48">
        <f t="shared" si="0"/>
        <v>4400</v>
      </c>
      <c r="K28" s="319"/>
      <c r="M28" s="125"/>
    </row>
    <row r="29" spans="1:14" ht="30.75" customHeight="1" x14ac:dyDescent="0.25">
      <c r="A29" s="150">
        <v>21</v>
      </c>
      <c r="B29" s="173" t="s">
        <v>135</v>
      </c>
      <c r="C29" s="152" t="s">
        <v>161</v>
      </c>
      <c r="D29" s="134">
        <v>8010</v>
      </c>
      <c r="E29" s="135">
        <v>100</v>
      </c>
      <c r="F29" s="194">
        <v>0</v>
      </c>
      <c r="G29" s="193">
        <v>0</v>
      </c>
      <c r="H29" s="194">
        <v>14</v>
      </c>
      <c r="I29" s="193">
        <v>1400</v>
      </c>
      <c r="J29" s="48">
        <f t="shared" si="0"/>
        <v>1400</v>
      </c>
      <c r="K29" s="319"/>
      <c r="M29" s="125"/>
    </row>
    <row r="30" spans="1:14" ht="30.75" customHeight="1" x14ac:dyDescent="0.25">
      <c r="A30" s="150">
        <v>22</v>
      </c>
      <c r="B30" s="173" t="s">
        <v>139</v>
      </c>
      <c r="C30" s="145" t="s">
        <v>162</v>
      </c>
      <c r="D30" s="134">
        <v>6323</v>
      </c>
      <c r="E30" s="135">
        <v>100</v>
      </c>
      <c r="F30" s="194">
        <v>7</v>
      </c>
      <c r="G30" s="193">
        <v>700</v>
      </c>
      <c r="H30" s="194">
        <v>32</v>
      </c>
      <c r="I30" s="193">
        <v>3200</v>
      </c>
      <c r="J30" s="48">
        <f t="shared" si="0"/>
        <v>3900</v>
      </c>
      <c r="K30" s="319"/>
      <c r="M30" s="125"/>
    </row>
    <row r="31" spans="1:14" ht="30.75" customHeight="1" x14ac:dyDescent="0.25">
      <c r="A31" s="184">
        <v>23</v>
      </c>
      <c r="B31" s="202" t="s">
        <v>142</v>
      </c>
      <c r="C31" s="186" t="s">
        <v>144</v>
      </c>
      <c r="D31" s="187">
        <v>7001</v>
      </c>
      <c r="E31" s="183">
        <v>200</v>
      </c>
      <c r="F31" s="192">
        <v>0</v>
      </c>
      <c r="G31" s="193">
        <v>0</v>
      </c>
      <c r="H31" s="192">
        <v>7</v>
      </c>
      <c r="I31" s="193">
        <v>1400</v>
      </c>
      <c r="J31" s="48">
        <f t="shared" si="0"/>
        <v>1400</v>
      </c>
      <c r="K31" s="319"/>
      <c r="M31" s="125"/>
    </row>
    <row r="32" spans="1:14" ht="32.25" customHeight="1" x14ac:dyDescent="0.25">
      <c r="A32" s="189">
        <v>24</v>
      </c>
      <c r="B32" s="203" t="s">
        <v>151</v>
      </c>
      <c r="C32" s="29" t="s">
        <v>153</v>
      </c>
      <c r="D32" s="134">
        <v>8400</v>
      </c>
      <c r="E32" s="135">
        <v>100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4"/>
      <c r="M32" s="125"/>
    </row>
    <row r="33" spans="1:14" ht="32.25" customHeight="1" x14ac:dyDescent="0.25">
      <c r="A33" s="189">
        <v>25</v>
      </c>
      <c r="B33" s="203" t="s">
        <v>152</v>
      </c>
      <c r="C33" s="29" t="s">
        <v>160</v>
      </c>
      <c r="D33" s="134">
        <v>1733</v>
      </c>
      <c r="E33" s="135">
        <v>200</v>
      </c>
      <c r="F33" s="194">
        <v>25</v>
      </c>
      <c r="G33" s="197">
        <v>5000</v>
      </c>
      <c r="H33" s="194">
        <v>301</v>
      </c>
      <c r="I33" s="197">
        <v>60200</v>
      </c>
      <c r="J33" s="48">
        <f t="shared" si="0"/>
        <v>65200</v>
      </c>
      <c r="K33" s="324"/>
      <c r="M33" s="125"/>
    </row>
    <row r="34" spans="1:14" ht="32.25" customHeight="1" x14ac:dyDescent="0.25">
      <c r="A34" s="189">
        <v>26</v>
      </c>
      <c r="B34" s="203" t="s">
        <v>156</v>
      </c>
      <c r="C34" s="29" t="s">
        <v>157</v>
      </c>
      <c r="D34" s="134">
        <v>7300</v>
      </c>
      <c r="E34" s="135">
        <v>200</v>
      </c>
      <c r="F34" s="194">
        <v>5</v>
      </c>
      <c r="G34" s="197">
        <v>1000</v>
      </c>
      <c r="H34" s="194">
        <v>1</v>
      </c>
      <c r="I34" s="197">
        <v>200</v>
      </c>
      <c r="J34" s="48">
        <f t="shared" si="0"/>
        <v>1200</v>
      </c>
      <c r="K34" s="324"/>
      <c r="M34" s="125"/>
    </row>
    <row r="35" spans="1:14" ht="32.25" customHeight="1" x14ac:dyDescent="0.25">
      <c r="A35" s="189">
        <v>27</v>
      </c>
      <c r="B35" s="204" t="s">
        <v>158</v>
      </c>
      <c r="C35" s="28" t="s">
        <v>159</v>
      </c>
      <c r="D35" s="201">
        <v>4030</v>
      </c>
      <c r="E35" s="200">
        <v>100</v>
      </c>
      <c r="F35" s="194">
        <v>52</v>
      </c>
      <c r="G35" s="197">
        <v>5200</v>
      </c>
      <c r="H35" s="194">
        <v>337</v>
      </c>
      <c r="I35" s="197">
        <v>33700</v>
      </c>
      <c r="J35" s="48">
        <f t="shared" si="0"/>
        <v>38900</v>
      </c>
      <c r="K35" s="324"/>
      <c r="M35" s="125"/>
    </row>
    <row r="36" spans="1:14" ht="32.25" customHeight="1" x14ac:dyDescent="0.25">
      <c r="A36" s="189">
        <v>28</v>
      </c>
      <c r="B36" s="204" t="s">
        <v>167</v>
      </c>
      <c r="C36" s="28" t="s">
        <v>168</v>
      </c>
      <c r="D36" s="201">
        <v>1817</v>
      </c>
      <c r="E36" s="200">
        <v>200</v>
      </c>
      <c r="F36" s="194">
        <v>26</v>
      </c>
      <c r="G36" s="197">
        <v>5200</v>
      </c>
      <c r="H36" s="194">
        <v>236</v>
      </c>
      <c r="I36" s="197">
        <v>47200</v>
      </c>
      <c r="J36" s="48">
        <v>52400</v>
      </c>
      <c r="K36" s="324"/>
      <c r="M36" s="125"/>
    </row>
    <row r="37" spans="1:14" ht="23.25" customHeight="1" x14ac:dyDescent="0.25">
      <c r="A37" s="189">
        <v>29</v>
      </c>
      <c r="B37" s="204" t="s">
        <v>170</v>
      </c>
      <c r="C37" s="28" t="s">
        <v>171</v>
      </c>
      <c r="D37" s="201">
        <v>3797</v>
      </c>
      <c r="E37" s="200">
        <v>100</v>
      </c>
      <c r="F37" s="194">
        <v>0</v>
      </c>
      <c r="G37" s="197">
        <v>0</v>
      </c>
      <c r="H37" s="194">
        <v>1</v>
      </c>
      <c r="I37" s="197">
        <v>100</v>
      </c>
      <c r="J37" s="48">
        <f t="shared" si="0"/>
        <v>100</v>
      </c>
      <c r="K37" s="325"/>
      <c r="L37" s="87"/>
      <c r="M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178"/>
      <c r="H38" s="178"/>
      <c r="I38" s="178"/>
      <c r="J38" s="177"/>
      <c r="K38" s="206"/>
      <c r="L38" s="87"/>
      <c r="N38" s="125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</row>
    <row r="42" spans="1:14" ht="30" customHeight="1" x14ac:dyDescent="0.25">
      <c r="A42" s="1">
        <v>1</v>
      </c>
      <c r="B42" s="15" t="s">
        <v>17</v>
      </c>
      <c r="C42" s="38" t="s">
        <v>18</v>
      </c>
      <c r="D42" s="16">
        <v>727</v>
      </c>
      <c r="E42" s="39">
        <v>25</v>
      </c>
      <c r="F42" s="36">
        <v>26</v>
      </c>
      <c r="G42" s="6">
        <f>SUM(F42*E42)</f>
        <v>650</v>
      </c>
      <c r="H42" s="39">
        <v>100</v>
      </c>
      <c r="I42" s="28">
        <v>12</v>
      </c>
      <c r="J42" s="17">
        <f>SUM(I42*H42)</f>
        <v>1200</v>
      </c>
    </row>
    <row r="43" spans="1:14" ht="26.25" customHeight="1" x14ac:dyDescent="0.25">
      <c r="A43" s="1">
        <v>2</v>
      </c>
      <c r="B43" s="116" t="s">
        <v>19</v>
      </c>
      <c r="C43" s="117" t="s">
        <v>20</v>
      </c>
      <c r="D43" s="22">
        <v>744</v>
      </c>
      <c r="E43" s="43">
        <v>50</v>
      </c>
      <c r="F43" s="35">
        <v>169</v>
      </c>
      <c r="G43" s="6">
        <f>SUM(F43*E43)</f>
        <v>8450</v>
      </c>
      <c r="H43" s="43">
        <v>50</v>
      </c>
      <c r="I43" s="35">
        <v>27</v>
      </c>
      <c r="J43" s="6">
        <f>SUM(I43*H43)</f>
        <v>1350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58"/>
  <sheetViews>
    <sheetView topLeftCell="A4" workbookViewId="0">
      <selection activeCell="L12" sqref="L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180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14"/>
      <c r="C3" s="214"/>
      <c r="D3" s="214"/>
      <c r="E3" s="214"/>
      <c r="F3" s="214"/>
      <c r="G3" s="214"/>
      <c r="H3" s="214"/>
      <c r="I3" s="214"/>
      <c r="J3" s="214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2580</v>
      </c>
      <c r="G7" s="193">
        <v>258000</v>
      </c>
      <c r="H7" s="192">
        <v>4934</v>
      </c>
      <c r="I7" s="193">
        <v>493400</v>
      </c>
      <c r="J7" s="48">
        <f>SUM(G7+I7)</f>
        <v>751400</v>
      </c>
      <c r="K7" s="318">
        <f>SUM(J7:J36)/28</f>
        <v>2140478.5714285714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6</v>
      </c>
      <c r="G8" s="193">
        <v>600</v>
      </c>
      <c r="H8" s="192">
        <v>13</v>
      </c>
      <c r="I8" s="193">
        <v>1300</v>
      </c>
      <c r="J8" s="48">
        <f t="shared" ref="J8:J36" si="0">SUM(G8+I8)</f>
        <v>1900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49</v>
      </c>
      <c r="G9" s="193">
        <v>4900</v>
      </c>
      <c r="H9" s="192">
        <v>52</v>
      </c>
      <c r="I9" s="193">
        <v>5200</v>
      </c>
      <c r="J9" s="48">
        <f t="shared" si="0"/>
        <v>10100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15407</v>
      </c>
      <c r="G10" s="193">
        <v>3084400</v>
      </c>
      <c r="H10" s="194">
        <v>269828</v>
      </c>
      <c r="I10" s="193">
        <v>54013600</v>
      </c>
      <c r="J10" s="48">
        <f t="shared" si="0"/>
        <v>57098000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133</v>
      </c>
      <c r="G11" s="193">
        <v>13300</v>
      </c>
      <c r="H11" s="194">
        <v>596</v>
      </c>
      <c r="I11" s="193">
        <v>59600</v>
      </c>
      <c r="J11" s="48">
        <f t="shared" si="0"/>
        <v>72900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200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81" t="s">
        <v>191</v>
      </c>
      <c r="F13" s="195">
        <v>2</v>
      </c>
      <c r="G13" s="193">
        <v>200</v>
      </c>
      <c r="H13" s="195">
        <v>70</v>
      </c>
      <c r="I13" s="193">
        <v>12100</v>
      </c>
      <c r="J13" s="48">
        <v>12300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161</v>
      </c>
      <c r="G14" s="193">
        <v>32200</v>
      </c>
      <c r="H14" s="194">
        <v>1355</v>
      </c>
      <c r="I14" s="193">
        <v>271000</v>
      </c>
      <c r="J14" s="48">
        <f t="shared" si="0"/>
        <v>303200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4</v>
      </c>
      <c r="G15" s="193">
        <v>400</v>
      </c>
      <c r="H15" s="194">
        <v>16</v>
      </c>
      <c r="I15" s="193">
        <v>1600</v>
      </c>
      <c r="J15" s="48">
        <f t="shared" si="0"/>
        <v>2000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89</v>
      </c>
      <c r="G16" s="193">
        <v>8900</v>
      </c>
      <c r="H16" s="194">
        <v>614</v>
      </c>
      <c r="I16" s="193">
        <v>61400</v>
      </c>
      <c r="J16" s="48">
        <f t="shared" si="0"/>
        <v>70300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181</v>
      </c>
      <c r="D17" s="45">
        <v>9656</v>
      </c>
      <c r="E17" s="135" t="s">
        <v>165</v>
      </c>
      <c r="F17" s="196">
        <v>332</v>
      </c>
      <c r="G17" s="193">
        <v>41300</v>
      </c>
      <c r="H17" s="196">
        <v>9211</v>
      </c>
      <c r="I17" s="193">
        <v>1367300</v>
      </c>
      <c r="J17" s="48">
        <f t="shared" si="0"/>
        <v>1408600</v>
      </c>
      <c r="K17" s="319"/>
      <c r="M17" s="125"/>
    </row>
    <row r="18" spans="1:14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2</v>
      </c>
      <c r="G18" s="193">
        <v>200</v>
      </c>
      <c r="H18" s="196">
        <v>43</v>
      </c>
      <c r="I18" s="193">
        <v>4300</v>
      </c>
      <c r="J18" s="48">
        <f t="shared" si="0"/>
        <v>4500</v>
      </c>
      <c r="K18" s="319"/>
      <c r="M18" s="125"/>
    </row>
    <row r="19" spans="1:14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57</v>
      </c>
      <c r="G19" s="193">
        <v>5700</v>
      </c>
      <c r="H19" s="194">
        <v>54</v>
      </c>
      <c r="I19" s="193">
        <v>5400</v>
      </c>
      <c r="J19" s="48">
        <f t="shared" si="0"/>
        <v>11100</v>
      </c>
      <c r="K19" s="319"/>
      <c r="M19" s="125"/>
    </row>
    <row r="20" spans="1:14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2</v>
      </c>
      <c r="G20" s="193">
        <v>400</v>
      </c>
      <c r="H20" s="192">
        <v>18</v>
      </c>
      <c r="I20" s="193">
        <v>3600</v>
      </c>
      <c r="J20" s="48">
        <f t="shared" si="0"/>
        <v>4000</v>
      </c>
      <c r="K20" s="319"/>
      <c r="M20" s="125"/>
    </row>
    <row r="21" spans="1:14" ht="30.75" customHeight="1" x14ac:dyDescent="0.25">
      <c r="A21" s="75">
        <v>14</v>
      </c>
      <c r="B21" s="169" t="s">
        <v>68</v>
      </c>
      <c r="C21" s="68" t="s">
        <v>73</v>
      </c>
      <c r="D21" s="134">
        <v>8495</v>
      </c>
      <c r="E21" s="135">
        <v>100</v>
      </c>
      <c r="F21" s="194">
        <v>4</v>
      </c>
      <c r="G21" s="193">
        <v>400</v>
      </c>
      <c r="H21" s="194">
        <v>7</v>
      </c>
      <c r="I21" s="193">
        <v>700</v>
      </c>
      <c r="J21" s="48">
        <f t="shared" si="0"/>
        <v>1100</v>
      </c>
      <c r="K21" s="319"/>
      <c r="M21" s="125"/>
      <c r="N21" s="148"/>
    </row>
    <row r="22" spans="1:14" ht="30.75" customHeight="1" x14ac:dyDescent="0.25">
      <c r="A22" s="75">
        <v>15</v>
      </c>
      <c r="B22" s="169" t="s">
        <v>88</v>
      </c>
      <c r="C22" s="70" t="s">
        <v>114</v>
      </c>
      <c r="D22" s="45">
        <v>4540</v>
      </c>
      <c r="E22" s="135">
        <v>100</v>
      </c>
      <c r="F22" s="194">
        <v>1</v>
      </c>
      <c r="G22" s="193">
        <v>100</v>
      </c>
      <c r="H22" s="194">
        <v>3</v>
      </c>
      <c r="I22" s="193">
        <v>300</v>
      </c>
      <c r="J22" s="48">
        <f t="shared" si="0"/>
        <v>400</v>
      </c>
      <c r="K22" s="319"/>
      <c r="M22" s="125"/>
    </row>
    <row r="23" spans="1:14" ht="30.75" customHeight="1" x14ac:dyDescent="0.25">
      <c r="A23" s="75">
        <v>16</v>
      </c>
      <c r="B23" s="171" t="s">
        <v>119</v>
      </c>
      <c r="C23" s="145" t="s">
        <v>118</v>
      </c>
      <c r="D23" s="134">
        <v>5105</v>
      </c>
      <c r="E23" s="135">
        <v>100</v>
      </c>
      <c r="F23" s="194">
        <v>37</v>
      </c>
      <c r="G23" s="193">
        <v>3700</v>
      </c>
      <c r="H23" s="194">
        <v>25</v>
      </c>
      <c r="I23" s="193">
        <v>2500</v>
      </c>
      <c r="J23" s="48">
        <f t="shared" si="0"/>
        <v>6200</v>
      </c>
      <c r="K23" s="319"/>
      <c r="M23" s="125"/>
    </row>
    <row r="24" spans="1:14" ht="30.75" customHeight="1" x14ac:dyDescent="0.25">
      <c r="A24" s="75">
        <v>17</v>
      </c>
      <c r="B24" s="171" t="s">
        <v>120</v>
      </c>
      <c r="C24" s="145" t="s">
        <v>121</v>
      </c>
      <c r="D24" s="134">
        <v>5300</v>
      </c>
      <c r="E24" s="135">
        <v>100</v>
      </c>
      <c r="F24" s="194">
        <v>1</v>
      </c>
      <c r="G24" s="193">
        <v>100</v>
      </c>
      <c r="H24" s="194">
        <v>24</v>
      </c>
      <c r="I24" s="193">
        <v>2400</v>
      </c>
      <c r="J24" s="48">
        <f t="shared" si="0"/>
        <v>2500</v>
      </c>
      <c r="K24" s="319"/>
      <c r="M24" s="125"/>
    </row>
    <row r="25" spans="1:14" ht="30.75" customHeight="1" x14ac:dyDescent="0.25">
      <c r="A25" s="75">
        <v>18</v>
      </c>
      <c r="B25" s="172" t="s">
        <v>122</v>
      </c>
      <c r="C25" s="147" t="s">
        <v>136</v>
      </c>
      <c r="D25" s="134">
        <v>2205</v>
      </c>
      <c r="E25" s="135">
        <v>100</v>
      </c>
      <c r="F25" s="194">
        <v>0</v>
      </c>
      <c r="G25" s="193">
        <v>0</v>
      </c>
      <c r="H25" s="194">
        <v>5</v>
      </c>
      <c r="I25" s="193">
        <v>500</v>
      </c>
      <c r="J25" s="48">
        <f t="shared" si="0"/>
        <v>500</v>
      </c>
      <c r="K25" s="319"/>
      <c r="M25" s="125"/>
    </row>
    <row r="26" spans="1:14" ht="30.75" customHeight="1" x14ac:dyDescent="0.25">
      <c r="A26" s="150">
        <v>19</v>
      </c>
      <c r="B26" s="173" t="s">
        <v>123</v>
      </c>
      <c r="C26" s="152" t="s">
        <v>137</v>
      </c>
      <c r="D26" s="134">
        <v>4334</v>
      </c>
      <c r="E26" s="135">
        <v>100</v>
      </c>
      <c r="F26" s="194">
        <v>2</v>
      </c>
      <c r="G26" s="193">
        <v>200</v>
      </c>
      <c r="H26" s="194">
        <v>7</v>
      </c>
      <c r="I26" s="193">
        <v>700</v>
      </c>
      <c r="J26" s="48">
        <f t="shared" si="0"/>
        <v>900</v>
      </c>
      <c r="K26" s="319"/>
      <c r="M26" s="125"/>
    </row>
    <row r="27" spans="1:14" ht="30.75" customHeight="1" x14ac:dyDescent="0.25">
      <c r="A27" s="150">
        <v>20</v>
      </c>
      <c r="B27" s="173" t="s">
        <v>129</v>
      </c>
      <c r="C27" s="152" t="s">
        <v>138</v>
      </c>
      <c r="D27" s="134">
        <v>3332</v>
      </c>
      <c r="E27" s="135">
        <v>200</v>
      </c>
      <c r="F27" s="194">
        <v>0</v>
      </c>
      <c r="G27" s="193">
        <v>0</v>
      </c>
      <c r="H27" s="194">
        <v>0</v>
      </c>
      <c r="I27" s="193">
        <v>0</v>
      </c>
      <c r="J27" s="48">
        <f t="shared" si="0"/>
        <v>0</v>
      </c>
      <c r="K27" s="319"/>
      <c r="M27" s="125"/>
    </row>
    <row r="28" spans="1:14" ht="30.75" customHeight="1" x14ac:dyDescent="0.25">
      <c r="A28" s="150">
        <v>21</v>
      </c>
      <c r="B28" s="173" t="s">
        <v>135</v>
      </c>
      <c r="C28" s="152" t="s">
        <v>161</v>
      </c>
      <c r="D28" s="134">
        <v>8010</v>
      </c>
      <c r="E28" s="135">
        <v>100</v>
      </c>
      <c r="F28" s="194">
        <v>2</v>
      </c>
      <c r="G28" s="193">
        <v>200</v>
      </c>
      <c r="H28" s="194">
        <v>11</v>
      </c>
      <c r="I28" s="193">
        <v>1100</v>
      </c>
      <c r="J28" s="48">
        <f t="shared" si="0"/>
        <v>1300</v>
      </c>
      <c r="K28" s="319"/>
      <c r="M28" s="125"/>
    </row>
    <row r="29" spans="1:14" ht="30.75" customHeight="1" x14ac:dyDescent="0.25">
      <c r="A29" s="150">
        <v>22</v>
      </c>
      <c r="B29" s="173" t="s">
        <v>139</v>
      </c>
      <c r="C29" s="145" t="s">
        <v>162</v>
      </c>
      <c r="D29" s="134">
        <v>6323</v>
      </c>
      <c r="E29" s="135">
        <v>100</v>
      </c>
      <c r="F29" s="194">
        <v>16</v>
      </c>
      <c r="G29" s="193">
        <v>1600</v>
      </c>
      <c r="H29" s="194">
        <v>82</v>
      </c>
      <c r="I29" s="193">
        <v>8200</v>
      </c>
      <c r="J29" s="48">
        <f t="shared" si="0"/>
        <v>9800</v>
      </c>
      <c r="K29" s="319"/>
      <c r="M29" s="125"/>
    </row>
    <row r="30" spans="1:14" ht="30.75" customHeight="1" x14ac:dyDescent="0.25">
      <c r="A30" s="184">
        <v>23</v>
      </c>
      <c r="B30" s="202" t="s">
        <v>142</v>
      </c>
      <c r="C30" s="186" t="s">
        <v>144</v>
      </c>
      <c r="D30" s="187">
        <v>7001</v>
      </c>
      <c r="E30" s="183">
        <v>200</v>
      </c>
      <c r="F30" s="192">
        <v>6</v>
      </c>
      <c r="G30" s="193">
        <v>1200</v>
      </c>
      <c r="H30" s="192">
        <v>49</v>
      </c>
      <c r="I30" s="193">
        <v>9800</v>
      </c>
      <c r="J30" s="48">
        <f t="shared" si="0"/>
        <v>11000</v>
      </c>
      <c r="K30" s="319"/>
      <c r="M30" s="125"/>
    </row>
    <row r="31" spans="1:14" ht="32.25" customHeight="1" x14ac:dyDescent="0.25">
      <c r="A31" s="189">
        <v>24</v>
      </c>
      <c r="B31" s="203" t="s">
        <v>151</v>
      </c>
      <c r="C31" s="29" t="s">
        <v>153</v>
      </c>
      <c r="D31" s="134">
        <v>8400</v>
      </c>
      <c r="E31" s="135">
        <v>100</v>
      </c>
      <c r="F31" s="194">
        <v>0</v>
      </c>
      <c r="G31" s="197">
        <v>0</v>
      </c>
      <c r="H31" s="194">
        <v>1</v>
      </c>
      <c r="I31" s="197">
        <v>100</v>
      </c>
      <c r="J31" s="48">
        <f t="shared" si="0"/>
        <v>100</v>
      </c>
      <c r="K31" s="324"/>
      <c r="M31" s="125"/>
    </row>
    <row r="32" spans="1:14" ht="32.25" customHeight="1" x14ac:dyDescent="0.25">
      <c r="A32" s="189">
        <v>25</v>
      </c>
      <c r="B32" s="203" t="s">
        <v>152</v>
      </c>
      <c r="C32" s="29" t="s">
        <v>160</v>
      </c>
      <c r="D32" s="134">
        <v>1733</v>
      </c>
      <c r="E32" s="135">
        <v>200</v>
      </c>
      <c r="F32" s="194">
        <v>5</v>
      </c>
      <c r="G32" s="197">
        <v>1000</v>
      </c>
      <c r="H32" s="194">
        <v>93</v>
      </c>
      <c r="I32" s="197">
        <v>18600</v>
      </c>
      <c r="J32" s="48">
        <f t="shared" si="0"/>
        <v>19600</v>
      </c>
      <c r="K32" s="324"/>
      <c r="M32" s="125"/>
    </row>
    <row r="33" spans="1:14" ht="32.25" customHeight="1" x14ac:dyDescent="0.25">
      <c r="A33" s="189">
        <v>26</v>
      </c>
      <c r="B33" s="203" t="s">
        <v>156</v>
      </c>
      <c r="C33" s="29" t="s">
        <v>157</v>
      </c>
      <c r="D33" s="134">
        <v>7300</v>
      </c>
      <c r="E33" s="135">
        <v>200</v>
      </c>
      <c r="F33" s="194">
        <v>10</v>
      </c>
      <c r="G33" s="197">
        <v>2000</v>
      </c>
      <c r="H33" s="194">
        <v>3</v>
      </c>
      <c r="I33" s="197">
        <v>600</v>
      </c>
      <c r="J33" s="48">
        <f t="shared" si="0"/>
        <v>2600</v>
      </c>
      <c r="K33" s="324"/>
      <c r="M33" s="125"/>
    </row>
    <row r="34" spans="1:14" ht="32.25" customHeight="1" x14ac:dyDescent="0.25">
      <c r="A34" s="189">
        <v>27</v>
      </c>
      <c r="B34" s="204" t="s">
        <v>158</v>
      </c>
      <c r="C34" s="28" t="s">
        <v>159</v>
      </c>
      <c r="D34" s="201">
        <v>4030</v>
      </c>
      <c r="E34" s="200">
        <v>100</v>
      </c>
      <c r="F34" s="194">
        <v>141</v>
      </c>
      <c r="G34" s="197">
        <v>14100</v>
      </c>
      <c r="H34" s="194">
        <v>680</v>
      </c>
      <c r="I34" s="197">
        <v>68000</v>
      </c>
      <c r="J34" s="48">
        <f t="shared" si="0"/>
        <v>82100</v>
      </c>
      <c r="K34" s="324"/>
      <c r="M34" s="125"/>
    </row>
    <row r="35" spans="1:14" ht="32.25" customHeight="1" x14ac:dyDescent="0.25">
      <c r="A35" s="189">
        <v>28</v>
      </c>
      <c r="B35" s="204" t="s">
        <v>167</v>
      </c>
      <c r="C35" s="28" t="s">
        <v>168</v>
      </c>
      <c r="D35" s="201">
        <v>1817</v>
      </c>
      <c r="E35" s="200">
        <v>200</v>
      </c>
      <c r="F35" s="194">
        <v>18</v>
      </c>
      <c r="G35" s="197">
        <v>3600</v>
      </c>
      <c r="H35" s="194">
        <v>153</v>
      </c>
      <c r="I35" s="197">
        <v>30600</v>
      </c>
      <c r="J35" s="48">
        <f t="shared" si="0"/>
        <v>34200</v>
      </c>
      <c r="K35" s="324"/>
      <c r="M35" s="125"/>
    </row>
    <row r="36" spans="1:14" ht="23.25" customHeight="1" x14ac:dyDescent="0.25">
      <c r="A36" s="189">
        <v>29</v>
      </c>
      <c r="B36" s="204" t="s">
        <v>182</v>
      </c>
      <c r="C36" s="28" t="s">
        <v>171</v>
      </c>
      <c r="D36" s="201">
        <v>3797</v>
      </c>
      <c r="E36" s="200">
        <v>100</v>
      </c>
      <c r="F36" s="194">
        <v>32</v>
      </c>
      <c r="G36" s="197">
        <v>3200</v>
      </c>
      <c r="H36" s="194">
        <v>76</v>
      </c>
      <c r="I36" s="197">
        <v>7600</v>
      </c>
      <c r="J36" s="48">
        <f t="shared" si="0"/>
        <v>10800</v>
      </c>
      <c r="K36" s="325"/>
      <c r="L36" s="87"/>
      <c r="M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178"/>
      <c r="H37" s="178"/>
      <c r="I37" s="178"/>
      <c r="J37" s="177"/>
      <c r="K37" s="206"/>
      <c r="L37" s="87"/>
      <c r="N37" s="125"/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</row>
    <row r="41" spans="1:14" ht="30" customHeight="1" x14ac:dyDescent="0.25">
      <c r="A41" s="1">
        <v>1</v>
      </c>
      <c r="B41" s="15" t="s">
        <v>17</v>
      </c>
      <c r="C41" s="38" t="s">
        <v>18</v>
      </c>
      <c r="D41" s="16">
        <v>727</v>
      </c>
      <c r="E41" s="39">
        <v>25</v>
      </c>
      <c r="F41" s="36">
        <v>26</v>
      </c>
      <c r="G41" s="6">
        <f>SUM(F41*E41)</f>
        <v>650</v>
      </c>
      <c r="H41" s="39">
        <v>100</v>
      </c>
      <c r="I41" s="28">
        <v>11</v>
      </c>
      <c r="J41" s="17">
        <f>SUM(I41*H41)</f>
        <v>1100</v>
      </c>
    </row>
    <row r="42" spans="1:14" ht="26.25" customHeight="1" x14ac:dyDescent="0.25">
      <c r="A42" s="1">
        <v>2</v>
      </c>
      <c r="B42" s="116" t="s">
        <v>19</v>
      </c>
      <c r="C42" s="117" t="s">
        <v>20</v>
      </c>
      <c r="D42" s="22">
        <v>744</v>
      </c>
      <c r="E42" s="43">
        <v>50</v>
      </c>
      <c r="F42" s="35">
        <v>192</v>
      </c>
      <c r="G42" s="6">
        <f>SUM(F42*E42)</f>
        <v>9600</v>
      </c>
      <c r="H42" s="43">
        <v>50</v>
      </c>
      <c r="I42" s="35">
        <v>36</v>
      </c>
      <c r="J42" s="6">
        <f>SUM(I42*H42)</f>
        <v>1800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Q59"/>
  <sheetViews>
    <sheetView topLeftCell="A31" workbookViewId="0">
      <selection activeCell="I50" sqref="I5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183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15"/>
      <c r="C3" s="215"/>
      <c r="D3" s="215"/>
      <c r="E3" s="215"/>
      <c r="F3" s="215"/>
      <c r="G3" s="215"/>
      <c r="H3" s="215"/>
      <c r="I3" s="215"/>
      <c r="J3" s="215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2707</v>
      </c>
      <c r="G7" s="193">
        <v>270700</v>
      </c>
      <c r="H7" s="192">
        <v>5268</v>
      </c>
      <c r="I7" s="193">
        <v>526800</v>
      </c>
      <c r="J7" s="48">
        <f>SUM(G7+I7)</f>
        <v>797500</v>
      </c>
      <c r="K7" s="318">
        <f>SUM(J7:J37)/28</f>
        <v>3717528.5714285714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6</v>
      </c>
      <c r="G8" s="193">
        <v>600</v>
      </c>
      <c r="H8" s="192">
        <v>24</v>
      </c>
      <c r="I8" s="193">
        <v>2400</v>
      </c>
      <c r="J8" s="48">
        <f t="shared" ref="J8:J35" si="0">SUM(G8+I8)</f>
        <v>3000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45</v>
      </c>
      <c r="G9" s="193">
        <v>4500</v>
      </c>
      <c r="H9" s="192">
        <v>161</v>
      </c>
      <c r="I9" s="193">
        <v>16100</v>
      </c>
      <c r="J9" s="48">
        <f t="shared" si="0"/>
        <v>20600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30636</v>
      </c>
      <c r="G10" s="193">
        <v>6135300</v>
      </c>
      <c r="H10" s="194">
        <v>475241</v>
      </c>
      <c r="I10" s="193">
        <v>95147500</v>
      </c>
      <c r="J10" s="48">
        <f t="shared" si="0"/>
        <v>101282800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133</v>
      </c>
      <c r="G11" s="193">
        <v>13300</v>
      </c>
      <c r="H11" s="194">
        <v>706</v>
      </c>
      <c r="I11" s="193">
        <v>70600</v>
      </c>
      <c r="J11" s="48">
        <f t="shared" si="0"/>
        <v>83900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>
        <v>200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81" t="s">
        <v>191</v>
      </c>
      <c r="F13" s="195">
        <v>3</v>
      </c>
      <c r="G13" s="193">
        <v>300</v>
      </c>
      <c r="H13" s="195">
        <v>65</v>
      </c>
      <c r="I13" s="193">
        <v>11900</v>
      </c>
      <c r="J13" s="48">
        <v>12200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100</v>
      </c>
      <c r="G14" s="193">
        <v>20000</v>
      </c>
      <c r="H14" s="194">
        <v>1169</v>
      </c>
      <c r="I14" s="193">
        <v>233800</v>
      </c>
      <c r="J14" s="48">
        <f t="shared" si="0"/>
        <v>253800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1</v>
      </c>
      <c r="G15" s="193">
        <v>100</v>
      </c>
      <c r="H15" s="194">
        <v>2</v>
      </c>
      <c r="I15" s="193">
        <v>200</v>
      </c>
      <c r="J15" s="48">
        <f t="shared" si="0"/>
        <v>300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35</v>
      </c>
      <c r="G16" s="193">
        <v>3500</v>
      </c>
      <c r="H16" s="194">
        <v>306</v>
      </c>
      <c r="I16" s="193">
        <v>30600</v>
      </c>
      <c r="J16" s="48">
        <f t="shared" si="0"/>
        <v>34100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181</v>
      </c>
      <c r="D17" s="45">
        <v>9656</v>
      </c>
      <c r="E17" s="135" t="s">
        <v>165</v>
      </c>
      <c r="F17" s="196">
        <v>301</v>
      </c>
      <c r="G17" s="193">
        <v>37500</v>
      </c>
      <c r="H17" s="196">
        <v>9128</v>
      </c>
      <c r="I17" s="193">
        <v>1357600</v>
      </c>
      <c r="J17" s="48">
        <f t="shared" si="0"/>
        <v>1395100</v>
      </c>
      <c r="K17" s="319"/>
      <c r="M17" s="125"/>
    </row>
    <row r="18" spans="1:14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0</v>
      </c>
      <c r="G18" s="193">
        <v>0</v>
      </c>
      <c r="H18" s="196">
        <v>10</v>
      </c>
      <c r="I18" s="193">
        <v>1000</v>
      </c>
      <c r="J18" s="48">
        <f t="shared" si="0"/>
        <v>1000</v>
      </c>
      <c r="K18" s="319"/>
      <c r="M18" s="125"/>
    </row>
    <row r="19" spans="1:14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43</v>
      </c>
      <c r="G19" s="193">
        <v>4300</v>
      </c>
      <c r="H19" s="194">
        <v>44</v>
      </c>
      <c r="I19" s="193">
        <v>4400</v>
      </c>
      <c r="J19" s="48">
        <f t="shared" si="0"/>
        <v>8700</v>
      </c>
      <c r="K19" s="319"/>
      <c r="M19" s="125"/>
    </row>
    <row r="20" spans="1:14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1</v>
      </c>
      <c r="G20" s="193">
        <v>200</v>
      </c>
      <c r="H20" s="192">
        <v>5</v>
      </c>
      <c r="I20" s="193">
        <v>1000</v>
      </c>
      <c r="J20" s="48">
        <f t="shared" si="0"/>
        <v>1200</v>
      </c>
      <c r="K20" s="319"/>
      <c r="M20" s="125"/>
    </row>
    <row r="21" spans="1:14" ht="30.75" customHeight="1" x14ac:dyDescent="0.25">
      <c r="A21" s="75">
        <v>14</v>
      </c>
      <c r="B21" s="169" t="s">
        <v>68</v>
      </c>
      <c r="C21" s="68" t="s">
        <v>73</v>
      </c>
      <c r="D21" s="134">
        <v>8495</v>
      </c>
      <c r="E21" s="135">
        <v>100</v>
      </c>
      <c r="F21" s="194">
        <v>0</v>
      </c>
      <c r="G21" s="193">
        <v>0</v>
      </c>
      <c r="H21" s="194">
        <v>3</v>
      </c>
      <c r="I21" s="193">
        <v>300</v>
      </c>
      <c r="J21" s="48">
        <f t="shared" si="0"/>
        <v>300</v>
      </c>
      <c r="K21" s="319"/>
      <c r="M21" s="125"/>
      <c r="N21" s="148"/>
    </row>
    <row r="22" spans="1:14" ht="30.75" customHeight="1" x14ac:dyDescent="0.25">
      <c r="A22" s="75">
        <v>15</v>
      </c>
      <c r="B22" s="169" t="s">
        <v>88</v>
      </c>
      <c r="C22" s="70" t="s">
        <v>114</v>
      </c>
      <c r="D22" s="45">
        <v>4540</v>
      </c>
      <c r="E22" s="135">
        <v>100</v>
      </c>
      <c r="F22" s="194">
        <v>0</v>
      </c>
      <c r="G22" s="193">
        <v>0</v>
      </c>
      <c r="H22" s="194">
        <v>1</v>
      </c>
      <c r="I22" s="193">
        <v>100</v>
      </c>
      <c r="J22" s="48">
        <f t="shared" si="0"/>
        <v>100</v>
      </c>
      <c r="K22" s="319"/>
      <c r="M22" s="125"/>
    </row>
    <row r="23" spans="1:14" ht="30.75" customHeight="1" x14ac:dyDescent="0.25">
      <c r="A23" s="75">
        <v>16</v>
      </c>
      <c r="B23" s="171" t="s">
        <v>119</v>
      </c>
      <c r="C23" s="145" t="s">
        <v>118</v>
      </c>
      <c r="D23" s="134">
        <v>5105</v>
      </c>
      <c r="E23" s="135">
        <v>100</v>
      </c>
      <c r="F23" s="194">
        <v>18</v>
      </c>
      <c r="G23" s="193">
        <v>1800</v>
      </c>
      <c r="H23" s="194">
        <v>32</v>
      </c>
      <c r="I23" s="193">
        <v>3200</v>
      </c>
      <c r="J23" s="48">
        <f t="shared" si="0"/>
        <v>5000</v>
      </c>
      <c r="K23" s="319"/>
      <c r="M23" s="125"/>
    </row>
    <row r="24" spans="1:14" ht="30.75" customHeight="1" x14ac:dyDescent="0.25">
      <c r="A24" s="75">
        <v>17</v>
      </c>
      <c r="B24" s="171" t="s">
        <v>120</v>
      </c>
      <c r="C24" s="145" t="s">
        <v>121</v>
      </c>
      <c r="D24" s="134">
        <v>5300</v>
      </c>
      <c r="E24" s="135">
        <v>100</v>
      </c>
      <c r="F24" s="194">
        <v>0</v>
      </c>
      <c r="G24" s="193">
        <v>0</v>
      </c>
      <c r="H24" s="194">
        <v>12</v>
      </c>
      <c r="I24" s="193">
        <v>1200</v>
      </c>
      <c r="J24" s="48">
        <f t="shared" si="0"/>
        <v>1200</v>
      </c>
      <c r="K24" s="319"/>
      <c r="M24" s="125"/>
    </row>
    <row r="25" spans="1:14" ht="30.75" customHeight="1" x14ac:dyDescent="0.25">
      <c r="A25" s="75">
        <v>18</v>
      </c>
      <c r="B25" s="172" t="s">
        <v>122</v>
      </c>
      <c r="C25" s="147" t="s">
        <v>136</v>
      </c>
      <c r="D25" s="134">
        <v>2205</v>
      </c>
      <c r="E25" s="135">
        <v>100</v>
      </c>
      <c r="F25" s="194">
        <v>0</v>
      </c>
      <c r="G25" s="193">
        <v>0</v>
      </c>
      <c r="H25" s="194">
        <v>9</v>
      </c>
      <c r="I25" s="193">
        <v>900</v>
      </c>
      <c r="J25" s="48">
        <f t="shared" si="0"/>
        <v>900</v>
      </c>
      <c r="K25" s="319"/>
      <c r="M25" s="125"/>
    </row>
    <row r="26" spans="1:14" ht="30.75" customHeight="1" x14ac:dyDescent="0.25">
      <c r="A26" s="150">
        <v>19</v>
      </c>
      <c r="B26" s="173" t="s">
        <v>123</v>
      </c>
      <c r="C26" s="152" t="s">
        <v>137</v>
      </c>
      <c r="D26" s="134">
        <v>4334</v>
      </c>
      <c r="E26" s="135">
        <v>100</v>
      </c>
      <c r="F26" s="194">
        <v>3</v>
      </c>
      <c r="G26" s="193">
        <v>300</v>
      </c>
      <c r="H26" s="194">
        <v>0</v>
      </c>
      <c r="I26" s="193">
        <v>0</v>
      </c>
      <c r="J26" s="48">
        <f t="shared" si="0"/>
        <v>300</v>
      </c>
      <c r="K26" s="319"/>
      <c r="M26" s="125"/>
    </row>
    <row r="27" spans="1:14" ht="30.75" customHeight="1" x14ac:dyDescent="0.25">
      <c r="A27" s="150">
        <v>20</v>
      </c>
      <c r="B27" s="173" t="s">
        <v>129</v>
      </c>
      <c r="C27" s="152" t="s">
        <v>138</v>
      </c>
      <c r="D27" s="134">
        <v>3332</v>
      </c>
      <c r="E27" s="135">
        <v>200</v>
      </c>
      <c r="F27" s="194">
        <v>0</v>
      </c>
      <c r="G27" s="193">
        <v>0</v>
      </c>
      <c r="H27" s="194">
        <v>0</v>
      </c>
      <c r="I27" s="193">
        <v>0</v>
      </c>
      <c r="J27" s="48">
        <f t="shared" si="0"/>
        <v>0</v>
      </c>
      <c r="K27" s="319"/>
      <c r="M27" s="125"/>
    </row>
    <row r="28" spans="1:14" ht="30.75" customHeight="1" x14ac:dyDescent="0.25">
      <c r="A28" s="150">
        <v>21</v>
      </c>
      <c r="B28" s="173" t="s">
        <v>135</v>
      </c>
      <c r="C28" s="152" t="s">
        <v>161</v>
      </c>
      <c r="D28" s="134">
        <v>8010</v>
      </c>
      <c r="E28" s="135">
        <v>100</v>
      </c>
      <c r="F28" s="194">
        <v>1</v>
      </c>
      <c r="G28" s="193">
        <v>100</v>
      </c>
      <c r="H28" s="194">
        <v>10</v>
      </c>
      <c r="I28" s="193">
        <v>1000</v>
      </c>
      <c r="J28" s="48">
        <f t="shared" si="0"/>
        <v>1100</v>
      </c>
      <c r="K28" s="319"/>
      <c r="M28" s="125"/>
    </row>
    <row r="29" spans="1:14" ht="30.75" customHeight="1" x14ac:dyDescent="0.25">
      <c r="A29" s="150">
        <v>22</v>
      </c>
      <c r="B29" s="173" t="s">
        <v>139</v>
      </c>
      <c r="C29" s="145" t="s">
        <v>162</v>
      </c>
      <c r="D29" s="134">
        <v>6323</v>
      </c>
      <c r="E29" s="135">
        <v>100</v>
      </c>
      <c r="F29" s="194">
        <v>7</v>
      </c>
      <c r="G29" s="193">
        <v>700</v>
      </c>
      <c r="H29" s="194">
        <v>71</v>
      </c>
      <c r="I29" s="193">
        <v>7100</v>
      </c>
      <c r="J29" s="48">
        <f t="shared" si="0"/>
        <v>7800</v>
      </c>
      <c r="K29" s="319"/>
      <c r="M29" s="125"/>
    </row>
    <row r="30" spans="1:14" ht="30.75" customHeight="1" x14ac:dyDescent="0.25">
      <c r="A30" s="184">
        <v>23</v>
      </c>
      <c r="B30" s="202" t="s">
        <v>142</v>
      </c>
      <c r="C30" s="186" t="s">
        <v>144</v>
      </c>
      <c r="D30" s="187">
        <v>7001</v>
      </c>
      <c r="E30" s="183">
        <v>200</v>
      </c>
      <c r="F30" s="192">
        <v>0</v>
      </c>
      <c r="G30" s="193">
        <v>0</v>
      </c>
      <c r="H30" s="192">
        <v>3</v>
      </c>
      <c r="I30" s="193">
        <v>600</v>
      </c>
      <c r="J30" s="48">
        <f t="shared" si="0"/>
        <v>600</v>
      </c>
      <c r="K30" s="319"/>
      <c r="M30" s="125"/>
    </row>
    <row r="31" spans="1:14" ht="32.25" customHeight="1" x14ac:dyDescent="0.25">
      <c r="A31" s="189">
        <v>24</v>
      </c>
      <c r="B31" s="203" t="s">
        <v>151</v>
      </c>
      <c r="C31" s="29" t="s">
        <v>153</v>
      </c>
      <c r="D31" s="134">
        <v>8400</v>
      </c>
      <c r="E31" s="135">
        <v>100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4"/>
      <c r="M31" s="125"/>
    </row>
    <row r="32" spans="1:14" ht="32.25" customHeight="1" x14ac:dyDescent="0.25">
      <c r="A32" s="189">
        <v>25</v>
      </c>
      <c r="B32" s="203" t="s">
        <v>152</v>
      </c>
      <c r="C32" s="29" t="s">
        <v>160</v>
      </c>
      <c r="D32" s="134">
        <v>1733</v>
      </c>
      <c r="E32" s="135">
        <v>200</v>
      </c>
      <c r="F32" s="194">
        <v>40</v>
      </c>
      <c r="G32" s="197">
        <v>8000</v>
      </c>
      <c r="H32" s="194">
        <v>368</v>
      </c>
      <c r="I32" s="197">
        <v>73600</v>
      </c>
      <c r="J32" s="48">
        <f t="shared" si="0"/>
        <v>81600</v>
      </c>
      <c r="K32" s="324"/>
      <c r="M32" s="125"/>
    </row>
    <row r="33" spans="1:14" ht="32.25" customHeight="1" x14ac:dyDescent="0.25">
      <c r="A33" s="189">
        <v>26</v>
      </c>
      <c r="B33" s="203" t="s">
        <v>156</v>
      </c>
      <c r="C33" s="29" t="s">
        <v>157</v>
      </c>
      <c r="D33" s="134">
        <v>7300</v>
      </c>
      <c r="E33" s="135">
        <v>200</v>
      </c>
      <c r="F33" s="194">
        <v>5</v>
      </c>
      <c r="G33" s="197">
        <v>1000</v>
      </c>
      <c r="H33" s="194">
        <v>7</v>
      </c>
      <c r="I33" s="197">
        <v>1400</v>
      </c>
      <c r="J33" s="48">
        <f t="shared" si="0"/>
        <v>2400</v>
      </c>
      <c r="K33" s="324"/>
      <c r="M33" s="125"/>
    </row>
    <row r="34" spans="1:14" ht="32.25" customHeight="1" x14ac:dyDescent="0.25">
      <c r="A34" s="189">
        <v>27</v>
      </c>
      <c r="B34" s="204" t="s">
        <v>158</v>
      </c>
      <c r="C34" s="28" t="s">
        <v>159</v>
      </c>
      <c r="D34" s="201">
        <v>4030</v>
      </c>
      <c r="E34" s="200">
        <v>100</v>
      </c>
      <c r="F34" s="194">
        <v>46</v>
      </c>
      <c r="G34" s="197">
        <v>4600</v>
      </c>
      <c r="H34" s="194">
        <v>234</v>
      </c>
      <c r="I34" s="197">
        <v>23400</v>
      </c>
      <c r="J34" s="48">
        <f t="shared" si="0"/>
        <v>28000</v>
      </c>
      <c r="K34" s="324"/>
      <c r="M34" s="125"/>
    </row>
    <row r="35" spans="1:14" ht="32.25" customHeight="1" x14ac:dyDescent="0.25">
      <c r="A35" s="189">
        <v>28</v>
      </c>
      <c r="B35" s="204" t="s">
        <v>167</v>
      </c>
      <c r="C35" s="28" t="s">
        <v>168</v>
      </c>
      <c r="D35" s="201">
        <v>1817</v>
      </c>
      <c r="E35" s="200">
        <v>200</v>
      </c>
      <c r="F35" s="194">
        <v>32</v>
      </c>
      <c r="G35" s="197">
        <v>6400</v>
      </c>
      <c r="H35" s="194">
        <v>268</v>
      </c>
      <c r="I35" s="197">
        <v>53600</v>
      </c>
      <c r="J35" s="48">
        <f t="shared" si="0"/>
        <v>60000</v>
      </c>
      <c r="K35" s="324"/>
      <c r="M35" s="125"/>
    </row>
    <row r="36" spans="1:14" ht="32.25" customHeight="1" x14ac:dyDescent="0.25">
      <c r="A36" s="189">
        <v>29</v>
      </c>
      <c r="B36" s="204" t="s">
        <v>182</v>
      </c>
      <c r="C36" s="28" t="s">
        <v>171</v>
      </c>
      <c r="D36" s="201">
        <v>3797</v>
      </c>
      <c r="E36" s="200">
        <v>100</v>
      </c>
      <c r="F36" s="194">
        <v>2</v>
      </c>
      <c r="G36" s="197">
        <v>200</v>
      </c>
      <c r="H36" s="194">
        <v>1</v>
      </c>
      <c r="I36" s="197">
        <v>100</v>
      </c>
      <c r="J36" s="48">
        <v>300</v>
      </c>
      <c r="K36" s="324"/>
      <c r="M36" s="125"/>
    </row>
    <row r="37" spans="1:14" ht="23.25" customHeight="1" x14ac:dyDescent="0.25">
      <c r="A37" s="189">
        <v>30</v>
      </c>
      <c r="B37" s="204" t="s">
        <v>195</v>
      </c>
      <c r="C37" s="225" t="s">
        <v>196</v>
      </c>
      <c r="D37" s="201">
        <v>6787</v>
      </c>
      <c r="E37" s="200">
        <v>200</v>
      </c>
      <c r="F37" s="194">
        <v>15</v>
      </c>
      <c r="G37" s="197">
        <v>3000</v>
      </c>
      <c r="H37" s="194">
        <v>20</v>
      </c>
      <c r="I37" s="197">
        <v>4000</v>
      </c>
      <c r="J37" s="48">
        <v>7000</v>
      </c>
      <c r="K37" s="325"/>
      <c r="L37" s="87"/>
      <c r="M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178"/>
      <c r="H38" s="178"/>
      <c r="I38" s="178"/>
      <c r="J38" s="177"/>
      <c r="K38" s="206"/>
      <c r="L38" s="87"/>
      <c r="N38" s="125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</row>
    <row r="42" spans="1:14" ht="30" customHeight="1" x14ac:dyDescent="0.25">
      <c r="A42" s="1">
        <v>1</v>
      </c>
      <c r="B42" s="15" t="s">
        <v>17</v>
      </c>
      <c r="C42" s="38" t="s">
        <v>18</v>
      </c>
      <c r="D42" s="16">
        <v>727</v>
      </c>
      <c r="E42" s="39">
        <v>25</v>
      </c>
      <c r="F42" s="36">
        <v>20</v>
      </c>
      <c r="G42" s="6">
        <f>SUM(F42*E42)</f>
        <v>500</v>
      </c>
      <c r="H42" s="39">
        <v>100</v>
      </c>
      <c r="I42" s="28">
        <v>5</v>
      </c>
      <c r="J42" s="17">
        <f>SUM(I42*H42)</f>
        <v>500</v>
      </c>
    </row>
    <row r="43" spans="1:14" ht="26.25" customHeight="1" x14ac:dyDescent="0.25">
      <c r="A43" s="1">
        <v>2</v>
      </c>
      <c r="B43" s="116" t="s">
        <v>19</v>
      </c>
      <c r="C43" s="117" t="s">
        <v>20</v>
      </c>
      <c r="D43" s="22">
        <v>744</v>
      </c>
      <c r="E43" s="43">
        <v>50</v>
      </c>
      <c r="F43" s="35">
        <v>147</v>
      </c>
      <c r="G43" s="6">
        <f>SUM(F43*E43)</f>
        <v>7350</v>
      </c>
      <c r="H43" s="43">
        <v>50</v>
      </c>
      <c r="I43" s="35">
        <v>17</v>
      </c>
      <c r="J43" s="6">
        <f>SUM(I43*H43)</f>
        <v>850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Q59"/>
  <sheetViews>
    <sheetView topLeftCell="A31" workbookViewId="0">
      <selection activeCell="F13" sqref="F13:I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185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16"/>
      <c r="C3" s="216"/>
      <c r="D3" s="216"/>
      <c r="E3" s="216"/>
      <c r="F3" s="216"/>
      <c r="G3" s="216"/>
      <c r="H3" s="216"/>
      <c r="I3" s="216"/>
      <c r="J3" s="21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3059</v>
      </c>
      <c r="G7" s="193">
        <v>305900</v>
      </c>
      <c r="H7" s="192">
        <v>5447</v>
      </c>
      <c r="I7" s="193">
        <v>544700</v>
      </c>
      <c r="J7" s="48">
        <f t="shared" ref="J7:J35" si="0">SUM(G7+I7)</f>
        <v>850600</v>
      </c>
      <c r="K7" s="318">
        <f>SUM(J7:J37)/28</f>
        <v>2696303.5714285714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21</v>
      </c>
      <c r="G8" s="193">
        <v>2100</v>
      </c>
      <c r="H8" s="192">
        <v>18</v>
      </c>
      <c r="I8" s="193">
        <v>1800</v>
      </c>
      <c r="J8" s="48">
        <f t="shared" si="0"/>
        <v>3900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81</v>
      </c>
      <c r="G9" s="193">
        <v>8100</v>
      </c>
      <c r="H9" s="192">
        <v>260</v>
      </c>
      <c r="I9" s="193">
        <v>26000</v>
      </c>
      <c r="J9" s="48">
        <f t="shared" si="0"/>
        <v>34100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20412</v>
      </c>
      <c r="G10" s="193">
        <v>4094400</v>
      </c>
      <c r="H10" s="194">
        <v>332231</v>
      </c>
      <c r="I10" s="193">
        <v>66570100</v>
      </c>
      <c r="J10" s="48">
        <f t="shared" si="0"/>
        <v>70664500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67</v>
      </c>
      <c r="D11" s="45">
        <v>5757</v>
      </c>
      <c r="E11" s="181">
        <v>100</v>
      </c>
      <c r="F11" s="194">
        <v>177</v>
      </c>
      <c r="G11" s="193">
        <v>17700</v>
      </c>
      <c r="H11" s="194">
        <v>586</v>
      </c>
      <c r="I11" s="193">
        <v>58600</v>
      </c>
      <c r="J11" s="48">
        <f t="shared" si="0"/>
        <v>76300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81" t="s">
        <v>187</v>
      </c>
      <c r="F12" s="195">
        <v>0</v>
      </c>
      <c r="G12" s="193">
        <v>0</v>
      </c>
      <c r="H12" s="195">
        <v>0</v>
      </c>
      <c r="I12" s="193">
        <v>0</v>
      </c>
      <c r="J12" s="48">
        <f t="shared" si="0"/>
        <v>0</v>
      </c>
      <c r="K12" s="319"/>
      <c r="M12" s="125"/>
    </row>
    <row r="13" spans="1:17" ht="24" customHeight="1" x14ac:dyDescent="0.25">
      <c r="A13" s="5"/>
      <c r="B13" s="217" t="s">
        <v>29</v>
      </c>
      <c r="C13" s="218" t="s">
        <v>104</v>
      </c>
      <c r="D13" s="220">
        <v>1150</v>
      </c>
      <c r="E13" s="181" t="s">
        <v>187</v>
      </c>
      <c r="F13" s="195">
        <v>10</v>
      </c>
      <c r="G13" s="193">
        <v>1000</v>
      </c>
      <c r="H13" s="195">
        <v>133</v>
      </c>
      <c r="I13" s="193">
        <v>18500</v>
      </c>
      <c r="J13" s="48">
        <v>19500</v>
      </c>
      <c r="K13" s="319"/>
      <c r="M13" s="125"/>
    </row>
    <row r="14" spans="1:17" ht="24" customHeight="1" x14ac:dyDescent="0.25">
      <c r="A14" s="5">
        <v>7</v>
      </c>
      <c r="B14" s="166" t="s">
        <v>31</v>
      </c>
      <c r="C14" s="53" t="s">
        <v>32</v>
      </c>
      <c r="D14" s="45">
        <v>7763</v>
      </c>
      <c r="E14" s="181">
        <v>200</v>
      </c>
      <c r="F14" s="194">
        <v>430</v>
      </c>
      <c r="G14" s="193">
        <v>86000</v>
      </c>
      <c r="H14" s="194">
        <v>4147</v>
      </c>
      <c r="I14" s="193">
        <v>829400</v>
      </c>
      <c r="J14" s="48">
        <f t="shared" si="0"/>
        <v>915400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1</v>
      </c>
      <c r="G15" s="193">
        <v>100</v>
      </c>
      <c r="H15" s="194">
        <v>2</v>
      </c>
      <c r="I15" s="193">
        <v>200</v>
      </c>
      <c r="J15" s="48">
        <f t="shared" si="0"/>
        <v>300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37</v>
      </c>
      <c r="G16" s="193">
        <v>3700</v>
      </c>
      <c r="H16" s="194">
        <v>274</v>
      </c>
      <c r="I16" s="193">
        <v>27400</v>
      </c>
      <c r="J16" s="48">
        <f t="shared" si="0"/>
        <v>31100</v>
      </c>
      <c r="K16" s="319"/>
      <c r="M16" s="125"/>
    </row>
    <row r="17" spans="1:14" ht="51" customHeight="1" x14ac:dyDescent="0.25">
      <c r="A17" s="5">
        <v>10</v>
      </c>
      <c r="B17" s="169" t="s">
        <v>38</v>
      </c>
      <c r="C17" s="29" t="s">
        <v>181</v>
      </c>
      <c r="D17" s="45">
        <v>9656</v>
      </c>
      <c r="E17" s="135" t="s">
        <v>165</v>
      </c>
      <c r="F17" s="196">
        <v>371</v>
      </c>
      <c r="G17" s="193">
        <v>46100</v>
      </c>
      <c r="H17" s="196">
        <v>9740</v>
      </c>
      <c r="I17" s="193">
        <v>1473400</v>
      </c>
      <c r="J17" s="48">
        <f t="shared" si="0"/>
        <v>1519500</v>
      </c>
      <c r="K17" s="319"/>
      <c r="M17" s="125"/>
    </row>
    <row r="18" spans="1:14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1</v>
      </c>
      <c r="G18" s="193">
        <v>100</v>
      </c>
      <c r="H18" s="196">
        <v>28</v>
      </c>
      <c r="I18" s="193">
        <v>2800</v>
      </c>
      <c r="J18" s="48">
        <f t="shared" si="0"/>
        <v>2900</v>
      </c>
      <c r="K18" s="319"/>
      <c r="M18" s="125"/>
    </row>
    <row r="19" spans="1:14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67</v>
      </c>
      <c r="G19" s="193">
        <v>6700</v>
      </c>
      <c r="H19" s="194">
        <v>37</v>
      </c>
      <c r="I19" s="193">
        <v>3700</v>
      </c>
      <c r="J19" s="48">
        <f t="shared" si="0"/>
        <v>10400</v>
      </c>
      <c r="K19" s="319"/>
      <c r="M19" s="125"/>
    </row>
    <row r="20" spans="1:14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2</v>
      </c>
      <c r="G20" s="193">
        <v>400</v>
      </c>
      <c r="H20" s="192">
        <v>5</v>
      </c>
      <c r="I20" s="193">
        <v>1000</v>
      </c>
      <c r="J20" s="48">
        <f t="shared" si="0"/>
        <v>1400</v>
      </c>
      <c r="K20" s="319"/>
      <c r="M20" s="125"/>
    </row>
    <row r="21" spans="1:14" ht="30.75" customHeight="1" x14ac:dyDescent="0.25">
      <c r="A21" s="75">
        <v>14</v>
      </c>
      <c r="B21" s="169" t="s">
        <v>68</v>
      </c>
      <c r="C21" s="68" t="s">
        <v>73</v>
      </c>
      <c r="D21" s="134">
        <v>8495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  <c r="N21" s="148"/>
    </row>
    <row r="22" spans="1:14" ht="30.75" customHeight="1" x14ac:dyDescent="0.25">
      <c r="A22" s="75">
        <v>15</v>
      </c>
      <c r="B22" s="169" t="s">
        <v>88</v>
      </c>
      <c r="C22" s="70" t="s">
        <v>114</v>
      </c>
      <c r="D22" s="45">
        <v>4540</v>
      </c>
      <c r="E22" s="135">
        <v>100</v>
      </c>
      <c r="F22" s="194">
        <v>0</v>
      </c>
      <c r="G22" s="193">
        <v>0</v>
      </c>
      <c r="H22" s="194">
        <v>4</v>
      </c>
      <c r="I22" s="193">
        <v>400</v>
      </c>
      <c r="J22" s="48">
        <f t="shared" si="0"/>
        <v>400</v>
      </c>
      <c r="K22" s="319"/>
      <c r="M22" s="125"/>
    </row>
    <row r="23" spans="1:14" ht="30.75" customHeight="1" x14ac:dyDescent="0.25">
      <c r="A23" s="75">
        <v>16</v>
      </c>
      <c r="B23" s="171" t="s">
        <v>119</v>
      </c>
      <c r="C23" s="145" t="s">
        <v>118</v>
      </c>
      <c r="D23" s="134">
        <v>5105</v>
      </c>
      <c r="E23" s="135">
        <v>100</v>
      </c>
      <c r="F23" s="194">
        <v>16</v>
      </c>
      <c r="G23" s="193">
        <v>1600</v>
      </c>
      <c r="H23" s="194">
        <v>26</v>
      </c>
      <c r="I23" s="193">
        <v>2600</v>
      </c>
      <c r="J23" s="48">
        <f t="shared" si="0"/>
        <v>4200</v>
      </c>
      <c r="K23" s="319"/>
      <c r="M23" s="125"/>
    </row>
    <row r="24" spans="1:14" ht="30.75" customHeight="1" x14ac:dyDescent="0.25">
      <c r="A24" s="75">
        <v>17</v>
      </c>
      <c r="B24" s="171" t="s">
        <v>120</v>
      </c>
      <c r="C24" s="145" t="s">
        <v>121</v>
      </c>
      <c r="D24" s="134">
        <v>5300</v>
      </c>
      <c r="E24" s="135">
        <v>100</v>
      </c>
      <c r="F24" s="194">
        <v>6</v>
      </c>
      <c r="G24" s="193">
        <v>600</v>
      </c>
      <c r="H24" s="194">
        <v>9</v>
      </c>
      <c r="I24" s="193">
        <v>900</v>
      </c>
      <c r="J24" s="48">
        <f t="shared" si="0"/>
        <v>1500</v>
      </c>
      <c r="K24" s="319"/>
      <c r="M24" s="125"/>
    </row>
    <row r="25" spans="1:14" ht="30.75" customHeight="1" x14ac:dyDescent="0.25">
      <c r="A25" s="75">
        <v>18</v>
      </c>
      <c r="B25" s="172" t="s">
        <v>122</v>
      </c>
      <c r="C25" s="147" t="s">
        <v>136</v>
      </c>
      <c r="D25" s="134">
        <v>2205</v>
      </c>
      <c r="E25" s="135">
        <v>100</v>
      </c>
      <c r="F25" s="194">
        <v>34</v>
      </c>
      <c r="G25" s="193">
        <v>3400</v>
      </c>
      <c r="H25" s="194">
        <v>436</v>
      </c>
      <c r="I25" s="193">
        <v>43600</v>
      </c>
      <c r="J25" s="48">
        <f t="shared" si="0"/>
        <v>47000</v>
      </c>
      <c r="K25" s="319"/>
      <c r="M25" s="125"/>
    </row>
    <row r="26" spans="1:14" ht="30.75" customHeight="1" x14ac:dyDescent="0.25">
      <c r="A26" s="150">
        <v>19</v>
      </c>
      <c r="B26" s="173" t="s">
        <v>123</v>
      </c>
      <c r="C26" s="152" t="s">
        <v>137</v>
      </c>
      <c r="D26" s="134">
        <v>4334</v>
      </c>
      <c r="E26" s="135">
        <v>100</v>
      </c>
      <c r="F26" s="194">
        <v>329</v>
      </c>
      <c r="G26" s="193">
        <v>32900</v>
      </c>
      <c r="H26" s="194">
        <v>2007</v>
      </c>
      <c r="I26" s="193">
        <v>200700</v>
      </c>
      <c r="J26" s="48">
        <f t="shared" si="0"/>
        <v>233600</v>
      </c>
      <c r="K26" s="319"/>
      <c r="M26" s="125"/>
    </row>
    <row r="27" spans="1:14" ht="30.75" customHeight="1" x14ac:dyDescent="0.25">
      <c r="A27" s="150">
        <v>20</v>
      </c>
      <c r="B27" s="173" t="s">
        <v>129</v>
      </c>
      <c r="C27" s="152" t="s">
        <v>138</v>
      </c>
      <c r="D27" s="134">
        <v>3332</v>
      </c>
      <c r="E27" s="135">
        <v>200</v>
      </c>
      <c r="F27" s="194">
        <v>0</v>
      </c>
      <c r="G27" s="193">
        <v>0</v>
      </c>
      <c r="H27" s="194">
        <v>0</v>
      </c>
      <c r="I27" s="193">
        <v>0</v>
      </c>
      <c r="J27" s="48">
        <f t="shared" si="0"/>
        <v>0</v>
      </c>
      <c r="K27" s="319"/>
      <c r="M27" s="125"/>
    </row>
    <row r="28" spans="1:14" ht="30.75" customHeight="1" x14ac:dyDescent="0.25">
      <c r="A28" s="150">
        <v>21</v>
      </c>
      <c r="B28" s="173" t="s">
        <v>135</v>
      </c>
      <c r="C28" s="152" t="s">
        <v>161</v>
      </c>
      <c r="D28" s="134">
        <v>8010</v>
      </c>
      <c r="E28" s="135">
        <v>100</v>
      </c>
      <c r="F28" s="194">
        <v>2</v>
      </c>
      <c r="G28" s="193">
        <v>200</v>
      </c>
      <c r="H28" s="194">
        <v>26</v>
      </c>
      <c r="I28" s="193">
        <v>2600</v>
      </c>
      <c r="J28" s="48">
        <f t="shared" si="0"/>
        <v>2800</v>
      </c>
      <c r="K28" s="319"/>
      <c r="M28" s="125"/>
    </row>
    <row r="29" spans="1:14" ht="30.75" customHeight="1" x14ac:dyDescent="0.25">
      <c r="A29" s="150">
        <v>22</v>
      </c>
      <c r="B29" s="173" t="s">
        <v>139</v>
      </c>
      <c r="C29" s="145" t="s">
        <v>162</v>
      </c>
      <c r="D29" s="134">
        <v>6323</v>
      </c>
      <c r="E29" s="135">
        <v>100</v>
      </c>
      <c r="F29" s="194">
        <v>14</v>
      </c>
      <c r="G29" s="193">
        <v>1400</v>
      </c>
      <c r="H29" s="194">
        <v>88</v>
      </c>
      <c r="I29" s="193">
        <v>8800</v>
      </c>
      <c r="J29" s="48">
        <f t="shared" si="0"/>
        <v>10200</v>
      </c>
      <c r="K29" s="319"/>
      <c r="M29" s="125"/>
    </row>
    <row r="30" spans="1:14" ht="30.75" customHeight="1" x14ac:dyDescent="0.25">
      <c r="A30" s="184">
        <v>23</v>
      </c>
      <c r="B30" s="202" t="s">
        <v>142</v>
      </c>
      <c r="C30" s="186" t="s">
        <v>144</v>
      </c>
      <c r="D30" s="187">
        <v>7001</v>
      </c>
      <c r="E30" s="183">
        <v>200</v>
      </c>
      <c r="F30" s="192">
        <v>1</v>
      </c>
      <c r="G30" s="193">
        <v>200</v>
      </c>
      <c r="H30" s="192">
        <v>31</v>
      </c>
      <c r="I30" s="193">
        <v>6200</v>
      </c>
      <c r="J30" s="48">
        <f t="shared" si="0"/>
        <v>6400</v>
      </c>
      <c r="K30" s="319"/>
      <c r="M30" s="125"/>
    </row>
    <row r="31" spans="1:14" ht="32.25" customHeight="1" x14ac:dyDescent="0.25">
      <c r="A31" s="189">
        <v>24</v>
      </c>
      <c r="B31" s="203" t="s">
        <v>151</v>
      </c>
      <c r="C31" s="29" t="s">
        <v>153</v>
      </c>
      <c r="D31" s="134">
        <v>8400</v>
      </c>
      <c r="E31" s="135">
        <v>100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4"/>
      <c r="M31" s="125"/>
    </row>
    <row r="32" spans="1:14" ht="32.25" customHeight="1" x14ac:dyDescent="0.25">
      <c r="A32" s="189">
        <v>25</v>
      </c>
      <c r="B32" s="203" t="s">
        <v>152</v>
      </c>
      <c r="C32" s="29" t="s">
        <v>160</v>
      </c>
      <c r="D32" s="134">
        <v>1733</v>
      </c>
      <c r="E32" s="135">
        <v>200</v>
      </c>
      <c r="F32" s="194">
        <v>213</v>
      </c>
      <c r="G32" s="197">
        <v>42600</v>
      </c>
      <c r="H32" s="194">
        <v>4522</v>
      </c>
      <c r="I32" s="197">
        <v>904400</v>
      </c>
      <c r="J32" s="48">
        <f t="shared" si="0"/>
        <v>947000</v>
      </c>
      <c r="K32" s="324"/>
      <c r="M32" s="125"/>
    </row>
    <row r="33" spans="1:14" ht="32.25" customHeight="1" x14ac:dyDescent="0.25">
      <c r="A33" s="189">
        <v>26</v>
      </c>
      <c r="B33" s="203" t="s">
        <v>156</v>
      </c>
      <c r="C33" s="29" t="s">
        <v>157</v>
      </c>
      <c r="D33" s="134">
        <v>7300</v>
      </c>
      <c r="E33" s="135">
        <v>200</v>
      </c>
      <c r="F33" s="194">
        <v>0</v>
      </c>
      <c r="G33" s="197">
        <v>0</v>
      </c>
      <c r="H33" s="194">
        <v>7</v>
      </c>
      <c r="I33" s="197">
        <v>1400</v>
      </c>
      <c r="J33" s="48">
        <f t="shared" si="0"/>
        <v>1400</v>
      </c>
      <c r="K33" s="324"/>
      <c r="M33" s="125"/>
    </row>
    <row r="34" spans="1:14" ht="32.25" customHeight="1" x14ac:dyDescent="0.25">
      <c r="A34" s="189">
        <v>27</v>
      </c>
      <c r="B34" s="204" t="s">
        <v>158</v>
      </c>
      <c r="C34" s="28" t="s">
        <v>159</v>
      </c>
      <c r="D34" s="201">
        <v>4030</v>
      </c>
      <c r="E34" s="200">
        <v>100</v>
      </c>
      <c r="F34" s="194">
        <v>78</v>
      </c>
      <c r="G34" s="197">
        <v>7800</v>
      </c>
      <c r="H34" s="194">
        <v>396</v>
      </c>
      <c r="I34" s="197">
        <v>39600</v>
      </c>
      <c r="J34" s="48">
        <f t="shared" si="0"/>
        <v>47400</v>
      </c>
      <c r="K34" s="324"/>
      <c r="M34" s="125"/>
    </row>
    <row r="35" spans="1:14" ht="32.25" customHeight="1" x14ac:dyDescent="0.25">
      <c r="A35" s="189">
        <v>28</v>
      </c>
      <c r="B35" s="204" t="s">
        <v>167</v>
      </c>
      <c r="C35" s="28" t="s">
        <v>168</v>
      </c>
      <c r="D35" s="201">
        <v>1817</v>
      </c>
      <c r="E35" s="200">
        <v>200</v>
      </c>
      <c r="F35" s="194">
        <v>40</v>
      </c>
      <c r="G35" s="197">
        <v>8000</v>
      </c>
      <c r="H35" s="194">
        <v>281</v>
      </c>
      <c r="I35" s="197">
        <v>56200</v>
      </c>
      <c r="J35" s="48">
        <f t="shared" si="0"/>
        <v>64200</v>
      </c>
      <c r="K35" s="324"/>
      <c r="M35" s="125"/>
    </row>
    <row r="36" spans="1:14" ht="32.25" customHeight="1" x14ac:dyDescent="0.25">
      <c r="A36" s="189">
        <v>29</v>
      </c>
      <c r="B36" s="204" t="s">
        <v>182</v>
      </c>
      <c r="C36" s="28" t="s">
        <v>171</v>
      </c>
      <c r="D36" s="201">
        <v>3797</v>
      </c>
      <c r="E36" s="200">
        <v>100</v>
      </c>
      <c r="F36" s="194">
        <v>5</v>
      </c>
      <c r="G36" s="197">
        <v>500</v>
      </c>
      <c r="H36" s="194">
        <v>0</v>
      </c>
      <c r="I36" s="197">
        <v>0</v>
      </c>
      <c r="J36" s="48">
        <v>500</v>
      </c>
      <c r="K36" s="324"/>
      <c r="M36" s="125"/>
    </row>
    <row r="37" spans="1:14" ht="23.25" customHeight="1" x14ac:dyDescent="0.25">
      <c r="A37" s="189">
        <v>30</v>
      </c>
      <c r="B37" s="153" t="s">
        <v>184</v>
      </c>
      <c r="C37" s="164" t="s">
        <v>186</v>
      </c>
      <c r="D37" s="201">
        <v>6787</v>
      </c>
      <c r="E37" s="200">
        <v>200</v>
      </c>
      <c r="F37" s="194">
        <v>7</v>
      </c>
      <c r="G37" s="197">
        <v>1400</v>
      </c>
      <c r="H37" s="194">
        <v>2</v>
      </c>
      <c r="I37" s="197">
        <v>400</v>
      </c>
      <c r="J37" s="48"/>
      <c r="K37" s="325"/>
      <c r="L37" s="87"/>
      <c r="M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178"/>
      <c r="H38" s="178"/>
      <c r="I38" s="178"/>
      <c r="J38" s="177"/>
      <c r="K38" s="206"/>
      <c r="L38" s="87"/>
      <c r="N38" s="125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</row>
    <row r="42" spans="1:14" ht="30" customHeight="1" x14ac:dyDescent="0.25">
      <c r="A42" s="1">
        <v>1</v>
      </c>
      <c r="B42" s="15" t="s">
        <v>17</v>
      </c>
      <c r="C42" s="38" t="s">
        <v>18</v>
      </c>
      <c r="D42" s="16">
        <v>727</v>
      </c>
      <c r="E42" s="39">
        <v>25</v>
      </c>
      <c r="F42" s="36">
        <v>15</v>
      </c>
      <c r="G42" s="6">
        <f>SUM(F42*E42)</f>
        <v>375</v>
      </c>
      <c r="H42" s="39">
        <v>100</v>
      </c>
      <c r="I42" s="28">
        <v>16</v>
      </c>
      <c r="J42" s="17">
        <f>SUM(I42*H42)</f>
        <v>1600</v>
      </c>
    </row>
    <row r="43" spans="1:14" ht="26.25" customHeight="1" x14ac:dyDescent="0.25">
      <c r="A43" s="1">
        <v>2</v>
      </c>
      <c r="B43" s="116" t="s">
        <v>19</v>
      </c>
      <c r="C43" s="117" t="s">
        <v>20</v>
      </c>
      <c r="D43" s="22">
        <v>744</v>
      </c>
      <c r="E43" s="43">
        <v>50</v>
      </c>
      <c r="F43" s="35">
        <v>134</v>
      </c>
      <c r="G43" s="6">
        <f>SUM(F43*E43)</f>
        <v>6700</v>
      </c>
      <c r="H43" s="43">
        <v>50</v>
      </c>
      <c r="I43" s="35">
        <v>23</v>
      </c>
      <c r="J43" s="6">
        <f>SUM(I43*H43)</f>
        <v>1150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Q56"/>
  <sheetViews>
    <sheetView topLeftCell="A22" workbookViewId="0">
      <selection activeCell="B28" sqref="B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188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21"/>
      <c r="C3" s="221"/>
      <c r="D3" s="221"/>
      <c r="E3" s="221"/>
      <c r="F3" s="221"/>
      <c r="G3" s="221"/>
      <c r="H3" s="221"/>
      <c r="I3" s="221"/>
      <c r="J3" s="221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3094</v>
      </c>
      <c r="G7" s="193">
        <v>309400</v>
      </c>
      <c r="H7" s="192">
        <v>5489</v>
      </c>
      <c r="I7" s="193">
        <v>548900</v>
      </c>
      <c r="J7" s="48">
        <f t="shared" ref="J7:J32" si="0">SUM(G7+I7)</f>
        <v>858300</v>
      </c>
      <c r="K7" s="318">
        <f>SUM(J7:J34)/28</f>
        <v>1274792.857142857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11</v>
      </c>
      <c r="G8" s="193">
        <v>1100</v>
      </c>
      <c r="H8" s="192">
        <v>23</v>
      </c>
      <c r="I8" s="193">
        <v>2300</v>
      </c>
      <c r="J8" s="48">
        <f t="shared" si="0"/>
        <v>3400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74</v>
      </c>
      <c r="G9" s="193">
        <v>7400</v>
      </c>
      <c r="H9" s="192">
        <v>212</v>
      </c>
      <c r="I9" s="193">
        <v>21200</v>
      </c>
      <c r="J9" s="48">
        <f t="shared" si="0"/>
        <v>28600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9017</v>
      </c>
      <c r="G10" s="193">
        <v>1812700</v>
      </c>
      <c r="H10" s="194">
        <v>151715</v>
      </c>
      <c r="I10" s="193">
        <v>30392500</v>
      </c>
      <c r="J10" s="48">
        <f t="shared" si="0"/>
        <v>32205200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161</v>
      </c>
      <c r="G11" s="193">
        <v>16100</v>
      </c>
      <c r="H11" s="194">
        <v>404</v>
      </c>
      <c r="I11" s="193">
        <v>40400</v>
      </c>
      <c r="J11" s="48">
        <f t="shared" si="0"/>
        <v>56500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9</v>
      </c>
      <c r="G12" s="193">
        <v>900</v>
      </c>
      <c r="H12" s="195">
        <v>70</v>
      </c>
      <c r="I12" s="193">
        <v>12200</v>
      </c>
      <c r="J12" s="48">
        <f t="shared" si="0"/>
        <v>13100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32</v>
      </c>
      <c r="D13" s="45">
        <v>7763</v>
      </c>
      <c r="E13" s="181">
        <v>200</v>
      </c>
      <c r="F13" s="194">
        <v>265</v>
      </c>
      <c r="G13" s="193">
        <v>53000</v>
      </c>
      <c r="H13" s="194">
        <v>2708</v>
      </c>
      <c r="I13" s="193">
        <v>541600</v>
      </c>
      <c r="J13" s="48">
        <f t="shared" si="0"/>
        <v>594600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3</v>
      </c>
      <c r="G14" s="193">
        <v>300</v>
      </c>
      <c r="H14" s="194">
        <v>0</v>
      </c>
      <c r="I14" s="193">
        <v>0</v>
      </c>
      <c r="J14" s="48">
        <f t="shared" si="0"/>
        <v>300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57</v>
      </c>
      <c r="G15" s="193">
        <v>5700</v>
      </c>
      <c r="H15" s="194">
        <v>627</v>
      </c>
      <c r="I15" s="193">
        <v>62700</v>
      </c>
      <c r="J15" s="48">
        <f t="shared" si="0"/>
        <v>68400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345</v>
      </c>
      <c r="G16" s="193">
        <v>42300</v>
      </c>
      <c r="H16" s="196">
        <v>9430</v>
      </c>
      <c r="I16" s="193">
        <v>1417700</v>
      </c>
      <c r="J16" s="48">
        <f t="shared" si="0"/>
        <v>1460000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11</v>
      </c>
      <c r="I17" s="193">
        <v>1100</v>
      </c>
      <c r="J17" s="48">
        <f t="shared" si="0"/>
        <v>1100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73</v>
      </c>
      <c r="G18" s="193">
        <v>7300</v>
      </c>
      <c r="H18" s="194">
        <v>71</v>
      </c>
      <c r="I18" s="193">
        <v>7100</v>
      </c>
      <c r="J18" s="48">
        <f t="shared" si="0"/>
        <v>14400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4</v>
      </c>
      <c r="G19" s="193">
        <v>800</v>
      </c>
      <c r="H19" s="192">
        <v>16</v>
      </c>
      <c r="I19" s="193">
        <v>3200</v>
      </c>
      <c r="J19" s="48">
        <f t="shared" si="0"/>
        <v>4000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2</v>
      </c>
      <c r="I20" s="193">
        <v>200</v>
      </c>
      <c r="J20" s="48">
        <f t="shared" si="0"/>
        <v>200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11</v>
      </c>
      <c r="G21" s="193">
        <v>1100</v>
      </c>
      <c r="H21" s="194">
        <v>39</v>
      </c>
      <c r="I21" s="193">
        <v>3900</v>
      </c>
      <c r="J21" s="48">
        <f t="shared" si="0"/>
        <v>5000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2</v>
      </c>
      <c r="G22" s="193">
        <v>200</v>
      </c>
      <c r="H22" s="194">
        <v>59</v>
      </c>
      <c r="I22" s="193">
        <v>5900</v>
      </c>
      <c r="J22" s="48">
        <f t="shared" si="0"/>
        <v>6100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228" t="s">
        <v>203</v>
      </c>
      <c r="D23" s="134">
        <v>2205</v>
      </c>
      <c r="E23" s="135">
        <v>100</v>
      </c>
      <c r="F23" s="194">
        <v>31</v>
      </c>
      <c r="G23" s="193">
        <v>3100</v>
      </c>
      <c r="H23" s="194">
        <v>355</v>
      </c>
      <c r="I23" s="193">
        <v>35500</v>
      </c>
      <c r="J23" s="48">
        <f t="shared" si="0"/>
        <v>38600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294</v>
      </c>
      <c r="G24" s="193">
        <v>29400</v>
      </c>
      <c r="H24" s="194">
        <v>1249</v>
      </c>
      <c r="I24" s="193">
        <v>124900</v>
      </c>
      <c r="J24" s="48">
        <f t="shared" si="0"/>
        <v>154300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17</v>
      </c>
      <c r="I25" s="193">
        <v>1700</v>
      </c>
      <c r="J25" s="48">
        <f t="shared" si="0"/>
        <v>1700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8</v>
      </c>
      <c r="G26" s="193">
        <v>800</v>
      </c>
      <c r="H26" s="194">
        <v>54</v>
      </c>
      <c r="I26" s="193">
        <v>5400</v>
      </c>
      <c r="J26" s="48">
        <f t="shared" si="0"/>
        <v>6200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13</v>
      </c>
      <c r="I27" s="193">
        <v>2600</v>
      </c>
      <c r="J27" s="48">
        <f t="shared" si="0"/>
        <v>3000</v>
      </c>
      <c r="K27" s="319"/>
      <c r="M27" s="125"/>
    </row>
    <row r="28" spans="1:13" ht="32.25" customHeight="1" x14ac:dyDescent="0.25">
      <c r="A28" s="189">
        <v>22</v>
      </c>
      <c r="B28" s="203" t="s">
        <v>179</v>
      </c>
      <c r="C28" s="29" t="s">
        <v>153</v>
      </c>
      <c r="D28" s="134">
        <v>8400</v>
      </c>
      <c r="E28" s="135">
        <v>100</v>
      </c>
      <c r="F28" s="194">
        <v>0</v>
      </c>
      <c r="G28" s="197">
        <v>0</v>
      </c>
      <c r="H28" s="194">
        <v>1</v>
      </c>
      <c r="I28" s="197">
        <v>100</v>
      </c>
      <c r="J28" s="48">
        <f t="shared" si="0"/>
        <v>100</v>
      </c>
      <c r="K28" s="324"/>
      <c r="M28" s="125"/>
    </row>
    <row r="29" spans="1:13" ht="32.25" customHeight="1" x14ac:dyDescent="0.25">
      <c r="A29" s="189">
        <v>23</v>
      </c>
      <c r="B29" s="203" t="s">
        <v>152</v>
      </c>
      <c r="C29" s="29" t="s">
        <v>160</v>
      </c>
      <c r="D29" s="134">
        <v>1733</v>
      </c>
      <c r="E29" s="135">
        <v>200</v>
      </c>
      <c r="F29" s="194">
        <v>32</v>
      </c>
      <c r="G29" s="197">
        <v>6400</v>
      </c>
      <c r="H29" s="194">
        <v>454</v>
      </c>
      <c r="I29" s="197">
        <v>90800</v>
      </c>
      <c r="J29" s="48">
        <f t="shared" si="0"/>
        <v>97200</v>
      </c>
      <c r="K29" s="324"/>
      <c r="M29" s="125"/>
    </row>
    <row r="30" spans="1:13" ht="32.25" customHeight="1" x14ac:dyDescent="0.25">
      <c r="A30" s="189">
        <v>24</v>
      </c>
      <c r="B30" s="203" t="s">
        <v>156</v>
      </c>
      <c r="C30" s="29" t="s">
        <v>157</v>
      </c>
      <c r="D30" s="134">
        <v>7300</v>
      </c>
      <c r="E30" s="135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204" t="s">
        <v>158</v>
      </c>
      <c r="C31" s="28" t="s">
        <v>159</v>
      </c>
      <c r="D31" s="201">
        <v>4030</v>
      </c>
      <c r="E31" s="200">
        <v>100</v>
      </c>
      <c r="F31" s="194">
        <v>42</v>
      </c>
      <c r="G31" s="197">
        <v>4200</v>
      </c>
      <c r="H31" s="194">
        <v>237</v>
      </c>
      <c r="I31" s="197">
        <v>23700</v>
      </c>
      <c r="J31" s="48">
        <f t="shared" si="0"/>
        <v>27900</v>
      </c>
      <c r="K31" s="324"/>
      <c r="M31" s="125"/>
    </row>
    <row r="32" spans="1:13" ht="32.25" customHeight="1" x14ac:dyDescent="0.25">
      <c r="A32" s="189">
        <v>26</v>
      </c>
      <c r="B32" s="204" t="s">
        <v>167</v>
      </c>
      <c r="C32" s="28" t="s">
        <v>168</v>
      </c>
      <c r="D32" s="201">
        <v>1817</v>
      </c>
      <c r="E32" s="200">
        <v>200</v>
      </c>
      <c r="F32" s="194">
        <v>29</v>
      </c>
      <c r="G32" s="197">
        <v>5800</v>
      </c>
      <c r="H32" s="194">
        <v>194</v>
      </c>
      <c r="I32" s="197">
        <v>38800</v>
      </c>
      <c r="J32" s="48">
        <f t="shared" si="0"/>
        <v>44600</v>
      </c>
      <c r="K32" s="324"/>
      <c r="M32" s="125"/>
    </row>
    <row r="33" spans="1:14" ht="32.25" customHeight="1" x14ac:dyDescent="0.25">
      <c r="A33" s="189">
        <v>27</v>
      </c>
      <c r="B33" s="204" t="s">
        <v>182</v>
      </c>
      <c r="C33" s="28" t="s">
        <v>171</v>
      </c>
      <c r="D33" s="201">
        <v>3797</v>
      </c>
      <c r="E33" s="200">
        <v>100</v>
      </c>
      <c r="F33" s="194">
        <v>1</v>
      </c>
      <c r="G33" s="197">
        <v>100</v>
      </c>
      <c r="H33" s="194">
        <v>1</v>
      </c>
      <c r="I33" s="197">
        <v>100</v>
      </c>
      <c r="J33" s="48">
        <v>200</v>
      </c>
      <c r="K33" s="324"/>
      <c r="M33" s="125"/>
    </row>
    <row r="34" spans="1:14" ht="23.25" customHeight="1" x14ac:dyDescent="0.25">
      <c r="A34" s="189">
        <v>28</v>
      </c>
      <c r="B34" s="153" t="s">
        <v>184</v>
      </c>
      <c r="C34" s="164" t="s">
        <v>186</v>
      </c>
      <c r="D34" s="201">
        <v>6787</v>
      </c>
      <c r="E34" s="200">
        <v>200</v>
      </c>
      <c r="F34" s="194">
        <v>3</v>
      </c>
      <c r="G34" s="197">
        <v>600</v>
      </c>
      <c r="H34" s="194">
        <v>3</v>
      </c>
      <c r="I34" s="197">
        <v>600</v>
      </c>
      <c r="J34" s="48">
        <v>1200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13</v>
      </c>
      <c r="G39" s="6">
        <f>SUM(F39*E39)</f>
        <v>325</v>
      </c>
      <c r="H39" s="39">
        <v>100</v>
      </c>
      <c r="I39" s="28">
        <v>7</v>
      </c>
      <c r="J39" s="17">
        <f>SUM(I39*H39)</f>
        <v>700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109</v>
      </c>
      <c r="G40" s="6">
        <f>SUM(F40*E40)</f>
        <v>5450</v>
      </c>
      <c r="H40" s="43">
        <v>50</v>
      </c>
      <c r="I40" s="35">
        <v>14</v>
      </c>
      <c r="J40" s="6">
        <f>SUM(I40*H40)</f>
        <v>700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Q56"/>
  <sheetViews>
    <sheetView topLeftCell="A22" workbookViewId="0">
      <selection activeCell="B28" sqref="B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193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22"/>
      <c r="C3" s="222"/>
      <c r="D3" s="222"/>
      <c r="E3" s="222"/>
      <c r="F3" s="222"/>
      <c r="G3" s="222"/>
      <c r="H3" s="222"/>
      <c r="I3" s="222"/>
      <c r="J3" s="222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2466</v>
      </c>
      <c r="G7" s="193">
        <v>246600</v>
      </c>
      <c r="H7" s="192">
        <v>4328</v>
      </c>
      <c r="I7" s="193">
        <v>432800</v>
      </c>
      <c r="J7" s="48">
        <f t="shared" ref="J7:J32" si="0">SUM(G7+I7)</f>
        <v>679400</v>
      </c>
      <c r="K7" s="318">
        <f>SUM(J7:J34)/28</f>
        <v>1693442.857142857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13</v>
      </c>
      <c r="G8" s="193">
        <v>1300</v>
      </c>
      <c r="H8" s="192">
        <v>16</v>
      </c>
      <c r="I8" s="193">
        <v>1600</v>
      </c>
      <c r="J8" s="48">
        <f t="shared" si="0"/>
        <v>2900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75</v>
      </c>
      <c r="G9" s="193">
        <v>7500</v>
      </c>
      <c r="H9" s="192">
        <v>322</v>
      </c>
      <c r="I9" s="193">
        <v>32200</v>
      </c>
      <c r="J9" s="48">
        <f t="shared" si="0"/>
        <v>39700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12211</v>
      </c>
      <c r="G10" s="193">
        <v>2448800</v>
      </c>
      <c r="H10" s="194">
        <v>202877</v>
      </c>
      <c r="I10" s="193">
        <v>40637800</v>
      </c>
      <c r="J10" s="48">
        <f t="shared" si="0"/>
        <v>43086600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211</v>
      </c>
      <c r="G11" s="193">
        <v>21100</v>
      </c>
      <c r="H11" s="194">
        <v>353</v>
      </c>
      <c r="I11" s="193">
        <v>35300</v>
      </c>
      <c r="J11" s="48">
        <f t="shared" si="0"/>
        <v>56400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22</v>
      </c>
      <c r="G12" s="193">
        <v>2200</v>
      </c>
      <c r="H12" s="195">
        <v>215</v>
      </c>
      <c r="I12" s="193">
        <v>27500</v>
      </c>
      <c r="J12" s="48">
        <f t="shared" si="0"/>
        <v>29700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32</v>
      </c>
      <c r="D13" s="45">
        <v>7763</v>
      </c>
      <c r="E13" s="181">
        <v>200</v>
      </c>
      <c r="F13" s="194">
        <v>590</v>
      </c>
      <c r="G13" s="193">
        <v>118000</v>
      </c>
      <c r="H13" s="194">
        <v>7927</v>
      </c>
      <c r="I13" s="193">
        <v>1585400</v>
      </c>
      <c r="J13" s="48">
        <f t="shared" si="0"/>
        <v>1703400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1</v>
      </c>
      <c r="I14" s="193">
        <v>100</v>
      </c>
      <c r="J14" s="48">
        <f t="shared" si="0"/>
        <v>100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111</v>
      </c>
      <c r="G15" s="193">
        <v>11100</v>
      </c>
      <c r="H15" s="194">
        <v>1074</v>
      </c>
      <c r="I15" s="193">
        <v>107400</v>
      </c>
      <c r="J15" s="48">
        <f t="shared" si="0"/>
        <v>118500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320</v>
      </c>
      <c r="G16" s="193">
        <v>39800</v>
      </c>
      <c r="H16" s="196">
        <v>9219</v>
      </c>
      <c r="I16" s="193">
        <v>1383600</v>
      </c>
      <c r="J16" s="48">
        <f t="shared" si="0"/>
        <v>1423400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1</v>
      </c>
      <c r="G17" s="193">
        <v>100</v>
      </c>
      <c r="H17" s="196">
        <v>4</v>
      </c>
      <c r="I17" s="193">
        <v>400</v>
      </c>
      <c r="J17" s="48">
        <f t="shared" si="0"/>
        <v>500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55</v>
      </c>
      <c r="G18" s="193">
        <v>5500</v>
      </c>
      <c r="H18" s="194">
        <v>77</v>
      </c>
      <c r="I18" s="193">
        <v>7700</v>
      </c>
      <c r="J18" s="48">
        <f t="shared" si="0"/>
        <v>13200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0</v>
      </c>
      <c r="G19" s="193">
        <v>0</v>
      </c>
      <c r="H19" s="192">
        <v>6</v>
      </c>
      <c r="I19" s="193">
        <v>1200</v>
      </c>
      <c r="J19" s="48">
        <f t="shared" si="0"/>
        <v>1200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1</v>
      </c>
      <c r="I20" s="193">
        <v>100</v>
      </c>
      <c r="J20" s="48">
        <f t="shared" si="0"/>
        <v>100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12</v>
      </c>
      <c r="G21" s="193">
        <v>1200</v>
      </c>
      <c r="H21" s="194">
        <v>74</v>
      </c>
      <c r="I21" s="193">
        <v>7400</v>
      </c>
      <c r="J21" s="48">
        <f t="shared" si="0"/>
        <v>8600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2</v>
      </c>
      <c r="G22" s="193">
        <v>200</v>
      </c>
      <c r="H22" s="194">
        <v>10</v>
      </c>
      <c r="I22" s="193">
        <v>1000</v>
      </c>
      <c r="J22" s="48">
        <f t="shared" si="0"/>
        <v>1200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228" t="s">
        <v>203</v>
      </c>
      <c r="D23" s="134">
        <v>2205</v>
      </c>
      <c r="E23" s="135">
        <v>100</v>
      </c>
      <c r="F23" s="194">
        <v>2</v>
      </c>
      <c r="G23" s="193">
        <v>200</v>
      </c>
      <c r="H23" s="194">
        <v>27</v>
      </c>
      <c r="I23" s="193">
        <v>2700</v>
      </c>
      <c r="J23" s="48">
        <f t="shared" si="0"/>
        <v>2900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16</v>
      </c>
      <c r="G24" s="193">
        <v>1600</v>
      </c>
      <c r="H24" s="194">
        <v>34</v>
      </c>
      <c r="I24" s="193">
        <v>3400</v>
      </c>
      <c r="J24" s="48">
        <f t="shared" si="0"/>
        <v>5000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9</v>
      </c>
      <c r="I25" s="193">
        <v>900</v>
      </c>
      <c r="J25" s="48">
        <f t="shared" si="0"/>
        <v>900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6</v>
      </c>
      <c r="G26" s="193">
        <v>600</v>
      </c>
      <c r="H26" s="194">
        <v>23</v>
      </c>
      <c r="I26" s="193">
        <v>2300</v>
      </c>
      <c r="J26" s="48">
        <f t="shared" si="0"/>
        <v>2900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8</v>
      </c>
      <c r="I27" s="193">
        <v>1600</v>
      </c>
      <c r="J27" s="48">
        <f t="shared" si="0"/>
        <v>2000</v>
      </c>
      <c r="K27" s="319"/>
      <c r="M27" s="125"/>
    </row>
    <row r="28" spans="1:13" ht="32.25" customHeight="1" x14ac:dyDescent="0.25">
      <c r="A28" s="189">
        <v>22</v>
      </c>
      <c r="B28" s="203" t="s">
        <v>179</v>
      </c>
      <c r="C28" s="29" t="s">
        <v>153</v>
      </c>
      <c r="D28" s="134">
        <v>8400</v>
      </c>
      <c r="E28" s="135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4"/>
      <c r="M28" s="125"/>
    </row>
    <row r="29" spans="1:13" ht="32.25" customHeight="1" x14ac:dyDescent="0.25">
      <c r="A29" s="189">
        <v>23</v>
      </c>
      <c r="B29" s="203" t="s">
        <v>152</v>
      </c>
      <c r="C29" s="29" t="s">
        <v>160</v>
      </c>
      <c r="D29" s="134">
        <v>1733</v>
      </c>
      <c r="E29" s="135">
        <v>200</v>
      </c>
      <c r="F29" s="194">
        <v>46</v>
      </c>
      <c r="G29" s="197">
        <v>9200</v>
      </c>
      <c r="H29" s="194">
        <v>476</v>
      </c>
      <c r="I29" s="197">
        <v>95200</v>
      </c>
      <c r="J29" s="48">
        <f t="shared" si="0"/>
        <v>104400</v>
      </c>
      <c r="K29" s="324"/>
      <c r="M29" s="125"/>
    </row>
    <row r="30" spans="1:13" ht="32.25" customHeight="1" x14ac:dyDescent="0.25">
      <c r="A30" s="189">
        <v>24</v>
      </c>
      <c r="B30" s="203" t="s">
        <v>156</v>
      </c>
      <c r="C30" s="29" t="s">
        <v>157</v>
      </c>
      <c r="D30" s="134">
        <v>7300</v>
      </c>
      <c r="E30" s="135">
        <v>200</v>
      </c>
      <c r="F30" s="194">
        <v>0</v>
      </c>
      <c r="G30" s="197">
        <v>0</v>
      </c>
      <c r="H30" s="194">
        <v>2</v>
      </c>
      <c r="I30" s="197">
        <v>400</v>
      </c>
      <c r="J30" s="48">
        <f t="shared" si="0"/>
        <v>400</v>
      </c>
      <c r="K30" s="324"/>
      <c r="M30" s="125"/>
    </row>
    <row r="31" spans="1:13" ht="32.25" customHeight="1" x14ac:dyDescent="0.25">
      <c r="A31" s="189">
        <v>25</v>
      </c>
      <c r="B31" s="204" t="s">
        <v>158</v>
      </c>
      <c r="C31" s="28" t="s">
        <v>159</v>
      </c>
      <c r="D31" s="201">
        <v>4030</v>
      </c>
      <c r="E31" s="200">
        <v>100</v>
      </c>
      <c r="F31" s="194">
        <v>138</v>
      </c>
      <c r="G31" s="197">
        <v>13800</v>
      </c>
      <c r="H31" s="194">
        <v>688</v>
      </c>
      <c r="I31" s="197">
        <v>68800</v>
      </c>
      <c r="J31" s="48">
        <f t="shared" si="0"/>
        <v>82600</v>
      </c>
      <c r="K31" s="324"/>
      <c r="M31" s="125"/>
    </row>
    <row r="32" spans="1:13" ht="32.25" customHeight="1" x14ac:dyDescent="0.25">
      <c r="A32" s="189">
        <v>26</v>
      </c>
      <c r="B32" s="204" t="s">
        <v>167</v>
      </c>
      <c r="C32" s="28" t="s">
        <v>168</v>
      </c>
      <c r="D32" s="201">
        <v>1817</v>
      </c>
      <c r="E32" s="200">
        <v>200</v>
      </c>
      <c r="F32" s="194">
        <v>22</v>
      </c>
      <c r="G32" s="197">
        <v>4400</v>
      </c>
      <c r="H32" s="194">
        <v>227</v>
      </c>
      <c r="I32" s="197">
        <v>45400</v>
      </c>
      <c r="J32" s="48">
        <f t="shared" si="0"/>
        <v>49800</v>
      </c>
      <c r="K32" s="324"/>
      <c r="M32" s="125"/>
    </row>
    <row r="33" spans="1:14" ht="32.25" customHeight="1" x14ac:dyDescent="0.25">
      <c r="A33" s="189">
        <v>27</v>
      </c>
      <c r="B33" s="204" t="s">
        <v>182</v>
      </c>
      <c r="C33" s="28" t="s">
        <v>171</v>
      </c>
      <c r="D33" s="201">
        <v>3797</v>
      </c>
      <c r="E33" s="200">
        <v>100</v>
      </c>
      <c r="F33" s="194">
        <v>0</v>
      </c>
      <c r="G33" s="197">
        <v>0</v>
      </c>
      <c r="H33" s="194">
        <v>0</v>
      </c>
      <c r="I33" s="197">
        <v>0</v>
      </c>
      <c r="J33" s="48">
        <v>0</v>
      </c>
      <c r="K33" s="324"/>
      <c r="M33" s="125"/>
    </row>
    <row r="34" spans="1:14" ht="23.25" customHeight="1" x14ac:dyDescent="0.25">
      <c r="A34" s="189">
        <v>28</v>
      </c>
      <c r="B34" s="153" t="s">
        <v>184</v>
      </c>
      <c r="C34" s="164" t="s">
        <v>186</v>
      </c>
      <c r="D34" s="201">
        <v>6787</v>
      </c>
      <c r="E34" s="200">
        <v>200</v>
      </c>
      <c r="F34" s="194">
        <v>0</v>
      </c>
      <c r="G34" s="197">
        <v>0</v>
      </c>
      <c r="H34" s="194">
        <v>3</v>
      </c>
      <c r="I34" s="197">
        <v>600</v>
      </c>
      <c r="J34" s="48">
        <v>600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11</v>
      </c>
      <c r="G39" s="6">
        <f>SUM(F39*E39)</f>
        <v>275</v>
      </c>
      <c r="H39" s="39">
        <v>100</v>
      </c>
      <c r="I39" s="28">
        <v>6</v>
      </c>
      <c r="J39" s="17">
        <f>SUM(I39*H39)</f>
        <v>600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130</v>
      </c>
      <c r="G40" s="6">
        <f>SUM(F40*E40)</f>
        <v>6500</v>
      </c>
      <c r="H40" s="43">
        <v>50</v>
      </c>
      <c r="I40" s="35">
        <v>13</v>
      </c>
      <c r="J40" s="6">
        <f>SUM(I40*H40)</f>
        <v>650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Q57"/>
  <sheetViews>
    <sheetView topLeftCell="A25" workbookViewId="0">
      <selection activeCell="B29" sqref="B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2" max="12" width="40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194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24"/>
      <c r="C3" s="224"/>
      <c r="D3" s="224"/>
      <c r="E3" s="224"/>
      <c r="F3" s="224"/>
      <c r="G3" s="224"/>
      <c r="H3" s="224"/>
      <c r="I3" s="224"/>
      <c r="J3" s="224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2223</v>
      </c>
      <c r="G7" s="193">
        <v>222300</v>
      </c>
      <c r="H7" s="192">
        <v>3965</v>
      </c>
      <c r="I7" s="193">
        <v>396500</v>
      </c>
      <c r="J7" s="48">
        <f t="shared" ref="J7:J33" si="0">SUM(G7+I7)</f>
        <v>618800</v>
      </c>
      <c r="K7" s="318">
        <f>SUM(J7:J35)/28</f>
        <v>3019546.4285714286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16</v>
      </c>
      <c r="G8" s="193">
        <v>1600</v>
      </c>
      <c r="H8" s="192">
        <v>14</v>
      </c>
      <c r="I8" s="193">
        <v>1400</v>
      </c>
      <c r="J8" s="48">
        <f t="shared" si="0"/>
        <v>3000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83</v>
      </c>
      <c r="G9" s="193">
        <v>8300</v>
      </c>
      <c r="H9" s="192">
        <v>231</v>
      </c>
      <c r="I9" s="193">
        <v>23100</v>
      </c>
      <c r="J9" s="48">
        <f t="shared" si="0"/>
        <v>31400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229">
        <v>22505</v>
      </c>
      <c r="G10" s="230">
        <v>4507000</v>
      </c>
      <c r="H10" s="229">
        <v>385899</v>
      </c>
      <c r="I10" s="230">
        <v>77282700</v>
      </c>
      <c r="J10" s="231">
        <f t="shared" si="0"/>
        <v>81789700</v>
      </c>
      <c r="K10" s="319"/>
      <c r="L10" s="232" t="s">
        <v>205</v>
      </c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110</v>
      </c>
      <c r="G11" s="193">
        <v>11000</v>
      </c>
      <c r="H11" s="194">
        <v>390</v>
      </c>
      <c r="I11" s="193">
        <v>39000</v>
      </c>
      <c r="J11" s="48">
        <f t="shared" si="0"/>
        <v>50000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10</v>
      </c>
      <c r="G12" s="193">
        <v>1000</v>
      </c>
      <c r="H12" s="195">
        <v>131</v>
      </c>
      <c r="I12" s="193">
        <v>18900</v>
      </c>
      <c r="J12" s="48">
        <f t="shared" si="0"/>
        <v>19900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32</v>
      </c>
      <c r="D13" s="45">
        <v>7763</v>
      </c>
      <c r="E13" s="181">
        <v>200</v>
      </c>
      <c r="F13" s="194">
        <v>21</v>
      </c>
      <c r="G13" s="193">
        <v>4200</v>
      </c>
      <c r="H13" s="194">
        <v>129</v>
      </c>
      <c r="I13" s="193">
        <v>25800</v>
      </c>
      <c r="J13" s="48">
        <f t="shared" si="0"/>
        <v>30000</v>
      </c>
      <c r="K13" s="319"/>
      <c r="M13" s="125"/>
    </row>
    <row r="14" spans="1:17" ht="24" customHeight="1" x14ac:dyDescent="0.25">
      <c r="A14" s="5"/>
      <c r="B14" s="166" t="s">
        <v>31</v>
      </c>
      <c r="C14" s="223" t="s">
        <v>172</v>
      </c>
      <c r="D14" s="45">
        <v>7763</v>
      </c>
      <c r="E14" s="181">
        <v>200</v>
      </c>
      <c r="F14" s="194">
        <v>148</v>
      </c>
      <c r="G14" s="193">
        <v>29600</v>
      </c>
      <c r="H14" s="194">
        <v>1403</v>
      </c>
      <c r="I14" s="193">
        <v>280600</v>
      </c>
      <c r="J14" s="48">
        <v>310200</v>
      </c>
      <c r="K14" s="319"/>
      <c r="M14" s="125"/>
    </row>
    <row r="15" spans="1:17" ht="24" customHeight="1" x14ac:dyDescent="0.25">
      <c r="A15" s="5">
        <v>8</v>
      </c>
      <c r="B15" s="166" t="s">
        <v>34</v>
      </c>
      <c r="C15" s="53" t="s">
        <v>35</v>
      </c>
      <c r="D15" s="45">
        <v>4141</v>
      </c>
      <c r="E15" s="181">
        <v>100</v>
      </c>
      <c r="F15" s="194">
        <v>3</v>
      </c>
      <c r="G15" s="193">
        <v>300</v>
      </c>
      <c r="H15" s="194">
        <v>7</v>
      </c>
      <c r="I15" s="193">
        <v>700</v>
      </c>
      <c r="J15" s="48">
        <f t="shared" si="0"/>
        <v>1000</v>
      </c>
      <c r="K15" s="319"/>
      <c r="M15" s="125"/>
      <c r="Q15" s="125"/>
    </row>
    <row r="16" spans="1:17" ht="24" customHeight="1" x14ac:dyDescent="0.25">
      <c r="A16" s="5">
        <v>9</v>
      </c>
      <c r="B16" s="166" t="s">
        <v>33</v>
      </c>
      <c r="C16" s="68" t="s">
        <v>40</v>
      </c>
      <c r="D16" s="45">
        <v>7175</v>
      </c>
      <c r="E16" s="181">
        <v>100</v>
      </c>
      <c r="F16" s="194">
        <v>50</v>
      </c>
      <c r="G16" s="193">
        <v>5000</v>
      </c>
      <c r="H16" s="194">
        <v>609</v>
      </c>
      <c r="I16" s="193">
        <v>60900</v>
      </c>
      <c r="J16" s="48">
        <f t="shared" si="0"/>
        <v>65900</v>
      </c>
      <c r="K16" s="319"/>
      <c r="M16" s="125"/>
    </row>
    <row r="17" spans="1:13" ht="51" customHeight="1" x14ac:dyDescent="0.25">
      <c r="A17" s="5">
        <v>10</v>
      </c>
      <c r="B17" s="169" t="s">
        <v>38</v>
      </c>
      <c r="C17" s="29" t="s">
        <v>181</v>
      </c>
      <c r="D17" s="45">
        <v>9656</v>
      </c>
      <c r="E17" s="135" t="s">
        <v>165</v>
      </c>
      <c r="F17" s="196">
        <v>287</v>
      </c>
      <c r="G17" s="193">
        <v>34900</v>
      </c>
      <c r="H17" s="196">
        <v>9100</v>
      </c>
      <c r="I17" s="193">
        <v>1364900</v>
      </c>
      <c r="J17" s="48">
        <f t="shared" si="0"/>
        <v>1399800</v>
      </c>
      <c r="K17" s="319"/>
      <c r="M17" s="125"/>
    </row>
    <row r="18" spans="1:13" ht="24" customHeight="1" x14ac:dyDescent="0.25">
      <c r="A18" s="5">
        <v>11</v>
      </c>
      <c r="B18" s="169" t="s">
        <v>39</v>
      </c>
      <c r="C18" s="70" t="s">
        <v>99</v>
      </c>
      <c r="D18" s="45">
        <v>8200</v>
      </c>
      <c r="E18" s="135">
        <v>100</v>
      </c>
      <c r="F18" s="196">
        <v>0</v>
      </c>
      <c r="G18" s="193">
        <v>0</v>
      </c>
      <c r="H18" s="196">
        <v>6</v>
      </c>
      <c r="I18" s="193">
        <v>600</v>
      </c>
      <c r="J18" s="48">
        <f t="shared" si="0"/>
        <v>600</v>
      </c>
      <c r="K18" s="319"/>
      <c r="M18" s="125"/>
    </row>
    <row r="19" spans="1:13" ht="30" customHeight="1" x14ac:dyDescent="0.25">
      <c r="A19" s="5">
        <v>12</v>
      </c>
      <c r="B19" s="169" t="s">
        <v>46</v>
      </c>
      <c r="C19" s="70" t="s">
        <v>86</v>
      </c>
      <c r="D19" s="45">
        <v>2844</v>
      </c>
      <c r="E19" s="135">
        <v>100</v>
      </c>
      <c r="F19" s="194">
        <v>48</v>
      </c>
      <c r="G19" s="193">
        <v>4800</v>
      </c>
      <c r="H19" s="194">
        <v>39</v>
      </c>
      <c r="I19" s="193">
        <v>3900</v>
      </c>
      <c r="J19" s="48">
        <f t="shared" si="0"/>
        <v>8700</v>
      </c>
      <c r="K19" s="319"/>
      <c r="M19" s="125"/>
    </row>
    <row r="20" spans="1:13" ht="30.75" customHeight="1" x14ac:dyDescent="0.25">
      <c r="A20" s="5">
        <v>13</v>
      </c>
      <c r="B20" s="170" t="s">
        <v>47</v>
      </c>
      <c r="C20" s="70" t="s">
        <v>79</v>
      </c>
      <c r="D20" s="71">
        <v>2407</v>
      </c>
      <c r="E20" s="183">
        <v>200</v>
      </c>
      <c r="F20" s="192">
        <v>1</v>
      </c>
      <c r="G20" s="193">
        <v>200</v>
      </c>
      <c r="H20" s="192">
        <v>8</v>
      </c>
      <c r="I20" s="193">
        <v>1600</v>
      </c>
      <c r="J20" s="48">
        <f t="shared" si="0"/>
        <v>1800</v>
      </c>
      <c r="K20" s="319"/>
      <c r="M20" s="125"/>
    </row>
    <row r="21" spans="1:13" ht="30.75" customHeight="1" x14ac:dyDescent="0.25">
      <c r="A21" s="75">
        <v>14</v>
      </c>
      <c r="B21" s="169" t="s">
        <v>88</v>
      </c>
      <c r="C21" s="70" t="s">
        <v>114</v>
      </c>
      <c r="D21" s="45">
        <v>4540</v>
      </c>
      <c r="E21" s="135">
        <v>100</v>
      </c>
      <c r="F21" s="194">
        <v>0</v>
      </c>
      <c r="G21" s="193">
        <v>0</v>
      </c>
      <c r="H21" s="194">
        <v>2</v>
      </c>
      <c r="I21" s="193">
        <v>200</v>
      </c>
      <c r="J21" s="48">
        <f t="shared" si="0"/>
        <v>200</v>
      </c>
      <c r="K21" s="319"/>
      <c r="M21" s="125"/>
    </row>
    <row r="22" spans="1:13" ht="30.75" customHeight="1" x14ac:dyDescent="0.25">
      <c r="A22" s="75">
        <v>15</v>
      </c>
      <c r="B22" s="171" t="s">
        <v>119</v>
      </c>
      <c r="C22" s="145" t="s">
        <v>118</v>
      </c>
      <c r="D22" s="134">
        <v>5105</v>
      </c>
      <c r="E22" s="135">
        <v>100</v>
      </c>
      <c r="F22" s="194">
        <v>12</v>
      </c>
      <c r="G22" s="193">
        <v>1200</v>
      </c>
      <c r="H22" s="194">
        <v>55</v>
      </c>
      <c r="I22" s="193">
        <v>5500</v>
      </c>
      <c r="J22" s="48">
        <f t="shared" si="0"/>
        <v>6700</v>
      </c>
      <c r="K22" s="319"/>
      <c r="M22" s="125"/>
    </row>
    <row r="23" spans="1:13" ht="30.75" customHeight="1" x14ac:dyDescent="0.25">
      <c r="A23" s="75">
        <v>16</v>
      </c>
      <c r="B23" s="171" t="s">
        <v>120</v>
      </c>
      <c r="C23" s="145" t="s">
        <v>121</v>
      </c>
      <c r="D23" s="134">
        <v>5300</v>
      </c>
      <c r="E23" s="135">
        <v>100</v>
      </c>
      <c r="F23" s="194">
        <v>1</v>
      </c>
      <c r="G23" s="193">
        <v>100</v>
      </c>
      <c r="H23" s="194">
        <v>15</v>
      </c>
      <c r="I23" s="193">
        <v>1500</v>
      </c>
      <c r="J23" s="48">
        <f t="shared" si="0"/>
        <v>1600</v>
      </c>
      <c r="K23" s="319"/>
      <c r="M23" s="125"/>
    </row>
    <row r="24" spans="1:13" ht="30.75" customHeight="1" x14ac:dyDescent="0.25">
      <c r="A24" s="75">
        <v>17</v>
      </c>
      <c r="B24" s="172" t="s">
        <v>122</v>
      </c>
      <c r="C24" s="228" t="s">
        <v>203</v>
      </c>
      <c r="D24" s="134">
        <v>2205</v>
      </c>
      <c r="E24" s="135">
        <v>100</v>
      </c>
      <c r="F24" s="194">
        <v>0</v>
      </c>
      <c r="G24" s="193">
        <v>0</v>
      </c>
      <c r="H24" s="194">
        <v>9</v>
      </c>
      <c r="I24" s="193">
        <v>900</v>
      </c>
      <c r="J24" s="48">
        <f t="shared" si="0"/>
        <v>900</v>
      </c>
      <c r="K24" s="319"/>
      <c r="M24" s="125"/>
    </row>
    <row r="25" spans="1:13" ht="30.75" customHeight="1" x14ac:dyDescent="0.25">
      <c r="A25" s="150">
        <v>18</v>
      </c>
      <c r="B25" s="173" t="s">
        <v>123</v>
      </c>
      <c r="C25" s="152" t="s">
        <v>137</v>
      </c>
      <c r="D25" s="134">
        <v>4334</v>
      </c>
      <c r="E25" s="135">
        <v>100</v>
      </c>
      <c r="F25" s="194">
        <v>10</v>
      </c>
      <c r="G25" s="193">
        <v>1000</v>
      </c>
      <c r="H25" s="194">
        <v>18</v>
      </c>
      <c r="I25" s="193">
        <v>1800</v>
      </c>
      <c r="J25" s="48">
        <f t="shared" si="0"/>
        <v>2800</v>
      </c>
      <c r="K25" s="319"/>
      <c r="M25" s="125"/>
    </row>
    <row r="26" spans="1:13" ht="30.75" customHeight="1" x14ac:dyDescent="0.25">
      <c r="A26" s="150">
        <v>19</v>
      </c>
      <c r="B26" s="173" t="s">
        <v>135</v>
      </c>
      <c r="C26" s="152" t="s">
        <v>161</v>
      </c>
      <c r="D26" s="134">
        <v>8010</v>
      </c>
      <c r="E26" s="135">
        <v>100</v>
      </c>
      <c r="F26" s="194">
        <v>1</v>
      </c>
      <c r="G26" s="193">
        <v>100</v>
      </c>
      <c r="H26" s="194">
        <v>16</v>
      </c>
      <c r="I26" s="193">
        <v>1600</v>
      </c>
      <c r="J26" s="48">
        <f t="shared" si="0"/>
        <v>1700</v>
      </c>
      <c r="K26" s="319"/>
      <c r="M26" s="125"/>
    </row>
    <row r="27" spans="1:13" ht="30.75" customHeight="1" x14ac:dyDescent="0.25">
      <c r="A27" s="150">
        <v>20</v>
      </c>
      <c r="B27" s="173" t="s">
        <v>139</v>
      </c>
      <c r="C27" s="145" t="s">
        <v>162</v>
      </c>
      <c r="D27" s="134">
        <v>6323</v>
      </c>
      <c r="E27" s="135">
        <v>100</v>
      </c>
      <c r="F27" s="194">
        <v>3</v>
      </c>
      <c r="G27" s="193">
        <v>300</v>
      </c>
      <c r="H27" s="194">
        <v>70</v>
      </c>
      <c r="I27" s="193">
        <v>7000</v>
      </c>
      <c r="J27" s="48">
        <f t="shared" si="0"/>
        <v>7300</v>
      </c>
      <c r="K27" s="319"/>
      <c r="M27" s="125"/>
    </row>
    <row r="28" spans="1:13" ht="30.75" customHeight="1" x14ac:dyDescent="0.25">
      <c r="A28" s="184">
        <v>21</v>
      </c>
      <c r="B28" s="202" t="s">
        <v>142</v>
      </c>
      <c r="C28" s="186" t="s">
        <v>144</v>
      </c>
      <c r="D28" s="187">
        <v>7001</v>
      </c>
      <c r="E28" s="183">
        <v>200</v>
      </c>
      <c r="F28" s="192">
        <v>1</v>
      </c>
      <c r="G28" s="193">
        <v>200</v>
      </c>
      <c r="H28" s="192">
        <v>0</v>
      </c>
      <c r="I28" s="193">
        <v>0</v>
      </c>
      <c r="J28" s="48">
        <f t="shared" si="0"/>
        <v>200</v>
      </c>
      <c r="K28" s="319"/>
      <c r="M28" s="125"/>
    </row>
    <row r="29" spans="1:13" ht="32.25" customHeight="1" x14ac:dyDescent="0.25">
      <c r="A29" s="189">
        <v>22</v>
      </c>
      <c r="B29" s="203" t="s">
        <v>179</v>
      </c>
      <c r="C29" s="29" t="s">
        <v>153</v>
      </c>
      <c r="D29" s="134">
        <v>8400</v>
      </c>
      <c r="E29" s="135">
        <v>100</v>
      </c>
      <c r="F29" s="194">
        <v>0</v>
      </c>
      <c r="G29" s="197">
        <v>0</v>
      </c>
      <c r="H29" s="194">
        <v>1</v>
      </c>
      <c r="I29" s="197">
        <v>100</v>
      </c>
      <c r="J29" s="48">
        <f t="shared" si="0"/>
        <v>100</v>
      </c>
      <c r="K29" s="324"/>
      <c r="M29" s="125"/>
    </row>
    <row r="30" spans="1:13" ht="32.25" customHeight="1" x14ac:dyDescent="0.25">
      <c r="A30" s="189">
        <v>23</v>
      </c>
      <c r="B30" s="203" t="s">
        <v>152</v>
      </c>
      <c r="C30" s="29" t="s">
        <v>160</v>
      </c>
      <c r="D30" s="134">
        <v>1733</v>
      </c>
      <c r="E30" s="135">
        <v>200</v>
      </c>
      <c r="F30" s="194">
        <v>39</v>
      </c>
      <c r="G30" s="197">
        <v>7800</v>
      </c>
      <c r="H30" s="194">
        <v>631</v>
      </c>
      <c r="I30" s="197">
        <v>126200</v>
      </c>
      <c r="J30" s="48">
        <f t="shared" si="0"/>
        <v>134000</v>
      </c>
      <c r="K30" s="324"/>
      <c r="M30" s="125"/>
    </row>
    <row r="31" spans="1:13" ht="32.25" customHeight="1" x14ac:dyDescent="0.25">
      <c r="A31" s="189">
        <v>24</v>
      </c>
      <c r="B31" s="203" t="s">
        <v>156</v>
      </c>
      <c r="C31" s="29" t="s">
        <v>157</v>
      </c>
      <c r="D31" s="134">
        <v>7300</v>
      </c>
      <c r="E31" s="135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4"/>
      <c r="M31" s="125"/>
    </row>
    <row r="32" spans="1:13" ht="32.25" customHeight="1" x14ac:dyDescent="0.25">
      <c r="A32" s="189">
        <v>25</v>
      </c>
      <c r="B32" s="204" t="s">
        <v>158</v>
      </c>
      <c r="C32" s="28" t="s">
        <v>159</v>
      </c>
      <c r="D32" s="201">
        <v>4030</v>
      </c>
      <c r="E32" s="200">
        <v>100</v>
      </c>
      <c r="F32" s="194">
        <v>40</v>
      </c>
      <c r="G32" s="197">
        <v>4000</v>
      </c>
      <c r="H32" s="194">
        <v>246</v>
      </c>
      <c r="I32" s="197">
        <v>24600</v>
      </c>
      <c r="J32" s="48">
        <f t="shared" si="0"/>
        <v>28600</v>
      </c>
      <c r="K32" s="324"/>
      <c r="M32" s="125"/>
    </row>
    <row r="33" spans="1:14" ht="32.25" customHeight="1" x14ac:dyDescent="0.25">
      <c r="A33" s="189">
        <v>26</v>
      </c>
      <c r="B33" s="204" t="s">
        <v>167</v>
      </c>
      <c r="C33" s="28" t="s">
        <v>168</v>
      </c>
      <c r="D33" s="201">
        <v>1817</v>
      </c>
      <c r="E33" s="200">
        <v>200</v>
      </c>
      <c r="F33" s="194">
        <v>16</v>
      </c>
      <c r="G33" s="197">
        <v>3200</v>
      </c>
      <c r="H33" s="194">
        <v>146</v>
      </c>
      <c r="I33" s="197">
        <v>29200</v>
      </c>
      <c r="J33" s="48">
        <f t="shared" si="0"/>
        <v>32400</v>
      </c>
      <c r="K33" s="324"/>
      <c r="M33" s="125"/>
    </row>
    <row r="34" spans="1:14" ht="32.25" customHeight="1" x14ac:dyDescent="0.25">
      <c r="A34" s="189">
        <v>27</v>
      </c>
      <c r="B34" s="204" t="s">
        <v>182</v>
      </c>
      <c r="C34" s="28" t="s">
        <v>171</v>
      </c>
      <c r="D34" s="201">
        <v>3797</v>
      </c>
      <c r="E34" s="200">
        <v>100</v>
      </c>
      <c r="F34" s="194">
        <v>0</v>
      </c>
      <c r="G34" s="197">
        <v>0</v>
      </c>
      <c r="H34" s="194">
        <v>0</v>
      </c>
      <c r="I34" s="197">
        <v>0</v>
      </c>
      <c r="J34" s="48">
        <v>0</v>
      </c>
      <c r="K34" s="324"/>
      <c r="M34" s="125"/>
    </row>
    <row r="35" spans="1:14" ht="23.25" customHeight="1" x14ac:dyDescent="0.25">
      <c r="A35" s="189">
        <v>28</v>
      </c>
      <c r="B35" s="153" t="s">
        <v>184</v>
      </c>
      <c r="C35" s="164" t="s">
        <v>186</v>
      </c>
      <c r="D35" s="201">
        <v>6787</v>
      </c>
      <c r="E35" s="200">
        <v>200</v>
      </c>
      <c r="F35" s="194">
        <v>0</v>
      </c>
      <c r="G35" s="197">
        <v>0</v>
      </c>
      <c r="H35" s="194">
        <v>0</v>
      </c>
      <c r="I35" s="197">
        <v>0</v>
      </c>
      <c r="J35" s="48">
        <v>0</v>
      </c>
      <c r="K35" s="325"/>
      <c r="L35" s="87"/>
      <c r="M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178"/>
      <c r="H36" s="178"/>
      <c r="I36" s="178"/>
      <c r="J36" s="177"/>
      <c r="K36" s="206"/>
      <c r="L36" s="87"/>
      <c r="N36" s="125"/>
    </row>
    <row r="37" spans="1:14" x14ac:dyDescent="0.25">
      <c r="A37"/>
      <c r="D37"/>
      <c r="E37" s="7"/>
      <c r="F37" s="8"/>
      <c r="G37" s="9"/>
      <c r="H37" s="8"/>
      <c r="I37" s="9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15</v>
      </c>
      <c r="G40" s="6">
        <f>SUM(F40*E40)</f>
        <v>375</v>
      </c>
      <c r="H40" s="39">
        <v>100</v>
      </c>
      <c r="I40" s="28">
        <v>6</v>
      </c>
      <c r="J40" s="17">
        <f>SUM(I40*H40)</f>
        <v>600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43">
        <v>50</v>
      </c>
      <c r="F41" s="35">
        <v>142</v>
      </c>
      <c r="G41" s="6">
        <f>SUM(F41*E41)</f>
        <v>7100</v>
      </c>
      <c r="H41" s="43">
        <v>50</v>
      </c>
      <c r="I41" s="35">
        <v>30</v>
      </c>
      <c r="J41" s="6">
        <f>SUM(I41*H41)</f>
        <v>1500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Q58"/>
  <sheetViews>
    <sheetView topLeftCell="A25" workbookViewId="0">
      <selection activeCell="M37" sqref="M3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197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26"/>
      <c r="C3" s="226"/>
      <c r="D3" s="226"/>
      <c r="E3" s="226"/>
      <c r="F3" s="226"/>
      <c r="G3" s="226"/>
      <c r="H3" s="226"/>
      <c r="I3" s="226"/>
      <c r="J3" s="22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2007</v>
      </c>
      <c r="G7" s="193">
        <v>200700</v>
      </c>
      <c r="H7" s="192">
        <v>3339</v>
      </c>
      <c r="I7" s="193">
        <v>333900</v>
      </c>
      <c r="J7" s="48">
        <f t="shared" ref="J7:J34" si="0">SUM(G7+I7)</f>
        <v>534600</v>
      </c>
      <c r="K7" s="318">
        <f>SUM(J7:J36)/29</f>
        <v>1822982.7586206896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2</v>
      </c>
      <c r="G8" s="193">
        <v>200</v>
      </c>
      <c r="H8" s="192">
        <v>13</v>
      </c>
      <c r="I8" s="193">
        <v>1300</v>
      </c>
      <c r="J8" s="48">
        <f t="shared" si="0"/>
        <v>1500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43</v>
      </c>
      <c r="G9" s="193">
        <v>4300</v>
      </c>
      <c r="H9" s="192">
        <v>247</v>
      </c>
      <c r="I9" s="193">
        <v>24700</v>
      </c>
      <c r="J9" s="48">
        <f t="shared" si="0"/>
        <v>29000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16243</v>
      </c>
      <c r="G10" s="193">
        <v>3258200</v>
      </c>
      <c r="H10" s="194">
        <v>234516</v>
      </c>
      <c r="I10" s="193">
        <v>46976700</v>
      </c>
      <c r="J10" s="48">
        <f t="shared" si="0"/>
        <v>50234900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103</v>
      </c>
      <c r="G11" s="193">
        <v>10300</v>
      </c>
      <c r="H11" s="194">
        <v>251</v>
      </c>
      <c r="I11" s="193">
        <v>25100</v>
      </c>
      <c r="J11" s="48">
        <f t="shared" si="0"/>
        <v>35400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7</v>
      </c>
      <c r="G12" s="193">
        <v>700</v>
      </c>
      <c r="H12" s="195">
        <v>73</v>
      </c>
      <c r="I12" s="193">
        <v>13100</v>
      </c>
      <c r="J12" s="48">
        <f t="shared" si="0"/>
        <v>13800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115</v>
      </c>
      <c r="G13" s="193">
        <v>23000</v>
      </c>
      <c r="H13" s="194">
        <v>1052</v>
      </c>
      <c r="I13" s="193">
        <v>210400</v>
      </c>
      <c r="J13" s="48">
        <f t="shared" si="0"/>
        <v>233400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2</v>
      </c>
      <c r="G14" s="193">
        <v>200</v>
      </c>
      <c r="H14" s="194">
        <v>7</v>
      </c>
      <c r="I14" s="193">
        <v>700</v>
      </c>
      <c r="J14" s="48">
        <f t="shared" si="0"/>
        <v>900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33</v>
      </c>
      <c r="G15" s="193">
        <v>3300</v>
      </c>
      <c r="H15" s="194">
        <v>345</v>
      </c>
      <c r="I15" s="193">
        <v>34500</v>
      </c>
      <c r="J15" s="48">
        <f t="shared" si="0"/>
        <v>37800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308</v>
      </c>
      <c r="G16" s="193">
        <v>37100</v>
      </c>
      <c r="H16" s="196">
        <v>9018</v>
      </c>
      <c r="I16" s="193">
        <v>1353500</v>
      </c>
      <c r="J16" s="48">
        <f t="shared" si="0"/>
        <v>1390600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8</v>
      </c>
      <c r="I17" s="193">
        <v>800</v>
      </c>
      <c r="J17" s="48">
        <f t="shared" si="0"/>
        <v>800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39</v>
      </c>
      <c r="G18" s="193">
        <v>3900</v>
      </c>
      <c r="H18" s="194">
        <v>39</v>
      </c>
      <c r="I18" s="193">
        <v>3900</v>
      </c>
      <c r="J18" s="48">
        <f t="shared" si="0"/>
        <v>7800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3</v>
      </c>
      <c r="G19" s="193">
        <v>600</v>
      </c>
      <c r="H19" s="192">
        <v>15</v>
      </c>
      <c r="I19" s="193">
        <v>3000</v>
      </c>
      <c r="J19" s="48">
        <f t="shared" si="0"/>
        <v>3600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0</v>
      </c>
      <c r="I20" s="193">
        <v>0</v>
      </c>
      <c r="J20" s="48">
        <f t="shared" si="0"/>
        <v>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6</v>
      </c>
      <c r="G21" s="193">
        <v>600</v>
      </c>
      <c r="H21" s="194">
        <v>94</v>
      </c>
      <c r="I21" s="193">
        <v>9400</v>
      </c>
      <c r="J21" s="48">
        <f t="shared" si="0"/>
        <v>10000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0</v>
      </c>
      <c r="G22" s="193">
        <v>0</v>
      </c>
      <c r="H22" s="194">
        <v>7</v>
      </c>
      <c r="I22" s="193">
        <v>700</v>
      </c>
      <c r="J22" s="48">
        <f t="shared" si="0"/>
        <v>700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228" t="s">
        <v>203</v>
      </c>
      <c r="D23" s="134">
        <v>2205</v>
      </c>
      <c r="E23" s="135">
        <v>100</v>
      </c>
      <c r="F23" s="194">
        <v>0</v>
      </c>
      <c r="G23" s="193">
        <v>0</v>
      </c>
      <c r="H23" s="194">
        <v>4</v>
      </c>
      <c r="I23" s="193">
        <v>400</v>
      </c>
      <c r="J23" s="48">
        <f t="shared" si="0"/>
        <v>400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14</v>
      </c>
      <c r="G24" s="193">
        <v>1400</v>
      </c>
      <c r="H24" s="194">
        <v>20</v>
      </c>
      <c r="I24" s="193">
        <v>2000</v>
      </c>
      <c r="J24" s="48">
        <f t="shared" si="0"/>
        <v>3400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17</v>
      </c>
      <c r="I25" s="193">
        <v>1700</v>
      </c>
      <c r="J25" s="48">
        <f t="shared" si="0"/>
        <v>1700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1</v>
      </c>
      <c r="G26" s="193">
        <v>100</v>
      </c>
      <c r="H26" s="194">
        <v>46</v>
      </c>
      <c r="I26" s="193">
        <v>4600</v>
      </c>
      <c r="J26" s="48">
        <f t="shared" si="0"/>
        <v>4700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30</v>
      </c>
      <c r="I27" s="193">
        <v>6000</v>
      </c>
      <c r="J27" s="48">
        <f t="shared" si="0"/>
        <v>6400</v>
      </c>
      <c r="K27" s="319"/>
      <c r="M27" s="125"/>
    </row>
    <row r="28" spans="1:13" ht="32.25" customHeight="1" x14ac:dyDescent="0.25">
      <c r="A28" s="189">
        <v>22</v>
      </c>
      <c r="B28" s="203" t="s">
        <v>179</v>
      </c>
      <c r="C28" s="29" t="s">
        <v>153</v>
      </c>
      <c r="D28" s="134">
        <v>8400</v>
      </c>
      <c r="E28" s="135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4"/>
      <c r="M28" s="125"/>
    </row>
    <row r="29" spans="1:13" ht="32.25" customHeight="1" x14ac:dyDescent="0.25">
      <c r="A29" s="189">
        <v>23</v>
      </c>
      <c r="B29" s="203" t="s">
        <v>152</v>
      </c>
      <c r="C29" s="29" t="s">
        <v>160</v>
      </c>
      <c r="D29" s="134">
        <v>1733</v>
      </c>
      <c r="E29" s="135">
        <v>200</v>
      </c>
      <c r="F29" s="194">
        <v>62</v>
      </c>
      <c r="G29" s="197">
        <v>12400</v>
      </c>
      <c r="H29" s="194">
        <v>889</v>
      </c>
      <c r="I29" s="197">
        <v>177800</v>
      </c>
      <c r="J29" s="48">
        <f t="shared" si="0"/>
        <v>190200</v>
      </c>
      <c r="K29" s="324"/>
      <c r="M29" s="125"/>
    </row>
    <row r="30" spans="1:13" ht="32.25" customHeight="1" x14ac:dyDescent="0.25">
      <c r="A30" s="189">
        <v>24</v>
      </c>
      <c r="B30" s="203" t="s">
        <v>156</v>
      </c>
      <c r="C30" s="29" t="s">
        <v>157</v>
      </c>
      <c r="D30" s="134">
        <v>7300</v>
      </c>
      <c r="E30" s="135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204" t="s">
        <v>158</v>
      </c>
      <c r="C31" s="28" t="s">
        <v>159</v>
      </c>
      <c r="D31" s="201">
        <v>4030</v>
      </c>
      <c r="E31" s="200">
        <v>100</v>
      </c>
      <c r="F31" s="194">
        <v>139</v>
      </c>
      <c r="G31" s="197">
        <v>13900</v>
      </c>
      <c r="H31" s="194">
        <v>700</v>
      </c>
      <c r="I31" s="197">
        <v>70000</v>
      </c>
      <c r="J31" s="48">
        <f t="shared" si="0"/>
        <v>83900</v>
      </c>
      <c r="K31" s="324"/>
      <c r="M31" s="125"/>
    </row>
    <row r="32" spans="1:13" ht="32.25" customHeight="1" x14ac:dyDescent="0.25">
      <c r="A32" s="189">
        <v>26</v>
      </c>
      <c r="B32" s="204" t="s">
        <v>167</v>
      </c>
      <c r="C32" s="28" t="s">
        <v>168</v>
      </c>
      <c r="D32" s="201">
        <v>1817</v>
      </c>
      <c r="E32" s="200">
        <v>200</v>
      </c>
      <c r="F32" s="194">
        <v>16</v>
      </c>
      <c r="G32" s="197">
        <v>3200</v>
      </c>
      <c r="H32" s="194">
        <v>154</v>
      </c>
      <c r="I32" s="197">
        <v>30800</v>
      </c>
      <c r="J32" s="48">
        <f t="shared" si="0"/>
        <v>34000</v>
      </c>
      <c r="K32" s="324"/>
      <c r="M32" s="125"/>
    </row>
    <row r="33" spans="1:14" ht="32.25" customHeight="1" x14ac:dyDescent="0.25">
      <c r="A33" s="189">
        <v>27</v>
      </c>
      <c r="B33" s="204" t="s">
        <v>182</v>
      </c>
      <c r="C33" s="28" t="s">
        <v>171</v>
      </c>
      <c r="D33" s="201">
        <v>3797</v>
      </c>
      <c r="E33" s="200">
        <v>100</v>
      </c>
      <c r="F33" s="194">
        <v>0</v>
      </c>
      <c r="G33" s="197">
        <v>0</v>
      </c>
      <c r="H33" s="194">
        <v>0</v>
      </c>
      <c r="I33" s="197">
        <v>0</v>
      </c>
      <c r="J33" s="48">
        <f t="shared" si="0"/>
        <v>0</v>
      </c>
      <c r="K33" s="324"/>
      <c r="M33" s="125"/>
    </row>
    <row r="34" spans="1:14" ht="32.25" customHeight="1" x14ac:dyDescent="0.25">
      <c r="A34" s="189">
        <v>28</v>
      </c>
      <c r="B34" s="153" t="s">
        <v>184</v>
      </c>
      <c r="C34" s="164" t="s">
        <v>186</v>
      </c>
      <c r="D34" s="201">
        <v>6787</v>
      </c>
      <c r="E34" s="200">
        <v>200</v>
      </c>
      <c r="F34" s="194">
        <v>1</v>
      </c>
      <c r="G34" s="197">
        <v>200</v>
      </c>
      <c r="H34" s="194">
        <v>0</v>
      </c>
      <c r="I34" s="197">
        <v>0</v>
      </c>
      <c r="J34" s="48">
        <f t="shared" si="0"/>
        <v>200</v>
      </c>
      <c r="K34" s="324"/>
      <c r="M34" s="125"/>
    </row>
    <row r="35" spans="1:14" ht="32.25" customHeight="1" x14ac:dyDescent="0.25">
      <c r="A35" s="189">
        <v>29</v>
      </c>
      <c r="B35" s="153" t="s">
        <v>129</v>
      </c>
      <c r="C35" s="164" t="s">
        <v>198</v>
      </c>
      <c r="D35" s="201">
        <v>3332</v>
      </c>
      <c r="E35" s="200">
        <v>200</v>
      </c>
      <c r="F35" s="194">
        <v>2</v>
      </c>
      <c r="G35" s="197">
        <v>400</v>
      </c>
      <c r="H35" s="194">
        <v>10</v>
      </c>
      <c r="I35" s="197">
        <v>2000</v>
      </c>
      <c r="J35" s="48">
        <v>2400</v>
      </c>
      <c r="K35" s="324"/>
      <c r="M35" s="125"/>
    </row>
    <row r="36" spans="1:14" ht="23.25" customHeight="1" x14ac:dyDescent="0.25">
      <c r="A36" s="189">
        <v>30</v>
      </c>
      <c r="B36" s="153" t="s">
        <v>212</v>
      </c>
      <c r="C36" s="164" t="s">
        <v>209</v>
      </c>
      <c r="D36" s="201">
        <v>6007</v>
      </c>
      <c r="E36" s="200">
        <v>200</v>
      </c>
      <c r="F36" s="194">
        <v>3</v>
      </c>
      <c r="G36" s="197">
        <v>600</v>
      </c>
      <c r="H36" s="194">
        <v>19</v>
      </c>
      <c r="I36" s="197">
        <v>3800</v>
      </c>
      <c r="J36" s="48">
        <v>4400</v>
      </c>
      <c r="K36" s="325"/>
      <c r="L36" s="87"/>
      <c r="M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178"/>
      <c r="H37" s="178"/>
      <c r="I37" s="178"/>
      <c r="J37" s="177"/>
      <c r="K37" s="206"/>
      <c r="L37" s="87"/>
      <c r="N37" s="125"/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</row>
    <row r="41" spans="1:14" ht="30" customHeight="1" x14ac:dyDescent="0.25">
      <c r="A41" s="1">
        <v>1</v>
      </c>
      <c r="B41" s="15" t="s">
        <v>17</v>
      </c>
      <c r="C41" s="38" t="s">
        <v>18</v>
      </c>
      <c r="D41" s="16">
        <v>727</v>
      </c>
      <c r="E41" s="39">
        <v>25</v>
      </c>
      <c r="F41" s="36">
        <v>21</v>
      </c>
      <c r="G41" s="6">
        <f>SUM(F41*E41)</f>
        <v>525</v>
      </c>
      <c r="H41" s="39">
        <v>100</v>
      </c>
      <c r="I41" s="28">
        <v>3</v>
      </c>
      <c r="J41" s="17">
        <f>SUM(I41*H41)</f>
        <v>300</v>
      </c>
    </row>
    <row r="42" spans="1:14" ht="26.25" customHeight="1" x14ac:dyDescent="0.25">
      <c r="A42" s="1">
        <v>2</v>
      </c>
      <c r="B42" s="116" t="s">
        <v>19</v>
      </c>
      <c r="C42" s="117" t="s">
        <v>20</v>
      </c>
      <c r="D42" s="22">
        <v>744</v>
      </c>
      <c r="E42" s="43">
        <v>50</v>
      </c>
      <c r="F42" s="35">
        <v>137</v>
      </c>
      <c r="G42" s="6">
        <f>SUM(F42*E42)</f>
        <v>6850</v>
      </c>
      <c r="H42" s="43">
        <v>50</v>
      </c>
      <c r="I42" s="35">
        <v>20</v>
      </c>
      <c r="J42" s="6">
        <f>SUM(I42*H42)</f>
        <v>1000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Q58"/>
  <sheetViews>
    <sheetView topLeftCell="A25" workbookViewId="0">
      <selection activeCell="N36" sqref="N3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200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27"/>
      <c r="C3" s="227"/>
      <c r="D3" s="227"/>
      <c r="E3" s="227"/>
      <c r="F3" s="227"/>
      <c r="G3" s="227"/>
      <c r="H3" s="227"/>
      <c r="I3" s="227"/>
      <c r="J3" s="227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2159</v>
      </c>
      <c r="G7" s="193">
        <v>215900</v>
      </c>
      <c r="H7" s="192">
        <v>3531</v>
      </c>
      <c r="I7" s="193">
        <v>353100</v>
      </c>
      <c r="J7" s="48">
        <f t="shared" ref="J7:J34" si="0">SUM(G7+I7)</f>
        <v>569000</v>
      </c>
      <c r="K7" s="318">
        <f>SUM(J7:J36)/29</f>
        <v>1878431.0344827587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3</v>
      </c>
      <c r="G8" s="193">
        <v>300</v>
      </c>
      <c r="H8" s="192">
        <v>14</v>
      </c>
      <c r="I8" s="193">
        <v>1400</v>
      </c>
      <c r="J8" s="48">
        <f t="shared" si="0"/>
        <v>1700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152</v>
      </c>
      <c r="G9" s="193">
        <v>15200</v>
      </c>
      <c r="H9" s="192">
        <v>864</v>
      </c>
      <c r="I9" s="193">
        <v>86400</v>
      </c>
      <c r="J9" s="48">
        <f t="shared" si="0"/>
        <v>101600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16567</v>
      </c>
      <c r="G10" s="193">
        <v>3319400</v>
      </c>
      <c r="H10" s="194">
        <v>241415</v>
      </c>
      <c r="I10" s="193">
        <v>48349600</v>
      </c>
      <c r="J10" s="48">
        <f t="shared" si="0"/>
        <v>51669000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111</v>
      </c>
      <c r="G11" s="193">
        <v>11100</v>
      </c>
      <c r="H11" s="194">
        <v>514</v>
      </c>
      <c r="I11" s="193">
        <v>51400</v>
      </c>
      <c r="J11" s="48">
        <f t="shared" si="0"/>
        <v>62500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5</v>
      </c>
      <c r="G12" s="193">
        <v>600</v>
      </c>
      <c r="H12" s="195">
        <v>64</v>
      </c>
      <c r="I12" s="193">
        <v>10500</v>
      </c>
      <c r="J12" s="48">
        <f t="shared" si="0"/>
        <v>11100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140</v>
      </c>
      <c r="G13" s="193">
        <v>28000</v>
      </c>
      <c r="H13" s="194">
        <v>1507</v>
      </c>
      <c r="I13" s="193">
        <v>301400</v>
      </c>
      <c r="J13" s="48">
        <f t="shared" si="0"/>
        <v>329400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3</v>
      </c>
      <c r="I14" s="193">
        <v>300</v>
      </c>
      <c r="J14" s="48">
        <f t="shared" si="0"/>
        <v>300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33</v>
      </c>
      <c r="G15" s="193">
        <v>3300</v>
      </c>
      <c r="H15" s="194">
        <v>381</v>
      </c>
      <c r="I15" s="193">
        <v>38100</v>
      </c>
      <c r="J15" s="48">
        <f t="shared" si="0"/>
        <v>41400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278</v>
      </c>
      <c r="G16" s="193">
        <v>33300</v>
      </c>
      <c r="H16" s="196">
        <v>8979</v>
      </c>
      <c r="I16" s="193">
        <v>1371000</v>
      </c>
      <c r="J16" s="48">
        <f t="shared" si="0"/>
        <v>1404300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11</v>
      </c>
      <c r="I17" s="193">
        <v>1100</v>
      </c>
      <c r="J17" s="48">
        <f t="shared" si="0"/>
        <v>1100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53</v>
      </c>
      <c r="G18" s="193">
        <v>5300</v>
      </c>
      <c r="H18" s="194">
        <v>38</v>
      </c>
      <c r="I18" s="193">
        <v>3800</v>
      </c>
      <c r="J18" s="48">
        <f t="shared" si="0"/>
        <v>9100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2</v>
      </c>
      <c r="G19" s="193">
        <v>400</v>
      </c>
      <c r="H19" s="192">
        <v>12</v>
      </c>
      <c r="I19" s="193">
        <v>2400</v>
      </c>
      <c r="J19" s="48">
        <f t="shared" si="0"/>
        <v>2800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0</v>
      </c>
      <c r="I20" s="193">
        <v>0</v>
      </c>
      <c r="J20" s="48">
        <f t="shared" si="0"/>
        <v>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3</v>
      </c>
      <c r="G21" s="193">
        <v>300</v>
      </c>
      <c r="H21" s="194">
        <v>16</v>
      </c>
      <c r="I21" s="193">
        <v>1600</v>
      </c>
      <c r="J21" s="48">
        <f t="shared" si="0"/>
        <v>1900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1</v>
      </c>
      <c r="G22" s="193">
        <v>100</v>
      </c>
      <c r="H22" s="194">
        <v>45</v>
      </c>
      <c r="I22" s="193">
        <v>4500</v>
      </c>
      <c r="J22" s="48">
        <f t="shared" si="0"/>
        <v>4600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100</v>
      </c>
      <c r="F23" s="194">
        <v>0</v>
      </c>
      <c r="G23" s="193">
        <v>0</v>
      </c>
      <c r="H23" s="194">
        <v>75</v>
      </c>
      <c r="I23" s="193">
        <v>15000</v>
      </c>
      <c r="J23" s="48">
        <f t="shared" si="0"/>
        <v>15000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7</v>
      </c>
      <c r="G24" s="193">
        <v>700</v>
      </c>
      <c r="H24" s="194">
        <v>12</v>
      </c>
      <c r="I24" s="193">
        <v>1200</v>
      </c>
      <c r="J24" s="48">
        <f t="shared" si="0"/>
        <v>1900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10</v>
      </c>
      <c r="I25" s="193">
        <v>1000</v>
      </c>
      <c r="J25" s="48">
        <f t="shared" si="0"/>
        <v>1000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3</v>
      </c>
      <c r="G26" s="193">
        <v>300</v>
      </c>
      <c r="H26" s="194">
        <v>45</v>
      </c>
      <c r="I26" s="193">
        <v>4500</v>
      </c>
      <c r="J26" s="48">
        <f t="shared" si="0"/>
        <v>4800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1</v>
      </c>
      <c r="G27" s="193">
        <v>200</v>
      </c>
      <c r="H27" s="192">
        <v>3</v>
      </c>
      <c r="I27" s="193">
        <v>600</v>
      </c>
      <c r="J27" s="48">
        <f t="shared" si="0"/>
        <v>800</v>
      </c>
      <c r="K27" s="319"/>
      <c r="M27" s="125"/>
    </row>
    <row r="28" spans="1:13" ht="32.25" customHeight="1" x14ac:dyDescent="0.25">
      <c r="A28" s="189">
        <v>22</v>
      </c>
      <c r="B28" s="203" t="s">
        <v>179</v>
      </c>
      <c r="C28" s="29" t="s">
        <v>153</v>
      </c>
      <c r="D28" s="134">
        <v>8400</v>
      </c>
      <c r="E28" s="135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4"/>
      <c r="M28" s="125"/>
    </row>
    <row r="29" spans="1:13" ht="32.25" customHeight="1" x14ac:dyDescent="0.25">
      <c r="A29" s="189">
        <v>23</v>
      </c>
      <c r="B29" s="203" t="s">
        <v>152</v>
      </c>
      <c r="C29" s="29" t="s">
        <v>160</v>
      </c>
      <c r="D29" s="134">
        <v>1733</v>
      </c>
      <c r="E29" s="135">
        <v>200</v>
      </c>
      <c r="F29" s="194">
        <v>37</v>
      </c>
      <c r="G29" s="197">
        <v>7400</v>
      </c>
      <c r="H29" s="194">
        <v>507</v>
      </c>
      <c r="I29" s="197">
        <v>101400</v>
      </c>
      <c r="J29" s="48">
        <f t="shared" si="0"/>
        <v>108800</v>
      </c>
      <c r="K29" s="324"/>
      <c r="M29" s="125"/>
    </row>
    <row r="30" spans="1:13" ht="32.25" customHeight="1" x14ac:dyDescent="0.25">
      <c r="A30" s="189">
        <v>24</v>
      </c>
      <c r="B30" s="203" t="s">
        <v>156</v>
      </c>
      <c r="C30" s="29" t="s">
        <v>157</v>
      </c>
      <c r="D30" s="134">
        <v>7300</v>
      </c>
      <c r="E30" s="135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204" t="s">
        <v>158</v>
      </c>
      <c r="C31" s="28" t="s">
        <v>159</v>
      </c>
      <c r="D31" s="201">
        <v>4030</v>
      </c>
      <c r="E31" s="200">
        <v>100</v>
      </c>
      <c r="F31" s="194">
        <v>111</v>
      </c>
      <c r="G31" s="197">
        <v>11100</v>
      </c>
      <c r="H31" s="194">
        <v>809</v>
      </c>
      <c r="I31" s="197">
        <v>80900</v>
      </c>
      <c r="J31" s="48">
        <f t="shared" si="0"/>
        <v>92000</v>
      </c>
      <c r="K31" s="324"/>
      <c r="M31" s="125"/>
    </row>
    <row r="32" spans="1:13" ht="32.25" customHeight="1" x14ac:dyDescent="0.25">
      <c r="A32" s="189">
        <v>26</v>
      </c>
      <c r="B32" s="204" t="s">
        <v>167</v>
      </c>
      <c r="C32" s="28" t="s">
        <v>168</v>
      </c>
      <c r="D32" s="201">
        <v>1817</v>
      </c>
      <c r="E32" s="200">
        <v>200</v>
      </c>
      <c r="F32" s="194">
        <v>11</v>
      </c>
      <c r="G32" s="197">
        <v>2200</v>
      </c>
      <c r="H32" s="194">
        <v>143</v>
      </c>
      <c r="I32" s="197">
        <v>28600</v>
      </c>
      <c r="J32" s="48">
        <f t="shared" si="0"/>
        <v>30800</v>
      </c>
      <c r="K32" s="324"/>
      <c r="M32" s="125"/>
    </row>
    <row r="33" spans="1:14" ht="32.25" customHeight="1" x14ac:dyDescent="0.25">
      <c r="A33" s="189">
        <v>27</v>
      </c>
      <c r="B33" s="204" t="s">
        <v>182</v>
      </c>
      <c r="C33" s="28" t="s">
        <v>171</v>
      </c>
      <c r="D33" s="201">
        <v>3797</v>
      </c>
      <c r="E33" s="200">
        <v>100</v>
      </c>
      <c r="F33" s="194">
        <v>0</v>
      </c>
      <c r="G33" s="197">
        <v>0</v>
      </c>
      <c r="H33" s="194">
        <v>0</v>
      </c>
      <c r="I33" s="197">
        <v>0</v>
      </c>
      <c r="J33" s="48">
        <f t="shared" si="0"/>
        <v>0</v>
      </c>
      <c r="K33" s="324"/>
      <c r="M33" s="125"/>
    </row>
    <row r="34" spans="1:14" ht="32.25" customHeight="1" x14ac:dyDescent="0.25">
      <c r="A34" s="189">
        <v>28</v>
      </c>
      <c r="B34" s="153" t="s">
        <v>184</v>
      </c>
      <c r="C34" s="164" t="s">
        <v>186</v>
      </c>
      <c r="D34" s="201">
        <v>6787</v>
      </c>
      <c r="E34" s="200">
        <v>200</v>
      </c>
      <c r="F34" s="194">
        <v>0</v>
      </c>
      <c r="G34" s="197">
        <v>0</v>
      </c>
      <c r="H34" s="194">
        <v>0</v>
      </c>
      <c r="I34" s="197">
        <v>0</v>
      </c>
      <c r="J34" s="48">
        <f t="shared" si="0"/>
        <v>0</v>
      </c>
      <c r="K34" s="324"/>
      <c r="M34" s="125"/>
    </row>
    <row r="35" spans="1:14" ht="32.25" customHeight="1" x14ac:dyDescent="0.25">
      <c r="A35" s="189">
        <v>29</v>
      </c>
      <c r="B35" s="153" t="s">
        <v>129</v>
      </c>
      <c r="C35" s="164" t="s">
        <v>198</v>
      </c>
      <c r="D35" s="201">
        <v>3332</v>
      </c>
      <c r="E35" s="200">
        <v>200</v>
      </c>
      <c r="F35" s="194">
        <v>3</v>
      </c>
      <c r="G35" s="197">
        <v>600</v>
      </c>
      <c r="H35" s="194">
        <v>12</v>
      </c>
      <c r="I35" s="197">
        <v>2400</v>
      </c>
      <c r="J35" s="48">
        <v>3000</v>
      </c>
      <c r="K35" s="324"/>
      <c r="M35" s="125"/>
    </row>
    <row r="36" spans="1:14" ht="23.25" customHeight="1" x14ac:dyDescent="0.25">
      <c r="A36" s="189">
        <v>30</v>
      </c>
      <c r="B36" s="153" t="s">
        <v>212</v>
      </c>
      <c r="C36" s="164" t="s">
        <v>209</v>
      </c>
      <c r="D36" s="201">
        <v>6007</v>
      </c>
      <c r="E36" s="200">
        <v>200</v>
      </c>
      <c r="F36" s="194">
        <v>2</v>
      </c>
      <c r="G36" s="197">
        <v>400</v>
      </c>
      <c r="H36" s="194">
        <v>31</v>
      </c>
      <c r="I36" s="197">
        <v>6200</v>
      </c>
      <c r="J36" s="48">
        <v>6600</v>
      </c>
      <c r="K36" s="325"/>
      <c r="L36" s="87"/>
      <c r="M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178"/>
      <c r="H37" s="178"/>
      <c r="I37" s="178"/>
      <c r="J37" s="177"/>
      <c r="K37" s="206"/>
      <c r="L37" s="87"/>
      <c r="N37" s="125"/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</row>
    <row r="41" spans="1:14" ht="30" customHeight="1" x14ac:dyDescent="0.25">
      <c r="A41" s="1">
        <v>1</v>
      </c>
      <c r="B41" s="15" t="s">
        <v>17</v>
      </c>
      <c r="C41" s="38" t="s">
        <v>18</v>
      </c>
      <c r="D41" s="16">
        <v>727</v>
      </c>
      <c r="E41" s="39">
        <v>25</v>
      </c>
      <c r="F41" s="36">
        <v>24</v>
      </c>
      <c r="G41" s="6">
        <f>SUM(F41*E41)</f>
        <v>600</v>
      </c>
      <c r="H41" s="39">
        <v>100</v>
      </c>
      <c r="I41" s="28">
        <v>6</v>
      </c>
      <c r="J41" s="17">
        <f>SUM(I41*H41)</f>
        <v>600</v>
      </c>
    </row>
    <row r="42" spans="1:14" ht="26.25" customHeight="1" x14ac:dyDescent="0.25">
      <c r="A42" s="1">
        <v>2</v>
      </c>
      <c r="B42" s="116" t="s">
        <v>19</v>
      </c>
      <c r="C42" s="117" t="s">
        <v>20</v>
      </c>
      <c r="D42" s="22">
        <v>744</v>
      </c>
      <c r="E42" s="43">
        <v>50</v>
      </c>
      <c r="F42" s="35">
        <v>141</v>
      </c>
      <c r="G42" s="6">
        <f>SUM(F42*E42)</f>
        <v>7050</v>
      </c>
      <c r="H42" s="43">
        <v>50</v>
      </c>
      <c r="I42" s="35">
        <v>30</v>
      </c>
      <c r="J42" s="6">
        <f>SUM(I42*H42)</f>
        <v>1500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Q57"/>
  <sheetViews>
    <sheetView topLeftCell="A19" workbookViewId="0">
      <selection activeCell="L39" sqref="L3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204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3"/>
      <c r="C3" s="233"/>
      <c r="D3" s="233"/>
      <c r="E3" s="233"/>
      <c r="F3" s="233"/>
      <c r="G3" s="233"/>
      <c r="H3" s="233"/>
      <c r="I3" s="233"/>
      <c r="J3" s="233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2159</v>
      </c>
      <c r="G7" s="193">
        <v>215900</v>
      </c>
      <c r="H7" s="192">
        <v>3528</v>
      </c>
      <c r="I7" s="193">
        <v>352800</v>
      </c>
      <c r="J7" s="48">
        <f t="shared" ref="J7:J35" si="0">SUM(G7+I7)</f>
        <v>568700</v>
      </c>
      <c r="K7" s="318">
        <f>SUM(J7:J35)/29</f>
        <v>1255562.0689655172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3</v>
      </c>
      <c r="G8" s="193">
        <v>300</v>
      </c>
      <c r="H8" s="192">
        <v>12</v>
      </c>
      <c r="I8" s="193">
        <v>1200</v>
      </c>
      <c r="J8" s="48">
        <f t="shared" si="0"/>
        <v>1500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54</v>
      </c>
      <c r="G9" s="193">
        <v>5400</v>
      </c>
      <c r="H9" s="192">
        <v>66</v>
      </c>
      <c r="I9" s="193">
        <v>6600</v>
      </c>
      <c r="J9" s="48">
        <f t="shared" si="0"/>
        <v>12000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8975</v>
      </c>
      <c r="G10" s="193">
        <v>1801600</v>
      </c>
      <c r="H10" s="194">
        <v>157392</v>
      </c>
      <c r="I10" s="193">
        <v>31541400</v>
      </c>
      <c r="J10" s="48">
        <f t="shared" si="0"/>
        <v>33343000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114</v>
      </c>
      <c r="G11" s="193">
        <v>11400</v>
      </c>
      <c r="H11" s="194">
        <v>810</v>
      </c>
      <c r="I11" s="193">
        <v>81000</v>
      </c>
      <c r="J11" s="48">
        <f t="shared" si="0"/>
        <v>92400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4</v>
      </c>
      <c r="G12" s="193">
        <v>400</v>
      </c>
      <c r="H12" s="195">
        <v>128</v>
      </c>
      <c r="I12" s="193">
        <v>18700</v>
      </c>
      <c r="J12" s="48">
        <f t="shared" si="0"/>
        <v>19100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152</v>
      </c>
      <c r="G13" s="193">
        <v>30400</v>
      </c>
      <c r="H13" s="194">
        <v>1516</v>
      </c>
      <c r="I13" s="193">
        <v>303200</v>
      </c>
      <c r="J13" s="48">
        <f t="shared" si="0"/>
        <v>333600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1</v>
      </c>
      <c r="G14" s="193">
        <v>100</v>
      </c>
      <c r="H14" s="194">
        <v>2</v>
      </c>
      <c r="I14" s="193">
        <v>200</v>
      </c>
      <c r="J14" s="48">
        <f t="shared" si="0"/>
        <v>300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40</v>
      </c>
      <c r="G15" s="193">
        <v>4000</v>
      </c>
      <c r="H15" s="194">
        <v>342</v>
      </c>
      <c r="I15" s="193">
        <v>34200</v>
      </c>
      <c r="J15" s="48">
        <f t="shared" si="0"/>
        <v>38200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277</v>
      </c>
      <c r="G16" s="193">
        <v>33600</v>
      </c>
      <c r="H16" s="196">
        <v>8900</v>
      </c>
      <c r="I16" s="193">
        <v>1365100</v>
      </c>
      <c r="J16" s="48">
        <f t="shared" si="0"/>
        <v>1398700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14</v>
      </c>
      <c r="I17" s="193">
        <v>1400</v>
      </c>
      <c r="J17" s="48">
        <f t="shared" si="0"/>
        <v>1400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34</v>
      </c>
      <c r="G18" s="193">
        <v>3400</v>
      </c>
      <c r="H18" s="194">
        <v>38</v>
      </c>
      <c r="I18" s="193">
        <v>3800</v>
      </c>
      <c r="J18" s="48">
        <f t="shared" si="0"/>
        <v>7200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40</v>
      </c>
      <c r="G19" s="193">
        <v>8000</v>
      </c>
      <c r="H19" s="192">
        <v>117</v>
      </c>
      <c r="I19" s="193">
        <v>23400</v>
      </c>
      <c r="J19" s="48">
        <f t="shared" si="0"/>
        <v>31400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0</v>
      </c>
      <c r="I20" s="193">
        <v>0</v>
      </c>
      <c r="J20" s="48">
        <f t="shared" si="0"/>
        <v>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2</v>
      </c>
      <c r="G21" s="193">
        <v>200</v>
      </c>
      <c r="H21" s="194">
        <v>13</v>
      </c>
      <c r="I21" s="193">
        <v>1300</v>
      </c>
      <c r="J21" s="48">
        <f t="shared" si="0"/>
        <v>1500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0</v>
      </c>
      <c r="G22" s="193">
        <v>0</v>
      </c>
      <c r="H22" s="194">
        <v>17</v>
      </c>
      <c r="I22" s="193">
        <v>1700</v>
      </c>
      <c r="J22" s="48">
        <f t="shared" si="0"/>
        <v>1700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1</v>
      </c>
      <c r="G23" s="193">
        <v>200</v>
      </c>
      <c r="H23" s="194">
        <v>214</v>
      </c>
      <c r="I23" s="193">
        <v>42800</v>
      </c>
      <c r="J23" s="48">
        <f t="shared" si="0"/>
        <v>43000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9</v>
      </c>
      <c r="G24" s="193">
        <v>900</v>
      </c>
      <c r="H24" s="194">
        <v>35</v>
      </c>
      <c r="I24" s="193">
        <v>3500</v>
      </c>
      <c r="J24" s="48">
        <f t="shared" si="0"/>
        <v>4400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12</v>
      </c>
      <c r="I25" s="193">
        <v>1200</v>
      </c>
      <c r="J25" s="48">
        <f t="shared" si="0"/>
        <v>1200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4</v>
      </c>
      <c r="G26" s="193">
        <v>400</v>
      </c>
      <c r="H26" s="194">
        <v>48</v>
      </c>
      <c r="I26" s="193">
        <v>4800</v>
      </c>
      <c r="J26" s="48">
        <f t="shared" si="0"/>
        <v>5200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19</v>
      </c>
      <c r="I27" s="193">
        <v>3800</v>
      </c>
      <c r="J27" s="48">
        <f t="shared" si="0"/>
        <v>4200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43</v>
      </c>
      <c r="G28" s="197">
        <v>8600</v>
      </c>
      <c r="H28" s="194">
        <v>730</v>
      </c>
      <c r="I28" s="197">
        <v>146000</v>
      </c>
      <c r="J28" s="48">
        <f t="shared" si="0"/>
        <v>154600</v>
      </c>
      <c r="K28" s="324"/>
      <c r="M28" s="125"/>
    </row>
    <row r="29" spans="1:13" ht="32.25" customHeight="1" x14ac:dyDescent="0.25">
      <c r="A29" s="189">
        <v>23</v>
      </c>
      <c r="B29" s="203" t="s">
        <v>156</v>
      </c>
      <c r="C29" s="29" t="s">
        <v>157</v>
      </c>
      <c r="D29" s="134">
        <v>7300</v>
      </c>
      <c r="E29" s="135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4"/>
      <c r="M29" s="125"/>
    </row>
    <row r="30" spans="1:13" ht="32.25" customHeight="1" x14ac:dyDescent="0.25">
      <c r="A30" s="189">
        <v>24</v>
      </c>
      <c r="B30" s="204" t="s">
        <v>158</v>
      </c>
      <c r="C30" s="28" t="s">
        <v>159</v>
      </c>
      <c r="D30" s="201">
        <v>4030</v>
      </c>
      <c r="E30" s="200">
        <v>100</v>
      </c>
      <c r="F30" s="194">
        <v>200</v>
      </c>
      <c r="G30" s="197">
        <v>20000</v>
      </c>
      <c r="H30" s="194">
        <v>1201</v>
      </c>
      <c r="I30" s="197">
        <v>120100</v>
      </c>
      <c r="J30" s="48">
        <f t="shared" si="0"/>
        <v>140100</v>
      </c>
      <c r="K30" s="324"/>
      <c r="M30" s="125"/>
    </row>
    <row r="31" spans="1:13" ht="32.25" customHeight="1" x14ac:dyDescent="0.25">
      <c r="A31" s="189">
        <v>25</v>
      </c>
      <c r="B31" s="204" t="s">
        <v>167</v>
      </c>
      <c r="C31" s="28" t="s">
        <v>168</v>
      </c>
      <c r="D31" s="201">
        <v>1817</v>
      </c>
      <c r="E31" s="200">
        <v>200</v>
      </c>
      <c r="F31" s="194">
        <v>18</v>
      </c>
      <c r="G31" s="197">
        <v>3600</v>
      </c>
      <c r="H31" s="194">
        <v>113</v>
      </c>
      <c r="I31" s="197">
        <v>22600</v>
      </c>
      <c r="J31" s="48">
        <f t="shared" si="0"/>
        <v>26200</v>
      </c>
      <c r="K31" s="324"/>
      <c r="M31" s="125"/>
    </row>
    <row r="32" spans="1:13" ht="32.25" customHeight="1" x14ac:dyDescent="0.25">
      <c r="A32" s="189">
        <v>26</v>
      </c>
      <c r="B32" s="153" t="s">
        <v>184</v>
      </c>
      <c r="C32" s="164" t="s">
        <v>186</v>
      </c>
      <c r="D32" s="201">
        <v>6787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4"/>
      <c r="M32" s="125"/>
    </row>
    <row r="33" spans="1:14" ht="32.25" customHeight="1" x14ac:dyDescent="0.25">
      <c r="A33" s="189">
        <v>27</v>
      </c>
      <c r="B33" s="153" t="s">
        <v>129</v>
      </c>
      <c r="C33" s="164" t="s">
        <v>198</v>
      </c>
      <c r="D33" s="201">
        <v>3332</v>
      </c>
      <c r="E33" s="200">
        <v>200</v>
      </c>
      <c r="F33" s="194">
        <v>1</v>
      </c>
      <c r="G33" s="197">
        <v>200</v>
      </c>
      <c r="H33" s="194">
        <v>11</v>
      </c>
      <c r="I33" s="197">
        <v>2200</v>
      </c>
      <c r="J33" s="48">
        <f t="shared" si="0"/>
        <v>2400</v>
      </c>
      <c r="K33" s="324"/>
      <c r="M33" s="125"/>
    </row>
    <row r="34" spans="1:14" ht="32.25" customHeight="1" x14ac:dyDescent="0.25">
      <c r="A34" s="189">
        <v>28</v>
      </c>
      <c r="B34" s="153" t="s">
        <v>206</v>
      </c>
      <c r="C34" s="164" t="s">
        <v>207</v>
      </c>
      <c r="D34" s="201">
        <v>6880</v>
      </c>
      <c r="E34" s="200">
        <v>100</v>
      </c>
      <c r="F34" s="194">
        <v>6</v>
      </c>
      <c r="G34" s="197">
        <v>600</v>
      </c>
      <c r="H34" s="194">
        <v>105</v>
      </c>
      <c r="I34" s="197">
        <v>10500</v>
      </c>
      <c r="J34" s="48">
        <f t="shared" si="0"/>
        <v>11100</v>
      </c>
      <c r="K34" s="324"/>
      <c r="M34" s="125"/>
    </row>
    <row r="35" spans="1:14" ht="23.25" customHeight="1" x14ac:dyDescent="0.25">
      <c r="A35" s="189">
        <v>29</v>
      </c>
      <c r="B35" s="153" t="s">
        <v>208</v>
      </c>
      <c r="C35" s="164" t="s">
        <v>209</v>
      </c>
      <c r="D35" s="201">
        <v>6007</v>
      </c>
      <c r="E35" s="200">
        <v>200</v>
      </c>
      <c r="F35" s="194">
        <v>48</v>
      </c>
      <c r="G35" s="197">
        <v>9600</v>
      </c>
      <c r="H35" s="194">
        <v>793</v>
      </c>
      <c r="I35" s="197">
        <v>158600</v>
      </c>
      <c r="J35" s="48">
        <f t="shared" si="0"/>
        <v>168200</v>
      </c>
      <c r="K35" s="325"/>
      <c r="L35" s="87"/>
      <c r="M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178"/>
      <c r="H36" s="178"/>
      <c r="I36" s="178"/>
      <c r="J36" s="177"/>
      <c r="K36" s="206"/>
      <c r="L36" s="87"/>
      <c r="N36" s="125"/>
    </row>
    <row r="37" spans="1:14" x14ac:dyDescent="0.25">
      <c r="A37"/>
      <c r="D37"/>
      <c r="E37" s="7"/>
      <c r="F37" s="8"/>
      <c r="G37" s="9"/>
      <c r="H37" s="8"/>
      <c r="I37" s="9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24</v>
      </c>
      <c r="G40" s="6">
        <f>SUM(F40*E40)</f>
        <v>600</v>
      </c>
      <c r="H40" s="39">
        <v>100</v>
      </c>
      <c r="I40" s="28">
        <v>17</v>
      </c>
      <c r="J40" s="17">
        <f>SUM(I40*H40)</f>
        <v>1700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43">
        <v>50</v>
      </c>
      <c r="F41" s="35">
        <v>140</v>
      </c>
      <c r="G41" s="6">
        <f>SUM(F41*E41)</f>
        <v>7000</v>
      </c>
      <c r="H41" s="43">
        <v>50</v>
      </c>
      <c r="I41" s="35">
        <v>27</v>
      </c>
      <c r="J41" s="6">
        <f>SUM(I41*H41)</f>
        <v>1350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Q58"/>
  <sheetViews>
    <sheetView topLeftCell="A34" workbookViewId="0">
      <selection activeCell="C38" sqref="C3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4"/>
      <c r="C3" s="234"/>
      <c r="D3" s="234"/>
      <c r="E3" s="234"/>
      <c r="F3" s="234"/>
      <c r="G3" s="234"/>
      <c r="H3" s="234"/>
      <c r="I3" s="234"/>
      <c r="J3" s="234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2275</v>
      </c>
      <c r="G7" s="193">
        <v>227500</v>
      </c>
      <c r="H7" s="192">
        <v>3612</v>
      </c>
      <c r="I7" s="193">
        <v>361200</v>
      </c>
      <c r="J7" s="48">
        <f>SUM(G7+I7)</f>
        <v>588700</v>
      </c>
      <c r="K7" s="318">
        <f>SUM(J7:J36)/29</f>
        <v>1709068.9655172413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8</v>
      </c>
      <c r="G8" s="193">
        <v>800</v>
      </c>
      <c r="H8" s="192">
        <v>16</v>
      </c>
      <c r="I8" s="193">
        <v>1600</v>
      </c>
      <c r="J8" s="48">
        <f t="shared" ref="J8:J36" si="0">SUM(G8+I8)</f>
        <v>2400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37</v>
      </c>
      <c r="G9" s="193">
        <v>3700</v>
      </c>
      <c r="H9" s="192">
        <v>53</v>
      </c>
      <c r="I9" s="193">
        <v>5300</v>
      </c>
      <c r="J9" s="48">
        <f t="shared" si="0"/>
        <v>9000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15295</v>
      </c>
      <c r="G10" s="193">
        <v>3071000</v>
      </c>
      <c r="H10" s="194">
        <v>217429</v>
      </c>
      <c r="I10" s="193">
        <v>43538000</v>
      </c>
      <c r="J10" s="48">
        <f t="shared" si="0"/>
        <v>46609000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188</v>
      </c>
      <c r="G11" s="193">
        <v>18800</v>
      </c>
      <c r="H11" s="194">
        <v>1426</v>
      </c>
      <c r="I11" s="193">
        <v>142600</v>
      </c>
      <c r="J11" s="48">
        <f t="shared" si="0"/>
        <v>161400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14</v>
      </c>
      <c r="G12" s="193">
        <v>1400</v>
      </c>
      <c r="H12" s="195">
        <v>196</v>
      </c>
      <c r="I12" s="193">
        <v>25700</v>
      </c>
      <c r="J12" s="48">
        <f t="shared" si="0"/>
        <v>27100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127</v>
      </c>
      <c r="G13" s="193">
        <v>25400</v>
      </c>
      <c r="H13" s="194">
        <v>1703</v>
      </c>
      <c r="I13" s="193">
        <v>340600</v>
      </c>
      <c r="J13" s="48">
        <f t="shared" si="0"/>
        <v>366000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1</v>
      </c>
      <c r="G14" s="193">
        <v>100</v>
      </c>
      <c r="H14" s="194">
        <v>4</v>
      </c>
      <c r="I14" s="193">
        <v>400</v>
      </c>
      <c r="J14" s="48">
        <f t="shared" si="0"/>
        <v>500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21</v>
      </c>
      <c r="G15" s="193">
        <v>2100</v>
      </c>
      <c r="H15" s="194">
        <v>230</v>
      </c>
      <c r="I15" s="193">
        <v>23000</v>
      </c>
      <c r="J15" s="48">
        <f t="shared" si="0"/>
        <v>25100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279</v>
      </c>
      <c r="G16" s="193">
        <v>34400</v>
      </c>
      <c r="H16" s="196">
        <v>8712</v>
      </c>
      <c r="I16" s="193">
        <v>1345300</v>
      </c>
      <c r="J16" s="48">
        <f t="shared" si="0"/>
        <v>1379700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5</v>
      </c>
      <c r="I17" s="193">
        <v>500</v>
      </c>
      <c r="J17" s="48">
        <f t="shared" si="0"/>
        <v>500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54</v>
      </c>
      <c r="G18" s="193">
        <v>5400</v>
      </c>
      <c r="H18" s="194">
        <v>50</v>
      </c>
      <c r="I18" s="193">
        <v>5000</v>
      </c>
      <c r="J18" s="48">
        <f t="shared" si="0"/>
        <v>10400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1</v>
      </c>
      <c r="G19" s="193">
        <v>200</v>
      </c>
      <c r="H19" s="192">
        <v>10</v>
      </c>
      <c r="I19" s="193">
        <v>2000</v>
      </c>
      <c r="J19" s="48">
        <f t="shared" si="0"/>
        <v>2200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0</v>
      </c>
      <c r="I20" s="193">
        <v>0</v>
      </c>
      <c r="J20" s="48">
        <f t="shared" si="0"/>
        <v>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2</v>
      </c>
      <c r="G21" s="193">
        <v>200</v>
      </c>
      <c r="H21" s="194">
        <v>22</v>
      </c>
      <c r="I21" s="193">
        <v>2200</v>
      </c>
      <c r="J21" s="48">
        <f t="shared" si="0"/>
        <v>2400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2</v>
      </c>
      <c r="G22" s="193">
        <v>200</v>
      </c>
      <c r="H22" s="194">
        <v>9</v>
      </c>
      <c r="I22" s="193">
        <v>900</v>
      </c>
      <c r="J22" s="48">
        <f t="shared" si="0"/>
        <v>1100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0</v>
      </c>
      <c r="G23" s="193">
        <v>0</v>
      </c>
      <c r="H23" s="194">
        <v>4</v>
      </c>
      <c r="I23" s="193">
        <v>800</v>
      </c>
      <c r="J23" s="48">
        <f t="shared" si="0"/>
        <v>800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5</v>
      </c>
      <c r="G24" s="193">
        <v>500</v>
      </c>
      <c r="H24" s="194">
        <v>33</v>
      </c>
      <c r="I24" s="193">
        <v>3300</v>
      </c>
      <c r="J24" s="48">
        <f t="shared" si="0"/>
        <v>3800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12</v>
      </c>
      <c r="I25" s="193">
        <v>1200</v>
      </c>
      <c r="J25" s="48">
        <f t="shared" si="0"/>
        <v>1200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2</v>
      </c>
      <c r="G26" s="193">
        <v>200</v>
      </c>
      <c r="H26" s="194">
        <v>53</v>
      </c>
      <c r="I26" s="193">
        <v>5300</v>
      </c>
      <c r="J26" s="48">
        <f t="shared" si="0"/>
        <v>5500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11</v>
      </c>
      <c r="I27" s="193">
        <v>2200</v>
      </c>
      <c r="J27" s="48">
        <f t="shared" si="0"/>
        <v>2600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86</v>
      </c>
      <c r="G28" s="197">
        <v>17200</v>
      </c>
      <c r="H28" s="194">
        <v>966</v>
      </c>
      <c r="I28" s="197">
        <v>193200</v>
      </c>
      <c r="J28" s="48">
        <f t="shared" si="0"/>
        <v>210400</v>
      </c>
      <c r="K28" s="324"/>
      <c r="M28" s="125"/>
    </row>
    <row r="29" spans="1:13" ht="32.25" customHeight="1" x14ac:dyDescent="0.25">
      <c r="A29" s="189">
        <v>23</v>
      </c>
      <c r="B29" s="203" t="s">
        <v>156</v>
      </c>
      <c r="C29" s="29" t="s">
        <v>157</v>
      </c>
      <c r="D29" s="134">
        <v>7300</v>
      </c>
      <c r="E29" s="135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4"/>
      <c r="M29" s="125"/>
    </row>
    <row r="30" spans="1:13" ht="32.25" customHeight="1" x14ac:dyDescent="0.25">
      <c r="A30" s="189">
        <v>24</v>
      </c>
      <c r="B30" s="204" t="s">
        <v>158</v>
      </c>
      <c r="C30" s="28" t="s">
        <v>159</v>
      </c>
      <c r="D30" s="201">
        <v>4030</v>
      </c>
      <c r="E30" s="200">
        <v>100</v>
      </c>
      <c r="F30" s="194">
        <v>51</v>
      </c>
      <c r="G30" s="197">
        <v>5100</v>
      </c>
      <c r="H30" s="194">
        <v>263</v>
      </c>
      <c r="I30" s="197">
        <v>26300</v>
      </c>
      <c r="J30" s="48">
        <f t="shared" si="0"/>
        <v>31400</v>
      </c>
      <c r="K30" s="324"/>
      <c r="M30" s="125"/>
    </row>
    <row r="31" spans="1:13" ht="32.25" customHeight="1" x14ac:dyDescent="0.25">
      <c r="A31" s="189">
        <v>25</v>
      </c>
      <c r="B31" s="204" t="s">
        <v>167</v>
      </c>
      <c r="C31" s="28" t="s">
        <v>168</v>
      </c>
      <c r="D31" s="201">
        <v>1817</v>
      </c>
      <c r="E31" s="200">
        <v>200</v>
      </c>
      <c r="F31" s="194">
        <v>18</v>
      </c>
      <c r="G31" s="197">
        <v>3600</v>
      </c>
      <c r="H31" s="194">
        <v>141</v>
      </c>
      <c r="I31" s="197">
        <v>28200</v>
      </c>
      <c r="J31" s="48">
        <f t="shared" si="0"/>
        <v>31800</v>
      </c>
      <c r="K31" s="324"/>
      <c r="M31" s="125"/>
    </row>
    <row r="32" spans="1:13" ht="32.25" customHeight="1" x14ac:dyDescent="0.25">
      <c r="A32" s="189">
        <v>26</v>
      </c>
      <c r="B32" s="153" t="s">
        <v>184</v>
      </c>
      <c r="C32" s="164" t="s">
        <v>186</v>
      </c>
      <c r="D32" s="201">
        <v>6787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4"/>
      <c r="M32" s="125"/>
    </row>
    <row r="33" spans="1:14" ht="32.25" customHeight="1" x14ac:dyDescent="0.25">
      <c r="A33" s="189">
        <v>27</v>
      </c>
      <c r="B33" s="153" t="s">
        <v>129</v>
      </c>
      <c r="C33" s="164" t="s">
        <v>198</v>
      </c>
      <c r="D33" s="201">
        <v>3332</v>
      </c>
      <c r="E33" s="200">
        <v>200</v>
      </c>
      <c r="F33" s="194">
        <v>0</v>
      </c>
      <c r="G33" s="197">
        <v>0</v>
      </c>
      <c r="H33" s="194">
        <v>3</v>
      </c>
      <c r="I33" s="197">
        <v>600</v>
      </c>
      <c r="J33" s="48">
        <f t="shared" si="0"/>
        <v>600</v>
      </c>
      <c r="K33" s="324"/>
      <c r="M33" s="125"/>
    </row>
    <row r="34" spans="1:14" ht="32.25" customHeight="1" x14ac:dyDescent="0.25">
      <c r="A34" s="189">
        <v>28</v>
      </c>
      <c r="B34" s="153" t="s">
        <v>206</v>
      </c>
      <c r="C34" s="164" t="s">
        <v>207</v>
      </c>
      <c r="D34" s="201">
        <v>6880</v>
      </c>
      <c r="E34" s="200">
        <v>100</v>
      </c>
      <c r="F34" s="194">
        <v>3</v>
      </c>
      <c r="G34" s="197">
        <v>300</v>
      </c>
      <c r="H34" s="194">
        <v>77</v>
      </c>
      <c r="I34" s="197">
        <v>7700</v>
      </c>
      <c r="J34" s="48">
        <f t="shared" si="0"/>
        <v>8000</v>
      </c>
      <c r="K34" s="324"/>
      <c r="M34" s="125"/>
    </row>
    <row r="35" spans="1:14" ht="32.25" customHeight="1" x14ac:dyDescent="0.25">
      <c r="A35" s="189">
        <v>29</v>
      </c>
      <c r="B35" s="153" t="s">
        <v>208</v>
      </c>
      <c r="C35" s="164" t="s">
        <v>209</v>
      </c>
      <c r="D35" s="201">
        <v>6007</v>
      </c>
      <c r="E35" s="200">
        <v>200</v>
      </c>
      <c r="F35" s="194">
        <v>6</v>
      </c>
      <c r="G35" s="197">
        <v>1200</v>
      </c>
      <c r="H35" s="194">
        <v>152</v>
      </c>
      <c r="I35" s="197">
        <v>30400</v>
      </c>
      <c r="J35" s="48">
        <f t="shared" ref="J35" si="1">SUM(G35+I35)</f>
        <v>31600</v>
      </c>
      <c r="K35" s="324"/>
      <c r="M35" s="125"/>
    </row>
    <row r="36" spans="1:14" ht="23.25" customHeight="1" x14ac:dyDescent="0.25">
      <c r="A36" s="189">
        <v>30</v>
      </c>
      <c r="B36" s="153" t="s">
        <v>211</v>
      </c>
      <c r="C36" s="164" t="s">
        <v>215</v>
      </c>
      <c r="D36" s="201">
        <v>3800</v>
      </c>
      <c r="E36" s="200">
        <v>200</v>
      </c>
      <c r="F36" s="194">
        <v>17</v>
      </c>
      <c r="G36" s="197">
        <v>3400</v>
      </c>
      <c r="H36" s="194">
        <v>232</v>
      </c>
      <c r="I36" s="197">
        <v>46400</v>
      </c>
      <c r="J36" s="48">
        <f t="shared" si="0"/>
        <v>49800</v>
      </c>
      <c r="K36" s="325"/>
      <c r="L36" s="87"/>
      <c r="M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178"/>
      <c r="H37" s="178"/>
      <c r="I37" s="178"/>
      <c r="J37" s="177"/>
      <c r="K37" s="206"/>
      <c r="L37" s="87"/>
      <c r="N37" s="125"/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</row>
    <row r="41" spans="1:14" ht="30" customHeight="1" x14ac:dyDescent="0.25">
      <c r="A41" s="1">
        <v>1</v>
      </c>
      <c r="B41" s="15" t="s">
        <v>17</v>
      </c>
      <c r="C41" s="38" t="s">
        <v>18</v>
      </c>
      <c r="D41" s="16">
        <v>727</v>
      </c>
      <c r="E41" s="39">
        <v>25</v>
      </c>
      <c r="F41" s="36">
        <v>29</v>
      </c>
      <c r="G41" s="6">
        <f>SUM(F41*E41)</f>
        <v>725</v>
      </c>
      <c r="H41" s="39">
        <v>100</v>
      </c>
      <c r="I41" s="28">
        <v>4</v>
      </c>
      <c r="J41" s="17">
        <f>SUM(I41*H41)</f>
        <v>400</v>
      </c>
    </row>
    <row r="42" spans="1:14" ht="26.25" customHeight="1" x14ac:dyDescent="0.25">
      <c r="A42" s="1">
        <v>2</v>
      </c>
      <c r="B42" s="116" t="s">
        <v>19</v>
      </c>
      <c r="C42" s="117" t="s">
        <v>20</v>
      </c>
      <c r="D42" s="22">
        <v>744</v>
      </c>
      <c r="E42" s="43">
        <v>50</v>
      </c>
      <c r="F42" s="35">
        <v>161</v>
      </c>
      <c r="G42" s="6">
        <f>SUM(F42*E42)</f>
        <v>8050</v>
      </c>
      <c r="H42" s="43">
        <v>50</v>
      </c>
      <c r="I42" s="35">
        <v>26</v>
      </c>
      <c r="J42" s="6">
        <f>SUM(I42*H42)</f>
        <v>1300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Q56"/>
  <sheetViews>
    <sheetView topLeftCell="A18" workbookViewId="0">
      <selection activeCell="D23" sqref="D2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5"/>
      <c r="C3" s="235"/>
      <c r="D3" s="235"/>
      <c r="E3" s="235"/>
      <c r="F3" s="235"/>
      <c r="G3" s="235"/>
      <c r="H3" s="235"/>
      <c r="I3" s="235"/>
      <c r="J3" s="235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2283</v>
      </c>
      <c r="G7" s="193">
        <v>228300</v>
      </c>
      <c r="H7" s="192">
        <v>3669</v>
      </c>
      <c r="I7" s="193">
        <v>366900</v>
      </c>
      <c r="J7" s="48">
        <f>SUM(G7+I7)</f>
        <v>595200</v>
      </c>
      <c r="K7" s="318">
        <f>SUM(J7:J34)/28</f>
        <v>2269600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3</v>
      </c>
      <c r="G8" s="193">
        <v>300</v>
      </c>
      <c r="H8" s="192">
        <v>9</v>
      </c>
      <c r="I8" s="193">
        <v>900</v>
      </c>
      <c r="J8" s="48">
        <f t="shared" ref="J8:J34" si="0">SUM(G8+I8)</f>
        <v>1200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40</v>
      </c>
      <c r="G9" s="193">
        <v>4000</v>
      </c>
      <c r="H9" s="192">
        <v>62</v>
      </c>
      <c r="I9" s="193">
        <v>6200</v>
      </c>
      <c r="J9" s="48">
        <f t="shared" si="0"/>
        <v>10200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19634</v>
      </c>
      <c r="G10" s="193">
        <v>3938800</v>
      </c>
      <c r="H10" s="194">
        <v>283656</v>
      </c>
      <c r="I10" s="193">
        <v>56821800</v>
      </c>
      <c r="J10" s="48">
        <f t="shared" si="0"/>
        <v>60760600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108</v>
      </c>
      <c r="G11" s="193">
        <v>10800</v>
      </c>
      <c r="H11" s="194">
        <v>783</v>
      </c>
      <c r="I11" s="193">
        <v>78300</v>
      </c>
      <c r="J11" s="48">
        <f t="shared" si="0"/>
        <v>89100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10</v>
      </c>
      <c r="G12" s="193">
        <v>1000</v>
      </c>
      <c r="H12" s="195">
        <v>91</v>
      </c>
      <c r="I12" s="193">
        <v>15200</v>
      </c>
      <c r="J12" s="48">
        <f t="shared" si="0"/>
        <v>16200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109</v>
      </c>
      <c r="G13" s="193">
        <v>21800</v>
      </c>
      <c r="H13" s="194">
        <v>1004</v>
      </c>
      <c r="I13" s="193">
        <v>200800</v>
      </c>
      <c r="J13" s="48">
        <f t="shared" si="0"/>
        <v>222600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2</v>
      </c>
      <c r="I14" s="193">
        <v>200</v>
      </c>
      <c r="J14" s="48">
        <f t="shared" si="0"/>
        <v>200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27</v>
      </c>
      <c r="G15" s="193">
        <v>2700</v>
      </c>
      <c r="H15" s="194">
        <v>241</v>
      </c>
      <c r="I15" s="193">
        <v>24100</v>
      </c>
      <c r="J15" s="48">
        <f t="shared" si="0"/>
        <v>26800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274</v>
      </c>
      <c r="G16" s="193">
        <v>34200</v>
      </c>
      <c r="H16" s="196">
        <v>8590</v>
      </c>
      <c r="I16" s="193">
        <v>1327500</v>
      </c>
      <c r="J16" s="48">
        <f t="shared" si="0"/>
        <v>1361700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4</v>
      </c>
      <c r="I17" s="193">
        <v>400</v>
      </c>
      <c r="J17" s="48">
        <f t="shared" si="0"/>
        <v>400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37</v>
      </c>
      <c r="G18" s="193">
        <v>3700</v>
      </c>
      <c r="H18" s="194">
        <v>45</v>
      </c>
      <c r="I18" s="193">
        <v>4500</v>
      </c>
      <c r="J18" s="48">
        <f t="shared" si="0"/>
        <v>8200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2</v>
      </c>
      <c r="G19" s="193">
        <v>400</v>
      </c>
      <c r="H19" s="192">
        <v>58</v>
      </c>
      <c r="I19" s="193">
        <v>11600</v>
      </c>
      <c r="J19" s="48">
        <f t="shared" si="0"/>
        <v>12000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114</v>
      </c>
      <c r="D20" s="45">
        <v>4540</v>
      </c>
      <c r="E20" s="135">
        <v>100</v>
      </c>
      <c r="F20" s="194">
        <v>0</v>
      </c>
      <c r="G20" s="193">
        <v>0</v>
      </c>
      <c r="H20" s="194">
        <v>0</v>
      </c>
      <c r="I20" s="193">
        <v>0</v>
      </c>
      <c r="J20" s="48">
        <f t="shared" si="0"/>
        <v>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5</v>
      </c>
      <c r="G21" s="193">
        <v>500</v>
      </c>
      <c r="H21" s="194">
        <v>20</v>
      </c>
      <c r="I21" s="193">
        <v>2000</v>
      </c>
      <c r="J21" s="48">
        <f t="shared" si="0"/>
        <v>2500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1</v>
      </c>
      <c r="G22" s="193">
        <v>100</v>
      </c>
      <c r="H22" s="194">
        <v>20</v>
      </c>
      <c r="I22" s="193">
        <v>2000</v>
      </c>
      <c r="J22" s="48">
        <f t="shared" si="0"/>
        <v>2100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0</v>
      </c>
      <c r="G23" s="193">
        <v>0</v>
      </c>
      <c r="H23" s="194">
        <v>3</v>
      </c>
      <c r="I23" s="193">
        <v>600</v>
      </c>
      <c r="J23" s="48">
        <f t="shared" si="0"/>
        <v>600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8</v>
      </c>
      <c r="G24" s="193">
        <v>800</v>
      </c>
      <c r="H24" s="194">
        <v>21</v>
      </c>
      <c r="I24" s="193">
        <v>2100</v>
      </c>
      <c r="J24" s="48">
        <f t="shared" si="0"/>
        <v>2900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1</v>
      </c>
      <c r="G25" s="193">
        <v>100</v>
      </c>
      <c r="H25" s="194">
        <v>8</v>
      </c>
      <c r="I25" s="193">
        <v>800</v>
      </c>
      <c r="J25" s="48">
        <f t="shared" si="0"/>
        <v>900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2</v>
      </c>
      <c r="G26" s="193">
        <v>200</v>
      </c>
      <c r="H26" s="194">
        <v>31</v>
      </c>
      <c r="I26" s="193">
        <v>3100</v>
      </c>
      <c r="J26" s="48">
        <f t="shared" si="0"/>
        <v>3300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1</v>
      </c>
      <c r="I27" s="193">
        <v>200</v>
      </c>
      <c r="J27" s="48">
        <f t="shared" si="0"/>
        <v>600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50</v>
      </c>
      <c r="G28" s="197">
        <v>10000</v>
      </c>
      <c r="H28" s="194">
        <v>652</v>
      </c>
      <c r="I28" s="197">
        <v>130400</v>
      </c>
      <c r="J28" s="48">
        <f t="shared" si="0"/>
        <v>140400</v>
      </c>
      <c r="K28" s="324"/>
      <c r="M28" s="125"/>
    </row>
    <row r="29" spans="1:13" ht="32.25" customHeight="1" x14ac:dyDescent="0.25">
      <c r="A29" s="189">
        <v>23</v>
      </c>
      <c r="B29" s="204" t="s">
        <v>158</v>
      </c>
      <c r="C29" s="28" t="s">
        <v>159</v>
      </c>
      <c r="D29" s="201">
        <v>4030</v>
      </c>
      <c r="E29" s="200">
        <v>100</v>
      </c>
      <c r="F29" s="194">
        <v>55</v>
      </c>
      <c r="G29" s="197">
        <v>5500</v>
      </c>
      <c r="H29" s="194">
        <v>347</v>
      </c>
      <c r="I29" s="197">
        <v>34700</v>
      </c>
      <c r="J29" s="48">
        <f t="shared" si="0"/>
        <v>40200</v>
      </c>
      <c r="K29" s="324"/>
      <c r="M29" s="125"/>
    </row>
    <row r="30" spans="1:13" ht="32.25" customHeight="1" x14ac:dyDescent="0.25">
      <c r="A30" s="189">
        <v>24</v>
      </c>
      <c r="B30" s="204" t="s">
        <v>167</v>
      </c>
      <c r="C30" s="28" t="s">
        <v>168</v>
      </c>
      <c r="D30" s="201">
        <v>1817</v>
      </c>
      <c r="E30" s="200">
        <v>200</v>
      </c>
      <c r="F30" s="194">
        <v>17</v>
      </c>
      <c r="G30" s="197">
        <v>3400</v>
      </c>
      <c r="H30" s="194">
        <v>242</v>
      </c>
      <c r="I30" s="197">
        <v>48400</v>
      </c>
      <c r="J30" s="48">
        <f t="shared" si="0"/>
        <v>51800</v>
      </c>
      <c r="K30" s="324"/>
      <c r="M30" s="125"/>
    </row>
    <row r="31" spans="1:13" ht="32.25" customHeight="1" x14ac:dyDescent="0.25">
      <c r="A31" s="189">
        <v>25</v>
      </c>
      <c r="B31" s="153" t="s">
        <v>129</v>
      </c>
      <c r="C31" s="164" t="s">
        <v>198</v>
      </c>
      <c r="D31" s="201">
        <v>3332</v>
      </c>
      <c r="E31" s="200">
        <v>200</v>
      </c>
      <c r="F31" s="194">
        <v>0</v>
      </c>
      <c r="G31" s="197">
        <v>0</v>
      </c>
      <c r="H31" s="194">
        <v>2</v>
      </c>
      <c r="I31" s="197">
        <v>400</v>
      </c>
      <c r="J31" s="48">
        <f t="shared" si="0"/>
        <v>400</v>
      </c>
      <c r="K31" s="324"/>
      <c r="M31" s="125"/>
    </row>
    <row r="32" spans="1:13" ht="32.25" customHeight="1" x14ac:dyDescent="0.25">
      <c r="A32" s="189">
        <v>26</v>
      </c>
      <c r="B32" s="153" t="s">
        <v>206</v>
      </c>
      <c r="C32" s="164" t="s">
        <v>207</v>
      </c>
      <c r="D32" s="201">
        <v>6880</v>
      </c>
      <c r="E32" s="200">
        <v>100</v>
      </c>
      <c r="F32" s="194">
        <v>1</v>
      </c>
      <c r="G32" s="197">
        <v>100</v>
      </c>
      <c r="H32" s="194">
        <v>48</v>
      </c>
      <c r="I32" s="197">
        <v>4800</v>
      </c>
      <c r="J32" s="48">
        <f t="shared" si="0"/>
        <v>4900</v>
      </c>
      <c r="K32" s="324"/>
      <c r="M32" s="125"/>
    </row>
    <row r="33" spans="1:14" ht="32.25" customHeight="1" x14ac:dyDescent="0.25">
      <c r="A33" s="189">
        <v>27</v>
      </c>
      <c r="B33" s="153" t="s">
        <v>208</v>
      </c>
      <c r="C33" s="164" t="s">
        <v>209</v>
      </c>
      <c r="D33" s="201">
        <v>6007</v>
      </c>
      <c r="E33" s="200">
        <v>200</v>
      </c>
      <c r="F33" s="194">
        <v>2</v>
      </c>
      <c r="G33" s="197">
        <v>400</v>
      </c>
      <c r="H33" s="194">
        <v>89</v>
      </c>
      <c r="I33" s="197">
        <v>17800</v>
      </c>
      <c r="J33" s="48">
        <f t="shared" ref="J33" si="1">SUM(G33+I33)</f>
        <v>18200</v>
      </c>
      <c r="K33" s="324"/>
      <c r="M33" s="125"/>
    </row>
    <row r="34" spans="1:14" ht="23.25" customHeight="1" x14ac:dyDescent="0.25">
      <c r="A34" s="189">
        <v>28</v>
      </c>
      <c r="B34" s="153" t="s">
        <v>211</v>
      </c>
      <c r="C34" s="164" t="s">
        <v>215</v>
      </c>
      <c r="D34" s="201">
        <v>3800</v>
      </c>
      <c r="E34" s="200">
        <v>200</v>
      </c>
      <c r="F34" s="194">
        <v>64</v>
      </c>
      <c r="G34" s="197">
        <v>12800</v>
      </c>
      <c r="H34" s="194">
        <v>814</v>
      </c>
      <c r="I34" s="197">
        <v>162800</v>
      </c>
      <c r="J34" s="48">
        <f t="shared" si="0"/>
        <v>175600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16</v>
      </c>
      <c r="G39" s="6">
        <f>SUM(F39*E39)</f>
        <v>400</v>
      </c>
      <c r="H39" s="39">
        <v>100</v>
      </c>
      <c r="I39" s="28">
        <v>9</v>
      </c>
      <c r="J39" s="17">
        <f>SUM(I39*H39)</f>
        <v>900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166</v>
      </c>
      <c r="G40" s="6">
        <f>SUM(F40*E40)</f>
        <v>8300</v>
      </c>
      <c r="H40" s="43">
        <v>50</v>
      </c>
      <c r="I40" s="35">
        <v>25</v>
      </c>
      <c r="J40" s="6">
        <f>SUM(I40*H40)</f>
        <v>1250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Q56"/>
  <sheetViews>
    <sheetView topLeftCell="A16" workbookViewId="0">
      <selection activeCell="L10" sqref="L1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6"/>
      <c r="C3" s="236"/>
      <c r="D3" s="236"/>
      <c r="E3" s="236"/>
      <c r="F3" s="236"/>
      <c r="G3" s="236"/>
      <c r="H3" s="236"/>
      <c r="I3" s="236"/>
      <c r="J3" s="236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2044</v>
      </c>
      <c r="G7" s="193">
        <v>204400</v>
      </c>
      <c r="H7" s="192">
        <v>3226</v>
      </c>
      <c r="I7" s="193">
        <v>322600</v>
      </c>
      <c r="J7" s="48">
        <f>SUM(G7+I7)</f>
        <v>527000</v>
      </c>
      <c r="K7" s="318">
        <f>SUM(J7:J34)/28</f>
        <v>1409767.857142857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2</v>
      </c>
      <c r="G8" s="193">
        <v>200</v>
      </c>
      <c r="H8" s="192">
        <v>13</v>
      </c>
      <c r="I8" s="193">
        <v>1300</v>
      </c>
      <c r="J8" s="48">
        <f t="shared" ref="J8:J34" si="0">SUM(G8+I8)</f>
        <v>1500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35</v>
      </c>
      <c r="G9" s="193">
        <v>3500</v>
      </c>
      <c r="H9" s="192">
        <v>89</v>
      </c>
      <c r="I9" s="193">
        <v>8900</v>
      </c>
      <c r="J9" s="48">
        <f t="shared" si="0"/>
        <v>12400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9603</v>
      </c>
      <c r="G10" s="193">
        <v>1927200</v>
      </c>
      <c r="H10" s="194">
        <v>171887</v>
      </c>
      <c r="I10" s="193">
        <v>34431400</v>
      </c>
      <c r="J10" s="48">
        <f t="shared" si="0"/>
        <v>36358600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113</v>
      </c>
      <c r="G11" s="193">
        <v>11300</v>
      </c>
      <c r="H11" s="194">
        <v>268</v>
      </c>
      <c r="I11" s="193">
        <v>26800</v>
      </c>
      <c r="J11" s="48">
        <f t="shared" si="0"/>
        <v>38100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7</v>
      </c>
      <c r="G12" s="193">
        <v>700</v>
      </c>
      <c r="H12" s="195">
        <v>42</v>
      </c>
      <c r="I12" s="193">
        <v>5700</v>
      </c>
      <c r="J12" s="48">
        <f t="shared" si="0"/>
        <v>6400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135</v>
      </c>
      <c r="G13" s="193">
        <v>27000</v>
      </c>
      <c r="H13" s="194">
        <v>920</v>
      </c>
      <c r="I13" s="193">
        <v>184000</v>
      </c>
      <c r="J13" s="48">
        <f t="shared" si="0"/>
        <v>211000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4</v>
      </c>
      <c r="G14" s="193">
        <v>400</v>
      </c>
      <c r="H14" s="194">
        <v>13</v>
      </c>
      <c r="I14" s="193">
        <v>1300</v>
      </c>
      <c r="J14" s="48">
        <f t="shared" si="0"/>
        <v>1700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27</v>
      </c>
      <c r="G15" s="193">
        <v>2700</v>
      </c>
      <c r="H15" s="194">
        <v>305</v>
      </c>
      <c r="I15" s="193">
        <v>30500</v>
      </c>
      <c r="J15" s="48">
        <f t="shared" si="0"/>
        <v>33200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279</v>
      </c>
      <c r="G16" s="193">
        <v>35600</v>
      </c>
      <c r="H16" s="196">
        <v>8584</v>
      </c>
      <c r="I16" s="193">
        <v>1330700</v>
      </c>
      <c r="J16" s="48">
        <f t="shared" si="0"/>
        <v>1366300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7</v>
      </c>
      <c r="I17" s="193">
        <v>700</v>
      </c>
      <c r="J17" s="48">
        <f t="shared" si="0"/>
        <v>700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42</v>
      </c>
      <c r="G18" s="193">
        <v>4200</v>
      </c>
      <c r="H18" s="194">
        <v>39</v>
      </c>
      <c r="I18" s="193">
        <v>3900</v>
      </c>
      <c r="J18" s="48">
        <f t="shared" si="0"/>
        <v>8100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3</v>
      </c>
      <c r="G19" s="193">
        <v>600</v>
      </c>
      <c r="H19" s="192">
        <v>131</v>
      </c>
      <c r="I19" s="193">
        <v>26200</v>
      </c>
      <c r="J19" s="48">
        <f t="shared" si="0"/>
        <v>26800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91" t="s">
        <v>172</v>
      </c>
      <c r="D20" s="45">
        <v>4540</v>
      </c>
      <c r="E20" s="135">
        <v>100</v>
      </c>
      <c r="F20" s="194">
        <v>5</v>
      </c>
      <c r="G20" s="193">
        <v>500</v>
      </c>
      <c r="H20" s="194">
        <v>41</v>
      </c>
      <c r="I20" s="193">
        <v>4100</v>
      </c>
      <c r="J20" s="48">
        <f t="shared" si="0"/>
        <v>4600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8</v>
      </c>
      <c r="G22" s="193">
        <v>800</v>
      </c>
      <c r="H22" s="194">
        <v>138</v>
      </c>
      <c r="I22" s="193">
        <v>13800</v>
      </c>
      <c r="J22" s="48">
        <f t="shared" si="0"/>
        <v>14600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0</v>
      </c>
      <c r="G23" s="193">
        <v>0</v>
      </c>
      <c r="H23" s="194">
        <v>2</v>
      </c>
      <c r="I23" s="193">
        <v>400</v>
      </c>
      <c r="J23" s="48">
        <f t="shared" si="0"/>
        <v>400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4</v>
      </c>
      <c r="G24" s="193">
        <v>400</v>
      </c>
      <c r="H24" s="194">
        <v>15</v>
      </c>
      <c r="I24" s="193">
        <v>1500</v>
      </c>
      <c r="J24" s="48">
        <f t="shared" si="0"/>
        <v>1900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1</v>
      </c>
      <c r="G25" s="193">
        <v>100</v>
      </c>
      <c r="H25" s="194">
        <v>19</v>
      </c>
      <c r="I25" s="193">
        <v>1900</v>
      </c>
      <c r="J25" s="48">
        <f t="shared" si="0"/>
        <v>2000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1</v>
      </c>
      <c r="G26" s="193">
        <v>100</v>
      </c>
      <c r="H26" s="194">
        <v>37</v>
      </c>
      <c r="I26" s="193">
        <v>3700</v>
      </c>
      <c r="J26" s="48">
        <f t="shared" si="0"/>
        <v>3800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2</v>
      </c>
      <c r="G27" s="193">
        <v>400</v>
      </c>
      <c r="H27" s="192">
        <v>6</v>
      </c>
      <c r="I27" s="193">
        <v>1200</v>
      </c>
      <c r="J27" s="48">
        <f t="shared" si="0"/>
        <v>1600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130</v>
      </c>
      <c r="G28" s="197">
        <v>26000</v>
      </c>
      <c r="H28" s="194">
        <v>1993</v>
      </c>
      <c r="I28" s="197">
        <v>398600</v>
      </c>
      <c r="J28" s="48">
        <f t="shared" si="0"/>
        <v>424600</v>
      </c>
      <c r="K28" s="324"/>
      <c r="M28" s="125"/>
    </row>
    <row r="29" spans="1:13" ht="32.25" customHeight="1" x14ac:dyDescent="0.25">
      <c r="A29" s="189">
        <v>23</v>
      </c>
      <c r="B29" s="204" t="s">
        <v>158</v>
      </c>
      <c r="C29" s="28" t="s">
        <v>159</v>
      </c>
      <c r="D29" s="201">
        <v>4030</v>
      </c>
      <c r="E29" s="200">
        <v>100</v>
      </c>
      <c r="F29" s="194">
        <v>86</v>
      </c>
      <c r="G29" s="197">
        <v>8600</v>
      </c>
      <c r="H29" s="194">
        <v>597</v>
      </c>
      <c r="I29" s="197">
        <v>59700</v>
      </c>
      <c r="J29" s="48">
        <f t="shared" si="0"/>
        <v>68300</v>
      </c>
      <c r="K29" s="324"/>
      <c r="M29" s="125"/>
    </row>
    <row r="30" spans="1:13" ht="32.25" customHeight="1" x14ac:dyDescent="0.25">
      <c r="A30" s="189">
        <v>24</v>
      </c>
      <c r="B30" s="204" t="s">
        <v>167</v>
      </c>
      <c r="C30" s="28" t="s">
        <v>168</v>
      </c>
      <c r="D30" s="201">
        <v>1817</v>
      </c>
      <c r="E30" s="200">
        <v>200</v>
      </c>
      <c r="F30" s="194">
        <v>48</v>
      </c>
      <c r="G30" s="197">
        <v>9600</v>
      </c>
      <c r="H30" s="194">
        <v>792</v>
      </c>
      <c r="I30" s="197">
        <v>158400</v>
      </c>
      <c r="J30" s="48">
        <f t="shared" si="0"/>
        <v>168000</v>
      </c>
      <c r="K30" s="324"/>
      <c r="M30" s="125"/>
    </row>
    <row r="31" spans="1:13" ht="32.25" customHeight="1" x14ac:dyDescent="0.25">
      <c r="A31" s="189">
        <v>25</v>
      </c>
      <c r="B31" s="153" t="s">
        <v>129</v>
      </c>
      <c r="C31" s="164" t="s">
        <v>198</v>
      </c>
      <c r="D31" s="201">
        <v>3332</v>
      </c>
      <c r="E31" s="200">
        <v>200</v>
      </c>
      <c r="F31" s="194">
        <v>0</v>
      </c>
      <c r="G31" s="197">
        <v>0</v>
      </c>
      <c r="H31" s="194">
        <v>4</v>
      </c>
      <c r="I31" s="197">
        <v>800</v>
      </c>
      <c r="J31" s="48">
        <f t="shared" si="0"/>
        <v>800</v>
      </c>
      <c r="K31" s="324"/>
      <c r="M31" s="125"/>
    </row>
    <row r="32" spans="1:13" ht="32.25" customHeight="1" x14ac:dyDescent="0.25">
      <c r="A32" s="189">
        <v>26</v>
      </c>
      <c r="B32" s="153" t="s">
        <v>206</v>
      </c>
      <c r="C32" s="164" t="s">
        <v>207</v>
      </c>
      <c r="D32" s="201">
        <v>6880</v>
      </c>
      <c r="E32" s="200">
        <v>100</v>
      </c>
      <c r="F32" s="194">
        <v>0</v>
      </c>
      <c r="G32" s="197">
        <v>0</v>
      </c>
      <c r="H32" s="194">
        <v>63</v>
      </c>
      <c r="I32" s="197">
        <v>6300</v>
      </c>
      <c r="J32" s="48">
        <f t="shared" si="0"/>
        <v>6300</v>
      </c>
      <c r="K32" s="324"/>
      <c r="M32" s="125"/>
    </row>
    <row r="33" spans="1:14" ht="32.25" customHeight="1" x14ac:dyDescent="0.25">
      <c r="A33" s="189">
        <v>27</v>
      </c>
      <c r="B33" s="153" t="s">
        <v>208</v>
      </c>
      <c r="C33" s="164" t="s">
        <v>209</v>
      </c>
      <c r="D33" s="201">
        <v>6007</v>
      </c>
      <c r="E33" s="200">
        <v>200</v>
      </c>
      <c r="F33" s="194">
        <v>0</v>
      </c>
      <c r="G33" s="197">
        <v>0</v>
      </c>
      <c r="H33" s="194">
        <v>14</v>
      </c>
      <c r="I33" s="197">
        <v>2800</v>
      </c>
      <c r="J33" s="48">
        <f t="shared" ref="J33" si="1">SUM(G33+I33)</f>
        <v>2800</v>
      </c>
      <c r="K33" s="324"/>
      <c r="M33" s="125"/>
    </row>
    <row r="34" spans="1:14" ht="23.25" customHeight="1" x14ac:dyDescent="0.25">
      <c r="A34" s="189">
        <v>28</v>
      </c>
      <c r="B34" s="153" t="s">
        <v>211</v>
      </c>
      <c r="C34" s="164" t="s">
        <v>215</v>
      </c>
      <c r="D34" s="201">
        <v>3800</v>
      </c>
      <c r="E34" s="200">
        <v>200</v>
      </c>
      <c r="F34" s="194">
        <v>52</v>
      </c>
      <c r="G34" s="197">
        <v>10400</v>
      </c>
      <c r="H34" s="194">
        <v>858</v>
      </c>
      <c r="I34" s="197">
        <v>171600</v>
      </c>
      <c r="J34" s="48">
        <f t="shared" si="0"/>
        <v>182000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19</v>
      </c>
      <c r="G39" s="6">
        <f>SUM(F39*E39)</f>
        <v>475</v>
      </c>
      <c r="H39" s="39">
        <v>100</v>
      </c>
      <c r="I39" s="28">
        <v>6</v>
      </c>
      <c r="J39" s="17">
        <f>SUM(I39*H39)</f>
        <v>600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115</v>
      </c>
      <c r="G40" s="6">
        <f>SUM(F40*E40)</f>
        <v>5750</v>
      </c>
      <c r="H40" s="43">
        <v>50</v>
      </c>
      <c r="I40" s="35">
        <v>17</v>
      </c>
      <c r="J40" s="6">
        <f>SUM(I40*H40)</f>
        <v>850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Q56"/>
  <sheetViews>
    <sheetView topLeftCell="A19" workbookViewId="0">
      <selection activeCell="N19" sqref="N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8"/>
      <c r="C3" s="238"/>
      <c r="D3" s="238"/>
      <c r="E3" s="238"/>
      <c r="F3" s="238"/>
      <c r="G3" s="238"/>
      <c r="H3" s="238"/>
      <c r="I3" s="238"/>
      <c r="J3" s="238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2530</v>
      </c>
      <c r="G7" s="193">
        <v>253000</v>
      </c>
      <c r="H7" s="192">
        <v>4590</v>
      </c>
      <c r="I7" s="193">
        <v>459000</v>
      </c>
      <c r="J7" s="48">
        <f>SUM(G7+I7)</f>
        <v>712000</v>
      </c>
      <c r="K7" s="318">
        <f>SUM(J7:J34)/28</f>
        <v>1876714.2857142857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4</v>
      </c>
      <c r="G8" s="193">
        <v>400</v>
      </c>
      <c r="H8" s="192">
        <v>10</v>
      </c>
      <c r="I8" s="193">
        <v>1000</v>
      </c>
      <c r="J8" s="48">
        <f t="shared" ref="J8:J34" si="0">SUM(G8+I8)</f>
        <v>1400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40</v>
      </c>
      <c r="G9" s="193">
        <v>4000</v>
      </c>
      <c r="H9" s="192">
        <v>123</v>
      </c>
      <c r="I9" s="193">
        <v>12300</v>
      </c>
      <c r="J9" s="48">
        <f t="shared" si="0"/>
        <v>16300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14006</v>
      </c>
      <c r="G10" s="193">
        <v>2809000</v>
      </c>
      <c r="H10" s="194">
        <v>231769</v>
      </c>
      <c r="I10" s="193">
        <v>46384100</v>
      </c>
      <c r="J10" s="48">
        <f t="shared" si="0"/>
        <v>49193100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106</v>
      </c>
      <c r="G11" s="193">
        <v>10600</v>
      </c>
      <c r="H11" s="194">
        <v>516</v>
      </c>
      <c r="I11" s="193">
        <v>51600</v>
      </c>
      <c r="J11" s="48">
        <f t="shared" si="0"/>
        <v>62200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3</v>
      </c>
      <c r="G12" s="193">
        <v>300</v>
      </c>
      <c r="H12" s="195">
        <v>95</v>
      </c>
      <c r="I12" s="193">
        <v>11100</v>
      </c>
      <c r="J12" s="48">
        <f t="shared" si="0"/>
        <v>11400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225</v>
      </c>
      <c r="G13" s="193">
        <v>45000</v>
      </c>
      <c r="H13" s="194">
        <v>3105</v>
      </c>
      <c r="I13" s="193">
        <v>621000</v>
      </c>
      <c r="J13" s="48">
        <f t="shared" si="0"/>
        <v>666000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4</v>
      </c>
      <c r="I14" s="193">
        <v>400</v>
      </c>
      <c r="J14" s="48">
        <f t="shared" si="0"/>
        <v>400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15</v>
      </c>
      <c r="G15" s="193">
        <v>1500</v>
      </c>
      <c r="H15" s="194">
        <v>188</v>
      </c>
      <c r="I15" s="193">
        <v>18800</v>
      </c>
      <c r="J15" s="48">
        <f t="shared" si="0"/>
        <v>20300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255</v>
      </c>
      <c r="G16" s="193">
        <v>31800</v>
      </c>
      <c r="H16" s="196">
        <v>8457</v>
      </c>
      <c r="I16" s="193">
        <v>1311600</v>
      </c>
      <c r="J16" s="48">
        <f t="shared" si="0"/>
        <v>1343400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6</v>
      </c>
      <c r="I17" s="193">
        <v>600</v>
      </c>
      <c r="J17" s="48">
        <f t="shared" si="0"/>
        <v>600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80</v>
      </c>
      <c r="G18" s="193">
        <v>8000</v>
      </c>
      <c r="H18" s="194">
        <v>27</v>
      </c>
      <c r="I18" s="193">
        <v>2700</v>
      </c>
      <c r="J18" s="48">
        <f t="shared" si="0"/>
        <v>10700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9</v>
      </c>
      <c r="G19" s="193">
        <v>1800</v>
      </c>
      <c r="H19" s="192">
        <v>319</v>
      </c>
      <c r="I19" s="193">
        <v>63800</v>
      </c>
      <c r="J19" s="48">
        <f t="shared" si="0"/>
        <v>65600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218</v>
      </c>
      <c r="D20" s="45">
        <v>4540</v>
      </c>
      <c r="E20" s="135">
        <v>100</v>
      </c>
      <c r="F20" s="194">
        <v>12</v>
      </c>
      <c r="G20" s="193">
        <v>1200</v>
      </c>
      <c r="H20" s="194">
        <v>133</v>
      </c>
      <c r="I20" s="193">
        <v>13300</v>
      </c>
      <c r="J20" s="48">
        <f t="shared" si="0"/>
        <v>14500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16</v>
      </c>
      <c r="G22" s="193">
        <v>1600</v>
      </c>
      <c r="H22" s="194">
        <v>168</v>
      </c>
      <c r="I22" s="193">
        <v>16800</v>
      </c>
      <c r="J22" s="48">
        <f t="shared" si="0"/>
        <v>18400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0</v>
      </c>
      <c r="G23" s="193">
        <v>0</v>
      </c>
      <c r="H23" s="194">
        <v>1</v>
      </c>
      <c r="I23" s="193">
        <v>200</v>
      </c>
      <c r="J23" s="48">
        <f t="shared" si="0"/>
        <v>200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4</v>
      </c>
      <c r="G24" s="193">
        <v>400</v>
      </c>
      <c r="H24" s="194">
        <v>18</v>
      </c>
      <c r="I24" s="193">
        <v>1800</v>
      </c>
      <c r="J24" s="48">
        <f t="shared" si="0"/>
        <v>2200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6</v>
      </c>
      <c r="I25" s="193">
        <v>600</v>
      </c>
      <c r="J25" s="48">
        <f t="shared" si="0"/>
        <v>600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8</v>
      </c>
      <c r="G26" s="193">
        <v>800</v>
      </c>
      <c r="H26" s="194">
        <v>47</v>
      </c>
      <c r="I26" s="193">
        <v>4700</v>
      </c>
      <c r="J26" s="48">
        <f t="shared" si="0"/>
        <v>5500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1</v>
      </c>
      <c r="G27" s="193">
        <v>200</v>
      </c>
      <c r="H27" s="192">
        <v>3</v>
      </c>
      <c r="I27" s="193">
        <v>600</v>
      </c>
      <c r="J27" s="48">
        <f t="shared" si="0"/>
        <v>800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34</v>
      </c>
      <c r="G28" s="197">
        <v>6800</v>
      </c>
      <c r="H28" s="194">
        <v>488</v>
      </c>
      <c r="I28" s="197">
        <v>97600</v>
      </c>
      <c r="J28" s="48">
        <f t="shared" si="0"/>
        <v>104400</v>
      </c>
      <c r="K28" s="324"/>
      <c r="M28" s="125"/>
    </row>
    <row r="29" spans="1:13" ht="32.25" customHeight="1" x14ac:dyDescent="0.25">
      <c r="A29" s="189">
        <v>23</v>
      </c>
      <c r="B29" s="204" t="s">
        <v>158</v>
      </c>
      <c r="C29" s="28" t="s">
        <v>159</v>
      </c>
      <c r="D29" s="201">
        <v>4030</v>
      </c>
      <c r="E29" s="200">
        <v>100</v>
      </c>
      <c r="F29" s="194">
        <v>95</v>
      </c>
      <c r="G29" s="197">
        <v>9500</v>
      </c>
      <c r="H29" s="194">
        <v>861</v>
      </c>
      <c r="I29" s="197">
        <v>86100</v>
      </c>
      <c r="J29" s="48">
        <f t="shared" si="0"/>
        <v>95600</v>
      </c>
      <c r="K29" s="324"/>
      <c r="M29" s="125"/>
    </row>
    <row r="30" spans="1:13" ht="32.25" customHeight="1" x14ac:dyDescent="0.25">
      <c r="A30" s="189">
        <v>24</v>
      </c>
      <c r="B30" s="204" t="s">
        <v>167</v>
      </c>
      <c r="C30" s="28" t="s">
        <v>168</v>
      </c>
      <c r="D30" s="201">
        <v>1817</v>
      </c>
      <c r="E30" s="200">
        <v>200</v>
      </c>
      <c r="F30" s="194">
        <v>14</v>
      </c>
      <c r="G30" s="197">
        <v>2800</v>
      </c>
      <c r="H30" s="194">
        <v>129</v>
      </c>
      <c r="I30" s="197">
        <v>25800</v>
      </c>
      <c r="J30" s="48">
        <f t="shared" si="0"/>
        <v>28600</v>
      </c>
      <c r="K30" s="324"/>
      <c r="M30" s="125"/>
    </row>
    <row r="31" spans="1:13" ht="32.25" customHeight="1" x14ac:dyDescent="0.25">
      <c r="A31" s="189">
        <v>25</v>
      </c>
      <c r="B31" s="237" t="s">
        <v>129</v>
      </c>
      <c r="C31" s="164" t="s">
        <v>198</v>
      </c>
      <c r="D31" s="201">
        <v>3332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4"/>
      <c r="M31" s="125"/>
    </row>
    <row r="32" spans="1:13" ht="32.25" customHeight="1" x14ac:dyDescent="0.25">
      <c r="A32" s="189">
        <v>26</v>
      </c>
      <c r="B32" s="153" t="s">
        <v>206</v>
      </c>
      <c r="C32" s="164" t="s">
        <v>207</v>
      </c>
      <c r="D32" s="201">
        <v>6880</v>
      </c>
      <c r="E32" s="200">
        <v>100</v>
      </c>
      <c r="F32" s="194">
        <v>9</v>
      </c>
      <c r="G32" s="197">
        <v>900</v>
      </c>
      <c r="H32" s="194">
        <v>135</v>
      </c>
      <c r="I32" s="197">
        <v>13500</v>
      </c>
      <c r="J32" s="48">
        <f t="shared" si="0"/>
        <v>14400</v>
      </c>
      <c r="K32" s="324"/>
      <c r="M32" s="125"/>
    </row>
    <row r="33" spans="1:14" ht="32.25" customHeight="1" x14ac:dyDescent="0.25">
      <c r="A33" s="189">
        <v>27</v>
      </c>
      <c r="B33" s="153" t="s">
        <v>208</v>
      </c>
      <c r="C33" s="164" t="s">
        <v>209</v>
      </c>
      <c r="D33" s="201">
        <v>6007</v>
      </c>
      <c r="E33" s="200">
        <v>200</v>
      </c>
      <c r="F33" s="194">
        <v>4</v>
      </c>
      <c r="G33" s="197">
        <v>800</v>
      </c>
      <c r="H33" s="194">
        <v>261</v>
      </c>
      <c r="I33" s="197">
        <v>52200</v>
      </c>
      <c r="J33" s="48">
        <f t="shared" ref="J33" si="1">SUM(G33+I33)</f>
        <v>53000</v>
      </c>
      <c r="K33" s="324"/>
      <c r="M33" s="125"/>
    </row>
    <row r="34" spans="1:14" ht="23.25" customHeight="1" x14ac:dyDescent="0.25">
      <c r="A34" s="189">
        <v>28</v>
      </c>
      <c r="B34" s="153" t="s">
        <v>211</v>
      </c>
      <c r="C34" s="164" t="s">
        <v>215</v>
      </c>
      <c r="D34" s="201">
        <v>3800</v>
      </c>
      <c r="E34" s="200">
        <v>200</v>
      </c>
      <c r="F34" s="194">
        <v>21</v>
      </c>
      <c r="G34" s="197">
        <v>4200</v>
      </c>
      <c r="H34" s="194">
        <v>511</v>
      </c>
      <c r="I34" s="197">
        <v>102200</v>
      </c>
      <c r="J34" s="48">
        <f t="shared" si="0"/>
        <v>106400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25</v>
      </c>
      <c r="G39" s="6">
        <f>SUM(F39*E39)</f>
        <v>625</v>
      </c>
      <c r="H39" s="39">
        <v>100</v>
      </c>
      <c r="I39" s="28">
        <v>4</v>
      </c>
      <c r="J39" s="17">
        <f>SUM(I39*H39)</f>
        <v>400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134</v>
      </c>
      <c r="G40" s="6">
        <f>SUM(F40*E40)</f>
        <v>6700</v>
      </c>
      <c r="H40" s="43">
        <v>50</v>
      </c>
      <c r="I40" s="35">
        <v>19</v>
      </c>
      <c r="J40" s="6">
        <f>SUM(I40*H40)</f>
        <v>950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Q56"/>
  <sheetViews>
    <sheetView workbookViewId="0">
      <selection activeCell="M8" sqref="M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39"/>
      <c r="C3" s="239"/>
      <c r="D3" s="239"/>
      <c r="E3" s="239"/>
      <c r="F3" s="239"/>
      <c r="G3" s="239"/>
      <c r="H3" s="239"/>
      <c r="I3" s="239"/>
      <c r="J3" s="239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2229</v>
      </c>
      <c r="G7" s="193">
        <v>222900</v>
      </c>
      <c r="H7" s="192">
        <v>4076</v>
      </c>
      <c r="I7" s="193">
        <v>407600</v>
      </c>
      <c r="J7" s="48">
        <f>SUM(G7+I7)</f>
        <v>630500</v>
      </c>
      <c r="K7" s="318">
        <f>SUM(J7:J34)/28</f>
        <v>3103553.5714285714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5</v>
      </c>
      <c r="G8" s="193">
        <v>500</v>
      </c>
      <c r="H8" s="192">
        <v>17</v>
      </c>
      <c r="I8" s="193">
        <v>1700</v>
      </c>
      <c r="J8" s="48">
        <f t="shared" ref="J8:J34" si="0">SUM(G8+I8)</f>
        <v>2200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45</v>
      </c>
      <c r="G9" s="193">
        <v>4500</v>
      </c>
      <c r="H9" s="192">
        <v>75</v>
      </c>
      <c r="I9" s="193">
        <v>7500</v>
      </c>
      <c r="J9" s="48">
        <f t="shared" si="0"/>
        <v>12000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25591</v>
      </c>
      <c r="G10" s="193">
        <v>5124800</v>
      </c>
      <c r="H10" s="194">
        <v>393832</v>
      </c>
      <c r="I10" s="193">
        <v>78830600</v>
      </c>
      <c r="J10" s="48">
        <f t="shared" si="0"/>
        <v>83955400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112</v>
      </c>
      <c r="G11" s="193">
        <v>11200</v>
      </c>
      <c r="H11" s="194">
        <v>443</v>
      </c>
      <c r="I11" s="193">
        <v>44300</v>
      </c>
      <c r="J11" s="48">
        <f t="shared" si="0"/>
        <v>55500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7</v>
      </c>
      <c r="G12" s="193">
        <v>700</v>
      </c>
      <c r="H12" s="195">
        <v>37</v>
      </c>
      <c r="I12" s="193">
        <v>5200</v>
      </c>
      <c r="J12" s="48">
        <f t="shared" si="0"/>
        <v>5900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160</v>
      </c>
      <c r="G13" s="193">
        <v>32000</v>
      </c>
      <c r="H13" s="194">
        <v>1402</v>
      </c>
      <c r="I13" s="193">
        <v>280400</v>
      </c>
      <c r="J13" s="48">
        <f t="shared" si="0"/>
        <v>312400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1</v>
      </c>
      <c r="I14" s="193">
        <v>100</v>
      </c>
      <c r="J14" s="48">
        <f t="shared" si="0"/>
        <v>100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39</v>
      </c>
      <c r="G15" s="193">
        <v>3900</v>
      </c>
      <c r="H15" s="194">
        <v>335</v>
      </c>
      <c r="I15" s="193">
        <v>33500</v>
      </c>
      <c r="J15" s="48">
        <f t="shared" si="0"/>
        <v>37400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242</v>
      </c>
      <c r="G16" s="193">
        <v>31400</v>
      </c>
      <c r="H16" s="196">
        <v>8379</v>
      </c>
      <c r="I16" s="193">
        <v>1304000</v>
      </c>
      <c r="J16" s="48">
        <f t="shared" si="0"/>
        <v>1335400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4</v>
      </c>
      <c r="I17" s="193">
        <v>400</v>
      </c>
      <c r="J17" s="48">
        <f t="shared" si="0"/>
        <v>400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70</v>
      </c>
      <c r="G18" s="193">
        <v>7000</v>
      </c>
      <c r="H18" s="194">
        <v>37</v>
      </c>
      <c r="I18" s="193">
        <v>3700</v>
      </c>
      <c r="J18" s="48">
        <f t="shared" si="0"/>
        <v>10700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5</v>
      </c>
      <c r="G19" s="193">
        <v>1000</v>
      </c>
      <c r="H19" s="192">
        <v>146</v>
      </c>
      <c r="I19" s="193">
        <v>29200</v>
      </c>
      <c r="J19" s="48">
        <f t="shared" si="0"/>
        <v>30200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218</v>
      </c>
      <c r="D20" s="45">
        <v>4540</v>
      </c>
      <c r="E20" s="135">
        <v>100</v>
      </c>
      <c r="F20" s="194">
        <v>5</v>
      </c>
      <c r="G20" s="193">
        <v>500</v>
      </c>
      <c r="H20" s="194">
        <v>14</v>
      </c>
      <c r="I20" s="193">
        <v>1400</v>
      </c>
      <c r="J20" s="48">
        <f t="shared" si="0"/>
        <v>1900</v>
      </c>
      <c r="K20" s="319"/>
      <c r="M20" s="125"/>
    </row>
    <row r="21" spans="1:13" ht="30.75" customHeight="1" x14ac:dyDescent="0.25">
      <c r="A21" s="75">
        <v>15</v>
      </c>
      <c r="B21" s="171" t="s">
        <v>119</v>
      </c>
      <c r="C21" s="145" t="s">
        <v>118</v>
      </c>
      <c r="D21" s="134">
        <v>5105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3" ht="30.75" customHeight="1" x14ac:dyDescent="0.25">
      <c r="A22" s="75">
        <v>16</v>
      </c>
      <c r="B22" s="171" t="s">
        <v>120</v>
      </c>
      <c r="C22" s="145" t="s">
        <v>121</v>
      </c>
      <c r="D22" s="134">
        <v>5300</v>
      </c>
      <c r="E22" s="135">
        <v>100</v>
      </c>
      <c r="F22" s="194">
        <v>0</v>
      </c>
      <c r="G22" s="193">
        <v>0</v>
      </c>
      <c r="H22" s="194">
        <v>21</v>
      </c>
      <c r="I22" s="193">
        <v>2100</v>
      </c>
      <c r="J22" s="48">
        <f t="shared" si="0"/>
        <v>2100</v>
      </c>
      <c r="K22" s="319"/>
      <c r="M22" s="125"/>
    </row>
    <row r="23" spans="1:13" ht="30.75" customHeight="1" x14ac:dyDescent="0.25">
      <c r="A23" s="75">
        <v>17</v>
      </c>
      <c r="B23" s="172" t="s">
        <v>122</v>
      </c>
      <c r="C23" s="147" t="s">
        <v>201</v>
      </c>
      <c r="D23" s="134">
        <v>2205</v>
      </c>
      <c r="E23" s="135">
        <v>200</v>
      </c>
      <c r="F23" s="194">
        <v>1</v>
      </c>
      <c r="G23" s="193">
        <v>200</v>
      </c>
      <c r="H23" s="194">
        <v>28</v>
      </c>
      <c r="I23" s="193">
        <v>5600</v>
      </c>
      <c r="J23" s="48">
        <f t="shared" si="0"/>
        <v>5800</v>
      </c>
      <c r="K23" s="319"/>
      <c r="M23" s="125"/>
    </row>
    <row r="24" spans="1:13" ht="30.75" customHeight="1" x14ac:dyDescent="0.25">
      <c r="A24" s="150">
        <v>18</v>
      </c>
      <c r="B24" s="173" t="s">
        <v>123</v>
      </c>
      <c r="C24" s="152" t="s">
        <v>137</v>
      </c>
      <c r="D24" s="134">
        <v>4334</v>
      </c>
      <c r="E24" s="135">
        <v>100</v>
      </c>
      <c r="F24" s="194">
        <v>4</v>
      </c>
      <c r="G24" s="193">
        <v>400</v>
      </c>
      <c r="H24" s="194">
        <v>14</v>
      </c>
      <c r="I24" s="193">
        <v>1400</v>
      </c>
      <c r="J24" s="48">
        <f t="shared" si="0"/>
        <v>1800</v>
      </c>
      <c r="K24" s="319"/>
      <c r="M24" s="125"/>
    </row>
    <row r="25" spans="1:13" ht="30.75" customHeight="1" x14ac:dyDescent="0.25">
      <c r="A25" s="150">
        <v>19</v>
      </c>
      <c r="B25" s="173" t="s">
        <v>135</v>
      </c>
      <c r="C25" s="152" t="s">
        <v>161</v>
      </c>
      <c r="D25" s="134">
        <v>8010</v>
      </c>
      <c r="E25" s="135">
        <v>100</v>
      </c>
      <c r="F25" s="194">
        <v>0</v>
      </c>
      <c r="G25" s="193">
        <v>0</v>
      </c>
      <c r="H25" s="194">
        <v>6</v>
      </c>
      <c r="I25" s="193">
        <v>600</v>
      </c>
      <c r="J25" s="48">
        <f t="shared" si="0"/>
        <v>600</v>
      </c>
      <c r="K25" s="319"/>
      <c r="M25" s="125"/>
    </row>
    <row r="26" spans="1:13" ht="30.75" customHeight="1" x14ac:dyDescent="0.25">
      <c r="A26" s="150">
        <v>20</v>
      </c>
      <c r="B26" s="173" t="s">
        <v>139</v>
      </c>
      <c r="C26" s="145" t="s">
        <v>162</v>
      </c>
      <c r="D26" s="134">
        <v>6323</v>
      </c>
      <c r="E26" s="135">
        <v>100</v>
      </c>
      <c r="F26" s="194">
        <v>10</v>
      </c>
      <c r="G26" s="193">
        <v>1000</v>
      </c>
      <c r="H26" s="194">
        <v>57</v>
      </c>
      <c r="I26" s="193">
        <v>5700</v>
      </c>
      <c r="J26" s="48">
        <f t="shared" si="0"/>
        <v>6700</v>
      </c>
      <c r="K26" s="319"/>
      <c r="M26" s="125"/>
    </row>
    <row r="27" spans="1:13" ht="30.75" customHeight="1" x14ac:dyDescent="0.25">
      <c r="A27" s="184">
        <v>21</v>
      </c>
      <c r="B27" s="202" t="s">
        <v>142</v>
      </c>
      <c r="C27" s="186" t="s">
        <v>144</v>
      </c>
      <c r="D27" s="187">
        <v>7001</v>
      </c>
      <c r="E27" s="183">
        <v>200</v>
      </c>
      <c r="F27" s="192">
        <v>6</v>
      </c>
      <c r="G27" s="193">
        <v>1200</v>
      </c>
      <c r="H27" s="192">
        <v>49</v>
      </c>
      <c r="I27" s="193">
        <v>9800</v>
      </c>
      <c r="J27" s="48">
        <f t="shared" si="0"/>
        <v>11000</v>
      </c>
      <c r="K27" s="319"/>
      <c r="M27" s="125"/>
    </row>
    <row r="28" spans="1:13" ht="32.25" customHeight="1" x14ac:dyDescent="0.25">
      <c r="A28" s="189">
        <v>22</v>
      </c>
      <c r="B28" s="203" t="s">
        <v>152</v>
      </c>
      <c r="C28" s="29" t="s">
        <v>160</v>
      </c>
      <c r="D28" s="134">
        <v>1733</v>
      </c>
      <c r="E28" s="135">
        <v>200</v>
      </c>
      <c r="F28" s="194">
        <v>71</v>
      </c>
      <c r="G28" s="197">
        <v>14200</v>
      </c>
      <c r="H28" s="194">
        <v>1051</v>
      </c>
      <c r="I28" s="197">
        <v>210200</v>
      </c>
      <c r="J28" s="48">
        <f t="shared" si="0"/>
        <v>224400</v>
      </c>
      <c r="K28" s="324"/>
      <c r="M28" s="125"/>
    </row>
    <row r="29" spans="1:13" ht="32.25" customHeight="1" x14ac:dyDescent="0.25">
      <c r="A29" s="189">
        <v>23</v>
      </c>
      <c r="B29" s="204" t="s">
        <v>158</v>
      </c>
      <c r="C29" s="28" t="s">
        <v>159</v>
      </c>
      <c r="D29" s="201">
        <v>4030</v>
      </c>
      <c r="E29" s="200">
        <v>100</v>
      </c>
      <c r="F29" s="194">
        <v>51</v>
      </c>
      <c r="G29" s="197">
        <v>5100</v>
      </c>
      <c r="H29" s="194">
        <v>269</v>
      </c>
      <c r="I29" s="197">
        <v>26900</v>
      </c>
      <c r="J29" s="48">
        <f t="shared" si="0"/>
        <v>32000</v>
      </c>
      <c r="K29" s="324"/>
      <c r="M29" s="125"/>
    </row>
    <row r="30" spans="1:13" ht="32.25" customHeight="1" x14ac:dyDescent="0.25">
      <c r="A30" s="189">
        <v>24</v>
      </c>
      <c r="B30" s="204" t="s">
        <v>167</v>
      </c>
      <c r="C30" s="28" t="s">
        <v>168</v>
      </c>
      <c r="D30" s="201">
        <v>1817</v>
      </c>
      <c r="E30" s="200">
        <v>200</v>
      </c>
      <c r="F30" s="194">
        <v>11</v>
      </c>
      <c r="G30" s="197">
        <v>2200</v>
      </c>
      <c r="H30" s="194">
        <v>178</v>
      </c>
      <c r="I30" s="197">
        <v>35600</v>
      </c>
      <c r="J30" s="48">
        <f t="shared" si="0"/>
        <v>37800</v>
      </c>
      <c r="K30" s="324"/>
      <c r="M30" s="125"/>
    </row>
    <row r="31" spans="1:13" ht="32.25" customHeight="1" x14ac:dyDescent="0.25">
      <c r="A31" s="189">
        <v>25</v>
      </c>
      <c r="B31" s="237" t="s">
        <v>129</v>
      </c>
      <c r="C31" s="164" t="s">
        <v>198</v>
      </c>
      <c r="D31" s="201">
        <v>3332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4"/>
      <c r="M31" s="125"/>
    </row>
    <row r="32" spans="1:13" ht="32.25" customHeight="1" x14ac:dyDescent="0.25">
      <c r="A32" s="189">
        <v>26</v>
      </c>
      <c r="B32" s="153" t="s">
        <v>206</v>
      </c>
      <c r="C32" s="164" t="s">
        <v>207</v>
      </c>
      <c r="D32" s="201">
        <v>6880</v>
      </c>
      <c r="E32" s="200">
        <v>100</v>
      </c>
      <c r="F32" s="194">
        <v>1</v>
      </c>
      <c r="G32" s="197">
        <v>100</v>
      </c>
      <c r="H32" s="194">
        <v>94</v>
      </c>
      <c r="I32" s="197">
        <v>9400</v>
      </c>
      <c r="J32" s="48">
        <f t="shared" si="0"/>
        <v>9500</v>
      </c>
      <c r="K32" s="324"/>
      <c r="M32" s="125"/>
    </row>
    <row r="33" spans="1:14" ht="32.25" customHeight="1" x14ac:dyDescent="0.25">
      <c r="A33" s="189">
        <v>27</v>
      </c>
      <c r="B33" s="153" t="s">
        <v>208</v>
      </c>
      <c r="C33" s="164" t="s">
        <v>209</v>
      </c>
      <c r="D33" s="201">
        <v>6007</v>
      </c>
      <c r="E33" s="200">
        <v>200</v>
      </c>
      <c r="F33" s="194">
        <v>2</v>
      </c>
      <c r="G33" s="197">
        <v>400</v>
      </c>
      <c r="H33" s="194">
        <v>35</v>
      </c>
      <c r="I33" s="197">
        <v>7000</v>
      </c>
      <c r="J33" s="48">
        <f t="shared" ref="J33" si="1">SUM(G33+I33)</f>
        <v>7400</v>
      </c>
      <c r="K33" s="324"/>
      <c r="M33" s="125"/>
    </row>
    <row r="34" spans="1:14" ht="23.25" customHeight="1" x14ac:dyDescent="0.25">
      <c r="A34" s="189">
        <v>28</v>
      </c>
      <c r="B34" s="153" t="s">
        <v>211</v>
      </c>
      <c r="C34" s="164" t="s">
        <v>215</v>
      </c>
      <c r="D34" s="201">
        <v>3800</v>
      </c>
      <c r="E34" s="200">
        <v>200</v>
      </c>
      <c r="F34" s="194">
        <v>65</v>
      </c>
      <c r="G34" s="197">
        <v>13000</v>
      </c>
      <c r="H34" s="194">
        <v>787</v>
      </c>
      <c r="I34" s="197">
        <v>157400</v>
      </c>
      <c r="J34" s="48">
        <f t="shared" si="0"/>
        <v>170400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21</v>
      </c>
      <c r="G39" s="6">
        <f>SUM(F39*E39)</f>
        <v>525</v>
      </c>
      <c r="H39" s="39">
        <v>100</v>
      </c>
      <c r="I39" s="28">
        <v>6</v>
      </c>
      <c r="J39" s="17">
        <f>SUM(I39*H39)</f>
        <v>600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112</v>
      </c>
      <c r="G40" s="6">
        <f>SUM(F40*E40)</f>
        <v>5600</v>
      </c>
      <c r="H40" s="43">
        <v>50</v>
      </c>
      <c r="I40" s="35">
        <v>20</v>
      </c>
      <c r="J40" s="6">
        <f>SUM(I40*H40)</f>
        <v>1000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Q56"/>
  <sheetViews>
    <sheetView topLeftCell="A28" workbookViewId="0">
      <selection activeCell="N46" sqref="N4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219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40"/>
      <c r="C3" s="240"/>
      <c r="D3" s="240"/>
      <c r="E3" s="240"/>
      <c r="F3" s="240"/>
      <c r="G3" s="240"/>
      <c r="H3" s="240"/>
      <c r="I3" s="240"/>
      <c r="J3" s="240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2968</v>
      </c>
      <c r="G7" s="193">
        <v>296800</v>
      </c>
      <c r="H7" s="192">
        <v>3888</v>
      </c>
      <c r="I7" s="193">
        <v>388800</v>
      </c>
      <c r="J7" s="48">
        <f>SUM(G7+I7)</f>
        <v>685600</v>
      </c>
      <c r="K7" s="318">
        <f>SUM(J7:J34)/28</f>
        <v>1332571.4285714286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8</v>
      </c>
      <c r="G8" s="193">
        <v>800</v>
      </c>
      <c r="H8" s="192">
        <v>32</v>
      </c>
      <c r="I8" s="193">
        <v>3200</v>
      </c>
      <c r="J8" s="48">
        <f t="shared" ref="J8:J34" si="0">SUM(G8+I8)</f>
        <v>4000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34</v>
      </c>
      <c r="G9" s="193">
        <v>3400</v>
      </c>
      <c r="H9" s="192">
        <v>50</v>
      </c>
      <c r="I9" s="193">
        <v>5000</v>
      </c>
      <c r="J9" s="48">
        <f t="shared" si="0"/>
        <v>8400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11996</v>
      </c>
      <c r="G10" s="193">
        <v>2415400</v>
      </c>
      <c r="H10" s="194">
        <v>144766</v>
      </c>
      <c r="I10" s="193">
        <v>29012300</v>
      </c>
      <c r="J10" s="48">
        <f t="shared" si="0"/>
        <v>31427700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171</v>
      </c>
      <c r="G11" s="193">
        <v>17100</v>
      </c>
      <c r="H11" s="194">
        <v>753</v>
      </c>
      <c r="I11" s="193">
        <v>75300</v>
      </c>
      <c r="J11" s="48">
        <f t="shared" si="0"/>
        <v>92400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7</v>
      </c>
      <c r="G12" s="193">
        <v>700</v>
      </c>
      <c r="H12" s="195">
        <v>82</v>
      </c>
      <c r="I12" s="193">
        <v>10000</v>
      </c>
      <c r="J12" s="48">
        <f t="shared" si="0"/>
        <v>10700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939</v>
      </c>
      <c r="G13" s="193">
        <v>187800</v>
      </c>
      <c r="H13" s="194">
        <v>10428</v>
      </c>
      <c r="I13" s="193">
        <v>2085600</v>
      </c>
      <c r="J13" s="48">
        <f t="shared" si="0"/>
        <v>2273400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0</v>
      </c>
      <c r="I14" s="193">
        <v>0</v>
      </c>
      <c r="J14" s="48">
        <f t="shared" si="0"/>
        <v>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127</v>
      </c>
      <c r="G15" s="193">
        <v>12700</v>
      </c>
      <c r="H15" s="194">
        <v>943</v>
      </c>
      <c r="I15" s="193">
        <v>94300</v>
      </c>
      <c r="J15" s="48">
        <f t="shared" si="0"/>
        <v>107000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271</v>
      </c>
      <c r="G16" s="193">
        <v>34100</v>
      </c>
      <c r="H16" s="196">
        <v>8265</v>
      </c>
      <c r="I16" s="193">
        <v>1293100</v>
      </c>
      <c r="J16" s="48">
        <f t="shared" si="0"/>
        <v>1327200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0</v>
      </c>
      <c r="I17" s="193">
        <v>0</v>
      </c>
      <c r="J17" s="48">
        <f t="shared" si="0"/>
        <v>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133</v>
      </c>
      <c r="G18" s="193">
        <v>13300</v>
      </c>
      <c r="H18" s="194">
        <v>262</v>
      </c>
      <c r="I18" s="193">
        <v>26200</v>
      </c>
      <c r="J18" s="48">
        <f t="shared" si="0"/>
        <v>39500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24</v>
      </c>
      <c r="G19" s="193">
        <v>4800</v>
      </c>
      <c r="H19" s="192">
        <v>329</v>
      </c>
      <c r="I19" s="193">
        <v>65800</v>
      </c>
      <c r="J19" s="48">
        <f t="shared" si="0"/>
        <v>70600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218</v>
      </c>
      <c r="D20" s="45">
        <v>4540</v>
      </c>
      <c r="E20" s="135">
        <v>100</v>
      </c>
      <c r="F20" s="194">
        <v>3</v>
      </c>
      <c r="G20" s="193">
        <v>300</v>
      </c>
      <c r="H20" s="194">
        <v>7</v>
      </c>
      <c r="I20" s="193">
        <v>700</v>
      </c>
      <c r="J20" s="48">
        <f t="shared" si="0"/>
        <v>1000</v>
      </c>
      <c r="K20" s="319"/>
      <c r="M20" s="125"/>
    </row>
    <row r="21" spans="1:13" ht="30.75" customHeight="1" x14ac:dyDescent="0.25">
      <c r="A21" s="75">
        <v>15</v>
      </c>
      <c r="B21" s="171" t="s">
        <v>120</v>
      </c>
      <c r="C21" s="145" t="s">
        <v>121</v>
      </c>
      <c r="D21" s="134">
        <v>5300</v>
      </c>
      <c r="E21" s="135">
        <v>100</v>
      </c>
      <c r="F21" s="194">
        <v>2</v>
      </c>
      <c r="G21" s="193">
        <v>200</v>
      </c>
      <c r="H21" s="194">
        <v>15</v>
      </c>
      <c r="I21" s="193">
        <v>1500</v>
      </c>
      <c r="J21" s="48">
        <f t="shared" si="0"/>
        <v>1700</v>
      </c>
      <c r="K21" s="319"/>
      <c r="M21" s="125"/>
    </row>
    <row r="22" spans="1:13" ht="30.75" customHeight="1" x14ac:dyDescent="0.25">
      <c r="A22" s="75">
        <v>16</v>
      </c>
      <c r="B22" s="172" t="s">
        <v>122</v>
      </c>
      <c r="C22" s="147" t="s">
        <v>201</v>
      </c>
      <c r="D22" s="134">
        <v>2205</v>
      </c>
      <c r="E22" s="135">
        <v>200</v>
      </c>
      <c r="F22" s="194">
        <v>13</v>
      </c>
      <c r="G22" s="193">
        <v>2600</v>
      </c>
      <c r="H22" s="194">
        <v>394</v>
      </c>
      <c r="I22" s="193">
        <v>78800</v>
      </c>
      <c r="J22" s="48">
        <f t="shared" si="0"/>
        <v>81400</v>
      </c>
      <c r="K22" s="319"/>
      <c r="M22" s="125"/>
    </row>
    <row r="23" spans="1:13" ht="30.75" customHeight="1" x14ac:dyDescent="0.25">
      <c r="A23" s="150">
        <v>17</v>
      </c>
      <c r="B23" s="173" t="s">
        <v>123</v>
      </c>
      <c r="C23" s="152" t="s">
        <v>137</v>
      </c>
      <c r="D23" s="134">
        <v>4334</v>
      </c>
      <c r="E23" s="135">
        <v>100</v>
      </c>
      <c r="F23" s="194">
        <v>2</v>
      </c>
      <c r="G23" s="193">
        <v>200</v>
      </c>
      <c r="H23" s="194">
        <v>18</v>
      </c>
      <c r="I23" s="193">
        <v>1800</v>
      </c>
      <c r="J23" s="48">
        <f t="shared" si="0"/>
        <v>2000</v>
      </c>
      <c r="K23" s="319"/>
      <c r="M23" s="125"/>
    </row>
    <row r="24" spans="1:13" ht="30.75" customHeight="1" x14ac:dyDescent="0.25">
      <c r="A24" s="150">
        <v>18</v>
      </c>
      <c r="B24" s="173" t="s">
        <v>135</v>
      </c>
      <c r="C24" s="152" t="s">
        <v>161</v>
      </c>
      <c r="D24" s="134">
        <v>8010</v>
      </c>
      <c r="E24" s="135">
        <v>100</v>
      </c>
      <c r="F24" s="194">
        <v>0</v>
      </c>
      <c r="G24" s="193">
        <v>0</v>
      </c>
      <c r="H24" s="194">
        <v>0</v>
      </c>
      <c r="I24" s="193">
        <v>0</v>
      </c>
      <c r="J24" s="48">
        <f t="shared" si="0"/>
        <v>0</v>
      </c>
      <c r="K24" s="319"/>
      <c r="M24" s="125"/>
    </row>
    <row r="25" spans="1:13" ht="30.75" customHeight="1" x14ac:dyDescent="0.25">
      <c r="A25" s="150">
        <v>19</v>
      </c>
      <c r="B25" s="173" t="s">
        <v>139</v>
      </c>
      <c r="C25" s="145" t="s">
        <v>162</v>
      </c>
      <c r="D25" s="134">
        <v>6323</v>
      </c>
      <c r="E25" s="135">
        <v>100</v>
      </c>
      <c r="F25" s="194">
        <v>23</v>
      </c>
      <c r="G25" s="193">
        <v>2300</v>
      </c>
      <c r="H25" s="194">
        <v>86</v>
      </c>
      <c r="I25" s="193">
        <v>8600</v>
      </c>
      <c r="J25" s="48">
        <f t="shared" si="0"/>
        <v>10900</v>
      </c>
      <c r="K25" s="319"/>
      <c r="M25" s="125"/>
    </row>
    <row r="26" spans="1:13" ht="30.75" customHeight="1" x14ac:dyDescent="0.25">
      <c r="A26" s="184">
        <v>20</v>
      </c>
      <c r="B26" s="202" t="s">
        <v>142</v>
      </c>
      <c r="C26" s="186" t="s">
        <v>144</v>
      </c>
      <c r="D26" s="187">
        <v>7001</v>
      </c>
      <c r="E26" s="183">
        <v>200</v>
      </c>
      <c r="F26" s="192">
        <v>0</v>
      </c>
      <c r="G26" s="193">
        <v>0</v>
      </c>
      <c r="H26" s="192">
        <v>0</v>
      </c>
      <c r="I26" s="193">
        <v>0</v>
      </c>
      <c r="J26" s="48">
        <f t="shared" si="0"/>
        <v>0</v>
      </c>
      <c r="K26" s="319"/>
      <c r="M26" s="125"/>
    </row>
    <row r="27" spans="1:13" ht="32.25" customHeight="1" x14ac:dyDescent="0.25">
      <c r="A27" s="189">
        <v>21</v>
      </c>
      <c r="B27" s="203" t="s">
        <v>152</v>
      </c>
      <c r="C27" s="29" t="s">
        <v>160</v>
      </c>
      <c r="D27" s="134">
        <v>1733</v>
      </c>
      <c r="E27" s="135">
        <v>200</v>
      </c>
      <c r="F27" s="194">
        <v>303</v>
      </c>
      <c r="G27" s="197">
        <v>60600</v>
      </c>
      <c r="H27" s="194">
        <v>3417</v>
      </c>
      <c r="I27" s="197">
        <v>683400</v>
      </c>
      <c r="J27" s="48">
        <f t="shared" si="0"/>
        <v>744000</v>
      </c>
      <c r="K27" s="324"/>
      <c r="M27" s="125"/>
    </row>
    <row r="28" spans="1:13" ht="32.25" customHeight="1" x14ac:dyDescent="0.25">
      <c r="A28" s="189">
        <v>22</v>
      </c>
      <c r="B28" s="204" t="s">
        <v>158</v>
      </c>
      <c r="C28" s="28" t="s">
        <v>159</v>
      </c>
      <c r="D28" s="201">
        <v>4030</v>
      </c>
      <c r="E28" s="200">
        <v>100</v>
      </c>
      <c r="F28" s="194">
        <v>109</v>
      </c>
      <c r="G28" s="197">
        <v>10900</v>
      </c>
      <c r="H28" s="194">
        <v>391</v>
      </c>
      <c r="I28" s="197">
        <v>39100</v>
      </c>
      <c r="J28" s="48">
        <f t="shared" si="0"/>
        <v>50000</v>
      </c>
      <c r="K28" s="324"/>
      <c r="M28" s="125"/>
    </row>
    <row r="29" spans="1:13" ht="32.25" customHeight="1" x14ac:dyDescent="0.25">
      <c r="A29" s="189">
        <v>23</v>
      </c>
      <c r="B29" s="204" t="s">
        <v>167</v>
      </c>
      <c r="C29" s="28" t="s">
        <v>168</v>
      </c>
      <c r="D29" s="201">
        <v>1817</v>
      </c>
      <c r="E29" s="200">
        <v>200</v>
      </c>
      <c r="F29" s="194">
        <v>37</v>
      </c>
      <c r="G29" s="197">
        <v>7400</v>
      </c>
      <c r="H29" s="194">
        <v>110</v>
      </c>
      <c r="I29" s="197">
        <v>22000</v>
      </c>
      <c r="J29" s="48">
        <f t="shared" si="0"/>
        <v>29400</v>
      </c>
      <c r="K29" s="324"/>
      <c r="M29" s="125"/>
    </row>
    <row r="30" spans="1:13" ht="32.25" customHeight="1" x14ac:dyDescent="0.25">
      <c r="A30" s="189">
        <v>24</v>
      </c>
      <c r="B30" s="153" t="s">
        <v>129</v>
      </c>
      <c r="C30" s="164" t="s">
        <v>198</v>
      </c>
      <c r="D30" s="201">
        <v>3332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153" t="s">
        <v>206</v>
      </c>
      <c r="C31" s="164" t="s">
        <v>207</v>
      </c>
      <c r="D31" s="201">
        <v>6880</v>
      </c>
      <c r="E31" s="200">
        <v>100</v>
      </c>
      <c r="F31" s="194">
        <v>2</v>
      </c>
      <c r="G31" s="197">
        <v>200</v>
      </c>
      <c r="H31" s="194">
        <v>75</v>
      </c>
      <c r="I31" s="197">
        <v>7500</v>
      </c>
      <c r="J31" s="48">
        <f t="shared" si="0"/>
        <v>7700</v>
      </c>
      <c r="K31" s="324"/>
      <c r="M31" s="125"/>
    </row>
    <row r="32" spans="1:13" ht="32.25" customHeight="1" x14ac:dyDescent="0.25">
      <c r="A32" s="189">
        <v>26</v>
      </c>
      <c r="B32" s="153" t="s">
        <v>208</v>
      </c>
      <c r="C32" s="164" t="s">
        <v>209</v>
      </c>
      <c r="D32" s="201">
        <v>6007</v>
      </c>
      <c r="E32" s="200">
        <v>200</v>
      </c>
      <c r="F32" s="194">
        <v>6</v>
      </c>
      <c r="G32" s="197">
        <v>1200</v>
      </c>
      <c r="H32" s="194">
        <v>59</v>
      </c>
      <c r="I32" s="197">
        <v>11800</v>
      </c>
      <c r="J32" s="48">
        <f t="shared" ref="J32:J33" si="1">SUM(G32+I32)</f>
        <v>13000</v>
      </c>
      <c r="K32" s="324"/>
      <c r="M32" s="125"/>
    </row>
    <row r="33" spans="1:14" ht="32.25" customHeight="1" x14ac:dyDescent="0.25">
      <c r="A33" s="189">
        <v>27</v>
      </c>
      <c r="B33" s="153" t="s">
        <v>211</v>
      </c>
      <c r="C33" s="164" t="s">
        <v>215</v>
      </c>
      <c r="D33" s="201">
        <v>3800</v>
      </c>
      <c r="E33" s="200">
        <v>200</v>
      </c>
      <c r="F33" s="194">
        <v>99</v>
      </c>
      <c r="G33" s="197">
        <v>19800</v>
      </c>
      <c r="H33" s="194">
        <v>1498</v>
      </c>
      <c r="I33" s="197">
        <v>299600</v>
      </c>
      <c r="J33" s="48">
        <f t="shared" si="1"/>
        <v>319400</v>
      </c>
      <c r="K33" s="324"/>
      <c r="M33" s="125"/>
    </row>
    <row r="34" spans="1:14" ht="23.25" customHeight="1" x14ac:dyDescent="0.25">
      <c r="A34" s="189">
        <v>28</v>
      </c>
      <c r="B34" s="153" t="s">
        <v>221</v>
      </c>
      <c r="C34" s="164" t="s">
        <v>220</v>
      </c>
      <c r="D34" s="201">
        <v>5474</v>
      </c>
      <c r="E34" s="200">
        <v>100</v>
      </c>
      <c r="F34" s="194">
        <v>2</v>
      </c>
      <c r="G34" s="197">
        <v>400</v>
      </c>
      <c r="H34" s="194">
        <v>23</v>
      </c>
      <c r="I34" s="197">
        <v>4600</v>
      </c>
      <c r="J34" s="48">
        <f t="shared" si="0"/>
        <v>5000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19</v>
      </c>
      <c r="G39" s="6">
        <f>SUM(F39*E39)</f>
        <v>475</v>
      </c>
      <c r="H39" s="39">
        <v>100</v>
      </c>
      <c r="I39" s="28">
        <v>5</v>
      </c>
      <c r="J39" s="17">
        <f>SUM(I39*H39)</f>
        <v>500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43">
        <v>50</v>
      </c>
      <c r="F40" s="35">
        <v>116</v>
      </c>
      <c r="G40" s="6">
        <f>SUM(F40*E40)</f>
        <v>5800</v>
      </c>
      <c r="H40" s="43">
        <v>50</v>
      </c>
      <c r="I40" s="35">
        <v>23</v>
      </c>
      <c r="J40" s="6">
        <f>SUM(I40*H40)</f>
        <v>1150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Q56"/>
  <sheetViews>
    <sheetView topLeftCell="A28" workbookViewId="0">
      <selection activeCell="D44" sqref="D4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222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41"/>
      <c r="C3" s="241"/>
      <c r="D3" s="241"/>
      <c r="E3" s="241"/>
      <c r="F3" s="241"/>
      <c r="G3" s="241"/>
      <c r="H3" s="241"/>
      <c r="I3" s="241"/>
      <c r="J3" s="241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3663</v>
      </c>
      <c r="G7" s="193">
        <v>366300</v>
      </c>
      <c r="H7" s="192">
        <v>4671</v>
      </c>
      <c r="I7" s="193">
        <v>467100</v>
      </c>
      <c r="J7" s="48">
        <f>SUM(G7+I7)</f>
        <v>833400</v>
      </c>
      <c r="K7" s="318">
        <f>SUM(J7:J34)/28</f>
        <v>1272921.4285714286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0</v>
      </c>
      <c r="G8" s="193">
        <v>0</v>
      </c>
      <c r="H8" s="192">
        <v>0</v>
      </c>
      <c r="I8" s="193">
        <v>0</v>
      </c>
      <c r="J8" s="48">
        <f t="shared" ref="J8:J34" si="0">SUM(G8+I8)</f>
        <v>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54</v>
      </c>
      <c r="G9" s="193">
        <v>5400</v>
      </c>
      <c r="H9" s="192">
        <v>67</v>
      </c>
      <c r="I9" s="193">
        <v>6700</v>
      </c>
      <c r="J9" s="48">
        <f t="shared" si="0"/>
        <v>12100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12515</v>
      </c>
      <c r="G10" s="193">
        <v>2522800</v>
      </c>
      <c r="H10" s="194">
        <v>145552</v>
      </c>
      <c r="I10" s="193">
        <v>29148500</v>
      </c>
      <c r="J10" s="48">
        <f t="shared" si="0"/>
        <v>31671300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139</v>
      </c>
      <c r="G11" s="193">
        <v>20400</v>
      </c>
      <c r="H11" s="194">
        <v>410</v>
      </c>
      <c r="I11" s="193">
        <v>68300</v>
      </c>
      <c r="J11" s="48">
        <f t="shared" si="0"/>
        <v>88700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7</v>
      </c>
      <c r="G12" s="193">
        <v>700</v>
      </c>
      <c r="H12" s="195">
        <v>50</v>
      </c>
      <c r="I12" s="193">
        <v>6700</v>
      </c>
      <c r="J12" s="48">
        <f t="shared" si="0"/>
        <v>7400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463</v>
      </c>
      <c r="G13" s="193">
        <v>92600</v>
      </c>
      <c r="H13" s="194">
        <v>2462</v>
      </c>
      <c r="I13" s="193">
        <v>492400</v>
      </c>
      <c r="J13" s="48">
        <f t="shared" si="0"/>
        <v>585000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0</v>
      </c>
      <c r="I14" s="193">
        <v>0</v>
      </c>
      <c r="J14" s="48">
        <f t="shared" si="0"/>
        <v>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122</v>
      </c>
      <c r="G15" s="193">
        <v>12200</v>
      </c>
      <c r="H15" s="194">
        <v>681</v>
      </c>
      <c r="I15" s="193">
        <v>68100</v>
      </c>
      <c r="J15" s="48">
        <f t="shared" si="0"/>
        <v>80300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284</v>
      </c>
      <c r="G16" s="193">
        <v>36200</v>
      </c>
      <c r="H16" s="196">
        <v>8120</v>
      </c>
      <c r="I16" s="193">
        <v>1273000</v>
      </c>
      <c r="J16" s="48">
        <f t="shared" si="0"/>
        <v>1309200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0</v>
      </c>
      <c r="I17" s="193">
        <v>0</v>
      </c>
      <c r="J17" s="48">
        <f t="shared" si="0"/>
        <v>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177</v>
      </c>
      <c r="G18" s="193">
        <v>17700</v>
      </c>
      <c r="H18" s="194">
        <v>245</v>
      </c>
      <c r="I18" s="193">
        <v>24500</v>
      </c>
      <c r="J18" s="48">
        <f t="shared" si="0"/>
        <v>42200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80</v>
      </c>
      <c r="G19" s="193">
        <v>16000</v>
      </c>
      <c r="H19" s="192">
        <v>1278</v>
      </c>
      <c r="I19" s="193">
        <v>255600</v>
      </c>
      <c r="J19" s="48">
        <f t="shared" si="0"/>
        <v>271600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218</v>
      </c>
      <c r="D20" s="45">
        <v>4540</v>
      </c>
      <c r="E20" s="135">
        <v>100</v>
      </c>
      <c r="F20" s="194">
        <v>2</v>
      </c>
      <c r="G20" s="193">
        <v>200</v>
      </c>
      <c r="H20" s="194">
        <v>2</v>
      </c>
      <c r="I20" s="193">
        <v>200</v>
      </c>
      <c r="J20" s="48">
        <f t="shared" si="0"/>
        <v>400</v>
      </c>
      <c r="K20" s="319"/>
      <c r="M20" s="125"/>
    </row>
    <row r="21" spans="1:13" ht="30.75" customHeight="1" x14ac:dyDescent="0.25">
      <c r="A21" s="75">
        <v>15</v>
      </c>
      <c r="B21" s="171" t="s">
        <v>120</v>
      </c>
      <c r="C21" s="145" t="s">
        <v>121</v>
      </c>
      <c r="D21" s="134">
        <v>5300</v>
      </c>
      <c r="E21" s="135">
        <v>100</v>
      </c>
      <c r="F21" s="194">
        <v>0</v>
      </c>
      <c r="G21" s="193">
        <v>0</v>
      </c>
      <c r="H21" s="194">
        <v>6</v>
      </c>
      <c r="I21" s="193">
        <v>600</v>
      </c>
      <c r="J21" s="48">
        <f t="shared" si="0"/>
        <v>600</v>
      </c>
      <c r="K21" s="319"/>
      <c r="M21" s="125"/>
    </row>
    <row r="22" spans="1:13" ht="30.75" customHeight="1" x14ac:dyDescent="0.25">
      <c r="A22" s="75">
        <v>16</v>
      </c>
      <c r="B22" s="172" t="s">
        <v>122</v>
      </c>
      <c r="C22" s="147" t="s">
        <v>201</v>
      </c>
      <c r="D22" s="134">
        <v>2205</v>
      </c>
      <c r="E22" s="135">
        <v>200</v>
      </c>
      <c r="F22" s="194">
        <v>4</v>
      </c>
      <c r="G22" s="193">
        <v>800</v>
      </c>
      <c r="H22" s="194">
        <v>42</v>
      </c>
      <c r="I22" s="193">
        <v>8400</v>
      </c>
      <c r="J22" s="48">
        <f t="shared" si="0"/>
        <v>9200</v>
      </c>
      <c r="K22" s="319"/>
      <c r="M22" s="125"/>
    </row>
    <row r="23" spans="1:13" ht="30.75" customHeight="1" x14ac:dyDescent="0.25">
      <c r="A23" s="150">
        <v>17</v>
      </c>
      <c r="B23" s="173" t="s">
        <v>123</v>
      </c>
      <c r="C23" s="152" t="s">
        <v>137</v>
      </c>
      <c r="D23" s="134">
        <v>4334</v>
      </c>
      <c r="E23" s="135">
        <v>100</v>
      </c>
      <c r="F23" s="194">
        <v>7</v>
      </c>
      <c r="G23" s="193">
        <v>700</v>
      </c>
      <c r="H23" s="194">
        <v>11</v>
      </c>
      <c r="I23" s="193">
        <v>1100</v>
      </c>
      <c r="J23" s="48">
        <f t="shared" si="0"/>
        <v>1800</v>
      </c>
      <c r="K23" s="319"/>
      <c r="M23" s="125"/>
    </row>
    <row r="24" spans="1:13" ht="30.75" customHeight="1" x14ac:dyDescent="0.25">
      <c r="A24" s="150">
        <v>18</v>
      </c>
      <c r="B24" s="173" t="s">
        <v>135</v>
      </c>
      <c r="C24" s="152" t="s">
        <v>161</v>
      </c>
      <c r="D24" s="134">
        <v>8010</v>
      </c>
      <c r="E24" s="135">
        <v>100</v>
      </c>
      <c r="F24" s="194">
        <v>0</v>
      </c>
      <c r="G24" s="193">
        <v>0</v>
      </c>
      <c r="H24" s="194">
        <v>0</v>
      </c>
      <c r="I24" s="193">
        <v>0</v>
      </c>
      <c r="J24" s="48">
        <f t="shared" si="0"/>
        <v>0</v>
      </c>
      <c r="K24" s="319"/>
      <c r="M24" s="125"/>
    </row>
    <row r="25" spans="1:13" ht="30.75" customHeight="1" x14ac:dyDescent="0.25">
      <c r="A25" s="150">
        <v>19</v>
      </c>
      <c r="B25" s="173" t="s">
        <v>139</v>
      </c>
      <c r="C25" s="145" t="s">
        <v>162</v>
      </c>
      <c r="D25" s="134">
        <v>6323</v>
      </c>
      <c r="E25" s="135">
        <v>100</v>
      </c>
      <c r="F25" s="194">
        <v>16</v>
      </c>
      <c r="G25" s="193">
        <v>1600</v>
      </c>
      <c r="H25" s="194">
        <v>46</v>
      </c>
      <c r="I25" s="193">
        <v>4600</v>
      </c>
      <c r="J25" s="48">
        <f t="shared" si="0"/>
        <v>6200</v>
      </c>
      <c r="K25" s="319"/>
      <c r="M25" s="125"/>
    </row>
    <row r="26" spans="1:13" ht="30.75" customHeight="1" x14ac:dyDescent="0.25">
      <c r="A26" s="184">
        <v>20</v>
      </c>
      <c r="B26" s="202" t="s">
        <v>142</v>
      </c>
      <c r="C26" s="186" t="s">
        <v>144</v>
      </c>
      <c r="D26" s="187">
        <v>7001</v>
      </c>
      <c r="E26" s="183">
        <v>200</v>
      </c>
      <c r="F26" s="192">
        <v>0</v>
      </c>
      <c r="G26" s="193">
        <v>0</v>
      </c>
      <c r="H26" s="192">
        <v>0</v>
      </c>
      <c r="I26" s="193">
        <v>0</v>
      </c>
      <c r="J26" s="48">
        <f t="shared" si="0"/>
        <v>0</v>
      </c>
      <c r="K26" s="319"/>
      <c r="M26" s="125"/>
    </row>
    <row r="27" spans="1:13" ht="32.25" customHeight="1" x14ac:dyDescent="0.25">
      <c r="A27" s="189">
        <v>21</v>
      </c>
      <c r="B27" s="203" t="s">
        <v>152</v>
      </c>
      <c r="C27" s="29" t="s">
        <v>160</v>
      </c>
      <c r="D27" s="134">
        <v>1733</v>
      </c>
      <c r="E27" s="135">
        <v>200</v>
      </c>
      <c r="F27" s="194">
        <v>92</v>
      </c>
      <c r="G27" s="197">
        <v>18400</v>
      </c>
      <c r="H27" s="194">
        <v>747</v>
      </c>
      <c r="I27" s="197">
        <v>149400</v>
      </c>
      <c r="J27" s="48">
        <f t="shared" si="0"/>
        <v>167800</v>
      </c>
      <c r="K27" s="324"/>
      <c r="M27" s="125"/>
    </row>
    <row r="28" spans="1:13" ht="32.25" customHeight="1" x14ac:dyDescent="0.25">
      <c r="A28" s="189">
        <v>22</v>
      </c>
      <c r="B28" s="204" t="s">
        <v>158</v>
      </c>
      <c r="C28" s="28" t="s">
        <v>159</v>
      </c>
      <c r="D28" s="201">
        <v>4030</v>
      </c>
      <c r="E28" s="200">
        <v>100</v>
      </c>
      <c r="F28" s="194">
        <v>64</v>
      </c>
      <c r="G28" s="197">
        <v>6400</v>
      </c>
      <c r="H28" s="194">
        <v>239</v>
      </c>
      <c r="I28" s="197">
        <v>23900</v>
      </c>
      <c r="J28" s="48">
        <f t="shared" si="0"/>
        <v>30300</v>
      </c>
      <c r="K28" s="324"/>
      <c r="M28" s="125"/>
    </row>
    <row r="29" spans="1:13" ht="32.25" customHeight="1" x14ac:dyDescent="0.25">
      <c r="A29" s="189">
        <v>23</v>
      </c>
      <c r="B29" s="204" t="s">
        <v>167</v>
      </c>
      <c r="C29" s="28" t="s">
        <v>168</v>
      </c>
      <c r="D29" s="201">
        <v>1817</v>
      </c>
      <c r="E29" s="200">
        <v>200</v>
      </c>
      <c r="F29" s="194">
        <v>42</v>
      </c>
      <c r="G29" s="197">
        <v>8400</v>
      </c>
      <c r="H29" s="194">
        <v>131</v>
      </c>
      <c r="I29" s="197">
        <v>26200</v>
      </c>
      <c r="J29" s="48">
        <f t="shared" si="0"/>
        <v>34600</v>
      </c>
      <c r="K29" s="324"/>
      <c r="M29" s="125"/>
    </row>
    <row r="30" spans="1:13" ht="32.25" customHeight="1" x14ac:dyDescent="0.25">
      <c r="A30" s="189">
        <v>24</v>
      </c>
      <c r="B30" s="153" t="s">
        <v>206</v>
      </c>
      <c r="C30" s="164" t="s">
        <v>207</v>
      </c>
      <c r="D30" s="201">
        <v>6880</v>
      </c>
      <c r="E30" s="200">
        <v>100</v>
      </c>
      <c r="F30" s="194">
        <v>5</v>
      </c>
      <c r="G30" s="197">
        <v>500</v>
      </c>
      <c r="H30" s="194">
        <v>58</v>
      </c>
      <c r="I30" s="197">
        <v>5800</v>
      </c>
      <c r="J30" s="48">
        <f t="shared" si="0"/>
        <v>6300</v>
      </c>
      <c r="K30" s="324"/>
      <c r="M30" s="125"/>
    </row>
    <row r="31" spans="1:13" ht="32.25" customHeight="1" x14ac:dyDescent="0.25">
      <c r="A31" s="189">
        <v>25</v>
      </c>
      <c r="B31" s="153" t="s">
        <v>208</v>
      </c>
      <c r="C31" s="164" t="s">
        <v>209</v>
      </c>
      <c r="D31" s="201">
        <v>6007</v>
      </c>
      <c r="E31" s="200">
        <v>200</v>
      </c>
      <c r="F31" s="194">
        <v>0</v>
      </c>
      <c r="G31" s="197">
        <v>0</v>
      </c>
      <c r="H31" s="194">
        <v>10</v>
      </c>
      <c r="I31" s="197">
        <v>2000</v>
      </c>
      <c r="J31" s="48">
        <f t="shared" ref="J31:J32" si="1">SUM(G31+I31)</f>
        <v>2000</v>
      </c>
      <c r="K31" s="324"/>
      <c r="M31" s="125"/>
    </row>
    <row r="32" spans="1:13" ht="32.25" customHeight="1" x14ac:dyDescent="0.25">
      <c r="A32" s="189">
        <v>26</v>
      </c>
      <c r="B32" s="153" t="s">
        <v>211</v>
      </c>
      <c r="C32" s="164" t="s">
        <v>215</v>
      </c>
      <c r="D32" s="201">
        <v>3800</v>
      </c>
      <c r="E32" s="200">
        <v>200</v>
      </c>
      <c r="F32" s="194">
        <v>163</v>
      </c>
      <c r="G32" s="197">
        <v>32600</v>
      </c>
      <c r="H32" s="194">
        <v>2219</v>
      </c>
      <c r="I32" s="197">
        <v>443800</v>
      </c>
      <c r="J32" s="48">
        <f t="shared" si="1"/>
        <v>476400</v>
      </c>
      <c r="K32" s="324"/>
      <c r="M32" s="125"/>
    </row>
    <row r="33" spans="1:14" ht="32.25" customHeight="1" x14ac:dyDescent="0.25">
      <c r="A33" s="189">
        <v>27</v>
      </c>
      <c r="B33" s="153" t="s">
        <v>221</v>
      </c>
      <c r="C33" s="164" t="s">
        <v>220</v>
      </c>
      <c r="D33" s="201">
        <v>5474</v>
      </c>
      <c r="E33" s="200">
        <v>200</v>
      </c>
      <c r="F33" s="194">
        <v>5</v>
      </c>
      <c r="G33" s="197">
        <v>1000</v>
      </c>
      <c r="H33" s="194">
        <v>20</v>
      </c>
      <c r="I33" s="197">
        <v>4000</v>
      </c>
      <c r="J33" s="48">
        <v>5000</v>
      </c>
      <c r="K33" s="324"/>
      <c r="M33" s="125"/>
    </row>
    <row r="34" spans="1:14" ht="23.25" customHeight="1" x14ac:dyDescent="0.25">
      <c r="A34" s="189">
        <v>28</v>
      </c>
      <c r="B34" s="153" t="s">
        <v>224</v>
      </c>
      <c r="C34" s="242" t="s">
        <v>172</v>
      </c>
      <c r="D34" s="201">
        <v>7323</v>
      </c>
      <c r="E34" s="200"/>
      <c r="F34" s="194"/>
      <c r="G34" s="197"/>
      <c r="H34" s="194"/>
      <c r="I34" s="197"/>
      <c r="J34" s="48">
        <f t="shared" si="0"/>
        <v>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21</v>
      </c>
      <c r="G39" s="6">
        <f>SUM(F39*E39)</f>
        <v>525</v>
      </c>
      <c r="H39" s="39">
        <v>100</v>
      </c>
      <c r="I39" s="28">
        <v>3</v>
      </c>
      <c r="J39" s="17">
        <f>SUM(I39*H39)</f>
        <v>300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243">
        <v>50</v>
      </c>
      <c r="F40" s="35">
        <v>91</v>
      </c>
      <c r="G40" s="6">
        <f>SUM(F40*E40)</f>
        <v>4550</v>
      </c>
      <c r="H40" s="243">
        <v>50</v>
      </c>
      <c r="I40" s="35">
        <v>18</v>
      </c>
      <c r="J40" s="6">
        <f>SUM(I40*H40)</f>
        <v>900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Q56"/>
  <sheetViews>
    <sheetView workbookViewId="0">
      <selection activeCell="Q26" sqref="Q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7" ht="15.75" x14ac:dyDescent="0.25">
      <c r="B2" s="314" t="s">
        <v>225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7" ht="15.75" x14ac:dyDescent="0.25">
      <c r="B3" s="244"/>
      <c r="C3" s="244"/>
      <c r="D3" s="244"/>
      <c r="E3" s="244"/>
      <c r="F3" s="244"/>
      <c r="G3" s="244"/>
      <c r="H3" s="244"/>
      <c r="I3" s="244"/>
      <c r="J3" s="244"/>
    </row>
    <row r="5" spans="1:17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7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7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2535</v>
      </c>
      <c r="G7" s="193">
        <v>253500</v>
      </c>
      <c r="H7" s="192">
        <v>3889</v>
      </c>
      <c r="I7" s="193">
        <v>388900</v>
      </c>
      <c r="J7" s="48">
        <f>SUM(G7+I7)</f>
        <v>642400</v>
      </c>
      <c r="K7" s="318">
        <f>SUM(J7:J34)/28</f>
        <v>1158017.857142857</v>
      </c>
      <c r="M7" s="125"/>
    </row>
    <row r="8" spans="1:17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0</v>
      </c>
      <c r="G8" s="193">
        <v>0</v>
      </c>
      <c r="H8" s="192">
        <v>0</v>
      </c>
      <c r="I8" s="193">
        <v>0</v>
      </c>
      <c r="J8" s="48">
        <f t="shared" ref="J8:J34" si="0">SUM(G8+I8)</f>
        <v>0</v>
      </c>
      <c r="K8" s="319"/>
      <c r="M8" s="125"/>
    </row>
    <row r="9" spans="1:17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38</v>
      </c>
      <c r="G9" s="193">
        <v>3800</v>
      </c>
      <c r="H9" s="192">
        <v>25</v>
      </c>
      <c r="I9" s="193">
        <v>2500</v>
      </c>
      <c r="J9" s="48">
        <f t="shared" si="0"/>
        <v>6300</v>
      </c>
      <c r="K9" s="319"/>
      <c r="M9" s="125"/>
      <c r="O9" s="87"/>
    </row>
    <row r="10" spans="1:17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9918</v>
      </c>
      <c r="G10" s="193">
        <v>1994100</v>
      </c>
      <c r="H10" s="194">
        <v>129104</v>
      </c>
      <c r="I10" s="193">
        <v>25859200</v>
      </c>
      <c r="J10" s="48">
        <f t="shared" si="0"/>
        <v>27853300</v>
      </c>
      <c r="K10" s="319"/>
      <c r="M10" s="125"/>
    </row>
    <row r="11" spans="1:17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86</v>
      </c>
      <c r="G11" s="193">
        <v>17200</v>
      </c>
      <c r="H11" s="194">
        <v>261</v>
      </c>
      <c r="I11" s="193">
        <v>52200</v>
      </c>
      <c r="J11" s="48">
        <f t="shared" si="0"/>
        <v>69400</v>
      </c>
      <c r="K11" s="319"/>
      <c r="M11" s="125"/>
    </row>
    <row r="12" spans="1:17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40</v>
      </c>
      <c r="G12" s="193">
        <v>4000</v>
      </c>
      <c r="H12" s="195">
        <v>480</v>
      </c>
      <c r="I12" s="193">
        <v>50100</v>
      </c>
      <c r="J12" s="48">
        <f t="shared" si="0"/>
        <v>54100</v>
      </c>
      <c r="K12" s="319"/>
      <c r="M12" s="125"/>
    </row>
    <row r="13" spans="1:17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450</v>
      </c>
      <c r="G13" s="193">
        <v>90000</v>
      </c>
      <c r="H13" s="194">
        <v>1610</v>
      </c>
      <c r="I13" s="193">
        <v>322000</v>
      </c>
      <c r="J13" s="48">
        <f t="shared" si="0"/>
        <v>412000</v>
      </c>
      <c r="K13" s="319"/>
      <c r="M13" s="125"/>
    </row>
    <row r="14" spans="1:17" ht="24" customHeight="1" x14ac:dyDescent="0.25">
      <c r="A14" s="5">
        <v>8</v>
      </c>
      <c r="B14" s="166" t="s">
        <v>34</v>
      </c>
      <c r="C14" s="53" t="s">
        <v>35</v>
      </c>
      <c r="D14" s="45">
        <v>4141</v>
      </c>
      <c r="E14" s="181">
        <v>100</v>
      </c>
      <c r="F14" s="194">
        <v>0</v>
      </c>
      <c r="G14" s="193">
        <v>0</v>
      </c>
      <c r="H14" s="194">
        <v>0</v>
      </c>
      <c r="I14" s="193">
        <v>0</v>
      </c>
      <c r="J14" s="48">
        <f t="shared" si="0"/>
        <v>0</v>
      </c>
      <c r="K14" s="319"/>
      <c r="M14" s="125"/>
      <c r="Q14" s="125"/>
    </row>
    <row r="15" spans="1:17" ht="24" customHeight="1" x14ac:dyDescent="0.25">
      <c r="A15" s="5">
        <v>9</v>
      </c>
      <c r="B15" s="166" t="s">
        <v>33</v>
      </c>
      <c r="C15" s="68" t="s">
        <v>40</v>
      </c>
      <c r="D15" s="45">
        <v>7175</v>
      </c>
      <c r="E15" s="181">
        <v>100</v>
      </c>
      <c r="F15" s="194">
        <v>380</v>
      </c>
      <c r="G15" s="193">
        <v>38000</v>
      </c>
      <c r="H15" s="194">
        <v>367</v>
      </c>
      <c r="I15" s="193">
        <v>36700</v>
      </c>
      <c r="J15" s="48">
        <f t="shared" si="0"/>
        <v>74700</v>
      </c>
      <c r="K15" s="319"/>
      <c r="M15" s="125"/>
    </row>
    <row r="16" spans="1:17" ht="51" customHeight="1" x14ac:dyDescent="0.25">
      <c r="A16" s="5">
        <v>10</v>
      </c>
      <c r="B16" s="169" t="s">
        <v>38</v>
      </c>
      <c r="C16" s="29" t="s">
        <v>181</v>
      </c>
      <c r="D16" s="45">
        <v>9656</v>
      </c>
      <c r="E16" s="135" t="s">
        <v>165</v>
      </c>
      <c r="F16" s="196">
        <v>274</v>
      </c>
      <c r="G16" s="193">
        <v>33900</v>
      </c>
      <c r="H16" s="196">
        <v>8069</v>
      </c>
      <c r="I16" s="193">
        <v>1270500</v>
      </c>
      <c r="J16" s="48">
        <f t="shared" si="0"/>
        <v>1304400</v>
      </c>
      <c r="K16" s="319"/>
      <c r="M16" s="125"/>
    </row>
    <row r="17" spans="1:13" ht="24" customHeight="1" x14ac:dyDescent="0.25">
      <c r="A17" s="5">
        <v>11</v>
      </c>
      <c r="B17" s="169" t="s">
        <v>39</v>
      </c>
      <c r="C17" s="70" t="s">
        <v>99</v>
      </c>
      <c r="D17" s="45">
        <v>8200</v>
      </c>
      <c r="E17" s="135">
        <v>100</v>
      </c>
      <c r="F17" s="196">
        <v>0</v>
      </c>
      <c r="G17" s="193">
        <v>0</v>
      </c>
      <c r="H17" s="196">
        <v>0</v>
      </c>
      <c r="I17" s="193">
        <v>0</v>
      </c>
      <c r="J17" s="48">
        <f t="shared" si="0"/>
        <v>0</v>
      </c>
      <c r="K17" s="319"/>
      <c r="M17" s="125"/>
    </row>
    <row r="18" spans="1:13" ht="30" customHeight="1" x14ac:dyDescent="0.25">
      <c r="A18" s="5">
        <v>12</v>
      </c>
      <c r="B18" s="169" t="s">
        <v>46</v>
      </c>
      <c r="C18" s="70" t="s">
        <v>86</v>
      </c>
      <c r="D18" s="45">
        <v>2844</v>
      </c>
      <c r="E18" s="135">
        <v>100</v>
      </c>
      <c r="F18" s="194">
        <v>77</v>
      </c>
      <c r="G18" s="193">
        <v>7700</v>
      </c>
      <c r="H18" s="194">
        <v>83</v>
      </c>
      <c r="I18" s="193">
        <v>8300</v>
      </c>
      <c r="J18" s="48">
        <f t="shared" si="0"/>
        <v>16000</v>
      </c>
      <c r="K18" s="319"/>
      <c r="M18" s="125"/>
    </row>
    <row r="19" spans="1:13" ht="30.75" customHeight="1" x14ac:dyDescent="0.25">
      <c r="A19" s="5">
        <v>13</v>
      </c>
      <c r="B19" s="170" t="s">
        <v>47</v>
      </c>
      <c r="C19" s="70" t="s">
        <v>79</v>
      </c>
      <c r="D19" s="71">
        <v>2407</v>
      </c>
      <c r="E19" s="183">
        <v>200</v>
      </c>
      <c r="F19" s="192">
        <v>159</v>
      </c>
      <c r="G19" s="193">
        <v>31800</v>
      </c>
      <c r="H19" s="192">
        <v>2867</v>
      </c>
      <c r="I19" s="193">
        <v>573400</v>
      </c>
      <c r="J19" s="48">
        <f t="shared" si="0"/>
        <v>605200</v>
      </c>
      <c r="K19" s="319"/>
      <c r="M19" s="125"/>
    </row>
    <row r="20" spans="1:13" ht="30.75" customHeight="1" x14ac:dyDescent="0.25">
      <c r="A20" s="75">
        <v>14</v>
      </c>
      <c r="B20" s="169" t="s">
        <v>88</v>
      </c>
      <c r="C20" s="70" t="s">
        <v>218</v>
      </c>
      <c r="D20" s="45">
        <v>4540</v>
      </c>
      <c r="E20" s="135">
        <v>100</v>
      </c>
      <c r="F20" s="194">
        <v>1</v>
      </c>
      <c r="G20" s="193">
        <v>100</v>
      </c>
      <c r="H20" s="194">
        <v>6</v>
      </c>
      <c r="I20" s="193">
        <v>600</v>
      </c>
      <c r="J20" s="48">
        <f t="shared" si="0"/>
        <v>700</v>
      </c>
      <c r="K20" s="319"/>
      <c r="M20" s="125"/>
    </row>
    <row r="21" spans="1:13" ht="30.75" customHeight="1" x14ac:dyDescent="0.25">
      <c r="A21" s="75">
        <v>15</v>
      </c>
      <c r="B21" s="171" t="s">
        <v>120</v>
      </c>
      <c r="C21" s="145" t="s">
        <v>121</v>
      </c>
      <c r="D21" s="134">
        <v>5300</v>
      </c>
      <c r="E21" s="135">
        <v>100</v>
      </c>
      <c r="F21" s="194">
        <v>2</v>
      </c>
      <c r="G21" s="193">
        <v>200</v>
      </c>
      <c r="H21" s="194">
        <v>9</v>
      </c>
      <c r="I21" s="193">
        <v>900</v>
      </c>
      <c r="J21" s="48">
        <f t="shared" si="0"/>
        <v>1100</v>
      </c>
      <c r="K21" s="319"/>
      <c r="M21" s="125"/>
    </row>
    <row r="22" spans="1:13" ht="30.75" customHeight="1" x14ac:dyDescent="0.25">
      <c r="A22" s="75">
        <v>16</v>
      </c>
      <c r="B22" s="172" t="s">
        <v>122</v>
      </c>
      <c r="C22" s="147" t="s">
        <v>201</v>
      </c>
      <c r="D22" s="134">
        <v>2205</v>
      </c>
      <c r="E22" s="135">
        <v>200</v>
      </c>
      <c r="F22" s="194">
        <v>0</v>
      </c>
      <c r="G22" s="193">
        <v>0</v>
      </c>
      <c r="H22" s="194">
        <v>8</v>
      </c>
      <c r="I22" s="193">
        <v>1600</v>
      </c>
      <c r="J22" s="48">
        <f t="shared" si="0"/>
        <v>1600</v>
      </c>
      <c r="K22" s="319"/>
      <c r="M22" s="125"/>
    </row>
    <row r="23" spans="1:13" ht="30.75" customHeight="1" x14ac:dyDescent="0.25">
      <c r="A23" s="150">
        <v>17</v>
      </c>
      <c r="B23" s="173" t="s">
        <v>123</v>
      </c>
      <c r="C23" s="152" t="s">
        <v>137</v>
      </c>
      <c r="D23" s="134">
        <v>4334</v>
      </c>
      <c r="E23" s="135">
        <v>100</v>
      </c>
      <c r="F23" s="194">
        <v>7</v>
      </c>
      <c r="G23" s="193">
        <v>700</v>
      </c>
      <c r="H23" s="194">
        <v>15</v>
      </c>
      <c r="I23" s="193">
        <v>1500</v>
      </c>
      <c r="J23" s="48">
        <f t="shared" si="0"/>
        <v>2200</v>
      </c>
      <c r="K23" s="319"/>
      <c r="M23" s="125"/>
    </row>
    <row r="24" spans="1:13" ht="30.75" customHeight="1" x14ac:dyDescent="0.25">
      <c r="A24" s="150">
        <v>18</v>
      </c>
      <c r="B24" s="173" t="s">
        <v>135</v>
      </c>
      <c r="C24" s="152" t="s">
        <v>161</v>
      </c>
      <c r="D24" s="134">
        <v>8010</v>
      </c>
      <c r="E24" s="135">
        <v>100</v>
      </c>
      <c r="F24" s="194">
        <v>0</v>
      </c>
      <c r="G24" s="193">
        <v>0</v>
      </c>
      <c r="H24" s="194">
        <v>0</v>
      </c>
      <c r="I24" s="193">
        <v>0</v>
      </c>
      <c r="J24" s="48">
        <f t="shared" si="0"/>
        <v>0</v>
      </c>
      <c r="K24" s="319"/>
      <c r="M24" s="125"/>
    </row>
    <row r="25" spans="1:13" ht="30.75" customHeight="1" x14ac:dyDescent="0.25">
      <c r="A25" s="150">
        <v>19</v>
      </c>
      <c r="B25" s="173" t="s">
        <v>139</v>
      </c>
      <c r="C25" s="145" t="s">
        <v>162</v>
      </c>
      <c r="D25" s="134">
        <v>6323</v>
      </c>
      <c r="E25" s="135">
        <v>100</v>
      </c>
      <c r="F25" s="194">
        <v>5</v>
      </c>
      <c r="G25" s="193">
        <v>500</v>
      </c>
      <c r="H25" s="194">
        <v>52</v>
      </c>
      <c r="I25" s="193">
        <v>5200</v>
      </c>
      <c r="J25" s="48">
        <f t="shared" si="0"/>
        <v>5700</v>
      </c>
      <c r="K25" s="319"/>
      <c r="M25" s="125"/>
    </row>
    <row r="26" spans="1:13" ht="30.75" customHeight="1" x14ac:dyDescent="0.25">
      <c r="A26" s="184">
        <v>20</v>
      </c>
      <c r="B26" s="202" t="s">
        <v>142</v>
      </c>
      <c r="C26" s="186" t="s">
        <v>144</v>
      </c>
      <c r="D26" s="187">
        <v>7001</v>
      </c>
      <c r="E26" s="183">
        <v>200</v>
      </c>
      <c r="F26" s="192">
        <v>0</v>
      </c>
      <c r="G26" s="193">
        <v>0</v>
      </c>
      <c r="H26" s="192">
        <v>0</v>
      </c>
      <c r="I26" s="193">
        <v>0</v>
      </c>
      <c r="J26" s="48">
        <f t="shared" si="0"/>
        <v>0</v>
      </c>
      <c r="K26" s="319"/>
      <c r="M26" s="125"/>
    </row>
    <row r="27" spans="1:13" ht="32.25" customHeight="1" x14ac:dyDescent="0.25">
      <c r="A27" s="189">
        <v>21</v>
      </c>
      <c r="B27" s="203" t="s">
        <v>152</v>
      </c>
      <c r="C27" s="29" t="s">
        <v>160</v>
      </c>
      <c r="D27" s="134">
        <v>1733</v>
      </c>
      <c r="E27" s="135">
        <v>200</v>
      </c>
      <c r="F27" s="194">
        <v>429</v>
      </c>
      <c r="G27" s="197">
        <v>85800</v>
      </c>
      <c r="H27" s="194">
        <v>5261</v>
      </c>
      <c r="I27" s="197">
        <v>1052200</v>
      </c>
      <c r="J27" s="48">
        <f t="shared" si="0"/>
        <v>1138000</v>
      </c>
      <c r="K27" s="324"/>
      <c r="M27" s="125"/>
    </row>
    <row r="28" spans="1:13" ht="32.25" customHeight="1" x14ac:dyDescent="0.25">
      <c r="A28" s="189">
        <v>22</v>
      </c>
      <c r="B28" s="204" t="s">
        <v>158</v>
      </c>
      <c r="C28" s="28" t="s">
        <v>159</v>
      </c>
      <c r="D28" s="201">
        <v>4030</v>
      </c>
      <c r="E28" s="200">
        <v>100</v>
      </c>
      <c r="F28" s="194">
        <v>58</v>
      </c>
      <c r="G28" s="197">
        <v>5800</v>
      </c>
      <c r="H28" s="194">
        <v>336</v>
      </c>
      <c r="I28" s="197">
        <v>33600</v>
      </c>
      <c r="J28" s="48">
        <f t="shared" si="0"/>
        <v>39400</v>
      </c>
      <c r="K28" s="324"/>
      <c r="M28" s="125"/>
    </row>
    <row r="29" spans="1:13" ht="32.25" customHeight="1" x14ac:dyDescent="0.25">
      <c r="A29" s="189">
        <v>23</v>
      </c>
      <c r="B29" s="204" t="s">
        <v>167</v>
      </c>
      <c r="C29" s="28" t="s">
        <v>168</v>
      </c>
      <c r="D29" s="201">
        <v>1817</v>
      </c>
      <c r="E29" s="200">
        <v>200</v>
      </c>
      <c r="F29" s="194">
        <v>24</v>
      </c>
      <c r="G29" s="197">
        <v>4800</v>
      </c>
      <c r="H29" s="194">
        <v>119</v>
      </c>
      <c r="I29" s="197">
        <v>23800</v>
      </c>
      <c r="J29" s="48">
        <f t="shared" si="0"/>
        <v>28600</v>
      </c>
      <c r="K29" s="324"/>
      <c r="M29" s="125"/>
    </row>
    <row r="30" spans="1:13" ht="32.25" customHeight="1" x14ac:dyDescent="0.25">
      <c r="A30" s="189">
        <v>24</v>
      </c>
      <c r="B30" s="153" t="s">
        <v>206</v>
      </c>
      <c r="C30" s="164" t="s">
        <v>207</v>
      </c>
      <c r="D30" s="201">
        <v>6880</v>
      </c>
      <c r="E30" s="200">
        <v>100</v>
      </c>
      <c r="F30" s="194">
        <v>3</v>
      </c>
      <c r="G30" s="197">
        <v>300</v>
      </c>
      <c r="H30" s="194">
        <v>77</v>
      </c>
      <c r="I30" s="197">
        <v>7700</v>
      </c>
      <c r="J30" s="48">
        <f t="shared" si="0"/>
        <v>8000</v>
      </c>
      <c r="K30" s="324"/>
      <c r="M30" s="125"/>
    </row>
    <row r="31" spans="1:13" ht="32.25" customHeight="1" x14ac:dyDescent="0.25">
      <c r="A31" s="189">
        <v>25</v>
      </c>
      <c r="B31" s="153" t="s">
        <v>208</v>
      </c>
      <c r="C31" s="164" t="s">
        <v>209</v>
      </c>
      <c r="D31" s="201">
        <v>6007</v>
      </c>
      <c r="E31" s="200">
        <v>200</v>
      </c>
      <c r="F31" s="194">
        <v>2</v>
      </c>
      <c r="G31" s="197">
        <v>400</v>
      </c>
      <c r="H31" s="194">
        <v>19</v>
      </c>
      <c r="I31" s="197">
        <v>3800</v>
      </c>
      <c r="J31" s="48">
        <f t="shared" ref="J31:J32" si="1">SUM(G31+I31)</f>
        <v>4200</v>
      </c>
      <c r="K31" s="324"/>
      <c r="M31" s="125"/>
    </row>
    <row r="32" spans="1:13" ht="32.25" customHeight="1" x14ac:dyDescent="0.25">
      <c r="A32" s="189">
        <v>26</v>
      </c>
      <c r="B32" s="153" t="s">
        <v>211</v>
      </c>
      <c r="C32" s="164" t="s">
        <v>215</v>
      </c>
      <c r="D32" s="201">
        <v>3800</v>
      </c>
      <c r="E32" s="200">
        <v>200</v>
      </c>
      <c r="F32" s="194">
        <v>58</v>
      </c>
      <c r="G32" s="197">
        <v>11600</v>
      </c>
      <c r="H32" s="194">
        <v>691</v>
      </c>
      <c r="I32" s="197">
        <v>138200</v>
      </c>
      <c r="J32" s="48">
        <f t="shared" si="1"/>
        <v>149800</v>
      </c>
      <c r="K32" s="324"/>
      <c r="M32" s="125"/>
    </row>
    <row r="33" spans="1:14" ht="32.25" customHeight="1" x14ac:dyDescent="0.25">
      <c r="A33" s="189">
        <v>27</v>
      </c>
      <c r="B33" s="153" t="s">
        <v>221</v>
      </c>
      <c r="C33" s="164" t="s">
        <v>220</v>
      </c>
      <c r="D33" s="201">
        <v>5474</v>
      </c>
      <c r="E33" s="200">
        <v>200</v>
      </c>
      <c r="F33" s="194">
        <v>2</v>
      </c>
      <c r="G33" s="197">
        <v>400</v>
      </c>
      <c r="H33" s="194">
        <v>10</v>
      </c>
      <c r="I33" s="197">
        <v>2000</v>
      </c>
      <c r="J33" s="48">
        <v>2400</v>
      </c>
      <c r="K33" s="324"/>
      <c r="M33" s="125"/>
    </row>
    <row r="34" spans="1:14" ht="23.25" customHeight="1" x14ac:dyDescent="0.25">
      <c r="A34" s="189">
        <v>28</v>
      </c>
      <c r="B34" s="153" t="s">
        <v>224</v>
      </c>
      <c r="C34" s="242" t="s">
        <v>172</v>
      </c>
      <c r="D34" s="201">
        <v>7323</v>
      </c>
      <c r="E34" s="200">
        <v>100</v>
      </c>
      <c r="F34" s="194">
        <v>2</v>
      </c>
      <c r="G34" s="197">
        <v>200</v>
      </c>
      <c r="H34" s="194">
        <v>48</v>
      </c>
      <c r="I34" s="197">
        <v>4800</v>
      </c>
      <c r="J34" s="48">
        <f t="shared" si="0"/>
        <v>5000</v>
      </c>
      <c r="K34" s="325"/>
      <c r="L34" s="87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178"/>
      <c r="H35" s="178"/>
      <c r="I35" s="178"/>
      <c r="J35" s="177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14</v>
      </c>
      <c r="G39" s="6">
        <f>SUM(F39*E39)</f>
        <v>350</v>
      </c>
      <c r="H39" s="39">
        <v>100</v>
      </c>
      <c r="I39" s="28">
        <v>3</v>
      </c>
      <c r="J39" s="17">
        <f>SUM(I39*H39)</f>
        <v>300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243">
        <v>50</v>
      </c>
      <c r="F40" s="35">
        <v>101</v>
      </c>
      <c r="G40" s="6">
        <f>SUM(F40*E40)</f>
        <v>5050</v>
      </c>
      <c r="H40" s="243">
        <v>50</v>
      </c>
      <c r="I40" s="35">
        <v>17</v>
      </c>
      <c r="J40" s="6">
        <f>SUM(I40*H40)</f>
        <v>850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O54"/>
  <sheetViews>
    <sheetView workbookViewId="0">
      <selection activeCell="M9" sqref="M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226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45"/>
      <c r="C3" s="245"/>
      <c r="D3" s="245"/>
      <c r="E3" s="245"/>
      <c r="F3" s="245"/>
      <c r="G3" s="245"/>
      <c r="H3" s="245"/>
      <c r="I3" s="245"/>
      <c r="J3" s="245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2434</v>
      </c>
      <c r="G7" s="193">
        <v>243400</v>
      </c>
      <c r="H7" s="192">
        <v>4111</v>
      </c>
      <c r="I7" s="193">
        <v>411100</v>
      </c>
      <c r="J7" s="48">
        <f>SUM(G7+I7)</f>
        <v>654500</v>
      </c>
      <c r="K7" s="318">
        <f>SUM(J7:J32)/28</f>
        <v>1192710.7142857143</v>
      </c>
      <c r="M7" s="125"/>
    </row>
    <row r="8" spans="1:15" ht="24" customHeight="1" x14ac:dyDescent="0.25">
      <c r="A8" s="5">
        <v>2</v>
      </c>
      <c r="B8" s="165" t="s">
        <v>10</v>
      </c>
      <c r="C8" s="59" t="s">
        <v>103</v>
      </c>
      <c r="D8" s="31">
        <v>2112</v>
      </c>
      <c r="E8" s="180">
        <v>100</v>
      </c>
      <c r="F8" s="192">
        <v>0</v>
      </c>
      <c r="G8" s="193">
        <v>0</v>
      </c>
      <c r="H8" s="192">
        <v>0</v>
      </c>
      <c r="I8" s="193">
        <v>0</v>
      </c>
      <c r="J8" s="48">
        <f t="shared" ref="J8:J32" si="0">SUM(G8+I8)</f>
        <v>0</v>
      </c>
      <c r="K8" s="319"/>
      <c r="M8" s="125"/>
    </row>
    <row r="9" spans="1:15" ht="24" customHeight="1" x14ac:dyDescent="0.25">
      <c r="A9" s="5">
        <v>3</v>
      </c>
      <c r="B9" s="166" t="s">
        <v>11</v>
      </c>
      <c r="C9" s="59" t="s">
        <v>112</v>
      </c>
      <c r="D9" s="31">
        <v>2552</v>
      </c>
      <c r="E9" s="27">
        <v>100</v>
      </c>
      <c r="F9" s="192">
        <v>45</v>
      </c>
      <c r="G9" s="193">
        <v>4500</v>
      </c>
      <c r="H9" s="192">
        <v>34</v>
      </c>
      <c r="I9" s="193">
        <v>3400</v>
      </c>
      <c r="J9" s="48">
        <f t="shared" si="0"/>
        <v>7900</v>
      </c>
      <c r="K9" s="319"/>
      <c r="M9" s="125"/>
      <c r="O9" s="87"/>
    </row>
    <row r="10" spans="1:15" ht="31.5" customHeight="1" x14ac:dyDescent="0.25">
      <c r="A10" s="5">
        <v>4</v>
      </c>
      <c r="B10" s="166" t="s">
        <v>42</v>
      </c>
      <c r="C10" s="70" t="s">
        <v>107</v>
      </c>
      <c r="D10" s="45">
        <v>3030</v>
      </c>
      <c r="E10" s="181">
        <v>200</v>
      </c>
      <c r="F10" s="194">
        <v>8883</v>
      </c>
      <c r="G10" s="193">
        <v>1784100</v>
      </c>
      <c r="H10" s="194">
        <v>139191</v>
      </c>
      <c r="I10" s="193">
        <v>27874800</v>
      </c>
      <c r="J10" s="48">
        <f t="shared" si="0"/>
        <v>29658900</v>
      </c>
      <c r="K10" s="319"/>
      <c r="M10" s="125"/>
    </row>
    <row r="11" spans="1:15" ht="24" customHeight="1" x14ac:dyDescent="0.25">
      <c r="A11" s="5">
        <v>5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69</v>
      </c>
      <c r="G11" s="193">
        <v>13800</v>
      </c>
      <c r="H11" s="194">
        <v>480</v>
      </c>
      <c r="I11" s="193">
        <v>96000</v>
      </c>
      <c r="J11" s="48">
        <f t="shared" si="0"/>
        <v>109800</v>
      </c>
      <c r="K11" s="319"/>
      <c r="M11" s="125"/>
    </row>
    <row r="12" spans="1:15" ht="24" customHeight="1" x14ac:dyDescent="0.25">
      <c r="A12" s="5">
        <v>6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13</v>
      </c>
      <c r="G12" s="193">
        <v>1300</v>
      </c>
      <c r="H12" s="195">
        <v>53</v>
      </c>
      <c r="I12" s="193">
        <v>7400</v>
      </c>
      <c r="J12" s="48">
        <f t="shared" si="0"/>
        <v>8700</v>
      </c>
      <c r="K12" s="319"/>
      <c r="M12" s="125"/>
    </row>
    <row r="13" spans="1:15" ht="24" customHeight="1" x14ac:dyDescent="0.25">
      <c r="A13" s="5">
        <v>7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175</v>
      </c>
      <c r="G13" s="193">
        <v>35000</v>
      </c>
      <c r="H13" s="194">
        <v>1154</v>
      </c>
      <c r="I13" s="193">
        <v>230800</v>
      </c>
      <c r="J13" s="48">
        <f t="shared" si="0"/>
        <v>265800</v>
      </c>
      <c r="K13" s="319"/>
      <c r="M13" s="125"/>
    </row>
    <row r="14" spans="1:15" ht="24" customHeight="1" x14ac:dyDescent="0.25">
      <c r="A14" s="5">
        <v>8</v>
      </c>
      <c r="B14" s="166" t="s">
        <v>33</v>
      </c>
      <c r="C14" s="68" t="s">
        <v>40</v>
      </c>
      <c r="D14" s="45">
        <v>7175</v>
      </c>
      <c r="E14" s="181">
        <v>100</v>
      </c>
      <c r="F14" s="194">
        <v>50</v>
      </c>
      <c r="G14" s="193">
        <v>5000</v>
      </c>
      <c r="H14" s="194">
        <v>427</v>
      </c>
      <c r="I14" s="193">
        <v>42700</v>
      </c>
      <c r="J14" s="48">
        <f t="shared" si="0"/>
        <v>47700</v>
      </c>
      <c r="K14" s="319"/>
      <c r="M14" s="125"/>
    </row>
    <row r="15" spans="1:15" ht="51" customHeight="1" x14ac:dyDescent="0.25">
      <c r="A15" s="5">
        <v>9</v>
      </c>
      <c r="B15" s="169" t="s">
        <v>38</v>
      </c>
      <c r="C15" s="29" t="s">
        <v>181</v>
      </c>
      <c r="D15" s="45">
        <v>9656</v>
      </c>
      <c r="E15" s="135" t="s">
        <v>165</v>
      </c>
      <c r="F15" s="196">
        <v>242</v>
      </c>
      <c r="G15" s="193">
        <v>31100</v>
      </c>
      <c r="H15" s="196">
        <v>7976</v>
      </c>
      <c r="I15" s="193">
        <v>1259100</v>
      </c>
      <c r="J15" s="48">
        <f t="shared" si="0"/>
        <v>1290200</v>
      </c>
      <c r="K15" s="319"/>
      <c r="M15" s="125"/>
    </row>
    <row r="16" spans="1:15" ht="30" customHeight="1" x14ac:dyDescent="0.25">
      <c r="A16" s="5">
        <v>10</v>
      </c>
      <c r="B16" s="169" t="s">
        <v>46</v>
      </c>
      <c r="C16" s="70" t="s">
        <v>86</v>
      </c>
      <c r="D16" s="45">
        <v>2844</v>
      </c>
      <c r="E16" s="135">
        <v>100</v>
      </c>
      <c r="F16" s="194">
        <v>112</v>
      </c>
      <c r="G16" s="193">
        <v>11200</v>
      </c>
      <c r="H16" s="194">
        <v>57</v>
      </c>
      <c r="I16" s="193">
        <v>5700</v>
      </c>
      <c r="J16" s="48">
        <f t="shared" si="0"/>
        <v>16900</v>
      </c>
      <c r="K16" s="319"/>
      <c r="M16" s="125"/>
    </row>
    <row r="17" spans="1:13" ht="30.75" customHeight="1" x14ac:dyDescent="0.25">
      <c r="A17" s="5">
        <v>11</v>
      </c>
      <c r="B17" s="170" t="s">
        <v>47</v>
      </c>
      <c r="C17" s="70" t="s">
        <v>79</v>
      </c>
      <c r="D17" s="71">
        <v>2407</v>
      </c>
      <c r="E17" s="183">
        <v>200</v>
      </c>
      <c r="F17" s="192">
        <v>122</v>
      </c>
      <c r="G17" s="193">
        <v>24400</v>
      </c>
      <c r="H17" s="192">
        <v>1281</v>
      </c>
      <c r="I17" s="193">
        <v>256200</v>
      </c>
      <c r="J17" s="48">
        <f t="shared" si="0"/>
        <v>280600</v>
      </c>
      <c r="K17" s="319"/>
      <c r="M17" s="125"/>
    </row>
    <row r="18" spans="1:13" ht="30.75" customHeight="1" x14ac:dyDescent="0.25">
      <c r="A18" s="75">
        <v>12</v>
      </c>
      <c r="B18" s="169" t="s">
        <v>88</v>
      </c>
      <c r="C18" s="70" t="s">
        <v>218</v>
      </c>
      <c r="D18" s="45">
        <v>4540</v>
      </c>
      <c r="E18" s="135">
        <v>100</v>
      </c>
      <c r="F18" s="194">
        <v>1</v>
      </c>
      <c r="G18" s="193">
        <v>100</v>
      </c>
      <c r="H18" s="194">
        <v>4</v>
      </c>
      <c r="I18" s="193">
        <v>400</v>
      </c>
      <c r="J18" s="48">
        <f t="shared" si="0"/>
        <v>500</v>
      </c>
      <c r="K18" s="319"/>
      <c r="M18" s="125"/>
    </row>
    <row r="19" spans="1:13" ht="30.75" customHeight="1" x14ac:dyDescent="0.25">
      <c r="A19" s="75">
        <v>13</v>
      </c>
      <c r="B19" s="171" t="s">
        <v>120</v>
      </c>
      <c r="C19" s="145" t="s">
        <v>121</v>
      </c>
      <c r="D19" s="134">
        <v>5300</v>
      </c>
      <c r="E19" s="135">
        <v>100</v>
      </c>
      <c r="F19" s="194">
        <v>0</v>
      </c>
      <c r="G19" s="193">
        <v>0</v>
      </c>
      <c r="H19" s="194">
        <v>2</v>
      </c>
      <c r="I19" s="193">
        <v>200</v>
      </c>
      <c r="J19" s="48">
        <f t="shared" si="0"/>
        <v>200</v>
      </c>
      <c r="K19" s="319"/>
      <c r="M19" s="125"/>
    </row>
    <row r="20" spans="1:13" ht="30.75" customHeight="1" x14ac:dyDescent="0.25">
      <c r="A20" s="75">
        <v>14</v>
      </c>
      <c r="B20" s="172" t="s">
        <v>122</v>
      </c>
      <c r="C20" s="147" t="s">
        <v>201</v>
      </c>
      <c r="D20" s="134">
        <v>2205</v>
      </c>
      <c r="E20" s="135">
        <v>200</v>
      </c>
      <c r="F20" s="194">
        <v>1</v>
      </c>
      <c r="G20" s="193">
        <v>200</v>
      </c>
      <c r="H20" s="194">
        <v>14</v>
      </c>
      <c r="I20" s="193">
        <v>2800</v>
      </c>
      <c r="J20" s="48">
        <f t="shared" si="0"/>
        <v>3000</v>
      </c>
      <c r="K20" s="319"/>
      <c r="M20" s="125"/>
    </row>
    <row r="21" spans="1:13" ht="30.75" customHeight="1" x14ac:dyDescent="0.25">
      <c r="A21" s="150">
        <v>15</v>
      </c>
      <c r="B21" s="173" t="s">
        <v>123</v>
      </c>
      <c r="C21" s="152" t="s">
        <v>137</v>
      </c>
      <c r="D21" s="134">
        <v>4334</v>
      </c>
      <c r="E21" s="135">
        <v>100</v>
      </c>
      <c r="F21" s="194">
        <v>2</v>
      </c>
      <c r="G21" s="193">
        <v>200</v>
      </c>
      <c r="H21" s="194">
        <v>7</v>
      </c>
      <c r="I21" s="193">
        <v>700</v>
      </c>
      <c r="J21" s="48">
        <f t="shared" si="0"/>
        <v>900</v>
      </c>
      <c r="K21" s="319"/>
      <c r="M21" s="125"/>
    </row>
    <row r="22" spans="1:13" ht="30.75" customHeight="1" x14ac:dyDescent="0.25">
      <c r="A22" s="150">
        <v>16</v>
      </c>
      <c r="B22" s="173" t="s">
        <v>135</v>
      </c>
      <c r="C22" s="152" t="s">
        <v>161</v>
      </c>
      <c r="D22" s="134">
        <v>8010</v>
      </c>
      <c r="E22" s="135">
        <v>100</v>
      </c>
      <c r="F22" s="194">
        <v>0</v>
      </c>
      <c r="G22" s="193">
        <v>0</v>
      </c>
      <c r="H22" s="194">
        <v>0</v>
      </c>
      <c r="I22" s="193">
        <v>0</v>
      </c>
      <c r="J22" s="48">
        <f t="shared" si="0"/>
        <v>0</v>
      </c>
      <c r="K22" s="319"/>
      <c r="M22" s="125"/>
    </row>
    <row r="23" spans="1:13" ht="30.75" customHeight="1" x14ac:dyDescent="0.25">
      <c r="A23" s="150">
        <v>17</v>
      </c>
      <c r="B23" s="173" t="s">
        <v>139</v>
      </c>
      <c r="C23" s="145" t="s">
        <v>162</v>
      </c>
      <c r="D23" s="134">
        <v>6323</v>
      </c>
      <c r="E23" s="135">
        <v>100</v>
      </c>
      <c r="F23" s="194">
        <v>0</v>
      </c>
      <c r="G23" s="193">
        <v>0</v>
      </c>
      <c r="H23" s="194">
        <v>30</v>
      </c>
      <c r="I23" s="193">
        <v>3000</v>
      </c>
      <c r="J23" s="48">
        <f t="shared" si="0"/>
        <v>3000</v>
      </c>
      <c r="K23" s="319"/>
      <c r="M23" s="125"/>
    </row>
    <row r="24" spans="1:13" ht="30.75" customHeight="1" x14ac:dyDescent="0.25">
      <c r="A24" s="184">
        <v>18</v>
      </c>
      <c r="B24" s="202" t="s">
        <v>142</v>
      </c>
      <c r="C24" s="186" t="s">
        <v>144</v>
      </c>
      <c r="D24" s="187">
        <v>7001</v>
      </c>
      <c r="E24" s="183">
        <v>200</v>
      </c>
      <c r="F24" s="192">
        <v>0</v>
      </c>
      <c r="G24" s="193">
        <v>0</v>
      </c>
      <c r="H24" s="192">
        <v>0</v>
      </c>
      <c r="I24" s="193">
        <v>0</v>
      </c>
      <c r="J24" s="48">
        <f t="shared" si="0"/>
        <v>0</v>
      </c>
      <c r="K24" s="319"/>
      <c r="M24" s="125"/>
    </row>
    <row r="25" spans="1:13" ht="32.25" customHeight="1" x14ac:dyDescent="0.25">
      <c r="A25" s="189">
        <v>19</v>
      </c>
      <c r="B25" s="203" t="s">
        <v>152</v>
      </c>
      <c r="C25" s="29" t="s">
        <v>160</v>
      </c>
      <c r="D25" s="134">
        <v>1733</v>
      </c>
      <c r="E25" s="135">
        <v>200</v>
      </c>
      <c r="F25" s="194">
        <v>213</v>
      </c>
      <c r="G25" s="197">
        <v>42600</v>
      </c>
      <c r="H25" s="194">
        <v>3686</v>
      </c>
      <c r="I25" s="197">
        <v>737200</v>
      </c>
      <c r="J25" s="48">
        <f t="shared" si="0"/>
        <v>779800</v>
      </c>
      <c r="K25" s="324"/>
      <c r="M25" s="125"/>
    </row>
    <row r="26" spans="1:13" ht="32.25" customHeight="1" x14ac:dyDescent="0.25">
      <c r="A26" s="189">
        <v>20</v>
      </c>
      <c r="B26" s="204" t="s">
        <v>158</v>
      </c>
      <c r="C26" s="28" t="s">
        <v>159</v>
      </c>
      <c r="D26" s="201">
        <v>4030</v>
      </c>
      <c r="E26" s="200">
        <v>100</v>
      </c>
      <c r="F26" s="194">
        <v>47</v>
      </c>
      <c r="G26" s="197">
        <v>4700</v>
      </c>
      <c r="H26" s="194">
        <v>396</v>
      </c>
      <c r="I26" s="197">
        <v>39600</v>
      </c>
      <c r="J26" s="48">
        <f t="shared" si="0"/>
        <v>44300</v>
      </c>
      <c r="K26" s="324"/>
      <c r="M26" s="125"/>
    </row>
    <row r="27" spans="1:13" ht="32.25" customHeight="1" x14ac:dyDescent="0.25">
      <c r="A27" s="189">
        <v>21</v>
      </c>
      <c r="B27" s="204" t="s">
        <v>167</v>
      </c>
      <c r="C27" s="28" t="s">
        <v>168</v>
      </c>
      <c r="D27" s="201">
        <v>1817</v>
      </c>
      <c r="E27" s="200">
        <v>200</v>
      </c>
      <c r="F27" s="194">
        <v>33</v>
      </c>
      <c r="G27" s="197">
        <v>6600</v>
      </c>
      <c r="H27" s="194">
        <v>141</v>
      </c>
      <c r="I27" s="197">
        <v>28200</v>
      </c>
      <c r="J27" s="48">
        <f t="shared" si="0"/>
        <v>34800</v>
      </c>
      <c r="K27" s="324"/>
      <c r="M27" s="125"/>
    </row>
    <row r="28" spans="1:13" ht="32.25" customHeight="1" x14ac:dyDescent="0.25">
      <c r="A28" s="189">
        <v>22</v>
      </c>
      <c r="B28" s="153" t="s">
        <v>206</v>
      </c>
      <c r="C28" s="164" t="s">
        <v>207</v>
      </c>
      <c r="D28" s="201">
        <v>6880</v>
      </c>
      <c r="E28" s="200">
        <v>100</v>
      </c>
      <c r="F28" s="194">
        <v>3</v>
      </c>
      <c r="G28" s="197">
        <v>300</v>
      </c>
      <c r="H28" s="194">
        <v>151</v>
      </c>
      <c r="I28" s="197">
        <v>15100</v>
      </c>
      <c r="J28" s="48">
        <f t="shared" si="0"/>
        <v>15400</v>
      </c>
      <c r="K28" s="324"/>
      <c r="M28" s="125"/>
    </row>
    <row r="29" spans="1:13" ht="32.25" customHeight="1" x14ac:dyDescent="0.25">
      <c r="A29" s="189">
        <v>23</v>
      </c>
      <c r="B29" s="153" t="s">
        <v>208</v>
      </c>
      <c r="C29" s="164" t="s">
        <v>209</v>
      </c>
      <c r="D29" s="201">
        <v>6007</v>
      </c>
      <c r="E29" s="200">
        <v>200</v>
      </c>
      <c r="F29" s="194">
        <v>0</v>
      </c>
      <c r="G29" s="197">
        <v>0</v>
      </c>
      <c r="H29" s="194">
        <v>22</v>
      </c>
      <c r="I29" s="197">
        <v>4400</v>
      </c>
      <c r="J29" s="48">
        <f t="shared" ref="J29:J31" si="1">SUM(G29+I29)</f>
        <v>4400</v>
      </c>
      <c r="K29" s="324"/>
      <c r="M29" s="125"/>
    </row>
    <row r="30" spans="1:13" ht="32.25" customHeight="1" x14ac:dyDescent="0.25">
      <c r="A30" s="189">
        <v>24</v>
      </c>
      <c r="B30" s="153" t="s">
        <v>211</v>
      </c>
      <c r="C30" s="164" t="s">
        <v>215</v>
      </c>
      <c r="D30" s="201">
        <v>3800</v>
      </c>
      <c r="E30" s="200">
        <v>200</v>
      </c>
      <c r="F30" s="194">
        <v>52</v>
      </c>
      <c r="G30" s="197">
        <v>10400</v>
      </c>
      <c r="H30" s="194">
        <v>711</v>
      </c>
      <c r="I30" s="197">
        <v>142200</v>
      </c>
      <c r="J30" s="48">
        <f t="shared" si="1"/>
        <v>152600</v>
      </c>
      <c r="K30" s="324"/>
      <c r="M30" s="125"/>
    </row>
    <row r="31" spans="1:13" ht="32.25" customHeight="1" x14ac:dyDescent="0.25">
      <c r="A31" s="189">
        <v>25</v>
      </c>
      <c r="B31" s="153" t="s">
        <v>221</v>
      </c>
      <c r="C31" s="164" t="s">
        <v>220</v>
      </c>
      <c r="D31" s="201">
        <v>5474</v>
      </c>
      <c r="E31" s="200">
        <v>200</v>
      </c>
      <c r="F31" s="194">
        <v>0</v>
      </c>
      <c r="G31" s="197">
        <v>0</v>
      </c>
      <c r="H31" s="194">
        <v>8</v>
      </c>
      <c r="I31" s="197">
        <v>1600</v>
      </c>
      <c r="J31" s="48">
        <f t="shared" si="1"/>
        <v>1600</v>
      </c>
      <c r="K31" s="324"/>
      <c r="M31" s="125"/>
    </row>
    <row r="32" spans="1:13" ht="23.25" customHeight="1" x14ac:dyDescent="0.25">
      <c r="A32" s="189">
        <v>26</v>
      </c>
      <c r="B32" s="153" t="s">
        <v>224</v>
      </c>
      <c r="C32" s="242" t="s">
        <v>172</v>
      </c>
      <c r="D32" s="201">
        <v>7323</v>
      </c>
      <c r="E32" s="200">
        <v>100</v>
      </c>
      <c r="F32" s="194">
        <v>11</v>
      </c>
      <c r="G32" s="197">
        <v>1100</v>
      </c>
      <c r="H32" s="194">
        <v>133</v>
      </c>
      <c r="I32" s="197">
        <v>13300</v>
      </c>
      <c r="J32" s="48">
        <f t="shared" si="0"/>
        <v>14400</v>
      </c>
      <c r="K32" s="325"/>
      <c r="L32" s="87"/>
      <c r="M32" s="125"/>
    </row>
    <row r="33" spans="1:14" ht="23.25" customHeight="1" x14ac:dyDescent="0.25">
      <c r="A33" s="111"/>
      <c r="B33" s="177"/>
      <c r="C33" s="178"/>
      <c r="D33" s="177"/>
      <c r="E33" s="179"/>
      <c r="F33" s="178"/>
      <c r="G33" s="178"/>
      <c r="H33" s="178"/>
      <c r="I33" s="178"/>
      <c r="J33" s="177"/>
      <c r="K33" s="206"/>
      <c r="L33" s="87"/>
      <c r="N33" s="125"/>
    </row>
    <row r="34" spans="1:14" x14ac:dyDescent="0.25">
      <c r="A34"/>
      <c r="D34"/>
      <c r="E34" s="7"/>
      <c r="F34" s="8"/>
      <c r="G34" s="9"/>
      <c r="H34" s="8"/>
      <c r="I34" s="9"/>
    </row>
    <row r="35" spans="1:14" x14ac:dyDescent="0.25">
      <c r="B35" s="3" t="s">
        <v>12</v>
      </c>
      <c r="E35" s="321" t="s">
        <v>1</v>
      </c>
      <c r="F35" s="322"/>
      <c r="G35" s="323"/>
      <c r="H35" s="321" t="s">
        <v>2</v>
      </c>
      <c r="I35" s="322"/>
      <c r="J35" s="323"/>
    </row>
    <row r="36" spans="1:14" ht="63.75" x14ac:dyDescent="0.25">
      <c r="B36" s="10" t="s">
        <v>3</v>
      </c>
      <c r="C36" s="11" t="s">
        <v>13</v>
      </c>
      <c r="D36" s="10" t="s">
        <v>5</v>
      </c>
      <c r="E36" s="12" t="s">
        <v>14</v>
      </c>
      <c r="F36" s="11" t="s">
        <v>15</v>
      </c>
      <c r="G36" s="10" t="s">
        <v>8</v>
      </c>
      <c r="H36" s="13" t="s">
        <v>16</v>
      </c>
      <c r="I36" s="11" t="s">
        <v>15</v>
      </c>
      <c r="J36" s="14" t="s">
        <v>8</v>
      </c>
    </row>
    <row r="37" spans="1:14" ht="30" customHeight="1" x14ac:dyDescent="0.25">
      <c r="A37" s="1">
        <v>1</v>
      </c>
      <c r="B37" s="15" t="s">
        <v>17</v>
      </c>
      <c r="C37" s="38" t="s">
        <v>18</v>
      </c>
      <c r="D37" s="16">
        <v>727</v>
      </c>
      <c r="E37" s="39">
        <v>25</v>
      </c>
      <c r="F37" s="36">
        <v>23</v>
      </c>
      <c r="G37" s="6">
        <f>SUM(F37*E37)</f>
        <v>575</v>
      </c>
      <c r="H37" s="39">
        <v>100</v>
      </c>
      <c r="I37" s="28">
        <v>7</v>
      </c>
      <c r="J37" s="17">
        <f>SUM(I37*H37)</f>
        <v>700</v>
      </c>
    </row>
    <row r="38" spans="1:14" ht="26.25" customHeight="1" x14ac:dyDescent="0.25">
      <c r="A38" s="1">
        <v>2</v>
      </c>
      <c r="B38" s="116" t="s">
        <v>19</v>
      </c>
      <c r="C38" s="117" t="s">
        <v>20</v>
      </c>
      <c r="D38" s="22">
        <v>744</v>
      </c>
      <c r="E38" s="243">
        <v>50</v>
      </c>
      <c r="F38" s="35">
        <v>114</v>
      </c>
      <c r="G38" s="6">
        <f>SUM(F38*E38)</f>
        <v>5700</v>
      </c>
      <c r="H38" s="243">
        <v>50</v>
      </c>
      <c r="I38" s="35">
        <v>12</v>
      </c>
      <c r="J38" s="6">
        <f>SUM(I38*H38)</f>
        <v>600</v>
      </c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</row>
    <row r="54" spans="1:9" x14ac:dyDescent="0.25">
      <c r="A54"/>
      <c r="D54"/>
      <c r="E54" s="1"/>
    </row>
  </sheetData>
  <mergeCells count="8">
    <mergeCell ref="E35:G35"/>
    <mergeCell ref="H35:J35"/>
    <mergeCell ref="B2:K2"/>
    <mergeCell ref="F5:G5"/>
    <mergeCell ref="H5:I5"/>
    <mergeCell ref="J5:J6"/>
    <mergeCell ref="K5:K6"/>
    <mergeCell ref="K7:K3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O51"/>
  <sheetViews>
    <sheetView topLeftCell="A17" workbookViewId="0">
      <selection activeCell="H23" sqref="H2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227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46"/>
      <c r="C3" s="246"/>
      <c r="D3" s="246"/>
      <c r="E3" s="246"/>
      <c r="F3" s="246"/>
      <c r="G3" s="246"/>
      <c r="H3" s="246"/>
      <c r="I3" s="246"/>
      <c r="J3" s="24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2376</v>
      </c>
      <c r="G7" s="193">
        <v>237600</v>
      </c>
      <c r="H7" s="192">
        <v>3730</v>
      </c>
      <c r="I7" s="193">
        <v>373000</v>
      </c>
      <c r="J7" s="48">
        <f>SUM(G7+I7)</f>
        <v>610600</v>
      </c>
      <c r="K7" s="318">
        <f>SUM(J7:J29)/28</f>
        <v>2344875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73</v>
      </c>
      <c r="G8" s="193">
        <v>7300</v>
      </c>
      <c r="H8" s="192">
        <v>231</v>
      </c>
      <c r="I8" s="193">
        <v>23100</v>
      </c>
      <c r="J8" s="48">
        <f t="shared" ref="J8:J29" si="0">SUM(G8+I8)</f>
        <v>30400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17980</v>
      </c>
      <c r="G9" s="193">
        <v>3602900</v>
      </c>
      <c r="H9" s="194">
        <v>272753</v>
      </c>
      <c r="I9" s="193">
        <v>54586900</v>
      </c>
      <c r="J9" s="48">
        <f t="shared" si="0"/>
        <v>58189800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60</v>
      </c>
      <c r="G10" s="193">
        <v>12000</v>
      </c>
      <c r="H10" s="194">
        <v>411</v>
      </c>
      <c r="I10" s="193">
        <v>82200</v>
      </c>
      <c r="J10" s="48">
        <f t="shared" si="0"/>
        <v>94200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27</v>
      </c>
      <c r="G11" s="193">
        <v>2700</v>
      </c>
      <c r="H11" s="195">
        <v>76</v>
      </c>
      <c r="I11" s="193">
        <v>9400</v>
      </c>
      <c r="J11" s="48">
        <f t="shared" si="0"/>
        <v>12100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84</v>
      </c>
      <c r="G12" s="193">
        <v>16800</v>
      </c>
      <c r="H12" s="194">
        <v>583</v>
      </c>
      <c r="I12" s="193">
        <v>116600</v>
      </c>
      <c r="J12" s="48">
        <f t="shared" si="0"/>
        <v>133400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25</v>
      </c>
      <c r="G13" s="193">
        <v>2500</v>
      </c>
      <c r="H13" s="194">
        <v>214</v>
      </c>
      <c r="I13" s="193">
        <v>21400</v>
      </c>
      <c r="J13" s="48">
        <f t="shared" si="0"/>
        <v>23900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240</v>
      </c>
      <c r="G14" s="193">
        <v>30800</v>
      </c>
      <c r="H14" s="196">
        <v>7934</v>
      </c>
      <c r="I14" s="193">
        <v>1254600</v>
      </c>
      <c r="J14" s="48">
        <f t="shared" si="0"/>
        <v>1285400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278</v>
      </c>
      <c r="G15" s="193">
        <v>27800</v>
      </c>
      <c r="H15" s="194">
        <v>2362</v>
      </c>
      <c r="I15" s="193">
        <v>236200</v>
      </c>
      <c r="J15" s="48">
        <f t="shared" si="0"/>
        <v>264000</v>
      </c>
      <c r="K15" s="319"/>
      <c r="M15" s="125"/>
    </row>
    <row r="16" spans="1:15" ht="30.75" customHeight="1" x14ac:dyDescent="0.25">
      <c r="A16" s="5">
        <v>10</v>
      </c>
      <c r="B16" s="170" t="s">
        <v>47</v>
      </c>
      <c r="C16" s="70" t="s">
        <v>79</v>
      </c>
      <c r="D16" s="71">
        <v>2407</v>
      </c>
      <c r="E16" s="183">
        <v>200</v>
      </c>
      <c r="F16" s="192">
        <v>71</v>
      </c>
      <c r="G16" s="193">
        <v>14200</v>
      </c>
      <c r="H16" s="192">
        <v>921</v>
      </c>
      <c r="I16" s="193">
        <v>184200</v>
      </c>
      <c r="J16" s="48">
        <f t="shared" si="0"/>
        <v>198400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3</v>
      </c>
      <c r="I17" s="193">
        <v>300</v>
      </c>
      <c r="J17" s="48">
        <f t="shared" si="0"/>
        <v>300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1</v>
      </c>
      <c r="G18" s="193">
        <v>100</v>
      </c>
      <c r="H18" s="194">
        <v>2</v>
      </c>
      <c r="I18" s="193">
        <v>200</v>
      </c>
      <c r="J18" s="48">
        <f t="shared" si="0"/>
        <v>300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5</v>
      </c>
      <c r="I19" s="193">
        <v>1000</v>
      </c>
      <c r="J19" s="48">
        <f t="shared" si="0"/>
        <v>1000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3</v>
      </c>
      <c r="G20" s="193">
        <v>300</v>
      </c>
      <c r="H20" s="194">
        <v>2</v>
      </c>
      <c r="I20" s="193">
        <v>200</v>
      </c>
      <c r="J20" s="48">
        <f t="shared" si="0"/>
        <v>500</v>
      </c>
      <c r="K20" s="319"/>
      <c r="M20" s="125"/>
    </row>
    <row r="21" spans="1:14" ht="30.75" customHeight="1" x14ac:dyDescent="0.25">
      <c r="A21" s="150">
        <v>15</v>
      </c>
      <c r="B21" s="173" t="s">
        <v>139</v>
      </c>
      <c r="C21" s="145" t="s">
        <v>162</v>
      </c>
      <c r="D21" s="134">
        <v>6323</v>
      </c>
      <c r="E21" s="135">
        <v>100</v>
      </c>
      <c r="F21" s="194">
        <v>1</v>
      </c>
      <c r="G21" s="193">
        <v>100</v>
      </c>
      <c r="H21" s="194">
        <v>60</v>
      </c>
      <c r="I21" s="193">
        <v>6000</v>
      </c>
      <c r="J21" s="48">
        <f t="shared" si="0"/>
        <v>6100</v>
      </c>
      <c r="K21" s="319"/>
      <c r="M21" s="125"/>
    </row>
    <row r="22" spans="1:14" ht="32.25" customHeight="1" x14ac:dyDescent="0.25">
      <c r="A22" s="189">
        <v>16</v>
      </c>
      <c r="B22" s="203" t="s">
        <v>152</v>
      </c>
      <c r="C22" s="29" t="s">
        <v>160</v>
      </c>
      <c r="D22" s="134">
        <v>1733</v>
      </c>
      <c r="E22" s="135">
        <v>200</v>
      </c>
      <c r="F22" s="194">
        <v>814</v>
      </c>
      <c r="G22" s="197">
        <v>162800</v>
      </c>
      <c r="H22" s="194">
        <v>21106</v>
      </c>
      <c r="I22" s="197">
        <v>4221200</v>
      </c>
      <c r="J22" s="48">
        <f t="shared" si="0"/>
        <v>4384000</v>
      </c>
      <c r="K22" s="324"/>
      <c r="M22" s="125"/>
    </row>
    <row r="23" spans="1:14" ht="32.25" customHeight="1" x14ac:dyDescent="0.25">
      <c r="A23" s="189">
        <v>17</v>
      </c>
      <c r="B23" s="204" t="s">
        <v>158</v>
      </c>
      <c r="C23" s="28" t="s">
        <v>159</v>
      </c>
      <c r="D23" s="201">
        <v>4030</v>
      </c>
      <c r="E23" s="200">
        <v>100</v>
      </c>
      <c r="F23" s="194">
        <v>58</v>
      </c>
      <c r="G23" s="197">
        <v>5800</v>
      </c>
      <c r="H23" s="194">
        <v>328</v>
      </c>
      <c r="I23" s="197">
        <v>32800</v>
      </c>
      <c r="J23" s="48">
        <f t="shared" si="0"/>
        <v>38600</v>
      </c>
      <c r="K23" s="324"/>
      <c r="M23" s="125"/>
    </row>
    <row r="24" spans="1:14" ht="32.25" customHeight="1" x14ac:dyDescent="0.25">
      <c r="A24" s="189">
        <v>18</v>
      </c>
      <c r="B24" s="204" t="s">
        <v>167</v>
      </c>
      <c r="C24" s="28" t="s">
        <v>168</v>
      </c>
      <c r="D24" s="201">
        <v>1817</v>
      </c>
      <c r="E24" s="200">
        <v>200</v>
      </c>
      <c r="F24" s="194">
        <v>6</v>
      </c>
      <c r="G24" s="197">
        <v>1200</v>
      </c>
      <c r="H24" s="194">
        <v>87</v>
      </c>
      <c r="I24" s="197">
        <v>17400</v>
      </c>
      <c r="J24" s="48">
        <f t="shared" si="0"/>
        <v>18600</v>
      </c>
      <c r="K24" s="324"/>
      <c r="M24" s="125"/>
    </row>
    <row r="25" spans="1:14" ht="32.25" customHeight="1" x14ac:dyDescent="0.25">
      <c r="A25" s="189">
        <v>19</v>
      </c>
      <c r="B25" s="153" t="s">
        <v>206</v>
      </c>
      <c r="C25" s="164" t="s">
        <v>207</v>
      </c>
      <c r="D25" s="201">
        <v>6880</v>
      </c>
      <c r="E25" s="200">
        <v>100</v>
      </c>
      <c r="F25" s="194">
        <v>1</v>
      </c>
      <c r="G25" s="197">
        <v>100</v>
      </c>
      <c r="H25" s="194">
        <v>58</v>
      </c>
      <c r="I25" s="197">
        <v>5800</v>
      </c>
      <c r="J25" s="48">
        <f t="shared" si="0"/>
        <v>5900</v>
      </c>
      <c r="K25" s="324"/>
      <c r="M25" s="125"/>
    </row>
    <row r="26" spans="1:14" ht="32.25" customHeight="1" x14ac:dyDescent="0.25">
      <c r="A26" s="189">
        <v>20</v>
      </c>
      <c r="B26" s="153" t="s">
        <v>208</v>
      </c>
      <c r="C26" s="164" t="s">
        <v>209</v>
      </c>
      <c r="D26" s="201">
        <v>6007</v>
      </c>
      <c r="E26" s="200">
        <v>200</v>
      </c>
      <c r="F26" s="194">
        <v>1</v>
      </c>
      <c r="G26" s="197">
        <v>200</v>
      </c>
      <c r="H26" s="194">
        <v>55</v>
      </c>
      <c r="I26" s="197">
        <v>11000</v>
      </c>
      <c r="J26" s="48">
        <f t="shared" ref="J26:J28" si="1">SUM(G26+I26)</f>
        <v>11200</v>
      </c>
      <c r="K26" s="324"/>
      <c r="M26" s="125"/>
    </row>
    <row r="27" spans="1:14" ht="32.25" customHeight="1" x14ac:dyDescent="0.25">
      <c r="A27" s="189">
        <v>21</v>
      </c>
      <c r="B27" s="153" t="s">
        <v>211</v>
      </c>
      <c r="C27" s="164" t="s">
        <v>215</v>
      </c>
      <c r="D27" s="201">
        <v>3800</v>
      </c>
      <c r="E27" s="200">
        <v>200</v>
      </c>
      <c r="F27" s="194">
        <v>83</v>
      </c>
      <c r="G27" s="197">
        <v>16600</v>
      </c>
      <c r="H27" s="194">
        <v>1647</v>
      </c>
      <c r="I27" s="197">
        <v>329400</v>
      </c>
      <c r="J27" s="48">
        <f t="shared" si="1"/>
        <v>346000</v>
      </c>
      <c r="K27" s="324"/>
      <c r="M27" s="125"/>
    </row>
    <row r="28" spans="1:14" ht="32.25" customHeight="1" x14ac:dyDescent="0.25">
      <c r="A28" s="189">
        <v>22</v>
      </c>
      <c r="B28" s="153" t="s">
        <v>221</v>
      </c>
      <c r="C28" s="164" t="s">
        <v>220</v>
      </c>
      <c r="D28" s="201">
        <v>5474</v>
      </c>
      <c r="E28" s="200">
        <v>200</v>
      </c>
      <c r="F28" s="194">
        <v>1</v>
      </c>
      <c r="G28" s="197">
        <v>200</v>
      </c>
      <c r="H28" s="194">
        <v>4</v>
      </c>
      <c r="I28" s="197">
        <v>800</v>
      </c>
      <c r="J28" s="48">
        <f t="shared" si="1"/>
        <v>1000</v>
      </c>
      <c r="K28" s="324"/>
      <c r="M28" s="125"/>
    </row>
    <row r="29" spans="1:14" ht="23.25" customHeight="1" x14ac:dyDescent="0.25">
      <c r="A29" s="189">
        <v>23</v>
      </c>
      <c r="B29" s="153" t="s">
        <v>224</v>
      </c>
      <c r="C29" s="164" t="s">
        <v>228</v>
      </c>
      <c r="D29" s="201">
        <v>7323</v>
      </c>
      <c r="E29" s="200">
        <v>100</v>
      </c>
      <c r="F29" s="194">
        <v>4</v>
      </c>
      <c r="G29" s="197">
        <v>400</v>
      </c>
      <c r="H29" s="194">
        <v>4</v>
      </c>
      <c r="I29" s="197">
        <v>400</v>
      </c>
      <c r="J29" s="48">
        <f t="shared" si="0"/>
        <v>800</v>
      </c>
      <c r="K29" s="325"/>
      <c r="L29" s="87"/>
      <c r="M29" s="125"/>
    </row>
    <row r="30" spans="1:14" ht="23.25" customHeight="1" x14ac:dyDescent="0.25">
      <c r="A30" s="111"/>
      <c r="B30" s="177"/>
      <c r="C30" s="178"/>
      <c r="D30" s="177"/>
      <c r="E30" s="179"/>
      <c r="F30" s="178"/>
      <c r="G30" s="178"/>
      <c r="H30" s="178"/>
      <c r="I30" s="178"/>
      <c r="J30" s="177"/>
      <c r="K30" s="206"/>
      <c r="L30" s="87"/>
      <c r="N30" s="125"/>
    </row>
    <row r="31" spans="1:14" x14ac:dyDescent="0.25">
      <c r="A31"/>
      <c r="D31"/>
      <c r="E31" s="7"/>
      <c r="F31" s="8"/>
      <c r="G31" s="9"/>
      <c r="H31" s="8"/>
      <c r="I31" s="9"/>
    </row>
    <row r="32" spans="1:14" x14ac:dyDescent="0.25">
      <c r="B32" s="3" t="s">
        <v>12</v>
      </c>
      <c r="E32" s="321" t="s">
        <v>1</v>
      </c>
      <c r="F32" s="322"/>
      <c r="G32" s="323"/>
      <c r="H32" s="321" t="s">
        <v>2</v>
      </c>
      <c r="I32" s="322"/>
      <c r="J32" s="32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30" customHeight="1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20</v>
      </c>
      <c r="G34" s="6">
        <f>SUM(F34*E34)</f>
        <v>500</v>
      </c>
      <c r="H34" s="39">
        <v>100</v>
      </c>
      <c r="I34" s="28">
        <v>8</v>
      </c>
      <c r="J34" s="17">
        <f>SUM(I34*H34)</f>
        <v>800</v>
      </c>
    </row>
    <row r="35" spans="1:10" ht="26.25" customHeight="1" x14ac:dyDescent="0.25">
      <c r="A35" s="1">
        <v>2</v>
      </c>
      <c r="B35" s="116" t="s">
        <v>19</v>
      </c>
      <c r="C35" s="117" t="s">
        <v>20</v>
      </c>
      <c r="D35" s="22">
        <v>744</v>
      </c>
      <c r="E35" s="243">
        <v>50</v>
      </c>
      <c r="F35" s="35">
        <v>100</v>
      </c>
      <c r="G35" s="6">
        <f>SUM(F35*E35)</f>
        <v>5000</v>
      </c>
      <c r="H35" s="243">
        <v>50</v>
      </c>
      <c r="I35" s="35">
        <v>19</v>
      </c>
      <c r="J35" s="6">
        <f>SUM(I35*H35)</f>
        <v>950</v>
      </c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</row>
    <row r="51" spans="1:9" x14ac:dyDescent="0.25">
      <c r="A51"/>
      <c r="D51"/>
      <c r="E51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O52"/>
  <sheetViews>
    <sheetView topLeftCell="A16" workbookViewId="0">
      <selection activeCell="M26" sqref="M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229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48"/>
      <c r="C3" s="248"/>
      <c r="D3" s="248"/>
      <c r="E3" s="248"/>
      <c r="F3" s="248"/>
      <c r="G3" s="248"/>
      <c r="H3" s="248"/>
      <c r="I3" s="248"/>
      <c r="J3" s="24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1773</v>
      </c>
      <c r="G7" s="193">
        <v>177300</v>
      </c>
      <c r="H7" s="192">
        <v>2960</v>
      </c>
      <c r="I7" s="193">
        <v>296000</v>
      </c>
      <c r="J7" s="48">
        <f>SUM(G7+I7)</f>
        <v>473300</v>
      </c>
      <c r="K7" s="318">
        <f>SUM(J7:J30)/28</f>
        <v>2476450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32</v>
      </c>
      <c r="G8" s="193">
        <v>3200</v>
      </c>
      <c r="H8" s="192">
        <v>34</v>
      </c>
      <c r="I8" s="193">
        <v>3400</v>
      </c>
      <c r="J8" s="48">
        <f t="shared" ref="J8:J30" si="0">SUM(G8+I8)</f>
        <v>6600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20155</v>
      </c>
      <c r="G9" s="193">
        <v>4036700</v>
      </c>
      <c r="H9" s="194">
        <v>312559</v>
      </c>
      <c r="I9" s="193">
        <v>62547800</v>
      </c>
      <c r="J9" s="48">
        <f t="shared" si="0"/>
        <v>66584500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43</v>
      </c>
      <c r="G10" s="193">
        <v>8600</v>
      </c>
      <c r="H10" s="194">
        <v>230</v>
      </c>
      <c r="I10" s="193">
        <v>46000</v>
      </c>
      <c r="J10" s="48">
        <f t="shared" si="0"/>
        <v>54600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7</v>
      </c>
      <c r="G11" s="193">
        <v>700</v>
      </c>
      <c r="H11" s="195">
        <v>35</v>
      </c>
      <c r="I11" s="193">
        <v>5300</v>
      </c>
      <c r="J11" s="48">
        <f t="shared" si="0"/>
        <v>6000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108</v>
      </c>
      <c r="G12" s="193">
        <v>21600</v>
      </c>
      <c r="H12" s="194">
        <v>1408</v>
      </c>
      <c r="I12" s="193">
        <v>281600</v>
      </c>
      <c r="J12" s="48">
        <f t="shared" si="0"/>
        <v>303200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76</v>
      </c>
      <c r="G13" s="193">
        <v>7600</v>
      </c>
      <c r="H13" s="194">
        <v>867</v>
      </c>
      <c r="I13" s="193">
        <v>86700</v>
      </c>
      <c r="J13" s="48">
        <f t="shared" si="0"/>
        <v>94300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225</v>
      </c>
      <c r="G14" s="193">
        <v>28800</v>
      </c>
      <c r="H14" s="196">
        <v>7848</v>
      </c>
      <c r="I14" s="193">
        <v>1246300</v>
      </c>
      <c r="J14" s="48">
        <f t="shared" si="0"/>
        <v>1275100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217</v>
      </c>
      <c r="G15" s="193">
        <v>21700</v>
      </c>
      <c r="H15" s="194">
        <v>1066</v>
      </c>
      <c r="I15" s="193">
        <v>106600</v>
      </c>
      <c r="J15" s="48">
        <f t="shared" si="0"/>
        <v>128300</v>
      </c>
      <c r="K15" s="319"/>
      <c r="M15" s="125"/>
    </row>
    <row r="16" spans="1:15" ht="30.75" customHeight="1" x14ac:dyDescent="0.25">
      <c r="A16" s="5">
        <v>10</v>
      </c>
      <c r="B16" s="170" t="s">
        <v>47</v>
      </c>
      <c r="C16" s="70" t="s">
        <v>79</v>
      </c>
      <c r="D16" s="71">
        <v>2407</v>
      </c>
      <c r="E16" s="183">
        <v>200</v>
      </c>
      <c r="F16" s="192">
        <v>12</v>
      </c>
      <c r="G16" s="193">
        <v>2400</v>
      </c>
      <c r="H16" s="192">
        <v>268</v>
      </c>
      <c r="I16" s="193">
        <v>53600</v>
      </c>
      <c r="J16" s="48">
        <f t="shared" si="0"/>
        <v>56000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5</v>
      </c>
      <c r="I17" s="193">
        <v>500</v>
      </c>
      <c r="J17" s="48">
        <f t="shared" si="0"/>
        <v>500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0</v>
      </c>
      <c r="G18" s="193">
        <v>0</v>
      </c>
      <c r="H18" s="194">
        <v>5</v>
      </c>
      <c r="I18" s="193">
        <v>500</v>
      </c>
      <c r="J18" s="48">
        <f t="shared" si="0"/>
        <v>500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17</v>
      </c>
      <c r="I19" s="193">
        <v>3400</v>
      </c>
      <c r="J19" s="48">
        <f t="shared" si="0"/>
        <v>3400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3</v>
      </c>
      <c r="G20" s="193">
        <v>300</v>
      </c>
      <c r="H20" s="194">
        <v>5</v>
      </c>
      <c r="I20" s="193">
        <v>500</v>
      </c>
      <c r="J20" s="48">
        <f t="shared" si="0"/>
        <v>800</v>
      </c>
      <c r="K20" s="319"/>
      <c r="M20" s="125"/>
    </row>
    <row r="21" spans="1:14" ht="30.75" customHeight="1" x14ac:dyDescent="0.25">
      <c r="A21" s="150">
        <v>15</v>
      </c>
      <c r="B21" s="173" t="s">
        <v>139</v>
      </c>
      <c r="C21" s="145" t="s">
        <v>162</v>
      </c>
      <c r="D21" s="134">
        <v>6323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4" ht="32.25" customHeight="1" x14ac:dyDescent="0.25">
      <c r="A22" s="189">
        <v>16</v>
      </c>
      <c r="B22" s="203" t="s">
        <v>152</v>
      </c>
      <c r="C22" s="29" t="s">
        <v>160</v>
      </c>
      <c r="D22" s="134">
        <v>1733</v>
      </c>
      <c r="E22" s="135">
        <v>200</v>
      </c>
      <c r="F22" s="194">
        <v>46</v>
      </c>
      <c r="G22" s="197">
        <v>9200</v>
      </c>
      <c r="H22" s="194">
        <v>482</v>
      </c>
      <c r="I22" s="197">
        <v>96400</v>
      </c>
      <c r="J22" s="48">
        <f t="shared" si="0"/>
        <v>105600</v>
      </c>
      <c r="K22" s="324"/>
      <c r="M22" s="125"/>
    </row>
    <row r="23" spans="1:14" ht="32.25" customHeight="1" x14ac:dyDescent="0.25">
      <c r="A23" s="189">
        <v>17</v>
      </c>
      <c r="B23" s="204" t="s">
        <v>158</v>
      </c>
      <c r="C23" s="28" t="s">
        <v>159</v>
      </c>
      <c r="D23" s="201">
        <v>4030</v>
      </c>
      <c r="E23" s="200">
        <v>100</v>
      </c>
      <c r="F23" s="194">
        <v>47</v>
      </c>
      <c r="G23" s="197">
        <v>4700</v>
      </c>
      <c r="H23" s="194">
        <v>471</v>
      </c>
      <c r="I23" s="197">
        <v>47100</v>
      </c>
      <c r="J23" s="48">
        <f t="shared" si="0"/>
        <v>51800</v>
      </c>
      <c r="K23" s="324"/>
      <c r="M23" s="125"/>
    </row>
    <row r="24" spans="1:14" ht="32.25" customHeight="1" x14ac:dyDescent="0.25">
      <c r="A24" s="189">
        <v>18</v>
      </c>
      <c r="B24" s="204" t="s">
        <v>167</v>
      </c>
      <c r="C24" s="28" t="s">
        <v>168</v>
      </c>
      <c r="D24" s="201">
        <v>1817</v>
      </c>
      <c r="E24" s="200">
        <v>200</v>
      </c>
      <c r="F24" s="194">
        <v>6</v>
      </c>
      <c r="G24" s="197">
        <v>1200</v>
      </c>
      <c r="H24" s="194">
        <v>67</v>
      </c>
      <c r="I24" s="197">
        <v>13400</v>
      </c>
      <c r="J24" s="48">
        <f t="shared" si="0"/>
        <v>14600</v>
      </c>
      <c r="K24" s="324"/>
      <c r="M24" s="125"/>
    </row>
    <row r="25" spans="1:14" ht="32.25" customHeight="1" x14ac:dyDescent="0.25">
      <c r="A25" s="189">
        <v>19</v>
      </c>
      <c r="B25" s="153" t="s">
        <v>206</v>
      </c>
      <c r="C25" s="164" t="s">
        <v>207</v>
      </c>
      <c r="D25" s="201">
        <v>6880</v>
      </c>
      <c r="E25" s="200">
        <v>100</v>
      </c>
      <c r="F25" s="194">
        <v>1</v>
      </c>
      <c r="G25" s="197">
        <v>100</v>
      </c>
      <c r="H25" s="194">
        <v>27</v>
      </c>
      <c r="I25" s="197">
        <v>2700</v>
      </c>
      <c r="J25" s="48">
        <f t="shared" si="0"/>
        <v>2800</v>
      </c>
      <c r="K25" s="324"/>
      <c r="M25" s="125"/>
    </row>
    <row r="26" spans="1:14" ht="32.25" customHeight="1" x14ac:dyDescent="0.25">
      <c r="A26" s="189">
        <v>20</v>
      </c>
      <c r="B26" s="153" t="s">
        <v>208</v>
      </c>
      <c r="C26" s="164" t="s">
        <v>209</v>
      </c>
      <c r="D26" s="201">
        <v>6007</v>
      </c>
      <c r="E26" s="200">
        <v>200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ref="J26:J28" si="1">SUM(G26+I26)</f>
        <v>0</v>
      </c>
      <c r="K26" s="324"/>
      <c r="M26" s="125"/>
    </row>
    <row r="27" spans="1:14" ht="32.25" customHeight="1" x14ac:dyDescent="0.25">
      <c r="A27" s="189">
        <v>21</v>
      </c>
      <c r="B27" s="153" t="s">
        <v>211</v>
      </c>
      <c r="C27" s="164" t="s">
        <v>215</v>
      </c>
      <c r="D27" s="201">
        <v>3800</v>
      </c>
      <c r="E27" s="200">
        <v>200</v>
      </c>
      <c r="F27" s="194">
        <v>21</v>
      </c>
      <c r="G27" s="197">
        <v>4200</v>
      </c>
      <c r="H27" s="194">
        <v>722</v>
      </c>
      <c r="I27" s="197">
        <v>144400</v>
      </c>
      <c r="J27" s="48">
        <f t="shared" si="1"/>
        <v>148600</v>
      </c>
      <c r="K27" s="324"/>
      <c r="M27" s="125"/>
    </row>
    <row r="28" spans="1:14" ht="32.25" customHeight="1" x14ac:dyDescent="0.25">
      <c r="A28" s="189">
        <v>22</v>
      </c>
      <c r="B28" s="153" t="s">
        <v>221</v>
      </c>
      <c r="C28" s="164" t="s">
        <v>220</v>
      </c>
      <c r="D28" s="201">
        <v>5474</v>
      </c>
      <c r="E28" s="200">
        <v>200</v>
      </c>
      <c r="F28" s="194">
        <v>1</v>
      </c>
      <c r="G28" s="197">
        <v>200</v>
      </c>
      <c r="H28" s="194">
        <v>1</v>
      </c>
      <c r="I28" s="197">
        <v>200</v>
      </c>
      <c r="J28" s="48">
        <f t="shared" si="1"/>
        <v>400</v>
      </c>
      <c r="K28" s="324"/>
      <c r="M28" s="125"/>
    </row>
    <row r="29" spans="1:14" ht="32.25" customHeight="1" x14ac:dyDescent="0.25">
      <c r="A29" s="189">
        <v>23</v>
      </c>
      <c r="B29" s="153" t="s">
        <v>224</v>
      </c>
      <c r="C29" s="164" t="s">
        <v>228</v>
      </c>
      <c r="D29" s="201">
        <v>7323</v>
      </c>
      <c r="E29" s="200">
        <v>100</v>
      </c>
      <c r="F29" s="194">
        <v>2</v>
      </c>
      <c r="G29" s="197">
        <v>200</v>
      </c>
      <c r="H29" s="194">
        <v>6</v>
      </c>
      <c r="I29" s="197">
        <v>600</v>
      </c>
      <c r="J29" s="247">
        <v>800</v>
      </c>
      <c r="K29" s="324"/>
      <c r="M29" s="125"/>
    </row>
    <row r="30" spans="1:14" ht="23.25" customHeight="1" x14ac:dyDescent="0.25">
      <c r="A30" s="189">
        <v>24</v>
      </c>
      <c r="B30" s="153" t="s">
        <v>230</v>
      </c>
      <c r="C30" s="164" t="s">
        <v>239</v>
      </c>
      <c r="D30" s="201">
        <v>1389</v>
      </c>
      <c r="E30" s="200">
        <v>100</v>
      </c>
      <c r="F30" s="194">
        <v>11</v>
      </c>
      <c r="G30" s="197">
        <v>1100</v>
      </c>
      <c r="H30" s="194">
        <v>278</v>
      </c>
      <c r="I30" s="197">
        <v>27800</v>
      </c>
      <c r="J30" s="48">
        <f t="shared" si="0"/>
        <v>28900</v>
      </c>
      <c r="K30" s="325"/>
      <c r="L30" s="87"/>
      <c r="M30" s="125"/>
    </row>
    <row r="31" spans="1:14" ht="23.25" customHeight="1" x14ac:dyDescent="0.25">
      <c r="A31" s="111"/>
      <c r="B31" s="177"/>
      <c r="C31" s="178"/>
      <c r="D31" s="177"/>
      <c r="E31" s="179"/>
      <c r="F31" s="178"/>
      <c r="G31" s="178"/>
      <c r="H31" s="178"/>
      <c r="I31" s="178"/>
      <c r="J31" s="177"/>
      <c r="K31" s="206"/>
      <c r="L31" s="87"/>
      <c r="N31" s="125"/>
    </row>
    <row r="32" spans="1:14" x14ac:dyDescent="0.25">
      <c r="A32"/>
      <c r="D32"/>
      <c r="E32" s="7"/>
      <c r="F32" s="8"/>
      <c r="G32" s="9"/>
      <c r="H32" s="8"/>
      <c r="I32" s="9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34</v>
      </c>
      <c r="G35" s="6">
        <f>SUM(F35*E35)</f>
        <v>850</v>
      </c>
      <c r="H35" s="39">
        <v>100</v>
      </c>
      <c r="I35" s="28">
        <v>10</v>
      </c>
      <c r="J35" s="17">
        <f>SUM(I35*H35)</f>
        <v>1000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100</v>
      </c>
      <c r="G36" s="6">
        <f>SUM(F36*E36)</f>
        <v>5000</v>
      </c>
      <c r="H36" s="243">
        <v>50</v>
      </c>
      <c r="I36" s="35">
        <v>19</v>
      </c>
      <c r="J36" s="6">
        <f>SUM(I36*H36)</f>
        <v>950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O52"/>
  <sheetViews>
    <sheetView topLeftCell="A16" workbookViewId="0">
      <selection activeCell="M27" sqref="M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231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49"/>
      <c r="C3" s="249"/>
      <c r="D3" s="249"/>
      <c r="E3" s="249"/>
      <c r="F3" s="249"/>
      <c r="G3" s="249"/>
      <c r="H3" s="249"/>
      <c r="I3" s="249"/>
      <c r="J3" s="24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1812</v>
      </c>
      <c r="G7" s="193">
        <v>181200</v>
      </c>
      <c r="H7" s="192">
        <v>3086</v>
      </c>
      <c r="I7" s="193">
        <v>308600</v>
      </c>
      <c r="J7" s="48">
        <f>SUM(G7+I7)</f>
        <v>489800</v>
      </c>
      <c r="K7" s="318">
        <f>SUM(J7:J30)/24</f>
        <v>1134362.5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30</v>
      </c>
      <c r="G8" s="193">
        <v>3000</v>
      </c>
      <c r="H8" s="192">
        <v>33</v>
      </c>
      <c r="I8" s="193">
        <v>3300</v>
      </c>
      <c r="J8" s="48">
        <f t="shared" ref="J8:J30" si="0">SUM(G8+I8)</f>
        <v>6300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5791</v>
      </c>
      <c r="G9" s="193">
        <v>1165400</v>
      </c>
      <c r="H9" s="194">
        <v>108436</v>
      </c>
      <c r="I9" s="193">
        <v>21797900</v>
      </c>
      <c r="J9" s="48">
        <f t="shared" si="0"/>
        <v>22963300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36</v>
      </c>
      <c r="G10" s="193">
        <v>7200</v>
      </c>
      <c r="H10" s="194">
        <v>129</v>
      </c>
      <c r="I10" s="193">
        <v>25800</v>
      </c>
      <c r="J10" s="48">
        <f t="shared" si="0"/>
        <v>33000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5</v>
      </c>
      <c r="G11" s="193">
        <v>500</v>
      </c>
      <c r="H11" s="195">
        <v>29</v>
      </c>
      <c r="I11" s="193">
        <v>4600</v>
      </c>
      <c r="J11" s="48">
        <f t="shared" si="0"/>
        <v>5100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184</v>
      </c>
      <c r="G12" s="193">
        <v>36800</v>
      </c>
      <c r="H12" s="194">
        <v>1562</v>
      </c>
      <c r="I12" s="193">
        <v>312400</v>
      </c>
      <c r="J12" s="48">
        <f t="shared" si="0"/>
        <v>349200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15</v>
      </c>
      <c r="G13" s="193">
        <v>1500</v>
      </c>
      <c r="H13" s="194">
        <v>104</v>
      </c>
      <c r="I13" s="193">
        <v>10400</v>
      </c>
      <c r="J13" s="48">
        <f t="shared" si="0"/>
        <v>11900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215</v>
      </c>
      <c r="G14" s="193">
        <v>27800</v>
      </c>
      <c r="H14" s="196">
        <v>7816</v>
      </c>
      <c r="I14" s="193">
        <v>1243000</v>
      </c>
      <c r="J14" s="48">
        <f t="shared" si="0"/>
        <v>1270800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106</v>
      </c>
      <c r="G15" s="193">
        <v>10600</v>
      </c>
      <c r="H15" s="194">
        <v>209</v>
      </c>
      <c r="I15" s="193">
        <v>20900</v>
      </c>
      <c r="J15" s="48">
        <f t="shared" si="0"/>
        <v>31500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63</v>
      </c>
      <c r="G16" s="193">
        <v>12600</v>
      </c>
      <c r="H16" s="192">
        <v>929</v>
      </c>
      <c r="I16" s="193">
        <v>185800</v>
      </c>
      <c r="J16" s="48">
        <f t="shared" si="0"/>
        <v>198400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2</v>
      </c>
      <c r="G17" s="193">
        <v>200</v>
      </c>
      <c r="H17" s="194">
        <v>2</v>
      </c>
      <c r="I17" s="193">
        <v>200</v>
      </c>
      <c r="J17" s="48">
        <f t="shared" si="0"/>
        <v>400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1</v>
      </c>
      <c r="G18" s="193">
        <v>100</v>
      </c>
      <c r="H18" s="194">
        <v>2</v>
      </c>
      <c r="I18" s="193">
        <v>200</v>
      </c>
      <c r="J18" s="48">
        <f t="shared" si="0"/>
        <v>300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3</v>
      </c>
      <c r="G19" s="193">
        <v>600</v>
      </c>
      <c r="H19" s="194">
        <v>122</v>
      </c>
      <c r="I19" s="193">
        <v>24400</v>
      </c>
      <c r="J19" s="48">
        <f t="shared" si="0"/>
        <v>25000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3</v>
      </c>
      <c r="G20" s="193">
        <v>300</v>
      </c>
      <c r="H20" s="194">
        <v>6</v>
      </c>
      <c r="I20" s="193">
        <v>600</v>
      </c>
      <c r="J20" s="48">
        <f t="shared" si="0"/>
        <v>900</v>
      </c>
      <c r="K20" s="319"/>
      <c r="M20" s="125"/>
    </row>
    <row r="21" spans="1:14" ht="30.75" customHeight="1" x14ac:dyDescent="0.25">
      <c r="A21" s="150">
        <v>15</v>
      </c>
      <c r="B21" s="173" t="s">
        <v>139</v>
      </c>
      <c r="C21" s="145" t="s">
        <v>162</v>
      </c>
      <c r="D21" s="134">
        <v>6323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4" ht="32.25" customHeight="1" x14ac:dyDescent="0.25">
      <c r="A22" s="189">
        <v>16</v>
      </c>
      <c r="B22" s="203" t="s">
        <v>152</v>
      </c>
      <c r="C22" s="29" t="s">
        <v>160</v>
      </c>
      <c r="D22" s="134">
        <v>1733</v>
      </c>
      <c r="E22" s="135">
        <v>200</v>
      </c>
      <c r="F22" s="194">
        <v>321</v>
      </c>
      <c r="G22" s="197">
        <v>64200</v>
      </c>
      <c r="H22" s="194">
        <v>7003</v>
      </c>
      <c r="I22" s="197">
        <v>1400600</v>
      </c>
      <c r="J22" s="48">
        <f t="shared" si="0"/>
        <v>1464800</v>
      </c>
      <c r="K22" s="324"/>
      <c r="M22" s="125"/>
    </row>
    <row r="23" spans="1:14" ht="32.25" customHeight="1" x14ac:dyDescent="0.25">
      <c r="A23" s="189">
        <v>17</v>
      </c>
      <c r="B23" s="204" t="s">
        <v>158</v>
      </c>
      <c r="C23" s="28" t="s">
        <v>159</v>
      </c>
      <c r="D23" s="201">
        <v>4030</v>
      </c>
      <c r="E23" s="200">
        <v>100</v>
      </c>
      <c r="F23" s="194">
        <v>63</v>
      </c>
      <c r="G23" s="197">
        <v>6300</v>
      </c>
      <c r="H23" s="194">
        <v>1112</v>
      </c>
      <c r="I23" s="197">
        <v>111200</v>
      </c>
      <c r="J23" s="48">
        <f t="shared" si="0"/>
        <v>117500</v>
      </c>
      <c r="K23" s="324"/>
      <c r="M23" s="125"/>
    </row>
    <row r="24" spans="1:14" ht="32.25" customHeight="1" x14ac:dyDescent="0.25">
      <c r="A24" s="189">
        <v>18</v>
      </c>
      <c r="B24" s="204" t="s">
        <v>167</v>
      </c>
      <c r="C24" s="28" t="s">
        <v>168</v>
      </c>
      <c r="D24" s="201">
        <v>1817</v>
      </c>
      <c r="E24" s="200">
        <v>200</v>
      </c>
      <c r="F24" s="194">
        <v>9</v>
      </c>
      <c r="G24" s="197">
        <v>1800</v>
      </c>
      <c r="H24" s="194">
        <v>71</v>
      </c>
      <c r="I24" s="197">
        <v>14200</v>
      </c>
      <c r="J24" s="48">
        <f t="shared" si="0"/>
        <v>16000</v>
      </c>
      <c r="K24" s="324"/>
      <c r="M24" s="125"/>
    </row>
    <row r="25" spans="1:14" ht="32.25" customHeight="1" x14ac:dyDescent="0.25">
      <c r="A25" s="189">
        <v>19</v>
      </c>
      <c r="B25" s="153" t="s">
        <v>206</v>
      </c>
      <c r="C25" s="164" t="s">
        <v>207</v>
      </c>
      <c r="D25" s="201">
        <v>6880</v>
      </c>
      <c r="E25" s="200">
        <v>100</v>
      </c>
      <c r="F25" s="194">
        <v>20</v>
      </c>
      <c r="G25" s="197">
        <v>2000</v>
      </c>
      <c r="H25" s="194">
        <v>418</v>
      </c>
      <c r="I25" s="197">
        <v>41800</v>
      </c>
      <c r="J25" s="48">
        <f t="shared" si="0"/>
        <v>43800</v>
      </c>
      <c r="K25" s="324"/>
      <c r="M25" s="125"/>
    </row>
    <row r="26" spans="1:14" ht="32.25" customHeight="1" x14ac:dyDescent="0.25">
      <c r="A26" s="189">
        <v>20</v>
      </c>
      <c r="B26" s="153" t="s">
        <v>208</v>
      </c>
      <c r="C26" s="164" t="s">
        <v>209</v>
      </c>
      <c r="D26" s="201">
        <v>6007</v>
      </c>
      <c r="E26" s="200">
        <v>200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4"/>
      <c r="M26" s="125"/>
    </row>
    <row r="27" spans="1:14" ht="32.25" customHeight="1" x14ac:dyDescent="0.25">
      <c r="A27" s="189">
        <v>21</v>
      </c>
      <c r="B27" s="153" t="s">
        <v>211</v>
      </c>
      <c r="C27" s="164" t="s">
        <v>215</v>
      </c>
      <c r="D27" s="201">
        <v>3800</v>
      </c>
      <c r="E27" s="200">
        <v>200</v>
      </c>
      <c r="F27" s="194">
        <v>59</v>
      </c>
      <c r="G27" s="197">
        <v>11800</v>
      </c>
      <c r="H27" s="194">
        <v>847</v>
      </c>
      <c r="I27" s="197">
        <v>169400</v>
      </c>
      <c r="J27" s="48">
        <f t="shared" si="0"/>
        <v>181200</v>
      </c>
      <c r="K27" s="324"/>
      <c r="M27" s="125"/>
    </row>
    <row r="28" spans="1:14" ht="32.25" customHeight="1" x14ac:dyDescent="0.25">
      <c r="A28" s="189">
        <v>22</v>
      </c>
      <c r="B28" s="153" t="s">
        <v>221</v>
      </c>
      <c r="C28" s="164" t="s">
        <v>220</v>
      </c>
      <c r="D28" s="201">
        <v>5474</v>
      </c>
      <c r="E28" s="200">
        <v>200</v>
      </c>
      <c r="F28" s="194">
        <v>1</v>
      </c>
      <c r="G28" s="197">
        <v>200</v>
      </c>
      <c r="H28" s="194">
        <v>1</v>
      </c>
      <c r="I28" s="197">
        <v>200</v>
      </c>
      <c r="J28" s="48">
        <f t="shared" si="0"/>
        <v>400</v>
      </c>
      <c r="K28" s="324"/>
      <c r="M28" s="125"/>
    </row>
    <row r="29" spans="1:14" ht="32.25" customHeight="1" x14ac:dyDescent="0.25">
      <c r="A29" s="189">
        <v>23</v>
      </c>
      <c r="B29" s="153" t="s">
        <v>224</v>
      </c>
      <c r="C29" s="164" t="s">
        <v>228</v>
      </c>
      <c r="D29" s="201">
        <v>7323</v>
      </c>
      <c r="E29" s="200">
        <v>100</v>
      </c>
      <c r="F29" s="194">
        <v>1</v>
      </c>
      <c r="G29" s="197">
        <v>100</v>
      </c>
      <c r="H29" s="194">
        <v>6</v>
      </c>
      <c r="I29" s="197">
        <v>600</v>
      </c>
      <c r="J29" s="48">
        <f t="shared" si="0"/>
        <v>700</v>
      </c>
      <c r="K29" s="324"/>
      <c r="M29" s="125"/>
    </row>
    <row r="30" spans="1:14" ht="23.25" customHeight="1" x14ac:dyDescent="0.25">
      <c r="A30" s="189">
        <v>24</v>
      </c>
      <c r="B30" s="153" t="s">
        <v>230</v>
      </c>
      <c r="C30" s="164" t="s">
        <v>239</v>
      </c>
      <c r="D30" s="201">
        <v>1389</v>
      </c>
      <c r="E30" s="200">
        <v>100</v>
      </c>
      <c r="F30" s="194">
        <v>19</v>
      </c>
      <c r="G30" s="197">
        <v>1900</v>
      </c>
      <c r="H30" s="194">
        <v>125</v>
      </c>
      <c r="I30" s="197">
        <v>12500</v>
      </c>
      <c r="J30" s="48">
        <f t="shared" si="0"/>
        <v>14400</v>
      </c>
      <c r="K30" s="325"/>
      <c r="L30" s="87"/>
      <c r="M30" s="125"/>
    </row>
    <row r="31" spans="1:14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N31" s="125"/>
    </row>
    <row r="32" spans="1:14" x14ac:dyDescent="0.25">
      <c r="A32"/>
      <c r="D32"/>
      <c r="E32" s="7"/>
      <c r="F32" s="8"/>
      <c r="G32" s="9"/>
      <c r="H32" s="8"/>
      <c r="I32" s="9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26</v>
      </c>
      <c r="G35" s="6">
        <f>SUM(F35*E35)</f>
        <v>650</v>
      </c>
      <c r="H35" s="39">
        <v>100</v>
      </c>
      <c r="I35" s="28">
        <v>6</v>
      </c>
      <c r="J35" s="17">
        <f>SUM(I35*H35)</f>
        <v>600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117</v>
      </c>
      <c r="G36" s="6">
        <f>SUM(F36*E36)</f>
        <v>5850</v>
      </c>
      <c r="H36" s="243">
        <v>50</v>
      </c>
      <c r="I36" s="35">
        <v>23</v>
      </c>
      <c r="J36" s="6">
        <f>SUM(I36*H36)</f>
        <v>1150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O52"/>
  <sheetViews>
    <sheetView topLeftCell="A25" workbookViewId="0">
      <selection activeCell="C30" sqref="C3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233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2"/>
      <c r="C3" s="252"/>
      <c r="D3" s="252"/>
      <c r="E3" s="252"/>
      <c r="F3" s="252"/>
      <c r="G3" s="252"/>
      <c r="H3" s="252"/>
      <c r="I3" s="252"/>
      <c r="J3" s="252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1651</v>
      </c>
      <c r="G7" s="193">
        <v>165100</v>
      </c>
      <c r="H7" s="192">
        <v>2906</v>
      </c>
      <c r="I7" s="193">
        <v>290600</v>
      </c>
      <c r="J7" s="48">
        <f>SUM(G7+I7)</f>
        <v>455700</v>
      </c>
      <c r="K7" s="318">
        <f>SUM(J7:J30)/24</f>
        <v>1130179.1666666667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16</v>
      </c>
      <c r="G8" s="193">
        <v>1600</v>
      </c>
      <c r="H8" s="192">
        <v>33</v>
      </c>
      <c r="I8" s="193">
        <v>3300</v>
      </c>
      <c r="J8" s="48">
        <f t="shared" ref="J8:J30" si="0">SUM(G8+I8)</f>
        <v>4900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5764</v>
      </c>
      <c r="G9" s="193">
        <v>1164800</v>
      </c>
      <c r="H9" s="194">
        <v>111275</v>
      </c>
      <c r="I9" s="193">
        <v>22346200</v>
      </c>
      <c r="J9" s="48">
        <f t="shared" si="0"/>
        <v>23511000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25</v>
      </c>
      <c r="G10" s="193">
        <v>5000</v>
      </c>
      <c r="H10" s="194">
        <v>249</v>
      </c>
      <c r="I10" s="193">
        <v>49800</v>
      </c>
      <c r="J10" s="48">
        <f t="shared" si="0"/>
        <v>54800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4</v>
      </c>
      <c r="G11" s="193">
        <v>400</v>
      </c>
      <c r="H11" s="195">
        <v>48</v>
      </c>
      <c r="I11" s="193">
        <v>6900</v>
      </c>
      <c r="J11" s="48">
        <f t="shared" si="0"/>
        <v>7300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129</v>
      </c>
      <c r="G12" s="193">
        <v>25800</v>
      </c>
      <c r="H12" s="194">
        <v>811</v>
      </c>
      <c r="I12" s="193">
        <v>162200</v>
      </c>
      <c r="J12" s="48">
        <f t="shared" si="0"/>
        <v>188000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19</v>
      </c>
      <c r="G13" s="193">
        <v>1900</v>
      </c>
      <c r="H13" s="194">
        <v>205</v>
      </c>
      <c r="I13" s="193">
        <v>20500</v>
      </c>
      <c r="J13" s="48">
        <f t="shared" si="0"/>
        <v>22400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189</v>
      </c>
      <c r="G14" s="193">
        <v>25000</v>
      </c>
      <c r="H14" s="196">
        <v>7751</v>
      </c>
      <c r="I14" s="193">
        <v>1240600</v>
      </c>
      <c r="J14" s="48">
        <f t="shared" si="0"/>
        <v>1265600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121</v>
      </c>
      <c r="G15" s="193">
        <v>12100</v>
      </c>
      <c r="H15" s="194">
        <v>232</v>
      </c>
      <c r="I15" s="193">
        <v>23200</v>
      </c>
      <c r="J15" s="48">
        <f t="shared" si="0"/>
        <v>35300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135</v>
      </c>
      <c r="G16" s="193">
        <v>27000</v>
      </c>
      <c r="H16" s="192">
        <v>3087</v>
      </c>
      <c r="I16" s="193">
        <v>617400</v>
      </c>
      <c r="J16" s="48">
        <f t="shared" si="0"/>
        <v>644400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1</v>
      </c>
      <c r="I17" s="193">
        <v>100</v>
      </c>
      <c r="J17" s="48">
        <f t="shared" si="0"/>
        <v>100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0</v>
      </c>
      <c r="G18" s="193">
        <v>0</v>
      </c>
      <c r="H18" s="194">
        <v>0</v>
      </c>
      <c r="I18" s="193">
        <v>0</v>
      </c>
      <c r="J18" s="48">
        <f t="shared" si="0"/>
        <v>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20</v>
      </c>
      <c r="I19" s="193">
        <v>4000</v>
      </c>
      <c r="J19" s="48">
        <f t="shared" si="0"/>
        <v>4000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3</v>
      </c>
      <c r="G20" s="193">
        <v>300</v>
      </c>
      <c r="H20" s="194">
        <v>17</v>
      </c>
      <c r="I20" s="193">
        <v>1700</v>
      </c>
      <c r="J20" s="48">
        <f t="shared" si="0"/>
        <v>2000</v>
      </c>
      <c r="K20" s="319"/>
      <c r="M20" s="125"/>
    </row>
    <row r="21" spans="1:14" ht="30.75" customHeight="1" x14ac:dyDescent="0.25">
      <c r="A21" s="150">
        <v>15</v>
      </c>
      <c r="B21" s="173" t="s">
        <v>139</v>
      </c>
      <c r="C21" s="145" t="s">
        <v>162</v>
      </c>
      <c r="D21" s="134">
        <v>6323</v>
      </c>
      <c r="E21" s="135">
        <v>100</v>
      </c>
      <c r="F21" s="194">
        <v>0</v>
      </c>
      <c r="G21" s="193">
        <v>0</v>
      </c>
      <c r="H21" s="194">
        <v>0</v>
      </c>
      <c r="I21" s="193">
        <v>0</v>
      </c>
      <c r="J21" s="48">
        <f t="shared" si="0"/>
        <v>0</v>
      </c>
      <c r="K21" s="319"/>
      <c r="M21" s="125"/>
    </row>
    <row r="22" spans="1:14" ht="32.25" customHeight="1" x14ac:dyDescent="0.25">
      <c r="A22" s="189">
        <v>16</v>
      </c>
      <c r="B22" s="203" t="s">
        <v>152</v>
      </c>
      <c r="C22" s="29" t="s">
        <v>160</v>
      </c>
      <c r="D22" s="134">
        <v>1733</v>
      </c>
      <c r="E22" s="135">
        <v>200</v>
      </c>
      <c r="F22" s="194">
        <v>172</v>
      </c>
      <c r="G22" s="197">
        <v>34400</v>
      </c>
      <c r="H22" s="194">
        <v>3221</v>
      </c>
      <c r="I22" s="197">
        <v>644200</v>
      </c>
      <c r="J22" s="48">
        <f t="shared" si="0"/>
        <v>678600</v>
      </c>
      <c r="K22" s="324"/>
      <c r="M22" s="125"/>
    </row>
    <row r="23" spans="1:14" ht="32.25" customHeight="1" x14ac:dyDescent="0.25">
      <c r="A23" s="189">
        <v>17</v>
      </c>
      <c r="B23" s="204" t="s">
        <v>158</v>
      </c>
      <c r="C23" s="28" t="s">
        <v>159</v>
      </c>
      <c r="D23" s="201">
        <v>4030</v>
      </c>
      <c r="E23" s="200">
        <v>100</v>
      </c>
      <c r="F23" s="194">
        <v>11</v>
      </c>
      <c r="G23" s="197">
        <v>1100</v>
      </c>
      <c r="H23" s="194">
        <v>240</v>
      </c>
      <c r="I23" s="197">
        <v>24000</v>
      </c>
      <c r="J23" s="48">
        <f t="shared" si="0"/>
        <v>25100</v>
      </c>
      <c r="K23" s="324"/>
      <c r="M23" s="125"/>
    </row>
    <row r="24" spans="1:14" ht="32.25" customHeight="1" x14ac:dyDescent="0.25">
      <c r="A24" s="189">
        <v>18</v>
      </c>
      <c r="B24" s="204" t="s">
        <v>167</v>
      </c>
      <c r="C24" s="28" t="s">
        <v>168</v>
      </c>
      <c r="D24" s="201">
        <v>1817</v>
      </c>
      <c r="E24" s="200">
        <v>200</v>
      </c>
      <c r="F24" s="194">
        <v>6</v>
      </c>
      <c r="G24" s="197">
        <v>1200</v>
      </c>
      <c r="H24" s="194">
        <v>59</v>
      </c>
      <c r="I24" s="197">
        <v>11800</v>
      </c>
      <c r="J24" s="48">
        <f t="shared" si="0"/>
        <v>13000</v>
      </c>
      <c r="K24" s="324"/>
      <c r="M24" s="125"/>
    </row>
    <row r="25" spans="1:14" ht="32.25" customHeight="1" x14ac:dyDescent="0.25">
      <c r="A25" s="189">
        <v>19</v>
      </c>
      <c r="B25" s="153" t="s">
        <v>206</v>
      </c>
      <c r="C25" s="164" t="s">
        <v>207</v>
      </c>
      <c r="D25" s="201">
        <v>6880</v>
      </c>
      <c r="E25" s="200">
        <v>100</v>
      </c>
      <c r="F25" s="194">
        <v>8</v>
      </c>
      <c r="G25" s="197">
        <v>800</v>
      </c>
      <c r="H25" s="194">
        <v>234</v>
      </c>
      <c r="I25" s="197">
        <v>23400</v>
      </c>
      <c r="J25" s="48">
        <f t="shared" si="0"/>
        <v>24200</v>
      </c>
      <c r="K25" s="324"/>
      <c r="M25" s="125"/>
    </row>
    <row r="26" spans="1:14" ht="32.25" customHeight="1" x14ac:dyDescent="0.25">
      <c r="A26" s="189">
        <v>20</v>
      </c>
      <c r="B26" s="153" t="s">
        <v>208</v>
      </c>
      <c r="C26" s="164" t="s">
        <v>209</v>
      </c>
      <c r="D26" s="201">
        <v>6007</v>
      </c>
      <c r="E26" s="200">
        <v>200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4"/>
      <c r="M26" s="125"/>
    </row>
    <row r="27" spans="1:14" ht="32.25" customHeight="1" x14ac:dyDescent="0.25">
      <c r="A27" s="189">
        <v>21</v>
      </c>
      <c r="B27" s="153" t="s">
        <v>211</v>
      </c>
      <c r="C27" s="164" t="s">
        <v>215</v>
      </c>
      <c r="D27" s="201">
        <v>3800</v>
      </c>
      <c r="E27" s="200">
        <v>200</v>
      </c>
      <c r="F27" s="194">
        <v>52</v>
      </c>
      <c r="G27" s="197">
        <v>10400</v>
      </c>
      <c r="H27" s="194">
        <v>837</v>
      </c>
      <c r="I27" s="197">
        <v>167400</v>
      </c>
      <c r="J27" s="48">
        <f t="shared" si="0"/>
        <v>177800</v>
      </c>
      <c r="K27" s="324"/>
      <c r="M27" s="125"/>
    </row>
    <row r="28" spans="1:14" ht="32.25" customHeight="1" x14ac:dyDescent="0.25">
      <c r="A28" s="189">
        <v>22</v>
      </c>
      <c r="B28" s="153" t="s">
        <v>221</v>
      </c>
      <c r="C28" s="164" t="s">
        <v>220</v>
      </c>
      <c r="D28" s="201">
        <v>5474</v>
      </c>
      <c r="E28" s="200">
        <v>200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4"/>
      <c r="M28" s="125"/>
    </row>
    <row r="29" spans="1:14" ht="32.25" customHeight="1" x14ac:dyDescent="0.25">
      <c r="A29" s="189">
        <v>23</v>
      </c>
      <c r="B29" s="153" t="s">
        <v>224</v>
      </c>
      <c r="C29" s="164" t="s">
        <v>228</v>
      </c>
      <c r="D29" s="201">
        <v>7323</v>
      </c>
      <c r="E29" s="200">
        <v>100</v>
      </c>
      <c r="F29" s="194">
        <v>0</v>
      </c>
      <c r="G29" s="197">
        <v>0</v>
      </c>
      <c r="H29" s="194">
        <v>3</v>
      </c>
      <c r="I29" s="197">
        <v>300</v>
      </c>
      <c r="J29" s="48">
        <f t="shared" si="0"/>
        <v>300</v>
      </c>
      <c r="K29" s="324"/>
      <c r="M29" s="125"/>
    </row>
    <row r="30" spans="1:14" ht="23.25" customHeight="1" x14ac:dyDescent="0.25">
      <c r="A30" s="189">
        <v>24</v>
      </c>
      <c r="B30" s="153" t="s">
        <v>230</v>
      </c>
      <c r="C30" s="164" t="s">
        <v>239</v>
      </c>
      <c r="D30" s="201">
        <v>1389</v>
      </c>
      <c r="E30" s="200">
        <v>100</v>
      </c>
      <c r="F30" s="194">
        <v>8</v>
      </c>
      <c r="G30" s="197">
        <v>800</v>
      </c>
      <c r="H30" s="194">
        <v>90</v>
      </c>
      <c r="I30" s="197">
        <v>9000</v>
      </c>
      <c r="J30" s="48">
        <f t="shared" si="0"/>
        <v>9800</v>
      </c>
      <c r="K30" s="325"/>
      <c r="L30" s="87"/>
      <c r="M30" s="125"/>
    </row>
    <row r="31" spans="1:14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N31" s="125"/>
    </row>
    <row r="32" spans="1:14" x14ac:dyDescent="0.25">
      <c r="A32"/>
      <c r="D32"/>
      <c r="E32" s="7"/>
      <c r="F32" s="8"/>
      <c r="G32" s="9"/>
      <c r="H32" s="8"/>
      <c r="I32" s="9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15</v>
      </c>
      <c r="G35" s="6">
        <f>SUM(F35*E35)</f>
        <v>375</v>
      </c>
      <c r="H35" s="39">
        <v>100</v>
      </c>
      <c r="I35" s="28">
        <v>15</v>
      </c>
      <c r="J35" s="17">
        <f>SUM(I35*H35)</f>
        <v>1500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115</v>
      </c>
      <c r="G36" s="6">
        <f>SUM(F36*E36)</f>
        <v>5750</v>
      </c>
      <c r="H36" s="243">
        <v>50</v>
      </c>
      <c r="I36" s="35">
        <v>18</v>
      </c>
      <c r="J36" s="6">
        <f>SUM(I36*H36)</f>
        <v>900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O50"/>
  <sheetViews>
    <sheetView topLeftCell="A19" workbookViewId="0">
      <selection activeCell="C28" sqref="C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234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3"/>
      <c r="C3" s="253"/>
      <c r="D3" s="253"/>
      <c r="E3" s="253"/>
      <c r="F3" s="253"/>
      <c r="G3" s="253"/>
      <c r="H3" s="253"/>
      <c r="I3" s="253"/>
      <c r="J3" s="253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1827</v>
      </c>
      <c r="G7" s="193">
        <v>182700</v>
      </c>
      <c r="H7" s="192">
        <v>3193</v>
      </c>
      <c r="I7" s="193">
        <v>319300</v>
      </c>
      <c r="J7" s="48">
        <f>SUM(G7+I7)</f>
        <v>502000</v>
      </c>
      <c r="K7" s="318">
        <f>SUM(J7:J28)/24</f>
        <v>1908250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25</v>
      </c>
      <c r="G8" s="193">
        <v>2500</v>
      </c>
      <c r="H8" s="192">
        <v>30</v>
      </c>
      <c r="I8" s="193">
        <v>3000</v>
      </c>
      <c r="J8" s="48">
        <f t="shared" ref="J8:J28" si="0">SUM(G8+I8)</f>
        <v>5500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10498</v>
      </c>
      <c r="G9" s="193">
        <v>2110400</v>
      </c>
      <c r="H9" s="194">
        <v>193134</v>
      </c>
      <c r="I9" s="193">
        <v>38745300</v>
      </c>
      <c r="J9" s="48">
        <f t="shared" si="0"/>
        <v>40855700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34</v>
      </c>
      <c r="G10" s="193">
        <v>6800</v>
      </c>
      <c r="H10" s="194">
        <v>220</v>
      </c>
      <c r="I10" s="193">
        <v>44000</v>
      </c>
      <c r="J10" s="48">
        <f t="shared" si="0"/>
        <v>50800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12</v>
      </c>
      <c r="G11" s="193">
        <v>1200</v>
      </c>
      <c r="H11" s="195">
        <v>63</v>
      </c>
      <c r="I11" s="193">
        <v>8200</v>
      </c>
      <c r="J11" s="48">
        <f t="shared" si="0"/>
        <v>9400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89</v>
      </c>
      <c r="G12" s="193">
        <v>17800</v>
      </c>
      <c r="H12" s="194">
        <v>821</v>
      </c>
      <c r="I12" s="193">
        <v>164200</v>
      </c>
      <c r="J12" s="48">
        <f t="shared" si="0"/>
        <v>182000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45</v>
      </c>
      <c r="G13" s="193">
        <v>4500</v>
      </c>
      <c r="H13" s="194">
        <v>214</v>
      </c>
      <c r="I13" s="193">
        <v>21400</v>
      </c>
      <c r="J13" s="48">
        <f t="shared" si="0"/>
        <v>25900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194</v>
      </c>
      <c r="G14" s="193">
        <v>25000</v>
      </c>
      <c r="H14" s="196">
        <v>7700</v>
      </c>
      <c r="I14" s="193">
        <v>1238800</v>
      </c>
      <c r="J14" s="48">
        <f t="shared" si="0"/>
        <v>1263800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126</v>
      </c>
      <c r="G15" s="193">
        <v>12600</v>
      </c>
      <c r="H15" s="194">
        <v>146</v>
      </c>
      <c r="I15" s="193">
        <v>14600</v>
      </c>
      <c r="J15" s="48">
        <f t="shared" si="0"/>
        <v>27200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137</v>
      </c>
      <c r="G16" s="193">
        <v>27400</v>
      </c>
      <c r="H16" s="192">
        <v>2788</v>
      </c>
      <c r="I16" s="193">
        <v>557600</v>
      </c>
      <c r="J16" s="48">
        <f t="shared" si="0"/>
        <v>585000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1</v>
      </c>
      <c r="G17" s="193">
        <v>100</v>
      </c>
      <c r="H17" s="194">
        <v>4</v>
      </c>
      <c r="I17" s="193">
        <v>400</v>
      </c>
      <c r="J17" s="48">
        <f t="shared" si="0"/>
        <v>500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0</v>
      </c>
      <c r="G18" s="193">
        <v>0</v>
      </c>
      <c r="H18" s="194">
        <v>0</v>
      </c>
      <c r="I18" s="193">
        <v>0</v>
      </c>
      <c r="J18" s="48">
        <f t="shared" si="0"/>
        <v>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6</v>
      </c>
      <c r="I19" s="193">
        <v>1200</v>
      </c>
      <c r="J19" s="48">
        <f t="shared" si="0"/>
        <v>1200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3</v>
      </c>
      <c r="G20" s="193">
        <v>300</v>
      </c>
      <c r="H20" s="194">
        <v>3</v>
      </c>
      <c r="I20" s="193">
        <v>300</v>
      </c>
      <c r="J20" s="48">
        <f t="shared" si="0"/>
        <v>600</v>
      </c>
      <c r="K20" s="319"/>
      <c r="M20" s="125"/>
    </row>
    <row r="21" spans="1:14" ht="32.25" customHeight="1" x14ac:dyDescent="0.25">
      <c r="A21" s="189">
        <v>15</v>
      </c>
      <c r="B21" s="203" t="s">
        <v>152</v>
      </c>
      <c r="C21" s="29" t="s">
        <v>160</v>
      </c>
      <c r="D21" s="134">
        <v>1733</v>
      </c>
      <c r="E21" s="135">
        <v>200</v>
      </c>
      <c r="F21" s="194">
        <v>338</v>
      </c>
      <c r="G21" s="197">
        <v>67600</v>
      </c>
      <c r="H21" s="194">
        <v>7866</v>
      </c>
      <c r="I21" s="197">
        <v>1573200</v>
      </c>
      <c r="J21" s="48">
        <f t="shared" si="0"/>
        <v>1640800</v>
      </c>
      <c r="K21" s="324"/>
      <c r="M21" s="125"/>
    </row>
    <row r="22" spans="1:14" ht="32.25" customHeight="1" x14ac:dyDescent="0.25">
      <c r="A22" s="189">
        <v>16</v>
      </c>
      <c r="B22" s="204" t="s">
        <v>158</v>
      </c>
      <c r="C22" s="28" t="s">
        <v>159</v>
      </c>
      <c r="D22" s="201">
        <v>4030</v>
      </c>
      <c r="E22" s="200">
        <v>100</v>
      </c>
      <c r="F22" s="194">
        <v>58</v>
      </c>
      <c r="G22" s="197">
        <v>5800</v>
      </c>
      <c r="H22" s="194">
        <v>255</v>
      </c>
      <c r="I22" s="197">
        <v>25500</v>
      </c>
      <c r="J22" s="48">
        <f t="shared" si="0"/>
        <v>31300</v>
      </c>
      <c r="K22" s="324"/>
      <c r="M22" s="125"/>
    </row>
    <row r="23" spans="1:14" ht="32.25" customHeight="1" x14ac:dyDescent="0.25">
      <c r="A23" s="189">
        <v>17</v>
      </c>
      <c r="B23" s="204" t="s">
        <v>167</v>
      </c>
      <c r="C23" s="28" t="s">
        <v>168</v>
      </c>
      <c r="D23" s="201">
        <v>1817</v>
      </c>
      <c r="E23" s="200">
        <v>200</v>
      </c>
      <c r="F23" s="194">
        <v>9</v>
      </c>
      <c r="G23" s="197">
        <v>1800</v>
      </c>
      <c r="H23" s="194">
        <v>104</v>
      </c>
      <c r="I23" s="197">
        <v>20800</v>
      </c>
      <c r="J23" s="48">
        <f t="shared" si="0"/>
        <v>22600</v>
      </c>
      <c r="K23" s="324"/>
      <c r="M23" s="125"/>
    </row>
    <row r="24" spans="1:14" ht="32.25" customHeight="1" x14ac:dyDescent="0.25">
      <c r="A24" s="189">
        <v>18</v>
      </c>
      <c r="B24" s="153" t="s">
        <v>206</v>
      </c>
      <c r="C24" s="164" t="s">
        <v>207</v>
      </c>
      <c r="D24" s="201">
        <v>6880</v>
      </c>
      <c r="E24" s="200">
        <v>100</v>
      </c>
      <c r="F24" s="194">
        <v>2</v>
      </c>
      <c r="G24" s="197">
        <v>200</v>
      </c>
      <c r="H24" s="194">
        <v>115</v>
      </c>
      <c r="I24" s="197">
        <v>11500</v>
      </c>
      <c r="J24" s="48">
        <f t="shared" si="0"/>
        <v>11700</v>
      </c>
      <c r="K24" s="324"/>
      <c r="M24" s="125"/>
    </row>
    <row r="25" spans="1:14" ht="32.25" customHeight="1" x14ac:dyDescent="0.25">
      <c r="A25" s="189">
        <v>19</v>
      </c>
      <c r="B25" s="153" t="s">
        <v>211</v>
      </c>
      <c r="C25" s="164" t="s">
        <v>215</v>
      </c>
      <c r="D25" s="201">
        <v>3800</v>
      </c>
      <c r="E25" s="200">
        <v>200</v>
      </c>
      <c r="F25" s="194">
        <v>132</v>
      </c>
      <c r="G25" s="197">
        <v>26400</v>
      </c>
      <c r="H25" s="194">
        <v>2706</v>
      </c>
      <c r="I25" s="197">
        <v>541200</v>
      </c>
      <c r="J25" s="48">
        <f t="shared" si="0"/>
        <v>567600</v>
      </c>
      <c r="K25" s="324"/>
      <c r="M25" s="125"/>
    </row>
    <row r="26" spans="1:14" ht="32.25" customHeight="1" x14ac:dyDescent="0.25">
      <c r="A26" s="189">
        <v>20</v>
      </c>
      <c r="B26" s="153" t="s">
        <v>221</v>
      </c>
      <c r="C26" s="164" t="s">
        <v>220</v>
      </c>
      <c r="D26" s="201">
        <v>5474</v>
      </c>
      <c r="E26" s="200">
        <v>200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4"/>
      <c r="M26" s="125"/>
    </row>
    <row r="27" spans="1:14" ht="32.25" customHeight="1" x14ac:dyDescent="0.25">
      <c r="A27" s="189">
        <v>21</v>
      </c>
      <c r="B27" s="153" t="s">
        <v>224</v>
      </c>
      <c r="C27" s="164" t="s">
        <v>228</v>
      </c>
      <c r="D27" s="201">
        <v>7323</v>
      </c>
      <c r="E27" s="200">
        <v>100</v>
      </c>
      <c r="F27" s="194">
        <v>0</v>
      </c>
      <c r="G27" s="197">
        <v>0</v>
      </c>
      <c r="H27" s="194">
        <v>0</v>
      </c>
      <c r="I27" s="197">
        <v>0</v>
      </c>
      <c r="J27" s="48">
        <f t="shared" si="0"/>
        <v>0</v>
      </c>
      <c r="K27" s="324"/>
      <c r="M27" s="125"/>
    </row>
    <row r="28" spans="1:14" ht="23.25" customHeight="1" x14ac:dyDescent="0.25">
      <c r="A28" s="189">
        <v>22</v>
      </c>
      <c r="B28" s="153" t="s">
        <v>230</v>
      </c>
      <c r="C28" s="164" t="s">
        <v>239</v>
      </c>
      <c r="D28" s="201">
        <v>1389</v>
      </c>
      <c r="E28" s="200">
        <v>100</v>
      </c>
      <c r="F28" s="194">
        <v>19</v>
      </c>
      <c r="G28" s="197">
        <v>1900</v>
      </c>
      <c r="H28" s="194">
        <v>125</v>
      </c>
      <c r="I28" s="197">
        <v>12500</v>
      </c>
      <c r="J28" s="48">
        <f t="shared" si="0"/>
        <v>14400</v>
      </c>
      <c r="K28" s="325"/>
      <c r="L28" s="87"/>
      <c r="M28" s="125"/>
    </row>
    <row r="29" spans="1:14" ht="23.25" customHeight="1" x14ac:dyDescent="0.25">
      <c r="A29" s="111"/>
      <c r="B29" s="177"/>
      <c r="C29" s="178"/>
      <c r="D29" s="177"/>
      <c r="E29" s="179"/>
      <c r="F29" s="178"/>
      <c r="G29" s="250"/>
      <c r="H29" s="178"/>
      <c r="I29" s="250"/>
      <c r="J29" s="251"/>
      <c r="K29" s="206"/>
      <c r="L29" s="87"/>
      <c r="N29" s="125"/>
    </row>
    <row r="30" spans="1:14" x14ac:dyDescent="0.25">
      <c r="A30"/>
      <c r="D30"/>
      <c r="E30" s="7"/>
      <c r="F30" s="8"/>
      <c r="G30" s="9"/>
      <c r="H30" s="8"/>
      <c r="I30" s="9"/>
    </row>
    <row r="31" spans="1:14" x14ac:dyDescent="0.25">
      <c r="B31" s="3" t="s">
        <v>12</v>
      </c>
      <c r="E31" s="321" t="s">
        <v>1</v>
      </c>
      <c r="F31" s="322"/>
      <c r="G31" s="323"/>
      <c r="H31" s="321" t="s">
        <v>2</v>
      </c>
      <c r="I31" s="322"/>
      <c r="J31" s="323"/>
    </row>
    <row r="32" spans="1:14" ht="63.75" x14ac:dyDescent="0.25">
      <c r="B32" s="10" t="s">
        <v>3</v>
      </c>
      <c r="C32" s="11" t="s">
        <v>13</v>
      </c>
      <c r="D32" s="10" t="s">
        <v>5</v>
      </c>
      <c r="E32" s="12" t="s">
        <v>14</v>
      </c>
      <c r="F32" s="11" t="s">
        <v>15</v>
      </c>
      <c r="G32" s="10" t="s">
        <v>8</v>
      </c>
      <c r="H32" s="13" t="s">
        <v>16</v>
      </c>
      <c r="I32" s="11" t="s">
        <v>15</v>
      </c>
      <c r="J32" s="14" t="s">
        <v>8</v>
      </c>
    </row>
    <row r="33" spans="1:10" ht="30" customHeight="1" x14ac:dyDescent="0.25">
      <c r="A33" s="1">
        <v>1</v>
      </c>
      <c r="B33" s="15" t="s">
        <v>17</v>
      </c>
      <c r="C33" s="38" t="s">
        <v>18</v>
      </c>
      <c r="D33" s="16">
        <v>727</v>
      </c>
      <c r="E33" s="39">
        <v>25</v>
      </c>
      <c r="F33" s="36">
        <v>32</v>
      </c>
      <c r="G33" s="6">
        <f>SUM(F33*E33)</f>
        <v>800</v>
      </c>
      <c r="H33" s="39">
        <v>100</v>
      </c>
      <c r="I33" s="28">
        <v>12</v>
      </c>
      <c r="J33" s="17">
        <f>SUM(I33*H33)</f>
        <v>1200</v>
      </c>
    </row>
    <row r="34" spans="1:10" ht="26.25" customHeight="1" x14ac:dyDescent="0.25">
      <c r="A34" s="1">
        <v>2</v>
      </c>
      <c r="B34" s="116" t="s">
        <v>19</v>
      </c>
      <c r="C34" s="117" t="s">
        <v>20</v>
      </c>
      <c r="D34" s="22">
        <v>744</v>
      </c>
      <c r="E34" s="243">
        <v>50</v>
      </c>
      <c r="F34" s="35">
        <v>127</v>
      </c>
      <c r="G34" s="6">
        <f>SUM(F34*E34)</f>
        <v>6350</v>
      </c>
      <c r="H34" s="243">
        <v>50</v>
      </c>
      <c r="I34" s="35">
        <v>17</v>
      </c>
      <c r="J34" s="6">
        <f>SUM(I34*H34)</f>
        <v>850</v>
      </c>
    </row>
    <row r="35" spans="1:10" x14ac:dyDescent="0.25">
      <c r="A35"/>
      <c r="D35"/>
      <c r="E35" s="7"/>
      <c r="F35" s="8"/>
      <c r="G35" s="9"/>
      <c r="H35" s="8"/>
      <c r="I35" s="9"/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5" x14ac:dyDescent="0.25">
      <c r="A49"/>
      <c r="D49"/>
      <c r="E49" s="7"/>
    </row>
    <row r="50" spans="1:5" x14ac:dyDescent="0.25">
      <c r="A50"/>
      <c r="D50"/>
      <c r="E50" s="1"/>
    </row>
  </sheetData>
  <mergeCells count="8">
    <mergeCell ref="E31:G31"/>
    <mergeCell ref="H31:J31"/>
    <mergeCell ref="B2:K2"/>
    <mergeCell ref="F5:G5"/>
    <mergeCell ref="H5:I5"/>
    <mergeCell ref="J5:J6"/>
    <mergeCell ref="K5:K6"/>
    <mergeCell ref="K7:K28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O51"/>
  <sheetViews>
    <sheetView topLeftCell="A20" workbookViewId="0">
      <selection activeCell="C29" sqref="C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235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4"/>
      <c r="C3" s="254"/>
      <c r="D3" s="254"/>
      <c r="E3" s="254"/>
      <c r="F3" s="254"/>
      <c r="G3" s="254"/>
      <c r="H3" s="254"/>
      <c r="I3" s="254"/>
      <c r="J3" s="25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1722</v>
      </c>
      <c r="G7" s="193">
        <v>172200</v>
      </c>
      <c r="H7" s="192">
        <v>3090</v>
      </c>
      <c r="I7" s="193">
        <v>309000</v>
      </c>
      <c r="J7" s="48">
        <f>SUM(G7+I7)</f>
        <v>481200</v>
      </c>
      <c r="K7" s="318">
        <f>SUM(J7:J29)/24</f>
        <v>1729825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20</v>
      </c>
      <c r="G8" s="193">
        <v>2000</v>
      </c>
      <c r="H8" s="192">
        <v>30</v>
      </c>
      <c r="I8" s="193">
        <v>3000</v>
      </c>
      <c r="J8" s="48">
        <f t="shared" ref="J8:J29" si="0">SUM(G8+I8)</f>
        <v>5000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8574</v>
      </c>
      <c r="G9" s="193">
        <v>1720200</v>
      </c>
      <c r="H9" s="194">
        <v>158603</v>
      </c>
      <c r="I9" s="193">
        <v>31740100</v>
      </c>
      <c r="J9" s="48">
        <f t="shared" si="0"/>
        <v>33460300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29</v>
      </c>
      <c r="G10" s="193">
        <v>5800</v>
      </c>
      <c r="H10" s="194">
        <v>159</v>
      </c>
      <c r="I10" s="193">
        <v>31800</v>
      </c>
      <c r="J10" s="48">
        <f t="shared" si="0"/>
        <v>37600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4</v>
      </c>
      <c r="G11" s="193">
        <v>400</v>
      </c>
      <c r="H11" s="195">
        <v>49</v>
      </c>
      <c r="I11" s="193">
        <v>6900</v>
      </c>
      <c r="J11" s="48">
        <f t="shared" si="0"/>
        <v>7300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118</v>
      </c>
      <c r="G12" s="193">
        <v>23600</v>
      </c>
      <c r="H12" s="194">
        <v>1185</v>
      </c>
      <c r="I12" s="193">
        <v>237000</v>
      </c>
      <c r="J12" s="48">
        <f t="shared" si="0"/>
        <v>260600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27</v>
      </c>
      <c r="G13" s="193">
        <v>2700</v>
      </c>
      <c r="H13" s="194">
        <v>249</v>
      </c>
      <c r="I13" s="193">
        <v>24900</v>
      </c>
      <c r="J13" s="48">
        <f t="shared" si="0"/>
        <v>27600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186</v>
      </c>
      <c r="G14" s="193">
        <v>24200</v>
      </c>
      <c r="H14" s="196">
        <v>7593</v>
      </c>
      <c r="I14" s="193">
        <v>1225600</v>
      </c>
      <c r="J14" s="48">
        <f t="shared" si="0"/>
        <v>1249800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80</v>
      </c>
      <c r="G15" s="193">
        <v>8000</v>
      </c>
      <c r="H15" s="194">
        <v>91</v>
      </c>
      <c r="I15" s="193">
        <v>9100</v>
      </c>
      <c r="J15" s="48">
        <f t="shared" si="0"/>
        <v>17100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290</v>
      </c>
      <c r="G16" s="193">
        <v>58000</v>
      </c>
      <c r="H16" s="192">
        <v>4755</v>
      </c>
      <c r="I16" s="193">
        <v>951000</v>
      </c>
      <c r="J16" s="48">
        <f t="shared" si="0"/>
        <v>1009000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2</v>
      </c>
      <c r="G17" s="193">
        <v>200</v>
      </c>
      <c r="H17" s="194">
        <v>3</v>
      </c>
      <c r="I17" s="193">
        <v>300</v>
      </c>
      <c r="J17" s="48">
        <f t="shared" si="0"/>
        <v>500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0</v>
      </c>
      <c r="G18" s="193">
        <v>0</v>
      </c>
      <c r="H18" s="194">
        <v>0</v>
      </c>
      <c r="I18" s="193">
        <v>0</v>
      </c>
      <c r="J18" s="48">
        <f t="shared" si="0"/>
        <v>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4</v>
      </c>
      <c r="I19" s="193">
        <v>800</v>
      </c>
      <c r="J19" s="48">
        <f t="shared" si="0"/>
        <v>800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21</v>
      </c>
      <c r="G20" s="193">
        <v>2100</v>
      </c>
      <c r="H20" s="194">
        <v>2</v>
      </c>
      <c r="I20" s="193">
        <v>200</v>
      </c>
      <c r="J20" s="48">
        <f t="shared" si="0"/>
        <v>2300</v>
      </c>
      <c r="K20" s="319"/>
      <c r="M20" s="125"/>
    </row>
    <row r="21" spans="1:14" ht="32.25" customHeight="1" x14ac:dyDescent="0.25">
      <c r="A21" s="189">
        <v>15</v>
      </c>
      <c r="B21" s="203" t="s">
        <v>152</v>
      </c>
      <c r="C21" s="29" t="s">
        <v>160</v>
      </c>
      <c r="D21" s="134">
        <v>1733</v>
      </c>
      <c r="E21" s="135">
        <v>200</v>
      </c>
      <c r="F21" s="194">
        <v>849</v>
      </c>
      <c r="G21" s="197">
        <v>169800</v>
      </c>
      <c r="H21" s="194">
        <v>16405</v>
      </c>
      <c r="I21" s="197">
        <v>3281000</v>
      </c>
      <c r="J21" s="48">
        <f t="shared" si="0"/>
        <v>3450800</v>
      </c>
      <c r="K21" s="324"/>
      <c r="M21" s="125"/>
    </row>
    <row r="22" spans="1:14" ht="32.25" customHeight="1" x14ac:dyDescent="0.25">
      <c r="A22" s="189">
        <v>16</v>
      </c>
      <c r="B22" s="204" t="s">
        <v>158</v>
      </c>
      <c r="C22" s="28" t="s">
        <v>159</v>
      </c>
      <c r="D22" s="201">
        <v>4030</v>
      </c>
      <c r="E22" s="200">
        <v>100</v>
      </c>
      <c r="F22" s="194">
        <v>42</v>
      </c>
      <c r="G22" s="197">
        <v>4200</v>
      </c>
      <c r="H22" s="194">
        <v>406</v>
      </c>
      <c r="I22" s="197">
        <v>40600</v>
      </c>
      <c r="J22" s="48">
        <f t="shared" si="0"/>
        <v>44800</v>
      </c>
      <c r="K22" s="324"/>
      <c r="M22" s="125"/>
    </row>
    <row r="23" spans="1:14" ht="32.25" customHeight="1" x14ac:dyDescent="0.25">
      <c r="A23" s="189">
        <v>17</v>
      </c>
      <c r="B23" s="204" t="s">
        <v>167</v>
      </c>
      <c r="C23" s="28" t="s">
        <v>168</v>
      </c>
      <c r="D23" s="201">
        <v>1817</v>
      </c>
      <c r="E23" s="200">
        <v>200</v>
      </c>
      <c r="F23" s="194">
        <v>18</v>
      </c>
      <c r="G23" s="197">
        <v>3600</v>
      </c>
      <c r="H23" s="194">
        <v>370</v>
      </c>
      <c r="I23" s="197">
        <v>74000</v>
      </c>
      <c r="J23" s="48">
        <f t="shared" si="0"/>
        <v>77600</v>
      </c>
      <c r="K23" s="324"/>
      <c r="M23" s="125"/>
    </row>
    <row r="24" spans="1:14" ht="32.25" customHeight="1" x14ac:dyDescent="0.25">
      <c r="A24" s="189">
        <v>18</v>
      </c>
      <c r="B24" s="153" t="s">
        <v>206</v>
      </c>
      <c r="C24" s="164" t="s">
        <v>207</v>
      </c>
      <c r="D24" s="201">
        <v>6880</v>
      </c>
      <c r="E24" s="200">
        <v>100</v>
      </c>
      <c r="F24" s="194">
        <v>2</v>
      </c>
      <c r="G24" s="197">
        <v>200</v>
      </c>
      <c r="H24" s="194">
        <v>132</v>
      </c>
      <c r="I24" s="197">
        <v>13200</v>
      </c>
      <c r="J24" s="48">
        <f t="shared" si="0"/>
        <v>13400</v>
      </c>
      <c r="K24" s="324"/>
      <c r="M24" s="125"/>
    </row>
    <row r="25" spans="1:14" ht="32.25" customHeight="1" x14ac:dyDescent="0.25">
      <c r="A25" s="189">
        <v>19</v>
      </c>
      <c r="B25" s="153" t="s">
        <v>237</v>
      </c>
      <c r="C25" s="164" t="s">
        <v>215</v>
      </c>
      <c r="D25" s="201">
        <v>3800</v>
      </c>
      <c r="E25" s="200">
        <v>200</v>
      </c>
      <c r="F25" s="194">
        <v>2</v>
      </c>
      <c r="G25" s="197">
        <v>400</v>
      </c>
      <c r="H25" s="194">
        <v>30</v>
      </c>
      <c r="I25" s="197">
        <v>6000</v>
      </c>
      <c r="J25" s="48">
        <f t="shared" si="0"/>
        <v>6400</v>
      </c>
      <c r="K25" s="324"/>
      <c r="L25" t="s">
        <v>236</v>
      </c>
      <c r="M25" s="125"/>
    </row>
    <row r="26" spans="1:14" ht="32.25" customHeight="1" x14ac:dyDescent="0.25">
      <c r="A26" s="189"/>
      <c r="B26" s="153" t="s">
        <v>211</v>
      </c>
      <c r="C26" s="164" t="s">
        <v>238</v>
      </c>
      <c r="D26" s="201">
        <v>3800</v>
      </c>
      <c r="E26" s="200">
        <v>200</v>
      </c>
      <c r="F26" s="194">
        <v>396</v>
      </c>
      <c r="G26" s="197">
        <v>79200</v>
      </c>
      <c r="H26" s="194">
        <v>6390</v>
      </c>
      <c r="I26" s="197">
        <v>1278000</v>
      </c>
      <c r="J26" s="48">
        <v>1357200</v>
      </c>
      <c r="K26" s="324"/>
      <c r="M26" s="125"/>
    </row>
    <row r="27" spans="1:14" ht="32.25" customHeight="1" x14ac:dyDescent="0.25">
      <c r="A27" s="189">
        <v>20</v>
      </c>
      <c r="B27" s="153" t="s">
        <v>221</v>
      </c>
      <c r="C27" s="164" t="s">
        <v>220</v>
      </c>
      <c r="D27" s="201">
        <v>5474</v>
      </c>
      <c r="E27" s="200">
        <v>200</v>
      </c>
      <c r="F27" s="194">
        <v>0</v>
      </c>
      <c r="G27" s="197">
        <v>0</v>
      </c>
      <c r="H27" s="194">
        <v>0</v>
      </c>
      <c r="I27" s="197">
        <v>0</v>
      </c>
      <c r="J27" s="48">
        <f t="shared" si="0"/>
        <v>0</v>
      </c>
      <c r="K27" s="324"/>
      <c r="M27" s="125"/>
    </row>
    <row r="28" spans="1:14" ht="32.25" customHeight="1" x14ac:dyDescent="0.25">
      <c r="A28" s="189">
        <v>21</v>
      </c>
      <c r="B28" s="153" t="s">
        <v>224</v>
      </c>
      <c r="C28" s="164" t="s">
        <v>228</v>
      </c>
      <c r="D28" s="201">
        <v>7323</v>
      </c>
      <c r="E28" s="200">
        <v>100</v>
      </c>
      <c r="F28" s="194">
        <v>0</v>
      </c>
      <c r="G28" s="197">
        <v>0</v>
      </c>
      <c r="H28" s="194">
        <v>17</v>
      </c>
      <c r="I28" s="197">
        <v>1700</v>
      </c>
      <c r="J28" s="48">
        <f t="shared" si="0"/>
        <v>1700</v>
      </c>
      <c r="K28" s="324"/>
      <c r="M28" s="125"/>
    </row>
    <row r="29" spans="1:14" ht="23.25" customHeight="1" x14ac:dyDescent="0.25">
      <c r="A29" s="189">
        <v>22</v>
      </c>
      <c r="B29" s="153" t="s">
        <v>230</v>
      </c>
      <c r="C29" s="164" t="s">
        <v>239</v>
      </c>
      <c r="D29" s="201">
        <v>1389</v>
      </c>
      <c r="E29" s="200">
        <v>100</v>
      </c>
      <c r="F29" s="194">
        <v>14</v>
      </c>
      <c r="G29" s="197">
        <v>1400</v>
      </c>
      <c r="H29" s="194">
        <v>34</v>
      </c>
      <c r="I29" s="197">
        <v>3400</v>
      </c>
      <c r="J29" s="48">
        <f t="shared" si="0"/>
        <v>4800</v>
      </c>
      <c r="K29" s="325"/>
      <c r="L29" s="87"/>
      <c r="M29" s="125"/>
    </row>
    <row r="30" spans="1:14" ht="23.25" customHeight="1" x14ac:dyDescent="0.25">
      <c r="A30" s="111"/>
      <c r="B30" s="177"/>
      <c r="C30" s="178"/>
      <c r="D30" s="177"/>
      <c r="E30" s="179"/>
      <c r="F30" s="178"/>
      <c r="G30" s="250"/>
      <c r="H30" s="178"/>
      <c r="I30" s="250"/>
      <c r="J30" s="251"/>
      <c r="K30" s="206"/>
      <c r="L30" s="87"/>
      <c r="N30" s="125"/>
    </row>
    <row r="31" spans="1:14" x14ac:dyDescent="0.25">
      <c r="A31"/>
      <c r="D31"/>
      <c r="E31" s="7"/>
      <c r="F31" s="8"/>
      <c r="G31" s="9"/>
      <c r="H31" s="8"/>
      <c r="I31" s="9"/>
    </row>
    <row r="32" spans="1:14" x14ac:dyDescent="0.25">
      <c r="B32" s="3" t="s">
        <v>12</v>
      </c>
      <c r="E32" s="321" t="s">
        <v>1</v>
      </c>
      <c r="F32" s="322"/>
      <c r="G32" s="323"/>
      <c r="H32" s="321" t="s">
        <v>2</v>
      </c>
      <c r="I32" s="322"/>
      <c r="J32" s="32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30" customHeight="1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17</v>
      </c>
      <c r="G34" s="6">
        <f>SUM(F34*E34)</f>
        <v>425</v>
      </c>
      <c r="H34" s="39">
        <v>100</v>
      </c>
      <c r="I34" s="28">
        <v>7</v>
      </c>
      <c r="J34" s="17">
        <f>SUM(I34*H34)</f>
        <v>700</v>
      </c>
    </row>
    <row r="35" spans="1:10" ht="26.25" customHeight="1" x14ac:dyDescent="0.25">
      <c r="A35" s="1">
        <v>2</v>
      </c>
      <c r="B35" s="116" t="s">
        <v>19</v>
      </c>
      <c r="C35" s="117" t="s">
        <v>20</v>
      </c>
      <c r="D35" s="22">
        <v>744</v>
      </c>
      <c r="E35" s="243">
        <v>50</v>
      </c>
      <c r="F35" s="35">
        <v>214</v>
      </c>
      <c r="G35" s="6">
        <f>SUM(F35*E35)</f>
        <v>10700</v>
      </c>
      <c r="H35" s="243">
        <v>50</v>
      </c>
      <c r="I35" s="35">
        <v>28</v>
      </c>
      <c r="J35" s="6">
        <f>SUM(I35*H35)</f>
        <v>1400</v>
      </c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</row>
    <row r="51" spans="1:9" x14ac:dyDescent="0.25">
      <c r="A51"/>
      <c r="D51"/>
      <c r="E51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O52"/>
  <sheetViews>
    <sheetView topLeftCell="A16" workbookViewId="0">
      <selection activeCell="C26" sqref="C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240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5"/>
      <c r="C3" s="255"/>
      <c r="D3" s="255"/>
      <c r="E3" s="255"/>
      <c r="F3" s="255"/>
      <c r="G3" s="255"/>
      <c r="H3" s="255"/>
      <c r="I3" s="255"/>
      <c r="J3" s="255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1587</v>
      </c>
      <c r="G7" s="193">
        <v>158700</v>
      </c>
      <c r="H7" s="192">
        <v>2899</v>
      </c>
      <c r="I7" s="193">
        <v>289900</v>
      </c>
      <c r="J7" s="48">
        <f>SUM(G7+I7)</f>
        <v>448600</v>
      </c>
      <c r="K7" s="318">
        <f>SUM(J7:J30)/24</f>
        <v>1282179.1666666667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32</v>
      </c>
      <c r="G8" s="193">
        <v>3200</v>
      </c>
      <c r="H8" s="192">
        <v>34</v>
      </c>
      <c r="I8" s="193">
        <v>3400</v>
      </c>
      <c r="J8" s="48">
        <f t="shared" ref="J8:J28" si="0">SUM(G8+I8)</f>
        <v>6600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5968</v>
      </c>
      <c r="G9" s="193">
        <v>1198400</v>
      </c>
      <c r="H9" s="194">
        <v>123080</v>
      </c>
      <c r="I9" s="193">
        <v>24720400</v>
      </c>
      <c r="J9" s="48">
        <f t="shared" si="0"/>
        <v>25918800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48</v>
      </c>
      <c r="G10" s="193">
        <v>9600</v>
      </c>
      <c r="H10" s="194">
        <v>116</v>
      </c>
      <c r="I10" s="193">
        <v>23200</v>
      </c>
      <c r="J10" s="48">
        <f t="shared" si="0"/>
        <v>32800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4</v>
      </c>
      <c r="G11" s="193">
        <v>400</v>
      </c>
      <c r="H11" s="195">
        <v>45</v>
      </c>
      <c r="I11" s="193">
        <v>6300</v>
      </c>
      <c r="J11" s="48">
        <f t="shared" si="0"/>
        <v>6700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154</v>
      </c>
      <c r="G12" s="193">
        <v>30800</v>
      </c>
      <c r="H12" s="194">
        <v>983</v>
      </c>
      <c r="I12" s="193">
        <v>196600</v>
      </c>
      <c r="J12" s="48">
        <f t="shared" si="0"/>
        <v>227400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76</v>
      </c>
      <c r="G13" s="193">
        <v>7600</v>
      </c>
      <c r="H13" s="194">
        <v>553</v>
      </c>
      <c r="I13" s="193">
        <v>55300</v>
      </c>
      <c r="J13" s="48">
        <f t="shared" si="0"/>
        <v>62900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175</v>
      </c>
      <c r="G14" s="193">
        <v>23300</v>
      </c>
      <c r="H14" s="196">
        <v>7616</v>
      </c>
      <c r="I14" s="193">
        <v>1231300</v>
      </c>
      <c r="J14" s="48">
        <f t="shared" si="0"/>
        <v>1254600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151</v>
      </c>
      <c r="G15" s="193">
        <v>15100</v>
      </c>
      <c r="H15" s="194">
        <v>199</v>
      </c>
      <c r="I15" s="193">
        <v>19900</v>
      </c>
      <c r="J15" s="48">
        <f t="shared" si="0"/>
        <v>35000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462</v>
      </c>
      <c r="G16" s="193">
        <v>92400</v>
      </c>
      <c r="H16" s="192">
        <v>9408</v>
      </c>
      <c r="I16" s="193">
        <v>1881600</v>
      </c>
      <c r="J16" s="48">
        <f t="shared" si="0"/>
        <v>1974000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8</v>
      </c>
      <c r="G17" s="193">
        <v>800</v>
      </c>
      <c r="H17" s="194">
        <v>36</v>
      </c>
      <c r="I17" s="193">
        <v>3600</v>
      </c>
      <c r="J17" s="48">
        <f t="shared" si="0"/>
        <v>4400</v>
      </c>
      <c r="K17" s="319"/>
      <c r="M17" s="125"/>
    </row>
    <row r="18" spans="1:14" ht="30.75" customHeight="1" x14ac:dyDescent="0.25">
      <c r="A18" s="75">
        <v>12</v>
      </c>
      <c r="B18" s="171" t="s">
        <v>120</v>
      </c>
      <c r="C18" s="145" t="s">
        <v>121</v>
      </c>
      <c r="D18" s="134">
        <v>5300</v>
      </c>
      <c r="E18" s="135">
        <v>100</v>
      </c>
      <c r="F18" s="194">
        <v>0</v>
      </c>
      <c r="G18" s="193">
        <v>0</v>
      </c>
      <c r="H18" s="194">
        <v>0</v>
      </c>
      <c r="I18" s="193">
        <v>0</v>
      </c>
      <c r="J18" s="48">
        <f t="shared" si="0"/>
        <v>0</v>
      </c>
      <c r="K18" s="319"/>
      <c r="M18" s="125"/>
    </row>
    <row r="19" spans="1:14" ht="30.75" customHeight="1" x14ac:dyDescent="0.25">
      <c r="A19" s="75">
        <v>13</v>
      </c>
      <c r="B19" s="172" t="s">
        <v>122</v>
      </c>
      <c r="C19" s="147" t="s">
        <v>201</v>
      </c>
      <c r="D19" s="134">
        <v>2205</v>
      </c>
      <c r="E19" s="135">
        <v>200</v>
      </c>
      <c r="F19" s="194">
        <v>0</v>
      </c>
      <c r="G19" s="193">
        <v>0</v>
      </c>
      <c r="H19" s="194">
        <v>8</v>
      </c>
      <c r="I19" s="193">
        <v>1600</v>
      </c>
      <c r="J19" s="48">
        <f t="shared" si="0"/>
        <v>1600</v>
      </c>
      <c r="K19" s="319"/>
      <c r="M19" s="125"/>
    </row>
    <row r="20" spans="1:14" ht="30.75" customHeight="1" x14ac:dyDescent="0.25">
      <c r="A20" s="150">
        <v>14</v>
      </c>
      <c r="B20" s="173" t="s">
        <v>123</v>
      </c>
      <c r="C20" s="152" t="s">
        <v>137</v>
      </c>
      <c r="D20" s="134">
        <v>4334</v>
      </c>
      <c r="E20" s="135">
        <v>100</v>
      </c>
      <c r="F20" s="194">
        <v>14</v>
      </c>
      <c r="G20" s="193">
        <v>1400</v>
      </c>
      <c r="H20" s="194">
        <v>6</v>
      </c>
      <c r="I20" s="193">
        <v>600</v>
      </c>
      <c r="J20" s="48">
        <f t="shared" si="0"/>
        <v>2000</v>
      </c>
      <c r="K20" s="319"/>
      <c r="M20" s="125"/>
    </row>
    <row r="21" spans="1:14" ht="32.25" customHeight="1" x14ac:dyDescent="0.25">
      <c r="A21" s="189">
        <v>15</v>
      </c>
      <c r="B21" s="203" t="s">
        <v>152</v>
      </c>
      <c r="C21" s="29" t="s">
        <v>160</v>
      </c>
      <c r="D21" s="134">
        <v>1733</v>
      </c>
      <c r="E21" s="135">
        <v>200</v>
      </c>
      <c r="F21" s="194">
        <v>138</v>
      </c>
      <c r="G21" s="197">
        <v>27600</v>
      </c>
      <c r="H21" s="194">
        <v>2767</v>
      </c>
      <c r="I21" s="197">
        <v>553400</v>
      </c>
      <c r="J21" s="48">
        <f t="shared" si="0"/>
        <v>581000</v>
      </c>
      <c r="K21" s="324"/>
      <c r="M21" s="125"/>
    </row>
    <row r="22" spans="1:14" ht="32.25" customHeight="1" x14ac:dyDescent="0.25">
      <c r="A22" s="189">
        <v>16</v>
      </c>
      <c r="B22" s="204" t="s">
        <v>158</v>
      </c>
      <c r="C22" s="28" t="s">
        <v>159</v>
      </c>
      <c r="D22" s="201">
        <v>4030</v>
      </c>
      <c r="E22" s="200">
        <v>100</v>
      </c>
      <c r="F22" s="194">
        <v>133</v>
      </c>
      <c r="G22" s="197">
        <v>13300</v>
      </c>
      <c r="H22" s="194">
        <v>1275</v>
      </c>
      <c r="I22" s="197">
        <v>127500</v>
      </c>
      <c r="J22" s="48">
        <f t="shared" si="0"/>
        <v>140800</v>
      </c>
      <c r="K22" s="324"/>
      <c r="M22" s="125"/>
    </row>
    <row r="23" spans="1:14" ht="32.25" customHeight="1" x14ac:dyDescent="0.25">
      <c r="A23" s="189">
        <v>17</v>
      </c>
      <c r="B23" s="204" t="s">
        <v>167</v>
      </c>
      <c r="C23" s="28" t="s">
        <v>168</v>
      </c>
      <c r="D23" s="201">
        <v>1817</v>
      </c>
      <c r="E23" s="200">
        <v>200</v>
      </c>
      <c r="F23" s="194">
        <v>6</v>
      </c>
      <c r="G23" s="197">
        <v>1200</v>
      </c>
      <c r="H23" s="194">
        <v>64</v>
      </c>
      <c r="I23" s="197">
        <v>12800</v>
      </c>
      <c r="J23" s="48">
        <f t="shared" si="0"/>
        <v>14000</v>
      </c>
      <c r="K23" s="324"/>
      <c r="M23" s="125"/>
    </row>
    <row r="24" spans="1:14" ht="32.25" customHeight="1" x14ac:dyDescent="0.25">
      <c r="A24" s="189">
        <v>18</v>
      </c>
      <c r="B24" s="153" t="s">
        <v>206</v>
      </c>
      <c r="C24" s="164" t="s">
        <v>207</v>
      </c>
      <c r="D24" s="201">
        <v>6880</v>
      </c>
      <c r="E24" s="200">
        <v>100</v>
      </c>
      <c r="F24" s="194">
        <v>12</v>
      </c>
      <c r="G24" s="197">
        <v>1200</v>
      </c>
      <c r="H24" s="194">
        <v>446</v>
      </c>
      <c r="I24" s="197">
        <v>44600</v>
      </c>
      <c r="J24" s="48">
        <f t="shared" si="0"/>
        <v>45800</v>
      </c>
      <c r="K24" s="324"/>
      <c r="M24" s="125"/>
    </row>
    <row r="25" spans="1:14" ht="32.25" customHeight="1" x14ac:dyDescent="0.25">
      <c r="A25" s="189">
        <v>19</v>
      </c>
      <c r="B25" s="153" t="s">
        <v>237</v>
      </c>
      <c r="C25" s="164" t="s">
        <v>215</v>
      </c>
      <c r="D25" s="201">
        <v>3800</v>
      </c>
      <c r="E25" s="200">
        <v>200</v>
      </c>
      <c r="F25" s="194">
        <v>0</v>
      </c>
      <c r="G25" s="197">
        <v>0</v>
      </c>
      <c r="H25" s="194">
        <v>0</v>
      </c>
      <c r="I25" s="197">
        <v>0</v>
      </c>
      <c r="J25" s="48">
        <f t="shared" si="0"/>
        <v>0</v>
      </c>
      <c r="K25" s="324"/>
      <c r="L25" t="s">
        <v>236</v>
      </c>
      <c r="M25" s="125"/>
    </row>
    <row r="26" spans="1:14" ht="32.25" customHeight="1" x14ac:dyDescent="0.25">
      <c r="A26" s="189"/>
      <c r="B26" s="153" t="s">
        <v>211</v>
      </c>
      <c r="C26" s="164" t="s">
        <v>238</v>
      </c>
      <c r="D26" s="201">
        <v>3800</v>
      </c>
      <c r="E26" s="200">
        <v>200</v>
      </c>
      <c r="F26" s="194">
        <v>186</v>
      </c>
      <c r="G26" s="197">
        <v>37200</v>
      </c>
      <c r="H26" s="194">
        <v>3350</v>
      </c>
      <c r="I26" s="197">
        <v>670000</v>
      </c>
      <c r="J26" s="48">
        <v>0</v>
      </c>
      <c r="K26" s="324"/>
      <c r="M26" s="125"/>
    </row>
    <row r="27" spans="1:14" ht="32.25" customHeight="1" x14ac:dyDescent="0.25">
      <c r="A27" s="189">
        <v>20</v>
      </c>
      <c r="B27" s="153" t="s">
        <v>221</v>
      </c>
      <c r="C27" s="164" t="s">
        <v>220</v>
      </c>
      <c r="D27" s="201">
        <v>5474</v>
      </c>
      <c r="E27" s="200">
        <v>200</v>
      </c>
      <c r="F27" s="194">
        <v>0</v>
      </c>
      <c r="G27" s="197">
        <v>0</v>
      </c>
      <c r="H27" s="194">
        <v>0</v>
      </c>
      <c r="I27" s="197">
        <v>0</v>
      </c>
      <c r="J27" s="48">
        <f t="shared" si="0"/>
        <v>0</v>
      </c>
      <c r="K27" s="324"/>
      <c r="M27" s="125"/>
    </row>
    <row r="28" spans="1:14" ht="32.25" customHeight="1" x14ac:dyDescent="0.25">
      <c r="A28" s="189">
        <v>21</v>
      </c>
      <c r="B28" s="153" t="s">
        <v>224</v>
      </c>
      <c r="C28" s="164" t="s">
        <v>228</v>
      </c>
      <c r="D28" s="201">
        <v>7323</v>
      </c>
      <c r="E28" s="200">
        <v>100</v>
      </c>
      <c r="F28" s="194">
        <v>1</v>
      </c>
      <c r="G28" s="197">
        <v>100</v>
      </c>
      <c r="H28" s="194">
        <v>13</v>
      </c>
      <c r="I28" s="197">
        <v>1300</v>
      </c>
      <c r="J28" s="48">
        <f t="shared" si="0"/>
        <v>1400</v>
      </c>
      <c r="K28" s="324"/>
      <c r="M28" s="125"/>
    </row>
    <row r="29" spans="1:14" ht="32.25" customHeight="1" x14ac:dyDescent="0.25">
      <c r="A29" s="189">
        <v>22</v>
      </c>
      <c r="B29" s="153" t="s">
        <v>230</v>
      </c>
      <c r="C29" s="164" t="s">
        <v>239</v>
      </c>
      <c r="D29" s="201">
        <v>1389</v>
      </c>
      <c r="E29" s="200">
        <v>100</v>
      </c>
      <c r="F29" s="194">
        <v>16</v>
      </c>
      <c r="G29" s="197">
        <v>1600</v>
      </c>
      <c r="H29" s="194">
        <v>123</v>
      </c>
      <c r="I29" s="197">
        <v>12300</v>
      </c>
      <c r="J29" s="48">
        <v>13900</v>
      </c>
      <c r="K29" s="324"/>
      <c r="M29" s="125"/>
    </row>
    <row r="30" spans="1:14" ht="23.25" customHeight="1" x14ac:dyDescent="0.25">
      <c r="A30" s="189">
        <v>23</v>
      </c>
      <c r="B30" s="153" t="s">
        <v>241</v>
      </c>
      <c r="C30" s="164" t="s">
        <v>63</v>
      </c>
      <c r="D30" s="201">
        <v>4018</v>
      </c>
      <c r="E30" s="200">
        <v>100</v>
      </c>
      <c r="F30" s="194">
        <v>0</v>
      </c>
      <c r="G30" s="197">
        <v>0</v>
      </c>
      <c r="H30" s="194">
        <v>0</v>
      </c>
      <c r="I30" s="197">
        <v>0</v>
      </c>
      <c r="J30" s="48">
        <v>0</v>
      </c>
      <c r="K30" s="325"/>
      <c r="L30" s="87"/>
      <c r="M30" s="125"/>
    </row>
    <row r="31" spans="1:14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N31" s="125"/>
    </row>
    <row r="32" spans="1:14" x14ac:dyDescent="0.25">
      <c r="A32"/>
      <c r="D32"/>
      <c r="E32" s="7"/>
      <c r="F32" s="8"/>
      <c r="G32" s="9"/>
      <c r="H32" s="8"/>
      <c r="I32" s="9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17</v>
      </c>
      <c r="G35" s="6">
        <f>SUM(F35*E35)</f>
        <v>425</v>
      </c>
      <c r="H35" s="39">
        <v>100</v>
      </c>
      <c r="I35" s="28">
        <v>5</v>
      </c>
      <c r="J35" s="17">
        <f>SUM(I35*H35)</f>
        <v>500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121</v>
      </c>
      <c r="G36" s="6">
        <f>SUM(F36*E36)</f>
        <v>6050</v>
      </c>
      <c r="H36" s="243">
        <v>50</v>
      </c>
      <c r="I36" s="35">
        <v>13</v>
      </c>
      <c r="J36" s="6">
        <f>SUM(I36*H36)</f>
        <v>650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O52"/>
  <sheetViews>
    <sheetView topLeftCell="A19" workbookViewId="0">
      <selection activeCell="C24" sqref="C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242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6"/>
      <c r="C3" s="256"/>
      <c r="D3" s="256"/>
      <c r="E3" s="256"/>
      <c r="F3" s="256"/>
      <c r="G3" s="256"/>
      <c r="H3" s="256"/>
      <c r="I3" s="256"/>
      <c r="J3" s="25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1621</v>
      </c>
      <c r="G7" s="193">
        <v>162100</v>
      </c>
      <c r="H7" s="192">
        <v>3737</v>
      </c>
      <c r="I7" s="193">
        <v>373700</v>
      </c>
      <c r="J7" s="48">
        <f>SUM(G7+I7)</f>
        <v>535800</v>
      </c>
      <c r="K7" s="318">
        <f>SUM(J7:J30)/24</f>
        <v>1881600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25</v>
      </c>
      <c r="G8" s="193">
        <v>2500</v>
      </c>
      <c r="H8" s="192">
        <v>32</v>
      </c>
      <c r="I8" s="193">
        <v>3200</v>
      </c>
      <c r="J8" s="48">
        <f t="shared" ref="J8:J30" si="0">SUM(G8+I8)</f>
        <v>5700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9365</v>
      </c>
      <c r="G9" s="193">
        <v>1877800</v>
      </c>
      <c r="H9" s="194">
        <v>178367</v>
      </c>
      <c r="I9" s="193">
        <v>35691700</v>
      </c>
      <c r="J9" s="48">
        <f t="shared" si="0"/>
        <v>37569500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17</v>
      </c>
      <c r="G10" s="193">
        <v>3400</v>
      </c>
      <c r="H10" s="194">
        <v>118</v>
      </c>
      <c r="I10" s="193">
        <v>23600</v>
      </c>
      <c r="J10" s="48">
        <f t="shared" si="0"/>
        <v>27000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</v>
      </c>
      <c r="G11" s="193">
        <v>200</v>
      </c>
      <c r="H11" s="195">
        <v>42</v>
      </c>
      <c r="I11" s="193">
        <v>6000</v>
      </c>
      <c r="J11" s="48">
        <f t="shared" si="0"/>
        <v>6200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70</v>
      </c>
      <c r="G12" s="193">
        <v>14000</v>
      </c>
      <c r="H12" s="194">
        <v>511</v>
      </c>
      <c r="I12" s="193">
        <v>102200</v>
      </c>
      <c r="J12" s="48">
        <f t="shared" si="0"/>
        <v>116200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18</v>
      </c>
      <c r="G13" s="193">
        <v>1800</v>
      </c>
      <c r="H13" s="194">
        <v>216</v>
      </c>
      <c r="I13" s="193">
        <v>21600</v>
      </c>
      <c r="J13" s="48">
        <f t="shared" si="0"/>
        <v>23400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174</v>
      </c>
      <c r="G14" s="193">
        <v>22300</v>
      </c>
      <c r="H14" s="196">
        <v>7606</v>
      </c>
      <c r="I14" s="193">
        <v>1231300</v>
      </c>
      <c r="J14" s="48">
        <f t="shared" si="0"/>
        <v>1253600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94</v>
      </c>
      <c r="G15" s="193">
        <v>9400</v>
      </c>
      <c r="H15" s="194">
        <v>98</v>
      </c>
      <c r="I15" s="193">
        <v>9800</v>
      </c>
      <c r="J15" s="48">
        <f t="shared" si="0"/>
        <v>19200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374</v>
      </c>
      <c r="G16" s="193">
        <v>74800</v>
      </c>
      <c r="H16" s="192">
        <v>5892</v>
      </c>
      <c r="I16" s="193">
        <v>1178400</v>
      </c>
      <c r="J16" s="48">
        <f t="shared" si="0"/>
        <v>1253200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1</v>
      </c>
      <c r="G17" s="193">
        <v>100</v>
      </c>
      <c r="H17" s="194">
        <v>9</v>
      </c>
      <c r="I17" s="193">
        <v>900</v>
      </c>
      <c r="J17" s="48">
        <f t="shared" si="0"/>
        <v>1000</v>
      </c>
      <c r="K17" s="319"/>
      <c r="M17" s="125"/>
    </row>
    <row r="18" spans="1:14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4</v>
      </c>
      <c r="G18" s="193">
        <v>800</v>
      </c>
      <c r="H18" s="194">
        <v>226</v>
      </c>
      <c r="I18" s="193">
        <v>45200</v>
      </c>
      <c r="J18" s="48">
        <f t="shared" si="0"/>
        <v>46000</v>
      </c>
      <c r="K18" s="319"/>
      <c r="M18" s="125"/>
    </row>
    <row r="19" spans="1:14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100</v>
      </c>
      <c r="F19" s="194">
        <v>8</v>
      </c>
      <c r="G19" s="193">
        <v>800</v>
      </c>
      <c r="H19" s="194">
        <v>6</v>
      </c>
      <c r="I19" s="193">
        <v>600</v>
      </c>
      <c r="J19" s="48">
        <f t="shared" si="0"/>
        <v>1400</v>
      </c>
      <c r="K19" s="319"/>
      <c r="M19" s="125"/>
    </row>
    <row r="20" spans="1:14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302</v>
      </c>
      <c r="G20" s="197">
        <v>60400</v>
      </c>
      <c r="H20" s="194">
        <v>7163</v>
      </c>
      <c r="I20" s="197">
        <v>1432600</v>
      </c>
      <c r="J20" s="48">
        <f t="shared" si="0"/>
        <v>1493000</v>
      </c>
      <c r="K20" s="324"/>
      <c r="M20" s="125"/>
    </row>
    <row r="21" spans="1:14" ht="32.25" customHeight="1" x14ac:dyDescent="0.25">
      <c r="A21" s="189">
        <v>15</v>
      </c>
      <c r="B21" s="204" t="s">
        <v>158</v>
      </c>
      <c r="C21" s="28" t="s">
        <v>159</v>
      </c>
      <c r="D21" s="201">
        <v>4030</v>
      </c>
      <c r="E21" s="200">
        <v>100</v>
      </c>
      <c r="F21" s="194">
        <v>345</v>
      </c>
      <c r="G21" s="197">
        <v>34500</v>
      </c>
      <c r="H21" s="194">
        <v>4542</v>
      </c>
      <c r="I21" s="197">
        <v>454200</v>
      </c>
      <c r="J21" s="48">
        <f t="shared" si="0"/>
        <v>488700</v>
      </c>
      <c r="K21" s="324"/>
      <c r="M21" s="125"/>
    </row>
    <row r="22" spans="1:14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6</v>
      </c>
      <c r="G22" s="197">
        <v>1200</v>
      </c>
      <c r="H22" s="194">
        <v>95</v>
      </c>
      <c r="I22" s="197">
        <v>19000</v>
      </c>
      <c r="J22" s="48">
        <f t="shared" si="0"/>
        <v>20200</v>
      </c>
      <c r="K22" s="324"/>
      <c r="M22" s="125"/>
    </row>
    <row r="23" spans="1:14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15</v>
      </c>
      <c r="G23" s="197">
        <v>1500</v>
      </c>
      <c r="H23" s="194">
        <v>515</v>
      </c>
      <c r="I23" s="197">
        <v>51500</v>
      </c>
      <c r="J23" s="48">
        <f t="shared" si="0"/>
        <v>53000</v>
      </c>
      <c r="K23" s="324"/>
      <c r="M23" s="125"/>
    </row>
    <row r="24" spans="1:14" ht="32.25" customHeight="1" x14ac:dyDescent="0.25">
      <c r="A24" s="189">
        <v>18</v>
      </c>
      <c r="B24" s="153" t="s">
        <v>237</v>
      </c>
      <c r="C24" s="164" t="s">
        <v>238</v>
      </c>
      <c r="D24" s="201">
        <v>3800</v>
      </c>
      <c r="E24" s="200">
        <v>200</v>
      </c>
      <c r="F24" s="194">
        <v>0</v>
      </c>
      <c r="G24" s="197">
        <v>0</v>
      </c>
      <c r="H24" s="194">
        <v>0</v>
      </c>
      <c r="I24" s="197">
        <v>0</v>
      </c>
      <c r="J24" s="48">
        <f t="shared" si="0"/>
        <v>0</v>
      </c>
      <c r="K24" s="324"/>
      <c r="L24" t="s">
        <v>246</v>
      </c>
      <c r="M24" s="125"/>
    </row>
    <row r="25" spans="1:14" ht="32.25" customHeight="1" x14ac:dyDescent="0.25">
      <c r="A25" s="189">
        <v>19</v>
      </c>
      <c r="B25" s="153" t="s">
        <v>211</v>
      </c>
      <c r="C25" s="164" t="s">
        <v>238</v>
      </c>
      <c r="D25" s="201">
        <v>3800</v>
      </c>
      <c r="E25" s="200">
        <v>200</v>
      </c>
      <c r="F25" s="194">
        <v>531</v>
      </c>
      <c r="G25" s="197">
        <v>106200</v>
      </c>
      <c r="H25" s="194">
        <v>10574</v>
      </c>
      <c r="I25" s="197">
        <v>2114800</v>
      </c>
      <c r="J25" s="48">
        <f t="shared" si="0"/>
        <v>2221000</v>
      </c>
      <c r="K25" s="324"/>
      <c r="M25" s="125"/>
    </row>
    <row r="26" spans="1:14" ht="32.25" customHeight="1" x14ac:dyDescent="0.25">
      <c r="A26" s="189">
        <v>20</v>
      </c>
      <c r="B26" s="153" t="s">
        <v>224</v>
      </c>
      <c r="C26" s="164" t="s">
        <v>228</v>
      </c>
      <c r="D26" s="201">
        <v>7323</v>
      </c>
      <c r="E26" s="200">
        <v>100</v>
      </c>
      <c r="F26" s="194">
        <v>0</v>
      </c>
      <c r="G26" s="197">
        <v>0</v>
      </c>
      <c r="H26" s="194">
        <v>4</v>
      </c>
      <c r="I26" s="197">
        <v>400</v>
      </c>
      <c r="J26" s="48">
        <f t="shared" si="0"/>
        <v>400</v>
      </c>
      <c r="K26" s="324"/>
      <c r="M26" s="125"/>
    </row>
    <row r="27" spans="1:14" ht="32.25" customHeight="1" x14ac:dyDescent="0.25">
      <c r="A27" s="189">
        <v>21</v>
      </c>
      <c r="B27" s="153" t="s">
        <v>230</v>
      </c>
      <c r="C27" s="164" t="s">
        <v>239</v>
      </c>
      <c r="D27" s="201">
        <v>1389</v>
      </c>
      <c r="E27" s="200">
        <v>100</v>
      </c>
      <c r="F27" s="194">
        <v>22</v>
      </c>
      <c r="G27" s="197">
        <v>2200</v>
      </c>
      <c r="H27" s="194">
        <v>142</v>
      </c>
      <c r="I27" s="197">
        <v>14200</v>
      </c>
      <c r="J27" s="48">
        <f t="shared" si="0"/>
        <v>16400</v>
      </c>
      <c r="K27" s="324"/>
      <c r="M27" s="125"/>
    </row>
    <row r="28" spans="1:14" ht="32.25" customHeight="1" x14ac:dyDescent="0.25">
      <c r="A28" s="189">
        <v>22</v>
      </c>
      <c r="B28" s="153" t="s">
        <v>241</v>
      </c>
      <c r="C28" s="164" t="s">
        <v>244</v>
      </c>
      <c r="D28" s="201">
        <v>4018</v>
      </c>
      <c r="E28" s="200">
        <v>100</v>
      </c>
      <c r="F28" s="194">
        <v>23</v>
      </c>
      <c r="G28" s="197">
        <v>2300</v>
      </c>
      <c r="H28" s="194">
        <v>30</v>
      </c>
      <c r="I28" s="197">
        <v>3000</v>
      </c>
      <c r="J28" s="48">
        <f t="shared" si="0"/>
        <v>5300</v>
      </c>
      <c r="K28" s="324"/>
      <c r="M28" s="125"/>
    </row>
    <row r="29" spans="1:14" ht="32.25" customHeight="1" x14ac:dyDescent="0.25">
      <c r="A29" s="189">
        <v>23</v>
      </c>
      <c r="B29" s="153" t="s">
        <v>245</v>
      </c>
      <c r="C29" s="164" t="s">
        <v>63</v>
      </c>
      <c r="D29" s="201">
        <v>5040</v>
      </c>
      <c r="E29" s="200">
        <v>200</v>
      </c>
      <c r="F29" s="194">
        <v>1</v>
      </c>
      <c r="G29" s="197">
        <v>200</v>
      </c>
      <c r="H29" s="194">
        <v>1</v>
      </c>
      <c r="I29" s="197">
        <v>200</v>
      </c>
      <c r="J29" s="48">
        <f t="shared" si="0"/>
        <v>400</v>
      </c>
      <c r="K29" s="324"/>
      <c r="M29" s="125"/>
    </row>
    <row r="30" spans="1:14" ht="23.25" customHeight="1" x14ac:dyDescent="0.25">
      <c r="A30" s="189">
        <v>24</v>
      </c>
      <c r="B30" s="153" t="s">
        <v>243</v>
      </c>
      <c r="C30" s="164" t="s">
        <v>63</v>
      </c>
      <c r="D30" s="201">
        <v>6333</v>
      </c>
      <c r="E30" s="200">
        <v>100</v>
      </c>
      <c r="F30" s="194">
        <v>2</v>
      </c>
      <c r="G30" s="197">
        <v>200</v>
      </c>
      <c r="H30" s="194">
        <v>16</v>
      </c>
      <c r="I30" s="197">
        <v>1600</v>
      </c>
      <c r="J30" s="48">
        <f t="shared" si="0"/>
        <v>1800</v>
      </c>
      <c r="K30" s="325"/>
      <c r="L30" s="87"/>
      <c r="M30" s="125"/>
    </row>
    <row r="31" spans="1:14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N31" s="125"/>
    </row>
    <row r="32" spans="1:14" x14ac:dyDescent="0.25">
      <c r="A32"/>
      <c r="D32"/>
      <c r="E32" s="7"/>
      <c r="F32" s="8"/>
      <c r="G32" s="9"/>
      <c r="H32" s="8"/>
      <c r="I32" s="9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19</v>
      </c>
      <c r="G35" s="6">
        <f>SUM(F35*E35)</f>
        <v>475</v>
      </c>
      <c r="H35" s="39">
        <v>100</v>
      </c>
      <c r="I35" s="28">
        <v>5</v>
      </c>
      <c r="J35" s="17">
        <f>SUM(I35*H35)</f>
        <v>500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94</v>
      </c>
      <c r="G36" s="6">
        <f>SUM(F36*E36)</f>
        <v>4700</v>
      </c>
      <c r="H36" s="243">
        <v>50</v>
      </c>
      <c r="I36" s="35">
        <v>19</v>
      </c>
      <c r="J36" s="6">
        <f>SUM(I36*H36)</f>
        <v>950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O53"/>
  <sheetViews>
    <sheetView topLeftCell="A13" workbookViewId="0">
      <selection activeCell="C24" sqref="C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247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7"/>
      <c r="C3" s="257"/>
      <c r="D3" s="257"/>
      <c r="E3" s="257"/>
      <c r="F3" s="257"/>
      <c r="G3" s="257"/>
      <c r="H3" s="257"/>
      <c r="I3" s="257"/>
      <c r="J3" s="257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2203</v>
      </c>
      <c r="G7" s="193">
        <v>220300</v>
      </c>
      <c r="H7" s="192">
        <v>4294</v>
      </c>
      <c r="I7" s="193">
        <v>429400</v>
      </c>
      <c r="J7" s="48">
        <f>SUM(G7+I7)</f>
        <v>649700</v>
      </c>
      <c r="K7" s="318">
        <f>SUM(J7:J31)/24</f>
        <v>1637420.8333333333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34</v>
      </c>
      <c r="G8" s="193">
        <v>3400</v>
      </c>
      <c r="H8" s="192">
        <v>33</v>
      </c>
      <c r="I8" s="193">
        <v>3300</v>
      </c>
      <c r="J8" s="48">
        <f t="shared" ref="J8:J28" si="0">SUM(G8+I8)</f>
        <v>6700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7870</v>
      </c>
      <c r="G9" s="193">
        <v>1584800</v>
      </c>
      <c r="H9" s="194">
        <v>144324</v>
      </c>
      <c r="I9" s="193">
        <v>28973100</v>
      </c>
      <c r="J9" s="48">
        <f t="shared" si="0"/>
        <v>30557900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30</v>
      </c>
      <c r="G10" s="193">
        <v>6000</v>
      </c>
      <c r="H10" s="194">
        <v>142</v>
      </c>
      <c r="I10" s="193">
        <v>28400</v>
      </c>
      <c r="J10" s="48">
        <f t="shared" si="0"/>
        <v>34400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9</v>
      </c>
      <c r="G11" s="193">
        <v>900</v>
      </c>
      <c r="H11" s="195">
        <v>61</v>
      </c>
      <c r="I11" s="193">
        <v>7700</v>
      </c>
      <c r="J11" s="48">
        <f t="shared" si="0"/>
        <v>8600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689</v>
      </c>
      <c r="G12" s="193">
        <v>137800</v>
      </c>
      <c r="H12" s="194">
        <v>11372</v>
      </c>
      <c r="I12" s="193">
        <v>2274400</v>
      </c>
      <c r="J12" s="48">
        <f t="shared" si="0"/>
        <v>2412200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46</v>
      </c>
      <c r="G13" s="193">
        <v>4600</v>
      </c>
      <c r="H13" s="194">
        <v>314</v>
      </c>
      <c r="I13" s="193">
        <v>31400</v>
      </c>
      <c r="J13" s="48">
        <f t="shared" si="0"/>
        <v>36000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167</v>
      </c>
      <c r="G14" s="193">
        <v>21400</v>
      </c>
      <c r="H14" s="196">
        <v>7494</v>
      </c>
      <c r="I14" s="193">
        <v>1216700</v>
      </c>
      <c r="J14" s="48">
        <f t="shared" si="0"/>
        <v>1238100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117</v>
      </c>
      <c r="G15" s="193">
        <v>11700</v>
      </c>
      <c r="H15" s="194">
        <v>112</v>
      </c>
      <c r="I15" s="193">
        <v>11200</v>
      </c>
      <c r="J15" s="48">
        <f t="shared" si="0"/>
        <v>22900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305</v>
      </c>
      <c r="G16" s="193">
        <v>61000</v>
      </c>
      <c r="H16" s="192">
        <v>5532</v>
      </c>
      <c r="I16" s="193">
        <v>1106400</v>
      </c>
      <c r="J16" s="48">
        <f t="shared" si="0"/>
        <v>1167400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4</v>
      </c>
      <c r="I17" s="193">
        <v>400</v>
      </c>
      <c r="J17" s="48">
        <f t="shared" si="0"/>
        <v>400</v>
      </c>
      <c r="K17" s="319"/>
      <c r="M17" s="125"/>
    </row>
    <row r="18" spans="1:14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13</v>
      </c>
      <c r="G18" s="193">
        <v>2600</v>
      </c>
      <c r="H18" s="194">
        <v>415</v>
      </c>
      <c r="I18" s="193">
        <v>83000</v>
      </c>
      <c r="J18" s="48">
        <f t="shared" si="0"/>
        <v>85600</v>
      </c>
      <c r="K18" s="319"/>
      <c r="M18" s="125"/>
    </row>
    <row r="19" spans="1:14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15</v>
      </c>
      <c r="G19" s="193">
        <v>2500</v>
      </c>
      <c r="H19" s="194">
        <v>7</v>
      </c>
      <c r="I19" s="193">
        <v>1100</v>
      </c>
      <c r="J19" s="48">
        <f t="shared" si="0"/>
        <v>3600</v>
      </c>
      <c r="K19" s="319"/>
      <c r="M19" s="125"/>
    </row>
    <row r="20" spans="1:14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468</v>
      </c>
      <c r="G20" s="197">
        <v>93600</v>
      </c>
      <c r="H20" s="194">
        <v>6764</v>
      </c>
      <c r="I20" s="197">
        <v>1352800</v>
      </c>
      <c r="J20" s="48">
        <f t="shared" si="0"/>
        <v>1446400</v>
      </c>
      <c r="K20" s="324"/>
      <c r="M20" s="125"/>
    </row>
    <row r="21" spans="1:14" ht="32.25" customHeight="1" x14ac:dyDescent="0.25">
      <c r="A21" s="189">
        <v>15</v>
      </c>
      <c r="B21" s="204" t="s">
        <v>158</v>
      </c>
      <c r="C21" s="28" t="s">
        <v>159</v>
      </c>
      <c r="D21" s="201">
        <v>4030</v>
      </c>
      <c r="E21" s="200">
        <v>100</v>
      </c>
      <c r="F21" s="194">
        <v>113</v>
      </c>
      <c r="G21" s="197">
        <v>11300</v>
      </c>
      <c r="H21" s="194">
        <v>748</v>
      </c>
      <c r="I21" s="197">
        <v>74800</v>
      </c>
      <c r="J21" s="48">
        <f t="shared" si="0"/>
        <v>86100</v>
      </c>
      <c r="K21" s="324"/>
      <c r="M21" s="125"/>
    </row>
    <row r="22" spans="1:14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18</v>
      </c>
      <c r="G22" s="197">
        <v>3600</v>
      </c>
      <c r="H22" s="194">
        <v>182</v>
      </c>
      <c r="I22" s="197">
        <v>36400</v>
      </c>
      <c r="J22" s="48">
        <f t="shared" si="0"/>
        <v>40000</v>
      </c>
      <c r="K22" s="324"/>
      <c r="M22" s="125"/>
    </row>
    <row r="23" spans="1:14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79</v>
      </c>
      <c r="G23" s="197">
        <v>7900</v>
      </c>
      <c r="H23" s="194">
        <v>1868</v>
      </c>
      <c r="I23" s="197">
        <v>186800</v>
      </c>
      <c r="J23" s="48">
        <f t="shared" si="0"/>
        <v>194700</v>
      </c>
      <c r="K23" s="324"/>
      <c r="M23" s="125"/>
    </row>
    <row r="24" spans="1:14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328</v>
      </c>
      <c r="G24" s="197">
        <v>65600</v>
      </c>
      <c r="H24" s="194">
        <v>5908</v>
      </c>
      <c r="I24" s="197">
        <v>1181600</v>
      </c>
      <c r="J24" s="48">
        <f t="shared" si="0"/>
        <v>1247200</v>
      </c>
      <c r="K24" s="324"/>
      <c r="M24" s="125"/>
    </row>
    <row r="25" spans="1:14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1</v>
      </c>
      <c r="G25" s="197">
        <v>100</v>
      </c>
      <c r="H25" s="194">
        <v>4</v>
      </c>
      <c r="I25" s="197">
        <v>400</v>
      </c>
      <c r="J25" s="48">
        <f t="shared" si="0"/>
        <v>500</v>
      </c>
      <c r="K25" s="324"/>
      <c r="M25" s="125"/>
    </row>
    <row r="26" spans="1:14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70</v>
      </c>
      <c r="G26" s="197">
        <v>7000</v>
      </c>
      <c r="H26" s="194">
        <v>212</v>
      </c>
      <c r="I26" s="197">
        <v>21200</v>
      </c>
      <c r="J26" s="48">
        <f t="shared" si="0"/>
        <v>28200</v>
      </c>
      <c r="K26" s="324"/>
      <c r="M26" s="125"/>
    </row>
    <row r="27" spans="1:14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48</v>
      </c>
      <c r="G27" s="197">
        <v>4800</v>
      </c>
      <c r="H27" s="194">
        <v>88</v>
      </c>
      <c r="I27" s="197">
        <v>8800</v>
      </c>
      <c r="J27" s="48">
        <f t="shared" si="0"/>
        <v>13600</v>
      </c>
      <c r="K27" s="324"/>
      <c r="M27" s="125"/>
    </row>
    <row r="28" spans="1:14" ht="32.25" customHeight="1" x14ac:dyDescent="0.25">
      <c r="A28" s="189">
        <v>22</v>
      </c>
      <c r="B28" s="153" t="s">
        <v>245</v>
      </c>
      <c r="C28" s="242" t="s">
        <v>63</v>
      </c>
      <c r="D28" s="201">
        <v>5040</v>
      </c>
      <c r="E28" s="200">
        <v>200</v>
      </c>
      <c r="F28" s="194">
        <v>1</v>
      </c>
      <c r="G28" s="197">
        <v>200</v>
      </c>
      <c r="H28" s="194">
        <v>3</v>
      </c>
      <c r="I28" s="197">
        <v>600</v>
      </c>
      <c r="J28" s="48">
        <f t="shared" si="0"/>
        <v>800</v>
      </c>
      <c r="K28" s="324"/>
      <c r="M28" s="125"/>
    </row>
    <row r="29" spans="1:14" ht="32.25" customHeight="1" x14ac:dyDescent="0.25">
      <c r="A29" s="189">
        <v>23</v>
      </c>
      <c r="B29" s="153" t="s">
        <v>243</v>
      </c>
      <c r="C29" s="164" t="s">
        <v>249</v>
      </c>
      <c r="D29" s="201">
        <v>6333</v>
      </c>
      <c r="E29" s="200">
        <v>100</v>
      </c>
      <c r="F29" s="194">
        <v>18</v>
      </c>
      <c r="G29" s="197">
        <v>1800</v>
      </c>
      <c r="H29" s="194">
        <v>153</v>
      </c>
      <c r="I29" s="197">
        <v>15300</v>
      </c>
      <c r="J29" s="48">
        <v>17100</v>
      </c>
      <c r="K29" s="324"/>
      <c r="M29" s="125"/>
    </row>
    <row r="30" spans="1:14" ht="32.25" customHeight="1" x14ac:dyDescent="0.25">
      <c r="A30" s="189">
        <v>24</v>
      </c>
      <c r="B30" s="153" t="s">
        <v>248</v>
      </c>
      <c r="C30" s="242" t="s">
        <v>63</v>
      </c>
      <c r="D30" s="201">
        <v>6463</v>
      </c>
      <c r="E30" s="200">
        <v>100</v>
      </c>
      <c r="F30" s="194"/>
      <c r="G30" s="197"/>
      <c r="H30" s="194"/>
      <c r="I30" s="197"/>
      <c r="J30" s="48">
        <v>0</v>
      </c>
      <c r="K30" s="324"/>
      <c r="M30" s="125"/>
    </row>
    <row r="31" spans="1:14" ht="32.25" customHeight="1" x14ac:dyDescent="0.25">
      <c r="A31" s="189">
        <v>25</v>
      </c>
      <c r="B31" s="153" t="s">
        <v>38</v>
      </c>
      <c r="C31" s="242" t="s">
        <v>63</v>
      </c>
      <c r="D31" s="201">
        <v>9009</v>
      </c>
      <c r="E31" s="200">
        <v>200</v>
      </c>
      <c r="F31" s="194"/>
      <c r="G31" s="197"/>
      <c r="H31" s="194"/>
      <c r="I31" s="197"/>
      <c r="J31" s="48">
        <v>0</v>
      </c>
      <c r="K31" s="324"/>
      <c r="M31" s="125"/>
    </row>
    <row r="32" spans="1:14" ht="23.25" customHeight="1" x14ac:dyDescent="0.25">
      <c r="A32" s="111"/>
      <c r="B32" s="177"/>
      <c r="C32" s="178"/>
      <c r="D32" s="177"/>
      <c r="E32" s="179"/>
      <c r="F32" s="178"/>
      <c r="G32" s="250"/>
      <c r="H32" s="178"/>
      <c r="I32" s="250"/>
      <c r="J32" s="251"/>
      <c r="K32" s="206"/>
      <c r="L32" s="87"/>
      <c r="N32" s="125"/>
    </row>
    <row r="33" spans="1:10" x14ac:dyDescent="0.25">
      <c r="A33"/>
      <c r="D33"/>
      <c r="E33" s="7"/>
      <c r="F33" s="8"/>
      <c r="G33" s="9"/>
      <c r="H33" s="8"/>
      <c r="I33" s="9"/>
    </row>
    <row r="34" spans="1:10" x14ac:dyDescent="0.25">
      <c r="B34" s="3" t="s">
        <v>12</v>
      </c>
      <c r="E34" s="321" t="s">
        <v>1</v>
      </c>
      <c r="F34" s="322"/>
      <c r="G34" s="323"/>
      <c r="H34" s="321" t="s">
        <v>2</v>
      </c>
      <c r="I34" s="322"/>
      <c r="J34" s="323"/>
    </row>
    <row r="35" spans="1:10" ht="63.75" x14ac:dyDescent="0.25">
      <c r="B35" s="10" t="s">
        <v>3</v>
      </c>
      <c r="C35" s="11" t="s">
        <v>13</v>
      </c>
      <c r="D35" s="10" t="s">
        <v>5</v>
      </c>
      <c r="E35" s="12" t="s">
        <v>14</v>
      </c>
      <c r="F35" s="11" t="s">
        <v>15</v>
      </c>
      <c r="G35" s="10" t="s">
        <v>8</v>
      </c>
      <c r="H35" s="13" t="s">
        <v>16</v>
      </c>
      <c r="I35" s="11" t="s">
        <v>15</v>
      </c>
      <c r="J35" s="14" t="s">
        <v>8</v>
      </c>
    </row>
    <row r="36" spans="1:10" ht="30" customHeight="1" x14ac:dyDescent="0.25">
      <c r="A36" s="1">
        <v>1</v>
      </c>
      <c r="B36" s="15" t="s">
        <v>17</v>
      </c>
      <c r="C36" s="38" t="s">
        <v>18</v>
      </c>
      <c r="D36" s="16">
        <v>727</v>
      </c>
      <c r="E36" s="39">
        <v>25</v>
      </c>
      <c r="F36" s="36">
        <v>23</v>
      </c>
      <c r="G36" s="6">
        <f>SUM(F36*E36)</f>
        <v>575</v>
      </c>
      <c r="H36" s="39">
        <v>100</v>
      </c>
      <c r="I36" s="28">
        <v>8</v>
      </c>
      <c r="J36" s="17">
        <f>SUM(I36*H36)</f>
        <v>800</v>
      </c>
    </row>
    <row r="37" spans="1:10" ht="26.25" customHeight="1" x14ac:dyDescent="0.25">
      <c r="A37" s="1">
        <v>2</v>
      </c>
      <c r="B37" s="116" t="s">
        <v>19</v>
      </c>
      <c r="C37" s="117" t="s">
        <v>20</v>
      </c>
      <c r="D37" s="22">
        <v>744</v>
      </c>
      <c r="E37" s="243">
        <v>50</v>
      </c>
      <c r="F37" s="35">
        <v>149</v>
      </c>
      <c r="G37" s="6">
        <f>SUM(F37*E37)</f>
        <v>7450</v>
      </c>
      <c r="H37" s="243">
        <v>50</v>
      </c>
      <c r="I37" s="35">
        <v>19</v>
      </c>
      <c r="J37" s="6">
        <f>SUM(I37*H37)</f>
        <v>950</v>
      </c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</row>
    <row r="53" spans="1:9" x14ac:dyDescent="0.25">
      <c r="A53"/>
      <c r="D53"/>
      <c r="E53" s="1"/>
    </row>
  </sheetData>
  <mergeCells count="8">
    <mergeCell ref="E34:G34"/>
    <mergeCell ref="H34:J34"/>
    <mergeCell ref="B2:K2"/>
    <mergeCell ref="F5:G5"/>
    <mergeCell ref="H5:I5"/>
    <mergeCell ref="J5:J6"/>
    <mergeCell ref="K5:K6"/>
    <mergeCell ref="K7:K31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O53"/>
  <sheetViews>
    <sheetView topLeftCell="A19" workbookViewId="0">
      <selection activeCell="C24" sqref="C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250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8"/>
      <c r="C3" s="258"/>
      <c r="D3" s="258"/>
      <c r="E3" s="258"/>
      <c r="F3" s="258"/>
      <c r="G3" s="258"/>
      <c r="H3" s="258"/>
      <c r="I3" s="258"/>
      <c r="J3" s="25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2435</v>
      </c>
      <c r="G7" s="193">
        <v>243500</v>
      </c>
      <c r="H7" s="192">
        <v>4592</v>
      </c>
      <c r="I7" s="193">
        <v>459200</v>
      </c>
      <c r="J7" s="48">
        <f>SUM(G7+I7)</f>
        <v>702700</v>
      </c>
      <c r="K7" s="318">
        <f>SUM(J7:J31)/25</f>
        <v>2399328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127</v>
      </c>
      <c r="G8" s="193">
        <v>12700</v>
      </c>
      <c r="H8" s="192">
        <v>446</v>
      </c>
      <c r="I8" s="193">
        <v>44600</v>
      </c>
      <c r="J8" s="48">
        <f t="shared" ref="J8:J31" si="0">SUM(G8+I8)</f>
        <v>57300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11964</v>
      </c>
      <c r="G9" s="193">
        <v>2400300</v>
      </c>
      <c r="H9" s="194">
        <v>260390</v>
      </c>
      <c r="I9" s="193">
        <v>52098100</v>
      </c>
      <c r="J9" s="48">
        <f t="shared" si="0"/>
        <v>54498400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39</v>
      </c>
      <c r="G10" s="193">
        <v>7800</v>
      </c>
      <c r="H10" s="194">
        <v>127</v>
      </c>
      <c r="I10" s="193">
        <v>25400</v>
      </c>
      <c r="J10" s="48">
        <f t="shared" si="0"/>
        <v>33200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8</v>
      </c>
      <c r="G11" s="193">
        <v>800</v>
      </c>
      <c r="H11" s="195">
        <v>112</v>
      </c>
      <c r="I11" s="193">
        <v>12800</v>
      </c>
      <c r="J11" s="48">
        <f t="shared" si="0"/>
        <v>13600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202</v>
      </c>
      <c r="G12" s="193">
        <v>40400</v>
      </c>
      <c r="H12" s="194">
        <v>1314</v>
      </c>
      <c r="I12" s="193">
        <v>262800</v>
      </c>
      <c r="J12" s="48">
        <f t="shared" si="0"/>
        <v>303200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72</v>
      </c>
      <c r="G13" s="193">
        <v>7200</v>
      </c>
      <c r="H13" s="194">
        <v>296</v>
      </c>
      <c r="I13" s="193">
        <v>29600</v>
      </c>
      <c r="J13" s="48">
        <f t="shared" si="0"/>
        <v>36800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189</v>
      </c>
      <c r="G14" s="193">
        <v>25300</v>
      </c>
      <c r="H14" s="196">
        <v>7451</v>
      </c>
      <c r="I14" s="193">
        <v>1212200</v>
      </c>
      <c r="J14" s="48">
        <f t="shared" si="0"/>
        <v>1237500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176</v>
      </c>
      <c r="G15" s="193">
        <v>17600</v>
      </c>
      <c r="H15" s="194">
        <v>386</v>
      </c>
      <c r="I15" s="193">
        <v>38600</v>
      </c>
      <c r="J15" s="48">
        <f t="shared" si="0"/>
        <v>56200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466</v>
      </c>
      <c r="G16" s="193">
        <v>93200</v>
      </c>
      <c r="H16" s="192">
        <v>9023</v>
      </c>
      <c r="I16" s="193">
        <v>1804600</v>
      </c>
      <c r="J16" s="48">
        <f t="shared" si="0"/>
        <v>1897800</v>
      </c>
      <c r="K16" s="319"/>
      <c r="M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3</v>
      </c>
      <c r="I17" s="193">
        <v>300</v>
      </c>
      <c r="J17" s="48">
        <f t="shared" si="0"/>
        <v>300</v>
      </c>
      <c r="K17" s="319"/>
      <c r="M17" s="125"/>
    </row>
    <row r="18" spans="1:14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2</v>
      </c>
      <c r="G18" s="193">
        <v>400</v>
      </c>
      <c r="H18" s="194">
        <v>45</v>
      </c>
      <c r="I18" s="193">
        <v>9000</v>
      </c>
      <c r="J18" s="48">
        <f t="shared" si="0"/>
        <v>9400</v>
      </c>
      <c r="K18" s="319"/>
      <c r="M18" s="125"/>
    </row>
    <row r="19" spans="1:14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16</v>
      </c>
      <c r="G19" s="193">
        <v>3200</v>
      </c>
      <c r="H19" s="194">
        <v>4</v>
      </c>
      <c r="I19" s="193">
        <v>800</v>
      </c>
      <c r="J19" s="48">
        <f t="shared" si="0"/>
        <v>4000</v>
      </c>
      <c r="K19" s="319"/>
      <c r="M19" s="125"/>
    </row>
    <row r="20" spans="1:14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80</v>
      </c>
      <c r="G20" s="197">
        <v>16000</v>
      </c>
      <c r="H20" s="194">
        <v>700</v>
      </c>
      <c r="I20" s="197">
        <v>140000</v>
      </c>
      <c r="J20" s="48">
        <f t="shared" si="0"/>
        <v>156000</v>
      </c>
      <c r="K20" s="324"/>
      <c r="M20" s="125"/>
    </row>
    <row r="21" spans="1:14" ht="32.25" customHeight="1" x14ac:dyDescent="0.25">
      <c r="A21" s="189">
        <v>15</v>
      </c>
      <c r="B21" s="204" t="s">
        <v>158</v>
      </c>
      <c r="C21" s="28" t="s">
        <v>159</v>
      </c>
      <c r="D21" s="201">
        <v>4030</v>
      </c>
      <c r="E21" s="200">
        <v>100</v>
      </c>
      <c r="F21" s="194">
        <v>110</v>
      </c>
      <c r="G21" s="197">
        <v>11000</v>
      </c>
      <c r="H21" s="194">
        <v>412</v>
      </c>
      <c r="I21" s="197">
        <v>41200</v>
      </c>
      <c r="J21" s="48">
        <f t="shared" si="0"/>
        <v>52200</v>
      </c>
      <c r="K21" s="324"/>
      <c r="M21" s="125"/>
    </row>
    <row r="22" spans="1:14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34</v>
      </c>
      <c r="G22" s="197">
        <v>6800</v>
      </c>
      <c r="H22" s="194">
        <v>175</v>
      </c>
      <c r="I22" s="197">
        <v>35000</v>
      </c>
      <c r="J22" s="48">
        <f t="shared" si="0"/>
        <v>41800</v>
      </c>
      <c r="K22" s="324"/>
      <c r="M22" s="125"/>
    </row>
    <row r="23" spans="1:14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16</v>
      </c>
      <c r="G23" s="197">
        <v>1600</v>
      </c>
      <c r="H23" s="194">
        <v>234</v>
      </c>
      <c r="I23" s="197">
        <v>23400</v>
      </c>
      <c r="J23" s="48">
        <f t="shared" si="0"/>
        <v>25000</v>
      </c>
      <c r="K23" s="324"/>
      <c r="M23" s="125"/>
    </row>
    <row r="24" spans="1:14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215</v>
      </c>
      <c r="G24" s="197">
        <v>43000</v>
      </c>
      <c r="H24" s="194">
        <v>3276</v>
      </c>
      <c r="I24" s="197">
        <v>655200</v>
      </c>
      <c r="J24" s="48">
        <f t="shared" si="0"/>
        <v>698200</v>
      </c>
      <c r="K24" s="324"/>
      <c r="M24" s="125"/>
    </row>
    <row r="25" spans="1:14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1</v>
      </c>
      <c r="I25" s="197">
        <v>100</v>
      </c>
      <c r="J25" s="48">
        <f t="shared" si="0"/>
        <v>100</v>
      </c>
      <c r="K25" s="324"/>
      <c r="M25" s="125"/>
    </row>
    <row r="26" spans="1:14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78</v>
      </c>
      <c r="G26" s="197">
        <v>7800</v>
      </c>
      <c r="H26" s="194">
        <v>212</v>
      </c>
      <c r="I26" s="197">
        <v>21200</v>
      </c>
      <c r="J26" s="48">
        <f t="shared" si="0"/>
        <v>29000</v>
      </c>
      <c r="K26" s="324"/>
      <c r="M26" s="125"/>
    </row>
    <row r="27" spans="1:14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25</v>
      </c>
      <c r="G27" s="197">
        <v>2500</v>
      </c>
      <c r="H27" s="194">
        <v>14</v>
      </c>
      <c r="I27" s="197">
        <v>1400</v>
      </c>
      <c r="J27" s="48">
        <f t="shared" si="0"/>
        <v>3900</v>
      </c>
      <c r="K27" s="324"/>
      <c r="M27" s="125"/>
    </row>
    <row r="28" spans="1:14" ht="32.25" customHeight="1" x14ac:dyDescent="0.25">
      <c r="A28" s="189">
        <v>22</v>
      </c>
      <c r="B28" s="153" t="s">
        <v>245</v>
      </c>
      <c r="C28" s="242" t="s">
        <v>63</v>
      </c>
      <c r="D28" s="201">
        <v>5040</v>
      </c>
      <c r="E28" s="200">
        <v>200</v>
      </c>
      <c r="F28" s="194">
        <v>0</v>
      </c>
      <c r="G28" s="197">
        <v>0</v>
      </c>
      <c r="H28" s="194">
        <v>2</v>
      </c>
      <c r="I28" s="197">
        <v>400</v>
      </c>
      <c r="J28" s="48">
        <f t="shared" si="0"/>
        <v>400</v>
      </c>
      <c r="K28" s="324"/>
      <c r="M28" s="125"/>
    </row>
    <row r="29" spans="1:14" ht="32.25" customHeight="1" x14ac:dyDescent="0.25">
      <c r="A29" s="189">
        <v>23</v>
      </c>
      <c r="B29" s="153" t="s">
        <v>243</v>
      </c>
      <c r="C29" s="164" t="s">
        <v>249</v>
      </c>
      <c r="D29" s="201">
        <v>6333</v>
      </c>
      <c r="E29" s="200">
        <v>100</v>
      </c>
      <c r="F29" s="194">
        <v>20</v>
      </c>
      <c r="G29" s="197">
        <v>2000</v>
      </c>
      <c r="H29" s="194">
        <v>218</v>
      </c>
      <c r="I29" s="197">
        <v>21800</v>
      </c>
      <c r="J29" s="48">
        <f t="shared" si="0"/>
        <v>23800</v>
      </c>
      <c r="K29" s="324"/>
      <c r="M29" s="125"/>
    </row>
    <row r="30" spans="1:14" ht="32.25" customHeight="1" x14ac:dyDescent="0.25">
      <c r="A30" s="189">
        <v>24</v>
      </c>
      <c r="B30" s="153" t="s">
        <v>248</v>
      </c>
      <c r="C30" s="164" t="s">
        <v>251</v>
      </c>
      <c r="D30" s="201">
        <v>6463</v>
      </c>
      <c r="E30" s="200">
        <v>100</v>
      </c>
      <c r="F30" s="194">
        <v>155</v>
      </c>
      <c r="G30" s="197">
        <v>15500</v>
      </c>
      <c r="H30" s="194">
        <v>829</v>
      </c>
      <c r="I30" s="197">
        <v>82900</v>
      </c>
      <c r="J30" s="48">
        <f t="shared" si="0"/>
        <v>98400</v>
      </c>
      <c r="K30" s="324"/>
      <c r="M30" s="125"/>
    </row>
    <row r="31" spans="1:14" ht="32.25" customHeight="1" x14ac:dyDescent="0.25">
      <c r="A31" s="189">
        <v>25</v>
      </c>
      <c r="B31" s="153" t="s">
        <v>38</v>
      </c>
      <c r="C31" s="164" t="s">
        <v>252</v>
      </c>
      <c r="D31" s="201">
        <v>9009</v>
      </c>
      <c r="E31" s="200">
        <v>200</v>
      </c>
      <c r="F31" s="194">
        <v>1</v>
      </c>
      <c r="G31" s="197">
        <v>200</v>
      </c>
      <c r="H31" s="194">
        <v>19</v>
      </c>
      <c r="I31" s="197">
        <v>3800</v>
      </c>
      <c r="J31" s="48">
        <f t="shared" si="0"/>
        <v>4000</v>
      </c>
      <c r="K31" s="325"/>
      <c r="M31" s="125"/>
    </row>
    <row r="32" spans="1:14" ht="23.25" customHeight="1" x14ac:dyDescent="0.25">
      <c r="A32" s="111"/>
      <c r="B32" s="177"/>
      <c r="C32" s="178"/>
      <c r="D32" s="177"/>
      <c r="E32" s="179"/>
      <c r="F32" s="178"/>
      <c r="G32" s="250"/>
      <c r="H32" s="178"/>
      <c r="I32" s="250"/>
      <c r="J32" s="251"/>
      <c r="K32" s="206"/>
      <c r="L32" s="87"/>
      <c r="N32" s="125"/>
    </row>
    <row r="33" spans="1:14" x14ac:dyDescent="0.25">
      <c r="A33"/>
      <c r="D33"/>
      <c r="E33" s="7"/>
      <c r="F33" s="8"/>
      <c r="G33" s="9"/>
      <c r="H33" s="8"/>
      <c r="I33" s="9"/>
      <c r="N33" s="125"/>
    </row>
    <row r="34" spans="1:14" x14ac:dyDescent="0.25">
      <c r="B34" s="3" t="s">
        <v>12</v>
      </c>
      <c r="E34" s="321" t="s">
        <v>1</v>
      </c>
      <c r="F34" s="322"/>
      <c r="G34" s="323"/>
      <c r="H34" s="321" t="s">
        <v>2</v>
      </c>
      <c r="I34" s="322"/>
      <c r="J34" s="323"/>
    </row>
    <row r="35" spans="1:14" ht="63.75" x14ac:dyDescent="0.25">
      <c r="B35" s="10" t="s">
        <v>3</v>
      </c>
      <c r="C35" s="11" t="s">
        <v>13</v>
      </c>
      <c r="D35" s="10" t="s">
        <v>5</v>
      </c>
      <c r="E35" s="12" t="s">
        <v>14</v>
      </c>
      <c r="F35" s="11" t="s">
        <v>15</v>
      </c>
      <c r="G35" s="10" t="s">
        <v>8</v>
      </c>
      <c r="H35" s="13" t="s">
        <v>16</v>
      </c>
      <c r="I35" s="11" t="s">
        <v>15</v>
      </c>
      <c r="J35" s="14" t="s">
        <v>8</v>
      </c>
    </row>
    <row r="36" spans="1:14" ht="30" customHeight="1" x14ac:dyDescent="0.25">
      <c r="A36" s="1">
        <v>1</v>
      </c>
      <c r="B36" s="15" t="s">
        <v>17</v>
      </c>
      <c r="C36" s="38" t="s">
        <v>18</v>
      </c>
      <c r="D36" s="16">
        <v>727</v>
      </c>
      <c r="E36" s="39">
        <v>25</v>
      </c>
      <c r="F36" s="36">
        <v>23</v>
      </c>
      <c r="G36" s="6">
        <f>SUM(F36*E36)</f>
        <v>575</v>
      </c>
      <c r="H36" s="39">
        <v>100</v>
      </c>
      <c r="I36" s="28">
        <v>4</v>
      </c>
      <c r="J36" s="17">
        <f>SUM(I36*H36)</f>
        <v>400</v>
      </c>
    </row>
    <row r="37" spans="1:14" ht="26.25" customHeight="1" x14ac:dyDescent="0.25">
      <c r="A37" s="1">
        <v>2</v>
      </c>
      <c r="B37" s="116" t="s">
        <v>19</v>
      </c>
      <c r="C37" s="117" t="s">
        <v>20</v>
      </c>
      <c r="D37" s="22">
        <v>744</v>
      </c>
      <c r="E37" s="243">
        <v>50</v>
      </c>
      <c r="F37" s="35">
        <v>123</v>
      </c>
      <c r="G37" s="6">
        <f>SUM(F37*E37)</f>
        <v>6150</v>
      </c>
      <c r="H37" s="243">
        <v>50</v>
      </c>
      <c r="I37" s="35">
        <v>19</v>
      </c>
      <c r="J37" s="6">
        <f>SUM(I37*H37)</f>
        <v>950</v>
      </c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</row>
    <row r="53" spans="1:9" x14ac:dyDescent="0.25">
      <c r="A53"/>
      <c r="D53"/>
      <c r="E53" s="1"/>
    </row>
  </sheetData>
  <mergeCells count="8">
    <mergeCell ref="E34:G34"/>
    <mergeCell ref="H34:J34"/>
    <mergeCell ref="B2:K2"/>
    <mergeCell ref="F5:G5"/>
    <mergeCell ref="H5:I5"/>
    <mergeCell ref="J5:J6"/>
    <mergeCell ref="K5:K6"/>
    <mergeCell ref="K7:K31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O56"/>
  <sheetViews>
    <sheetView topLeftCell="A19" workbookViewId="0">
      <selection activeCell="C24" sqref="C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254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59"/>
      <c r="C3" s="259"/>
      <c r="D3" s="259"/>
      <c r="E3" s="259"/>
      <c r="F3" s="259"/>
      <c r="G3" s="259"/>
      <c r="H3" s="259"/>
      <c r="I3" s="259"/>
      <c r="J3" s="25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1749</v>
      </c>
      <c r="G7" s="193">
        <v>174900</v>
      </c>
      <c r="H7" s="192">
        <v>3878</v>
      </c>
      <c r="I7" s="193">
        <v>387800</v>
      </c>
      <c r="J7" s="48">
        <f>SUM(G7+I7)</f>
        <v>562700</v>
      </c>
      <c r="K7" s="318">
        <f>SUM(J7:J34)/27</f>
        <v>2154222.222222222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52</v>
      </c>
      <c r="G8" s="193">
        <v>5200</v>
      </c>
      <c r="H8" s="192">
        <v>186</v>
      </c>
      <c r="I8" s="193">
        <v>18600</v>
      </c>
      <c r="J8" s="48">
        <f t="shared" ref="J8:J34" si="0">SUM(G8+I8)</f>
        <v>23800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8449</v>
      </c>
      <c r="G9" s="193">
        <v>1694900</v>
      </c>
      <c r="H9" s="194">
        <v>157557</v>
      </c>
      <c r="I9" s="193">
        <v>31528200</v>
      </c>
      <c r="J9" s="48">
        <f t="shared" si="0"/>
        <v>33223100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37</v>
      </c>
      <c r="G10" s="193">
        <v>7400</v>
      </c>
      <c r="H10" s="194">
        <v>79</v>
      </c>
      <c r="I10" s="193">
        <v>15800</v>
      </c>
      <c r="J10" s="48">
        <f t="shared" si="0"/>
        <v>23200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61</v>
      </c>
      <c r="G11" s="193">
        <v>6100</v>
      </c>
      <c r="H11" s="195">
        <v>920</v>
      </c>
      <c r="I11" s="193">
        <v>93900</v>
      </c>
      <c r="J11" s="48">
        <f t="shared" si="0"/>
        <v>100000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287</v>
      </c>
      <c r="G12" s="193">
        <v>57400</v>
      </c>
      <c r="H12" s="194">
        <v>3866</v>
      </c>
      <c r="I12" s="193">
        <v>773200</v>
      </c>
      <c r="J12" s="48">
        <f t="shared" si="0"/>
        <v>830600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100</v>
      </c>
      <c r="G13" s="193">
        <v>10000</v>
      </c>
      <c r="H13" s="194">
        <v>721</v>
      </c>
      <c r="I13" s="193">
        <v>72100</v>
      </c>
      <c r="J13" s="48">
        <f t="shared" si="0"/>
        <v>82100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176</v>
      </c>
      <c r="G14" s="193">
        <v>22800</v>
      </c>
      <c r="H14" s="196">
        <v>7360</v>
      </c>
      <c r="I14" s="193">
        <v>1200600</v>
      </c>
      <c r="J14" s="48">
        <f t="shared" si="0"/>
        <v>1223400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157</v>
      </c>
      <c r="G15" s="193">
        <v>15700</v>
      </c>
      <c r="H15" s="194">
        <v>79</v>
      </c>
      <c r="I15" s="193">
        <v>7900</v>
      </c>
      <c r="J15" s="48">
        <f t="shared" si="0"/>
        <v>23600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409</v>
      </c>
      <c r="G16" s="193">
        <v>81800</v>
      </c>
      <c r="H16" s="192">
        <v>8160</v>
      </c>
      <c r="I16" s="193">
        <v>1632000</v>
      </c>
      <c r="J16" s="48">
        <f t="shared" si="0"/>
        <v>1713800</v>
      </c>
      <c r="K16" s="319"/>
      <c r="M16" s="125"/>
    </row>
    <row r="17" spans="1:13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1</v>
      </c>
      <c r="G17" s="193">
        <v>100</v>
      </c>
      <c r="H17" s="194">
        <v>3</v>
      </c>
      <c r="I17" s="193">
        <v>300</v>
      </c>
      <c r="J17" s="48">
        <f t="shared" si="0"/>
        <v>400</v>
      </c>
      <c r="K17" s="319"/>
      <c r="M17" s="125"/>
    </row>
    <row r="18" spans="1:13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1</v>
      </c>
      <c r="G18" s="193">
        <v>200</v>
      </c>
      <c r="H18" s="194">
        <v>3</v>
      </c>
      <c r="I18" s="193">
        <v>600</v>
      </c>
      <c r="J18" s="48">
        <f t="shared" si="0"/>
        <v>800</v>
      </c>
      <c r="K18" s="319"/>
      <c r="M18" s="125"/>
    </row>
    <row r="19" spans="1:13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9</v>
      </c>
      <c r="G19" s="193">
        <v>1800</v>
      </c>
      <c r="H19" s="194">
        <v>3</v>
      </c>
      <c r="I19" s="193">
        <v>600</v>
      </c>
      <c r="J19" s="48">
        <f t="shared" si="0"/>
        <v>2400</v>
      </c>
      <c r="K19" s="319"/>
      <c r="M19" s="125"/>
    </row>
    <row r="20" spans="1:13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13</v>
      </c>
      <c r="G20" s="197">
        <v>2600</v>
      </c>
      <c r="H20" s="194">
        <v>177</v>
      </c>
      <c r="I20" s="197">
        <v>35400</v>
      </c>
      <c r="J20" s="48">
        <f t="shared" si="0"/>
        <v>38000</v>
      </c>
      <c r="K20" s="324"/>
      <c r="M20" s="125"/>
    </row>
    <row r="21" spans="1:13" ht="32.25" customHeight="1" x14ac:dyDescent="0.25">
      <c r="A21" s="189">
        <v>15</v>
      </c>
      <c r="B21" s="204" t="s">
        <v>158</v>
      </c>
      <c r="C21" s="28" t="s">
        <v>159</v>
      </c>
      <c r="D21" s="201">
        <v>4030</v>
      </c>
      <c r="E21" s="200">
        <v>100</v>
      </c>
      <c r="F21" s="194">
        <v>63</v>
      </c>
      <c r="G21" s="197">
        <v>6300</v>
      </c>
      <c r="H21" s="194">
        <v>629</v>
      </c>
      <c r="I21" s="197">
        <v>62900</v>
      </c>
      <c r="J21" s="48">
        <f t="shared" si="0"/>
        <v>69200</v>
      </c>
      <c r="K21" s="324"/>
      <c r="M21" s="125"/>
    </row>
    <row r="22" spans="1:13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9</v>
      </c>
      <c r="G22" s="197">
        <v>1800</v>
      </c>
      <c r="H22" s="194">
        <v>137</v>
      </c>
      <c r="I22" s="197">
        <v>27400</v>
      </c>
      <c r="J22" s="48">
        <f t="shared" si="0"/>
        <v>29200</v>
      </c>
      <c r="K22" s="324"/>
      <c r="M22" s="125"/>
    </row>
    <row r="23" spans="1:13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6</v>
      </c>
      <c r="G23" s="197">
        <v>600</v>
      </c>
      <c r="H23" s="194">
        <v>94</v>
      </c>
      <c r="I23" s="197">
        <v>9400</v>
      </c>
      <c r="J23" s="48">
        <f t="shared" si="0"/>
        <v>10000</v>
      </c>
      <c r="K23" s="324"/>
      <c r="M23" s="125"/>
    </row>
    <row r="24" spans="1:13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560</v>
      </c>
      <c r="G24" s="197">
        <v>112000</v>
      </c>
      <c r="H24" s="194">
        <v>9211</v>
      </c>
      <c r="I24" s="197">
        <v>1842200</v>
      </c>
      <c r="J24" s="48">
        <f t="shared" si="0"/>
        <v>1954200</v>
      </c>
      <c r="K24" s="324"/>
      <c r="M24" s="125"/>
    </row>
    <row r="25" spans="1:13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2</v>
      </c>
      <c r="G25" s="197">
        <v>200</v>
      </c>
      <c r="H25" s="194">
        <v>14</v>
      </c>
      <c r="I25" s="197">
        <v>1400</v>
      </c>
      <c r="J25" s="48">
        <f t="shared" si="0"/>
        <v>1600</v>
      </c>
      <c r="K25" s="324"/>
      <c r="M25" s="125"/>
    </row>
    <row r="26" spans="1:13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16</v>
      </c>
      <c r="G26" s="197">
        <v>1600</v>
      </c>
      <c r="H26" s="194">
        <v>87</v>
      </c>
      <c r="I26" s="197">
        <v>8700</v>
      </c>
      <c r="J26" s="48">
        <f t="shared" si="0"/>
        <v>10300</v>
      </c>
      <c r="K26" s="324"/>
      <c r="M26" s="125"/>
    </row>
    <row r="27" spans="1:13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13</v>
      </c>
      <c r="G27" s="197">
        <v>1300</v>
      </c>
      <c r="H27" s="194">
        <v>23</v>
      </c>
      <c r="I27" s="197">
        <v>2300</v>
      </c>
      <c r="J27" s="48">
        <f t="shared" si="0"/>
        <v>3600</v>
      </c>
      <c r="K27" s="324"/>
      <c r="M27" s="125"/>
    </row>
    <row r="28" spans="1:13" ht="32.25" customHeight="1" x14ac:dyDescent="0.25">
      <c r="A28" s="189">
        <v>22</v>
      </c>
      <c r="B28" s="153" t="s">
        <v>245</v>
      </c>
      <c r="C28" s="242" t="s">
        <v>63</v>
      </c>
      <c r="D28" s="201">
        <v>5040</v>
      </c>
      <c r="E28" s="200">
        <v>200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4"/>
      <c r="M28" s="125"/>
    </row>
    <row r="29" spans="1:13" ht="32.25" customHeight="1" x14ac:dyDescent="0.25">
      <c r="A29" s="189">
        <v>23</v>
      </c>
      <c r="B29" s="153" t="s">
        <v>243</v>
      </c>
      <c r="C29" s="164" t="s">
        <v>249</v>
      </c>
      <c r="D29" s="201">
        <v>6333</v>
      </c>
      <c r="E29" s="200">
        <v>100</v>
      </c>
      <c r="F29" s="194">
        <v>1</v>
      </c>
      <c r="G29" s="197">
        <v>100</v>
      </c>
      <c r="H29" s="194">
        <v>47</v>
      </c>
      <c r="I29" s="197">
        <v>4700</v>
      </c>
      <c r="J29" s="48">
        <f t="shared" si="0"/>
        <v>4800</v>
      </c>
      <c r="K29" s="324"/>
      <c r="M29" s="125"/>
    </row>
    <row r="30" spans="1:13" ht="32.25" customHeight="1" x14ac:dyDescent="0.25">
      <c r="A30" s="189">
        <v>24</v>
      </c>
      <c r="B30" s="153" t="s">
        <v>248</v>
      </c>
      <c r="C30" s="164" t="s">
        <v>251</v>
      </c>
      <c r="D30" s="201">
        <v>6463</v>
      </c>
      <c r="E30" s="200">
        <v>100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153" t="s">
        <v>38</v>
      </c>
      <c r="C31" s="164" t="s">
        <v>252</v>
      </c>
      <c r="D31" s="201">
        <v>9009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ref="J31:J33" si="1">SUM(G31+I31)</f>
        <v>0</v>
      </c>
      <c r="K31" s="324"/>
      <c r="M31" s="125"/>
    </row>
    <row r="32" spans="1:13" ht="32.25" customHeight="1" x14ac:dyDescent="0.25">
      <c r="A32" s="189">
        <v>26</v>
      </c>
      <c r="B32" s="153" t="s">
        <v>257</v>
      </c>
      <c r="C32" s="242" t="s">
        <v>63</v>
      </c>
      <c r="D32" s="201">
        <v>5800</v>
      </c>
      <c r="E32" s="200">
        <v>200</v>
      </c>
      <c r="F32" s="194">
        <v>3</v>
      </c>
      <c r="G32" s="197">
        <v>600</v>
      </c>
      <c r="H32" s="194">
        <v>39</v>
      </c>
      <c r="I32" s="197">
        <v>7800</v>
      </c>
      <c r="J32" s="48">
        <f t="shared" si="1"/>
        <v>8400</v>
      </c>
      <c r="K32" s="324"/>
      <c r="M32" s="125"/>
    </row>
    <row r="33" spans="1:14" ht="32.25" customHeight="1" x14ac:dyDescent="0.25">
      <c r="A33" s="189">
        <v>27</v>
      </c>
      <c r="B33" s="153" t="s">
        <v>255</v>
      </c>
      <c r="C33" s="242" t="s">
        <v>63</v>
      </c>
      <c r="D33" s="201">
        <v>1003</v>
      </c>
      <c r="E33" s="200">
        <v>200</v>
      </c>
      <c r="F33" s="194">
        <v>5149</v>
      </c>
      <c r="G33" s="197">
        <v>1029800</v>
      </c>
      <c r="H33" s="194">
        <v>31386</v>
      </c>
      <c r="I33" s="197">
        <v>6277200</v>
      </c>
      <c r="J33" s="48">
        <f t="shared" si="1"/>
        <v>7307000</v>
      </c>
      <c r="K33" s="324"/>
      <c r="M33" s="125"/>
    </row>
    <row r="34" spans="1:14" ht="32.25" customHeight="1" x14ac:dyDescent="0.25">
      <c r="A34" s="189">
        <v>28</v>
      </c>
      <c r="B34" s="153" t="s">
        <v>256</v>
      </c>
      <c r="C34" s="242" t="s">
        <v>63</v>
      </c>
      <c r="D34" s="201">
        <v>1004</v>
      </c>
      <c r="E34" s="200">
        <v>200</v>
      </c>
      <c r="F34" s="194">
        <v>6940</v>
      </c>
      <c r="G34" s="197">
        <v>1388000</v>
      </c>
      <c r="H34" s="194">
        <v>47649</v>
      </c>
      <c r="I34" s="197">
        <v>9529800</v>
      </c>
      <c r="J34" s="48">
        <f t="shared" si="0"/>
        <v>10917800</v>
      </c>
      <c r="K34" s="325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250"/>
      <c r="H35" s="178"/>
      <c r="I35" s="250"/>
      <c r="J35" s="251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  <c r="N36" s="125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16</v>
      </c>
      <c r="G39" s="6">
        <f>SUM(F39*E39)</f>
        <v>400</v>
      </c>
      <c r="H39" s="39">
        <v>100</v>
      </c>
      <c r="I39" s="28">
        <v>4</v>
      </c>
      <c r="J39" s="17">
        <f>SUM(I39*H39)</f>
        <v>400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243">
        <v>50</v>
      </c>
      <c r="F40" s="35">
        <v>83</v>
      </c>
      <c r="G40" s="6">
        <f>SUM(F40*E40)</f>
        <v>4150</v>
      </c>
      <c r="H40" s="243">
        <v>50</v>
      </c>
      <c r="I40" s="35">
        <v>17</v>
      </c>
      <c r="J40" s="6">
        <f>SUM(I40*H40)</f>
        <v>850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O56"/>
  <sheetViews>
    <sheetView topLeftCell="A22" workbookViewId="0">
      <selection activeCell="I41" sqref="I4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258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0"/>
      <c r="C3" s="260"/>
      <c r="D3" s="260"/>
      <c r="E3" s="260"/>
      <c r="F3" s="260"/>
      <c r="G3" s="260"/>
      <c r="H3" s="260"/>
      <c r="I3" s="260"/>
      <c r="J3" s="260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1549</v>
      </c>
      <c r="G7" s="193">
        <v>154900</v>
      </c>
      <c r="H7" s="192">
        <v>3115</v>
      </c>
      <c r="I7" s="193">
        <v>311500</v>
      </c>
      <c r="J7" s="48">
        <f>SUM(G7+I7)</f>
        <v>466400</v>
      </c>
      <c r="K7" s="318">
        <f>SUM(J7:J34)/27</f>
        <v>1415940.7407407407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34</v>
      </c>
      <c r="G8" s="193">
        <v>3400</v>
      </c>
      <c r="H8" s="192">
        <v>49</v>
      </c>
      <c r="I8" s="193">
        <v>4900</v>
      </c>
      <c r="J8" s="48">
        <f t="shared" ref="J8:J34" si="0">SUM(G8+I8)</f>
        <v>8300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7012</v>
      </c>
      <c r="G9" s="193">
        <v>1416200</v>
      </c>
      <c r="H9" s="194">
        <v>142893</v>
      </c>
      <c r="I9" s="193">
        <v>28595400</v>
      </c>
      <c r="J9" s="48">
        <f t="shared" si="0"/>
        <v>30011600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23</v>
      </c>
      <c r="G10" s="193">
        <v>4600</v>
      </c>
      <c r="H10" s="194">
        <v>68</v>
      </c>
      <c r="I10" s="193">
        <v>13600</v>
      </c>
      <c r="J10" s="48">
        <f t="shared" si="0"/>
        <v>18200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7</v>
      </c>
      <c r="G11" s="193">
        <v>700</v>
      </c>
      <c r="H11" s="195">
        <v>103</v>
      </c>
      <c r="I11" s="193">
        <v>12100</v>
      </c>
      <c r="J11" s="48">
        <f t="shared" si="0"/>
        <v>12800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321</v>
      </c>
      <c r="G12" s="193">
        <v>64200</v>
      </c>
      <c r="H12" s="194">
        <v>3485</v>
      </c>
      <c r="I12" s="193">
        <v>697000</v>
      </c>
      <c r="J12" s="48">
        <f t="shared" si="0"/>
        <v>761200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23</v>
      </c>
      <c r="G13" s="193">
        <v>2300</v>
      </c>
      <c r="H13" s="194">
        <v>127</v>
      </c>
      <c r="I13" s="193">
        <v>12700</v>
      </c>
      <c r="J13" s="48">
        <f t="shared" si="0"/>
        <v>15000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182</v>
      </c>
      <c r="G14" s="193">
        <v>24100</v>
      </c>
      <c r="H14" s="196">
        <v>7261</v>
      </c>
      <c r="I14" s="193">
        <v>1184500</v>
      </c>
      <c r="J14" s="48">
        <f t="shared" si="0"/>
        <v>1208600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75</v>
      </c>
      <c r="G15" s="193">
        <v>7500</v>
      </c>
      <c r="H15" s="194">
        <v>115</v>
      </c>
      <c r="I15" s="193">
        <v>11500</v>
      </c>
      <c r="J15" s="48">
        <f t="shared" si="0"/>
        <v>19000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598</v>
      </c>
      <c r="G16" s="193">
        <v>119600</v>
      </c>
      <c r="H16" s="192">
        <v>14298</v>
      </c>
      <c r="I16" s="193">
        <v>2859600</v>
      </c>
      <c r="J16" s="48">
        <f t="shared" si="0"/>
        <v>2979200</v>
      </c>
      <c r="K16" s="319"/>
      <c r="M16" s="125"/>
    </row>
    <row r="17" spans="1:13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7</v>
      </c>
      <c r="I17" s="193">
        <v>700</v>
      </c>
      <c r="J17" s="48">
        <f t="shared" si="0"/>
        <v>700</v>
      </c>
      <c r="K17" s="319"/>
      <c r="M17" s="125"/>
    </row>
    <row r="18" spans="1:13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2</v>
      </c>
      <c r="I18" s="193">
        <v>400</v>
      </c>
      <c r="J18" s="48">
        <f t="shared" si="0"/>
        <v>400</v>
      </c>
      <c r="K18" s="319"/>
      <c r="M18" s="125"/>
    </row>
    <row r="19" spans="1:13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9</v>
      </c>
      <c r="G19" s="193">
        <v>1800</v>
      </c>
      <c r="H19" s="194">
        <v>4</v>
      </c>
      <c r="I19" s="193">
        <v>800</v>
      </c>
      <c r="J19" s="48">
        <f t="shared" si="0"/>
        <v>2600</v>
      </c>
      <c r="K19" s="319"/>
      <c r="M19" s="125"/>
    </row>
    <row r="20" spans="1:13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21</v>
      </c>
      <c r="G20" s="197">
        <v>4200</v>
      </c>
      <c r="H20" s="194">
        <v>978</v>
      </c>
      <c r="I20" s="197">
        <v>195600</v>
      </c>
      <c r="J20" s="48">
        <f t="shared" si="0"/>
        <v>199800</v>
      </c>
      <c r="K20" s="324"/>
      <c r="M20" s="125"/>
    </row>
    <row r="21" spans="1:13" ht="32.25" customHeight="1" x14ac:dyDescent="0.25">
      <c r="A21" s="189">
        <v>15</v>
      </c>
      <c r="B21" s="204" t="s">
        <v>158</v>
      </c>
      <c r="C21" s="28" t="s">
        <v>159</v>
      </c>
      <c r="D21" s="201">
        <v>4030</v>
      </c>
      <c r="E21" s="200">
        <v>100</v>
      </c>
      <c r="F21" s="194">
        <v>121</v>
      </c>
      <c r="G21" s="197">
        <v>12100</v>
      </c>
      <c r="H21" s="194">
        <v>951</v>
      </c>
      <c r="I21" s="197">
        <v>95100</v>
      </c>
      <c r="J21" s="48">
        <f t="shared" si="0"/>
        <v>107200</v>
      </c>
      <c r="K21" s="324"/>
      <c r="M21" s="125"/>
    </row>
    <row r="22" spans="1:13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11</v>
      </c>
      <c r="G22" s="197">
        <v>2200</v>
      </c>
      <c r="H22" s="194">
        <v>151</v>
      </c>
      <c r="I22" s="197">
        <v>30200</v>
      </c>
      <c r="J22" s="48">
        <f t="shared" si="0"/>
        <v>32400</v>
      </c>
      <c r="K22" s="324"/>
      <c r="M22" s="125"/>
    </row>
    <row r="23" spans="1:13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11</v>
      </c>
      <c r="G23" s="197">
        <v>1100</v>
      </c>
      <c r="H23" s="194">
        <v>178</v>
      </c>
      <c r="I23" s="197">
        <v>17800</v>
      </c>
      <c r="J23" s="48">
        <f t="shared" si="0"/>
        <v>18900</v>
      </c>
      <c r="K23" s="324"/>
      <c r="M23" s="125"/>
    </row>
    <row r="24" spans="1:13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507</v>
      </c>
      <c r="G24" s="197">
        <v>101400</v>
      </c>
      <c r="H24" s="194">
        <v>9726</v>
      </c>
      <c r="I24" s="197">
        <v>1945200</v>
      </c>
      <c r="J24" s="48">
        <f t="shared" si="0"/>
        <v>2046600</v>
      </c>
      <c r="K24" s="324"/>
      <c r="M24" s="125"/>
    </row>
    <row r="25" spans="1:13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3</v>
      </c>
      <c r="I25" s="197">
        <v>300</v>
      </c>
      <c r="J25" s="48">
        <f t="shared" si="0"/>
        <v>300</v>
      </c>
      <c r="K25" s="324"/>
      <c r="M25" s="125"/>
    </row>
    <row r="26" spans="1:13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12</v>
      </c>
      <c r="G26" s="197">
        <v>1200</v>
      </c>
      <c r="H26" s="194">
        <v>34</v>
      </c>
      <c r="I26" s="197">
        <v>3400</v>
      </c>
      <c r="J26" s="48">
        <f t="shared" si="0"/>
        <v>4600</v>
      </c>
      <c r="K26" s="324"/>
      <c r="M26" s="125"/>
    </row>
    <row r="27" spans="1:13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42</v>
      </c>
      <c r="G27" s="197">
        <v>4200</v>
      </c>
      <c r="H27" s="194">
        <v>45</v>
      </c>
      <c r="I27" s="197">
        <v>4500</v>
      </c>
      <c r="J27" s="48">
        <f t="shared" si="0"/>
        <v>8700</v>
      </c>
      <c r="K27" s="324"/>
      <c r="M27" s="125"/>
    </row>
    <row r="28" spans="1:13" ht="32.25" customHeight="1" x14ac:dyDescent="0.25">
      <c r="A28" s="189">
        <v>22</v>
      </c>
      <c r="B28" s="153" t="s">
        <v>245</v>
      </c>
      <c r="C28" s="242" t="s">
        <v>259</v>
      </c>
      <c r="D28" s="201">
        <v>5040</v>
      </c>
      <c r="E28" s="200">
        <v>200</v>
      </c>
      <c r="F28" s="194">
        <v>0</v>
      </c>
      <c r="G28" s="197">
        <v>0</v>
      </c>
      <c r="H28" s="194">
        <v>4</v>
      </c>
      <c r="I28" s="197">
        <v>800</v>
      </c>
      <c r="J28" s="48">
        <f t="shared" si="0"/>
        <v>800</v>
      </c>
      <c r="K28" s="324"/>
      <c r="M28" s="125"/>
    </row>
    <row r="29" spans="1:13" ht="32.25" customHeight="1" x14ac:dyDescent="0.25">
      <c r="A29" s="189">
        <v>23</v>
      </c>
      <c r="B29" s="153" t="s">
        <v>243</v>
      </c>
      <c r="C29" s="164" t="s">
        <v>249</v>
      </c>
      <c r="D29" s="201">
        <v>6333</v>
      </c>
      <c r="E29" s="200">
        <v>100</v>
      </c>
      <c r="F29" s="194">
        <v>4</v>
      </c>
      <c r="G29" s="197">
        <v>400</v>
      </c>
      <c r="H29" s="194">
        <v>59</v>
      </c>
      <c r="I29" s="197">
        <v>5900</v>
      </c>
      <c r="J29" s="48">
        <f t="shared" si="0"/>
        <v>6300</v>
      </c>
      <c r="K29" s="324"/>
      <c r="M29" s="125"/>
    </row>
    <row r="30" spans="1:13" ht="32.25" customHeight="1" x14ac:dyDescent="0.25">
      <c r="A30" s="189">
        <v>24</v>
      </c>
      <c r="B30" s="153" t="s">
        <v>248</v>
      </c>
      <c r="C30" s="164" t="s">
        <v>251</v>
      </c>
      <c r="D30" s="201">
        <v>6463</v>
      </c>
      <c r="E30" s="200">
        <v>100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25</v>
      </c>
      <c r="B31" s="153" t="s">
        <v>38</v>
      </c>
      <c r="C31" s="164" t="s">
        <v>252</v>
      </c>
      <c r="D31" s="201">
        <v>9009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ref="J31:J33" si="1">SUM(G31+I31)</f>
        <v>0</v>
      </c>
      <c r="K31" s="324"/>
      <c r="M31" s="125"/>
    </row>
    <row r="32" spans="1:13" ht="32.25" customHeight="1" x14ac:dyDescent="0.25">
      <c r="A32" s="189">
        <v>26</v>
      </c>
      <c r="B32" s="153" t="s">
        <v>257</v>
      </c>
      <c r="C32" s="164" t="s">
        <v>262</v>
      </c>
      <c r="D32" s="201">
        <v>5800</v>
      </c>
      <c r="E32" s="200">
        <v>200</v>
      </c>
      <c r="F32" s="194">
        <v>10</v>
      </c>
      <c r="G32" s="197">
        <v>2000</v>
      </c>
      <c r="H32" s="194">
        <v>104</v>
      </c>
      <c r="I32" s="197">
        <v>20800</v>
      </c>
      <c r="J32" s="48">
        <f t="shared" si="1"/>
        <v>22800</v>
      </c>
      <c r="K32" s="324"/>
      <c r="M32" s="125"/>
    </row>
    <row r="33" spans="1:14" ht="32.25" customHeight="1" x14ac:dyDescent="0.25">
      <c r="A33" s="189">
        <v>27</v>
      </c>
      <c r="B33" s="153" t="s">
        <v>255</v>
      </c>
      <c r="C33" s="164" t="s">
        <v>260</v>
      </c>
      <c r="D33" s="201">
        <v>1003</v>
      </c>
      <c r="E33" s="200">
        <v>200</v>
      </c>
      <c r="F33" s="194">
        <v>140</v>
      </c>
      <c r="G33" s="197">
        <v>28000</v>
      </c>
      <c r="H33" s="194">
        <v>240</v>
      </c>
      <c r="I33" s="197">
        <v>48000</v>
      </c>
      <c r="J33" s="48">
        <f t="shared" si="1"/>
        <v>76000</v>
      </c>
      <c r="K33" s="324"/>
      <c r="M33" s="125"/>
    </row>
    <row r="34" spans="1:14" ht="32.25" customHeight="1" x14ac:dyDescent="0.25">
      <c r="A34" s="189">
        <v>28</v>
      </c>
      <c r="B34" s="153" t="s">
        <v>256</v>
      </c>
      <c r="C34" s="164" t="s">
        <v>261</v>
      </c>
      <c r="D34" s="201">
        <v>1004</v>
      </c>
      <c r="E34" s="200">
        <v>200</v>
      </c>
      <c r="F34" s="194">
        <v>275</v>
      </c>
      <c r="G34" s="197">
        <v>55000</v>
      </c>
      <c r="H34" s="194">
        <v>735</v>
      </c>
      <c r="I34" s="197">
        <v>147000</v>
      </c>
      <c r="J34" s="48">
        <f t="shared" si="0"/>
        <v>202000</v>
      </c>
      <c r="K34" s="325"/>
      <c r="M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250"/>
      <c r="H35" s="178"/>
      <c r="I35" s="250"/>
      <c r="J35" s="251"/>
      <c r="K35" s="206"/>
      <c r="L35" s="87"/>
      <c r="N35" s="125"/>
    </row>
    <row r="36" spans="1:14" x14ac:dyDescent="0.25">
      <c r="A36"/>
      <c r="D36"/>
      <c r="E36" s="7"/>
      <c r="F36" s="8"/>
      <c r="G36" s="9"/>
      <c r="H36" s="8"/>
      <c r="I36" s="9"/>
      <c r="N36" s="125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15</v>
      </c>
      <c r="G39" s="6">
        <f>SUM(F39*E39)</f>
        <v>375</v>
      </c>
      <c r="H39" s="39">
        <v>100</v>
      </c>
      <c r="I39" s="28">
        <v>7</v>
      </c>
      <c r="J39" s="17">
        <f>SUM(I39*H39)</f>
        <v>700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243">
        <v>50</v>
      </c>
      <c r="F40" s="35">
        <v>92</v>
      </c>
      <c r="G40" s="6">
        <f>SUM(F40*E40)</f>
        <v>4600</v>
      </c>
      <c r="H40" s="243">
        <v>50</v>
      </c>
      <c r="I40" s="35">
        <v>18</v>
      </c>
      <c r="J40" s="6">
        <f>SUM(I40*H40)</f>
        <v>900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O57"/>
  <sheetViews>
    <sheetView topLeftCell="A22" workbookViewId="0">
      <selection activeCell="C25" sqref="C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0.140625" bestFit="1" customWidth="1"/>
    <col min="14" max="14" width="12.7109375" bestFit="1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263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1"/>
      <c r="C3" s="261"/>
      <c r="D3" s="261"/>
      <c r="E3" s="261"/>
      <c r="F3" s="261"/>
      <c r="G3" s="261"/>
      <c r="H3" s="261"/>
      <c r="I3" s="261"/>
      <c r="J3" s="261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1908</v>
      </c>
      <c r="G7" s="193">
        <v>190800</v>
      </c>
      <c r="H7" s="192">
        <v>3408</v>
      </c>
      <c r="I7" s="193">
        <v>340800</v>
      </c>
      <c r="J7" s="48">
        <f>SUM(G7+I7)</f>
        <v>531600</v>
      </c>
      <c r="K7" s="318">
        <f>SUM(J7:J35)/27</f>
        <v>1513170.3703703703</v>
      </c>
      <c r="M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29</v>
      </c>
      <c r="G8" s="193">
        <v>2900</v>
      </c>
      <c r="H8" s="192">
        <v>37</v>
      </c>
      <c r="I8" s="193">
        <v>3700</v>
      </c>
      <c r="J8" s="48">
        <f t="shared" ref="J8:J35" si="0">SUM(G8+I8)</f>
        <v>6600</v>
      </c>
      <c r="K8" s="319"/>
      <c r="M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8274</v>
      </c>
      <c r="G9" s="193">
        <v>1660500</v>
      </c>
      <c r="H9" s="194">
        <v>166600</v>
      </c>
      <c r="I9" s="193">
        <v>33342200</v>
      </c>
      <c r="J9" s="48">
        <f t="shared" si="0"/>
        <v>35002700</v>
      </c>
      <c r="K9" s="319"/>
      <c r="M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46</v>
      </c>
      <c r="G10" s="193">
        <v>9200</v>
      </c>
      <c r="H10" s="194">
        <v>100</v>
      </c>
      <c r="I10" s="193">
        <v>20000</v>
      </c>
      <c r="J10" s="48">
        <f t="shared" si="0"/>
        <v>29200</v>
      </c>
      <c r="K10" s="319"/>
      <c r="M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7</v>
      </c>
      <c r="G11" s="193">
        <v>700</v>
      </c>
      <c r="H11" s="195">
        <v>30</v>
      </c>
      <c r="I11" s="193">
        <v>3000</v>
      </c>
      <c r="J11" s="48">
        <f t="shared" si="0"/>
        <v>3700</v>
      </c>
      <c r="K11" s="319"/>
      <c r="M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204</v>
      </c>
      <c r="G12" s="193">
        <v>40800</v>
      </c>
      <c r="H12" s="194">
        <v>2905</v>
      </c>
      <c r="I12" s="193">
        <v>581000</v>
      </c>
      <c r="J12" s="48">
        <f t="shared" si="0"/>
        <v>621800</v>
      </c>
      <c r="K12" s="319"/>
      <c r="M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35</v>
      </c>
      <c r="G13" s="193">
        <v>3500</v>
      </c>
      <c r="H13" s="194">
        <v>249</v>
      </c>
      <c r="I13" s="193">
        <v>24900</v>
      </c>
      <c r="J13" s="48">
        <f t="shared" si="0"/>
        <v>28400</v>
      </c>
      <c r="K13" s="319"/>
      <c r="M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175</v>
      </c>
      <c r="G14" s="193">
        <v>23500</v>
      </c>
      <c r="H14" s="196">
        <v>7508</v>
      </c>
      <c r="I14" s="193">
        <v>1259100</v>
      </c>
      <c r="J14" s="48">
        <f t="shared" si="0"/>
        <v>1282600</v>
      </c>
      <c r="K14" s="319"/>
      <c r="M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148</v>
      </c>
      <c r="G15" s="193">
        <v>14800</v>
      </c>
      <c r="H15" s="194">
        <v>348</v>
      </c>
      <c r="I15" s="193">
        <v>34800</v>
      </c>
      <c r="J15" s="48">
        <f t="shared" si="0"/>
        <v>49600</v>
      </c>
      <c r="K15" s="319"/>
      <c r="M15" s="125"/>
    </row>
    <row r="16" spans="1:15" ht="30.75" customHeight="1" x14ac:dyDescent="0.25">
      <c r="A16" s="5">
        <v>10</v>
      </c>
      <c r="B16" s="170" t="s">
        <v>232</v>
      </c>
      <c r="C16" s="70" t="s">
        <v>79</v>
      </c>
      <c r="D16" s="71">
        <v>2407</v>
      </c>
      <c r="E16" s="183">
        <v>200</v>
      </c>
      <c r="F16" s="192">
        <v>289</v>
      </c>
      <c r="G16" s="193">
        <v>57800</v>
      </c>
      <c r="H16" s="192">
        <v>5500</v>
      </c>
      <c r="I16" s="193">
        <v>1100000</v>
      </c>
      <c r="J16" s="48">
        <f t="shared" si="0"/>
        <v>1157800</v>
      </c>
      <c r="K16" s="319"/>
      <c r="M16" s="125"/>
    </row>
    <row r="17" spans="1:13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2</v>
      </c>
      <c r="I17" s="193">
        <v>200</v>
      </c>
      <c r="J17" s="48">
        <f t="shared" si="0"/>
        <v>200</v>
      </c>
      <c r="K17" s="319"/>
      <c r="M17" s="125"/>
    </row>
    <row r="18" spans="1:13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1</v>
      </c>
      <c r="G18" s="193">
        <v>200</v>
      </c>
      <c r="H18" s="194">
        <v>3</v>
      </c>
      <c r="I18" s="193">
        <v>600</v>
      </c>
      <c r="J18" s="48">
        <f t="shared" si="0"/>
        <v>800</v>
      </c>
      <c r="K18" s="319"/>
      <c r="M18" s="125"/>
    </row>
    <row r="19" spans="1:13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36</v>
      </c>
      <c r="G19" s="193">
        <v>7200</v>
      </c>
      <c r="H19" s="194">
        <v>8</v>
      </c>
      <c r="I19" s="193">
        <v>1600</v>
      </c>
      <c r="J19" s="48">
        <f t="shared" si="0"/>
        <v>8800</v>
      </c>
      <c r="K19" s="319"/>
      <c r="M19" s="125"/>
    </row>
    <row r="20" spans="1:13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97</v>
      </c>
      <c r="G20" s="197">
        <v>19400</v>
      </c>
      <c r="H20" s="194">
        <v>1302</v>
      </c>
      <c r="I20" s="197">
        <v>260400</v>
      </c>
      <c r="J20" s="48">
        <f t="shared" si="0"/>
        <v>279800</v>
      </c>
      <c r="K20" s="324"/>
      <c r="M20" s="125"/>
    </row>
    <row r="21" spans="1:13" ht="32.25" customHeight="1" x14ac:dyDescent="0.25">
      <c r="A21" s="189">
        <v>15</v>
      </c>
      <c r="B21" s="204" t="s">
        <v>158</v>
      </c>
      <c r="C21" s="28" t="s">
        <v>266</v>
      </c>
      <c r="D21" s="201">
        <v>4030</v>
      </c>
      <c r="E21" s="200">
        <v>100</v>
      </c>
      <c r="F21" s="194">
        <v>62</v>
      </c>
      <c r="G21" s="197">
        <v>6200</v>
      </c>
      <c r="H21" s="194">
        <v>285</v>
      </c>
      <c r="I21" s="197">
        <v>28500</v>
      </c>
      <c r="J21" s="48">
        <f>SUM(G21+I21)</f>
        <v>34700</v>
      </c>
      <c r="K21" s="324"/>
      <c r="M21" s="125"/>
    </row>
    <row r="22" spans="1:13" ht="32.25" customHeight="1" x14ac:dyDescent="0.25">
      <c r="A22" s="189"/>
      <c r="B22" s="204" t="s">
        <v>158</v>
      </c>
      <c r="C22" s="262" t="s">
        <v>63</v>
      </c>
      <c r="D22" s="201">
        <v>4030</v>
      </c>
      <c r="E22" s="200">
        <v>100</v>
      </c>
      <c r="F22" s="194">
        <v>113</v>
      </c>
      <c r="G22" s="197">
        <v>11300</v>
      </c>
      <c r="H22" s="194">
        <v>449</v>
      </c>
      <c r="I22" s="197">
        <v>44900</v>
      </c>
      <c r="J22" s="48">
        <f>SUM(G22+I22)</f>
        <v>56200</v>
      </c>
      <c r="K22" s="324"/>
      <c r="M22" s="125"/>
    </row>
    <row r="23" spans="1:13" ht="32.25" customHeight="1" x14ac:dyDescent="0.25">
      <c r="A23" s="189">
        <v>16</v>
      </c>
      <c r="B23" s="204" t="s">
        <v>167</v>
      </c>
      <c r="C23" s="28" t="s">
        <v>168</v>
      </c>
      <c r="D23" s="201">
        <v>1817</v>
      </c>
      <c r="E23" s="200">
        <v>200</v>
      </c>
      <c r="F23" s="194">
        <v>32</v>
      </c>
      <c r="G23" s="197">
        <v>6400</v>
      </c>
      <c r="H23" s="194">
        <v>376</v>
      </c>
      <c r="I23" s="197">
        <v>75200</v>
      </c>
      <c r="J23" s="48">
        <f t="shared" si="0"/>
        <v>81600</v>
      </c>
      <c r="K23" s="324"/>
      <c r="M23" s="125"/>
    </row>
    <row r="24" spans="1:13" ht="32.25" customHeight="1" x14ac:dyDescent="0.25">
      <c r="A24" s="189">
        <v>17</v>
      </c>
      <c r="B24" s="153" t="s">
        <v>206</v>
      </c>
      <c r="C24" s="164" t="s">
        <v>207</v>
      </c>
      <c r="D24" s="201">
        <v>6880</v>
      </c>
      <c r="E24" s="200">
        <v>100</v>
      </c>
      <c r="F24" s="194">
        <v>17</v>
      </c>
      <c r="G24" s="197">
        <v>1700</v>
      </c>
      <c r="H24" s="194">
        <v>287</v>
      </c>
      <c r="I24" s="197">
        <v>28700</v>
      </c>
      <c r="J24" s="48">
        <f t="shared" si="0"/>
        <v>30400</v>
      </c>
      <c r="K24" s="324"/>
      <c r="M24" s="125"/>
    </row>
    <row r="25" spans="1:13" ht="32.25" customHeight="1" x14ac:dyDescent="0.25">
      <c r="A25" s="189">
        <v>18</v>
      </c>
      <c r="B25" s="153" t="s">
        <v>211</v>
      </c>
      <c r="C25" s="164" t="s">
        <v>238</v>
      </c>
      <c r="D25" s="201">
        <v>3800</v>
      </c>
      <c r="E25" s="200">
        <v>200</v>
      </c>
      <c r="F25" s="194">
        <v>420</v>
      </c>
      <c r="G25" s="197">
        <v>84000</v>
      </c>
      <c r="H25" s="194">
        <v>7128</v>
      </c>
      <c r="I25" s="197">
        <v>1425600</v>
      </c>
      <c r="J25" s="48">
        <f t="shared" si="0"/>
        <v>1509600</v>
      </c>
      <c r="K25" s="324"/>
      <c r="M25" s="125"/>
    </row>
    <row r="26" spans="1:13" ht="32.25" customHeight="1" x14ac:dyDescent="0.25">
      <c r="A26" s="189">
        <v>19</v>
      </c>
      <c r="B26" s="153" t="s">
        <v>224</v>
      </c>
      <c r="C26" s="164" t="s">
        <v>228</v>
      </c>
      <c r="D26" s="201">
        <v>7323</v>
      </c>
      <c r="E26" s="200">
        <v>100</v>
      </c>
      <c r="F26" s="194">
        <v>0</v>
      </c>
      <c r="G26" s="197">
        <v>0</v>
      </c>
      <c r="H26" s="194">
        <v>4</v>
      </c>
      <c r="I26" s="197">
        <v>400</v>
      </c>
      <c r="J26" s="48">
        <f t="shared" si="0"/>
        <v>400</v>
      </c>
      <c r="K26" s="324"/>
      <c r="M26" s="125"/>
    </row>
    <row r="27" spans="1:13" ht="32.25" customHeight="1" x14ac:dyDescent="0.25">
      <c r="A27" s="189">
        <v>20</v>
      </c>
      <c r="B27" s="153" t="s">
        <v>230</v>
      </c>
      <c r="C27" s="164" t="s">
        <v>239</v>
      </c>
      <c r="D27" s="201">
        <v>1389</v>
      </c>
      <c r="E27" s="200">
        <v>100</v>
      </c>
      <c r="F27" s="194">
        <v>15</v>
      </c>
      <c r="G27" s="197">
        <v>1500</v>
      </c>
      <c r="H27" s="194">
        <v>117</v>
      </c>
      <c r="I27" s="197">
        <v>11700</v>
      </c>
      <c r="J27" s="48">
        <f t="shared" si="0"/>
        <v>13200</v>
      </c>
      <c r="K27" s="324"/>
      <c r="M27" s="125"/>
    </row>
    <row r="28" spans="1:13" ht="32.25" customHeight="1" x14ac:dyDescent="0.25">
      <c r="A28" s="189">
        <v>21</v>
      </c>
      <c r="B28" s="153" t="s">
        <v>241</v>
      </c>
      <c r="C28" s="164" t="s">
        <v>244</v>
      </c>
      <c r="D28" s="201">
        <v>4018</v>
      </c>
      <c r="E28" s="200">
        <v>100</v>
      </c>
      <c r="F28" s="194">
        <v>50</v>
      </c>
      <c r="G28" s="197">
        <v>5000</v>
      </c>
      <c r="H28" s="194">
        <v>20</v>
      </c>
      <c r="I28" s="197">
        <v>2000</v>
      </c>
      <c r="J28" s="48">
        <f t="shared" si="0"/>
        <v>7000</v>
      </c>
      <c r="K28" s="324"/>
      <c r="M28" s="125"/>
    </row>
    <row r="29" spans="1:13" ht="32.25" customHeight="1" x14ac:dyDescent="0.25">
      <c r="A29" s="189">
        <v>22</v>
      </c>
      <c r="B29" s="153" t="s">
        <v>243</v>
      </c>
      <c r="C29" s="164" t="s">
        <v>249</v>
      </c>
      <c r="D29" s="201">
        <v>6333</v>
      </c>
      <c r="E29" s="200">
        <v>100</v>
      </c>
      <c r="F29" s="194">
        <v>0</v>
      </c>
      <c r="G29" s="197">
        <v>0</v>
      </c>
      <c r="H29" s="194">
        <v>17</v>
      </c>
      <c r="I29" s="197">
        <v>1700</v>
      </c>
      <c r="J29" s="48">
        <f t="shared" si="0"/>
        <v>1700</v>
      </c>
      <c r="K29" s="324"/>
      <c r="M29" s="125"/>
    </row>
    <row r="30" spans="1:13" ht="32.25" customHeight="1" x14ac:dyDescent="0.25">
      <c r="A30" s="189">
        <v>23</v>
      </c>
      <c r="B30" s="153" t="s">
        <v>248</v>
      </c>
      <c r="C30" s="164" t="s">
        <v>251</v>
      </c>
      <c r="D30" s="201">
        <v>6463</v>
      </c>
      <c r="E30" s="200">
        <v>100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4"/>
      <c r="M30" s="125"/>
    </row>
    <row r="31" spans="1:13" ht="32.25" customHeight="1" x14ac:dyDescent="0.25">
      <c r="A31" s="189">
        <v>24</v>
      </c>
      <c r="B31" s="153" t="s">
        <v>38</v>
      </c>
      <c r="C31" s="164" t="s">
        <v>252</v>
      </c>
      <c r="D31" s="201">
        <v>9009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ref="J31:J34" si="1">SUM(G31+I31)</f>
        <v>0</v>
      </c>
      <c r="K31" s="324"/>
      <c r="M31" s="125"/>
    </row>
    <row r="32" spans="1:13" ht="32.25" customHeight="1" x14ac:dyDescent="0.25">
      <c r="A32" s="189">
        <v>25</v>
      </c>
      <c r="B32" s="153" t="s">
        <v>257</v>
      </c>
      <c r="C32" s="164" t="s">
        <v>262</v>
      </c>
      <c r="D32" s="201">
        <v>5800</v>
      </c>
      <c r="E32" s="200">
        <v>200</v>
      </c>
      <c r="F32" s="194">
        <v>27</v>
      </c>
      <c r="G32" s="197">
        <v>5400</v>
      </c>
      <c r="H32" s="194">
        <v>324</v>
      </c>
      <c r="I32" s="197">
        <v>64800</v>
      </c>
      <c r="J32" s="48">
        <f t="shared" si="1"/>
        <v>70200</v>
      </c>
      <c r="K32" s="324"/>
      <c r="M32" s="125"/>
    </row>
    <row r="33" spans="1:14" ht="32.25" customHeight="1" x14ac:dyDescent="0.25">
      <c r="A33" s="189">
        <v>26</v>
      </c>
      <c r="B33" s="153" t="s">
        <v>255</v>
      </c>
      <c r="C33" s="164" t="s">
        <v>260</v>
      </c>
      <c r="D33" s="201">
        <v>1003</v>
      </c>
      <c r="E33" s="200">
        <v>200</v>
      </c>
      <c r="F33" s="194">
        <v>31</v>
      </c>
      <c r="G33" s="197">
        <v>6200</v>
      </c>
      <c r="H33" s="194">
        <v>62</v>
      </c>
      <c r="I33" s="197">
        <v>12400</v>
      </c>
      <c r="J33" s="48">
        <f t="shared" si="1"/>
        <v>18600</v>
      </c>
      <c r="K33" s="324"/>
      <c r="M33" s="125"/>
    </row>
    <row r="34" spans="1:14" ht="32.25" customHeight="1" x14ac:dyDescent="0.25">
      <c r="A34" s="189">
        <v>27</v>
      </c>
      <c r="B34" s="153" t="s">
        <v>256</v>
      </c>
      <c r="C34" s="164" t="s">
        <v>261</v>
      </c>
      <c r="D34" s="201">
        <v>1004</v>
      </c>
      <c r="E34" s="200">
        <v>200</v>
      </c>
      <c r="F34" s="194">
        <v>42</v>
      </c>
      <c r="G34" s="197">
        <v>8400</v>
      </c>
      <c r="H34" s="194">
        <v>100</v>
      </c>
      <c r="I34" s="197">
        <v>20000</v>
      </c>
      <c r="J34" s="48">
        <f t="shared" si="1"/>
        <v>28400</v>
      </c>
      <c r="K34" s="324"/>
      <c r="M34" s="125"/>
    </row>
    <row r="35" spans="1:14" ht="32.25" customHeight="1" x14ac:dyDescent="0.25">
      <c r="A35" s="189">
        <v>28</v>
      </c>
      <c r="B35" s="153" t="s">
        <v>265</v>
      </c>
      <c r="C35" s="164" t="s">
        <v>264</v>
      </c>
      <c r="D35" s="201">
        <v>2112</v>
      </c>
      <c r="E35" s="200">
        <v>200</v>
      </c>
      <c r="F35" s="194">
        <v>0</v>
      </c>
      <c r="G35" s="197">
        <v>0</v>
      </c>
      <c r="H35" s="194">
        <v>0</v>
      </c>
      <c r="I35" s="197">
        <v>0</v>
      </c>
      <c r="J35" s="48">
        <f t="shared" si="0"/>
        <v>0</v>
      </c>
      <c r="K35" s="325"/>
      <c r="M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250"/>
      <c r="H36" s="178"/>
      <c r="I36" s="250"/>
      <c r="J36" s="251"/>
      <c r="K36" s="206"/>
      <c r="L36" s="87"/>
      <c r="N36" s="125"/>
    </row>
    <row r="37" spans="1:14" x14ac:dyDescent="0.25">
      <c r="A37"/>
      <c r="D37"/>
      <c r="E37" s="7"/>
      <c r="F37" s="8"/>
      <c r="G37" s="9"/>
      <c r="H37" s="8"/>
      <c r="I37" s="9"/>
      <c r="N37" s="125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19</v>
      </c>
      <c r="G40" s="6">
        <f>SUM(F40*E40)</f>
        <v>475</v>
      </c>
      <c r="H40" s="39">
        <v>100</v>
      </c>
      <c r="I40" s="28">
        <v>5</v>
      </c>
      <c r="J40" s="17">
        <f>SUM(I40*H40)</f>
        <v>500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243">
        <v>50</v>
      </c>
      <c r="F41" s="35">
        <v>105</v>
      </c>
      <c r="G41" s="6">
        <f>SUM(F41*E41)</f>
        <v>5250</v>
      </c>
      <c r="H41" s="243">
        <v>50</v>
      </c>
      <c r="I41" s="35">
        <v>11</v>
      </c>
      <c r="J41" s="6">
        <f>SUM(I41*H41)</f>
        <v>550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O57"/>
  <sheetViews>
    <sheetView topLeftCell="A19" workbookViewId="0">
      <selection activeCell="C27" sqref="C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267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4"/>
      <c r="C3" s="264"/>
      <c r="D3" s="264"/>
      <c r="E3" s="264"/>
      <c r="F3" s="264"/>
      <c r="G3" s="264"/>
      <c r="H3" s="264"/>
      <c r="I3" s="264"/>
      <c r="J3" s="26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1859</v>
      </c>
      <c r="G7" s="193">
        <v>185900</v>
      </c>
      <c r="H7" s="192">
        <v>3339</v>
      </c>
      <c r="I7" s="193">
        <v>333900</v>
      </c>
      <c r="J7" s="48">
        <f>SUM(G7+I7)</f>
        <v>519800</v>
      </c>
      <c r="K7" s="318">
        <v>1578680.77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33</v>
      </c>
      <c r="G8" s="193">
        <v>3300</v>
      </c>
      <c r="H8" s="192">
        <v>32</v>
      </c>
      <c r="I8" s="193">
        <v>3200</v>
      </c>
      <c r="J8" s="48">
        <f t="shared" ref="J8:J35" si="0">SUM(G8+I8)</f>
        <v>6500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7084</v>
      </c>
      <c r="G9" s="193">
        <v>1424000</v>
      </c>
      <c r="H9" s="194">
        <v>167955</v>
      </c>
      <c r="I9" s="193">
        <v>33615900</v>
      </c>
      <c r="J9" s="48">
        <f t="shared" si="0"/>
        <v>35039900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26</v>
      </c>
      <c r="G10" s="193">
        <v>5200</v>
      </c>
      <c r="H10" s="194">
        <v>398</v>
      </c>
      <c r="I10" s="193">
        <v>79600</v>
      </c>
      <c r="J10" s="48">
        <f t="shared" si="0"/>
        <v>84800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</v>
      </c>
      <c r="G11" s="193">
        <v>200</v>
      </c>
      <c r="H11" s="195">
        <v>77</v>
      </c>
      <c r="I11" s="193">
        <v>9100</v>
      </c>
      <c r="J11" s="48">
        <f t="shared" si="0"/>
        <v>9300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241</v>
      </c>
      <c r="G12" s="193">
        <v>48200</v>
      </c>
      <c r="H12" s="194">
        <v>2181</v>
      </c>
      <c r="I12" s="193">
        <v>436200</v>
      </c>
      <c r="J12" s="48">
        <f t="shared" si="0"/>
        <v>484400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18</v>
      </c>
      <c r="G13" s="193">
        <v>1800</v>
      </c>
      <c r="H13" s="194">
        <v>176</v>
      </c>
      <c r="I13" s="193">
        <v>17600</v>
      </c>
      <c r="J13" s="48">
        <f t="shared" si="0"/>
        <v>19400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128</v>
      </c>
      <c r="G14" s="193">
        <v>17700</v>
      </c>
      <c r="H14" s="196">
        <v>7346</v>
      </c>
      <c r="I14" s="193">
        <v>1237500</v>
      </c>
      <c r="J14" s="48">
        <f t="shared" si="0"/>
        <v>1255200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35">
        <v>100</v>
      </c>
      <c r="F15" s="194">
        <v>41</v>
      </c>
      <c r="G15" s="193">
        <v>4100</v>
      </c>
      <c r="H15" s="194">
        <v>34</v>
      </c>
      <c r="I15" s="193">
        <v>3400</v>
      </c>
      <c r="J15" s="48">
        <f t="shared" si="0"/>
        <v>7500</v>
      </c>
      <c r="K15" s="319"/>
      <c r="M15" s="125"/>
      <c r="N15" s="125"/>
    </row>
    <row r="16" spans="1:15" ht="30" customHeight="1" x14ac:dyDescent="0.25">
      <c r="A16" s="5"/>
      <c r="B16" s="169" t="s">
        <v>46</v>
      </c>
      <c r="C16" s="70" t="s">
        <v>86</v>
      </c>
      <c r="D16" s="45">
        <v>2844</v>
      </c>
      <c r="E16" s="183" t="s">
        <v>269</v>
      </c>
      <c r="F16" s="192">
        <v>4</v>
      </c>
      <c r="G16" s="193">
        <v>800</v>
      </c>
      <c r="H16" s="192">
        <v>51</v>
      </c>
      <c r="I16" s="193">
        <v>10200</v>
      </c>
      <c r="J16" s="48">
        <v>11000</v>
      </c>
      <c r="K16" s="319"/>
      <c r="M16" s="125"/>
      <c r="N16" s="125"/>
    </row>
    <row r="17" spans="1:14" ht="30.75" customHeight="1" x14ac:dyDescent="0.25">
      <c r="A17" s="5">
        <v>10</v>
      </c>
      <c r="B17" s="170" t="s">
        <v>232</v>
      </c>
      <c r="C17" s="70" t="s">
        <v>79</v>
      </c>
      <c r="D17" s="71">
        <v>2407</v>
      </c>
      <c r="E17" s="183">
        <v>200</v>
      </c>
      <c r="F17" s="192">
        <v>52</v>
      </c>
      <c r="G17" s="193">
        <v>10400</v>
      </c>
      <c r="H17" s="192">
        <v>898</v>
      </c>
      <c r="I17" s="193">
        <v>179600</v>
      </c>
      <c r="J17" s="48">
        <f t="shared" si="0"/>
        <v>190000</v>
      </c>
      <c r="K17" s="319"/>
      <c r="M17" s="125"/>
      <c r="N17" s="125"/>
    </row>
    <row r="18" spans="1:14" ht="30.75" customHeight="1" x14ac:dyDescent="0.25">
      <c r="A18" s="5"/>
      <c r="B18" s="170" t="s">
        <v>232</v>
      </c>
      <c r="C18" s="263" t="s">
        <v>63</v>
      </c>
      <c r="D18" s="71">
        <v>2407</v>
      </c>
      <c r="E18" s="183">
        <v>200</v>
      </c>
      <c r="F18" s="192">
        <v>0</v>
      </c>
      <c r="G18" s="193">
        <v>0</v>
      </c>
      <c r="H18" s="192">
        <v>0</v>
      </c>
      <c r="I18" s="193">
        <v>0</v>
      </c>
      <c r="J18" s="48">
        <v>0</v>
      </c>
      <c r="K18" s="319"/>
      <c r="M18" s="125"/>
      <c r="N18" s="125"/>
    </row>
    <row r="19" spans="1:14" ht="30.75" customHeight="1" x14ac:dyDescent="0.25">
      <c r="A19" s="75">
        <v>11</v>
      </c>
      <c r="B19" s="169" t="s">
        <v>88</v>
      </c>
      <c r="C19" s="70" t="s">
        <v>218</v>
      </c>
      <c r="D19" s="45">
        <v>4540</v>
      </c>
      <c r="E19" s="135">
        <v>100</v>
      </c>
      <c r="F19" s="194">
        <v>0</v>
      </c>
      <c r="G19" s="193">
        <v>0</v>
      </c>
      <c r="H19" s="194">
        <v>0</v>
      </c>
      <c r="I19" s="193">
        <v>0</v>
      </c>
      <c r="J19" s="48">
        <f t="shared" si="0"/>
        <v>0</v>
      </c>
      <c r="K19" s="319"/>
      <c r="M19" s="125"/>
      <c r="N19" s="125"/>
    </row>
    <row r="20" spans="1:14" ht="30.75" customHeight="1" x14ac:dyDescent="0.25">
      <c r="A20" s="75">
        <v>12</v>
      </c>
      <c r="B20" s="172" t="s">
        <v>122</v>
      </c>
      <c r="C20" s="147" t="s">
        <v>201</v>
      </c>
      <c r="D20" s="134">
        <v>2205</v>
      </c>
      <c r="E20" s="135">
        <v>200</v>
      </c>
      <c r="F20" s="194">
        <v>0</v>
      </c>
      <c r="G20" s="193">
        <v>0</v>
      </c>
      <c r="H20" s="194">
        <v>4</v>
      </c>
      <c r="I20" s="193">
        <v>800</v>
      </c>
      <c r="J20" s="48">
        <f t="shared" si="0"/>
        <v>800</v>
      </c>
      <c r="K20" s="319"/>
      <c r="M20" s="125"/>
      <c r="N20" s="125"/>
    </row>
    <row r="21" spans="1:14" ht="30.75" customHeight="1" x14ac:dyDescent="0.25">
      <c r="A21" s="150">
        <v>13</v>
      </c>
      <c r="B21" s="173" t="s">
        <v>123</v>
      </c>
      <c r="C21" s="152" t="s">
        <v>137</v>
      </c>
      <c r="D21" s="134">
        <v>4334</v>
      </c>
      <c r="E21" s="135">
        <v>200</v>
      </c>
      <c r="F21" s="194">
        <v>32</v>
      </c>
      <c r="G21" s="193">
        <v>6400</v>
      </c>
      <c r="H21" s="194">
        <v>1</v>
      </c>
      <c r="I21" s="193">
        <v>200</v>
      </c>
      <c r="J21" s="48">
        <f t="shared" si="0"/>
        <v>6600</v>
      </c>
      <c r="K21" s="319"/>
      <c r="M21" s="125"/>
      <c r="N21" s="125"/>
    </row>
    <row r="22" spans="1:14" ht="32.25" customHeight="1" x14ac:dyDescent="0.25">
      <c r="A22" s="189">
        <v>14</v>
      </c>
      <c r="B22" s="203" t="s">
        <v>152</v>
      </c>
      <c r="C22" s="29" t="s">
        <v>160</v>
      </c>
      <c r="D22" s="134">
        <v>1733</v>
      </c>
      <c r="E22" s="135">
        <v>200</v>
      </c>
      <c r="F22" s="194">
        <v>15</v>
      </c>
      <c r="G22" s="197">
        <v>3000</v>
      </c>
      <c r="H22" s="194">
        <v>97</v>
      </c>
      <c r="I22" s="197">
        <v>19400</v>
      </c>
      <c r="J22" s="48">
        <f t="shared" si="0"/>
        <v>22400</v>
      </c>
      <c r="K22" s="326"/>
      <c r="M22" s="125"/>
      <c r="N22" s="125"/>
    </row>
    <row r="23" spans="1:14" ht="32.25" customHeight="1" x14ac:dyDescent="0.25">
      <c r="A23" s="189">
        <v>15</v>
      </c>
      <c r="B23" s="204" t="s">
        <v>158</v>
      </c>
      <c r="C23" s="28" t="s">
        <v>266</v>
      </c>
      <c r="D23" s="201">
        <v>4030</v>
      </c>
      <c r="E23" s="200">
        <v>100</v>
      </c>
      <c r="F23" s="194">
        <v>95</v>
      </c>
      <c r="G23" s="197">
        <v>9500</v>
      </c>
      <c r="H23" s="194">
        <v>663</v>
      </c>
      <c r="I23" s="197">
        <v>66300</v>
      </c>
      <c r="J23" s="48">
        <f>SUM(G23+I23)</f>
        <v>75800</v>
      </c>
      <c r="K23" s="326"/>
      <c r="M23" s="125"/>
      <c r="N23" s="125"/>
    </row>
    <row r="24" spans="1:14" ht="32.25" customHeight="1" x14ac:dyDescent="0.25">
      <c r="A24" s="189"/>
      <c r="B24" s="204" t="s">
        <v>158</v>
      </c>
      <c r="C24" s="262" t="s">
        <v>63</v>
      </c>
      <c r="D24" s="201">
        <v>4030</v>
      </c>
      <c r="E24" s="200">
        <v>100</v>
      </c>
      <c r="F24" s="194">
        <v>0</v>
      </c>
      <c r="G24" s="197">
        <v>0</v>
      </c>
      <c r="H24" s="194">
        <v>0</v>
      </c>
      <c r="I24" s="197">
        <v>0</v>
      </c>
      <c r="J24" s="48">
        <f>SUM(G24+I24)</f>
        <v>0</v>
      </c>
      <c r="K24" s="326"/>
      <c r="M24" s="125"/>
      <c r="N24" s="125"/>
    </row>
    <row r="25" spans="1:14" ht="32.25" customHeight="1" x14ac:dyDescent="0.25">
      <c r="A25" s="189">
        <v>16</v>
      </c>
      <c r="B25" s="204" t="s">
        <v>167</v>
      </c>
      <c r="C25" s="28" t="s">
        <v>168</v>
      </c>
      <c r="D25" s="201">
        <v>1817</v>
      </c>
      <c r="E25" s="200">
        <v>200</v>
      </c>
      <c r="F25" s="194">
        <v>9</v>
      </c>
      <c r="G25" s="197">
        <v>1800</v>
      </c>
      <c r="H25" s="194">
        <v>106</v>
      </c>
      <c r="I25" s="197">
        <v>21200</v>
      </c>
      <c r="J25" s="48">
        <f t="shared" si="0"/>
        <v>23000</v>
      </c>
      <c r="K25" s="326"/>
      <c r="M25" s="125"/>
      <c r="N25" s="125"/>
    </row>
    <row r="26" spans="1:14" ht="32.25" customHeight="1" x14ac:dyDescent="0.25">
      <c r="A26" s="189">
        <v>17</v>
      </c>
      <c r="B26" s="153" t="s">
        <v>206</v>
      </c>
      <c r="C26" s="164" t="s">
        <v>207</v>
      </c>
      <c r="D26" s="201">
        <v>6880</v>
      </c>
      <c r="E26" s="200">
        <v>100</v>
      </c>
      <c r="F26" s="194">
        <v>14</v>
      </c>
      <c r="G26" s="197">
        <v>1400</v>
      </c>
      <c r="H26" s="194">
        <v>305</v>
      </c>
      <c r="I26" s="197">
        <v>30500</v>
      </c>
      <c r="J26" s="48">
        <f t="shared" si="0"/>
        <v>31900</v>
      </c>
      <c r="K26" s="326"/>
      <c r="M26" s="125"/>
      <c r="N26" s="125"/>
    </row>
    <row r="27" spans="1:14" ht="32.25" customHeight="1" x14ac:dyDescent="0.25">
      <c r="A27" s="189">
        <v>18</v>
      </c>
      <c r="B27" s="153" t="s">
        <v>211</v>
      </c>
      <c r="C27" s="164" t="s">
        <v>238</v>
      </c>
      <c r="D27" s="201">
        <v>3800</v>
      </c>
      <c r="E27" s="200">
        <v>200</v>
      </c>
      <c r="F27" s="194">
        <v>706</v>
      </c>
      <c r="G27" s="197">
        <v>141200</v>
      </c>
      <c r="H27" s="194">
        <v>15216</v>
      </c>
      <c r="I27" s="197">
        <v>3043200</v>
      </c>
      <c r="J27" s="48">
        <f t="shared" si="0"/>
        <v>3184400</v>
      </c>
      <c r="K27" s="326"/>
      <c r="M27" s="125"/>
      <c r="N27" s="125"/>
    </row>
    <row r="28" spans="1:14" ht="32.25" customHeight="1" x14ac:dyDescent="0.25">
      <c r="A28" s="189">
        <v>19</v>
      </c>
      <c r="B28" s="153" t="s">
        <v>224</v>
      </c>
      <c r="C28" s="164" t="s">
        <v>228</v>
      </c>
      <c r="D28" s="201">
        <v>7323</v>
      </c>
      <c r="E28" s="200">
        <v>100</v>
      </c>
      <c r="F28" s="194">
        <v>0</v>
      </c>
      <c r="G28" s="197">
        <v>0</v>
      </c>
      <c r="H28" s="194">
        <v>3</v>
      </c>
      <c r="I28" s="197">
        <v>300</v>
      </c>
      <c r="J28" s="48">
        <f t="shared" si="0"/>
        <v>300</v>
      </c>
      <c r="K28" s="326"/>
      <c r="M28" s="125"/>
      <c r="N28" s="125"/>
    </row>
    <row r="29" spans="1:14" ht="32.25" customHeight="1" x14ac:dyDescent="0.25">
      <c r="A29" s="189">
        <v>20</v>
      </c>
      <c r="B29" s="153" t="s">
        <v>230</v>
      </c>
      <c r="C29" s="164" t="s">
        <v>239</v>
      </c>
      <c r="D29" s="201">
        <v>1389</v>
      </c>
      <c r="E29" s="200">
        <v>100</v>
      </c>
      <c r="F29" s="194">
        <v>18</v>
      </c>
      <c r="G29" s="197">
        <v>1800</v>
      </c>
      <c r="H29" s="194">
        <v>73</v>
      </c>
      <c r="I29" s="197">
        <v>7300</v>
      </c>
      <c r="J29" s="48">
        <f t="shared" si="0"/>
        <v>9100</v>
      </c>
      <c r="K29" s="326"/>
      <c r="M29" s="125"/>
      <c r="N29" s="125"/>
    </row>
    <row r="30" spans="1:14" ht="32.25" customHeight="1" x14ac:dyDescent="0.25">
      <c r="A30" s="189">
        <v>21</v>
      </c>
      <c r="B30" s="153" t="s">
        <v>241</v>
      </c>
      <c r="C30" s="164" t="s">
        <v>244</v>
      </c>
      <c r="D30" s="201">
        <v>4018</v>
      </c>
      <c r="E30" s="200">
        <v>100</v>
      </c>
      <c r="F30" s="194">
        <v>18</v>
      </c>
      <c r="G30" s="197">
        <v>1800</v>
      </c>
      <c r="H30" s="194">
        <v>19</v>
      </c>
      <c r="I30" s="197">
        <v>1900</v>
      </c>
      <c r="J30" s="48">
        <f t="shared" si="0"/>
        <v>3700</v>
      </c>
      <c r="K30" s="326"/>
      <c r="M30" s="125"/>
      <c r="N30" s="125"/>
    </row>
    <row r="31" spans="1:14" ht="32.25" customHeight="1" x14ac:dyDescent="0.25">
      <c r="A31" s="189">
        <v>22</v>
      </c>
      <c r="B31" s="153" t="s">
        <v>243</v>
      </c>
      <c r="C31" s="164" t="s">
        <v>249</v>
      </c>
      <c r="D31" s="201">
        <v>6333</v>
      </c>
      <c r="E31" s="200" t="s">
        <v>268</v>
      </c>
      <c r="F31" s="194">
        <v>5</v>
      </c>
      <c r="G31" s="197">
        <v>500</v>
      </c>
      <c r="H31" s="194">
        <v>37</v>
      </c>
      <c r="I31" s="197">
        <v>4200</v>
      </c>
      <c r="J31" s="48">
        <f t="shared" si="0"/>
        <v>4700</v>
      </c>
      <c r="K31" s="326"/>
      <c r="M31" s="125"/>
      <c r="N31" s="125"/>
    </row>
    <row r="32" spans="1:14" ht="32.25" customHeight="1" x14ac:dyDescent="0.25">
      <c r="A32" s="189">
        <v>23</v>
      </c>
      <c r="B32" s="153" t="s">
        <v>257</v>
      </c>
      <c r="C32" s="164" t="s">
        <v>262</v>
      </c>
      <c r="D32" s="201">
        <v>5800</v>
      </c>
      <c r="E32" s="200">
        <v>200</v>
      </c>
      <c r="F32" s="194">
        <v>16</v>
      </c>
      <c r="G32" s="197">
        <v>3200</v>
      </c>
      <c r="H32" s="194">
        <v>160</v>
      </c>
      <c r="I32" s="197">
        <v>32000</v>
      </c>
      <c r="J32" s="48">
        <f t="shared" si="0"/>
        <v>35200</v>
      </c>
      <c r="K32" s="326"/>
      <c r="M32" s="125"/>
      <c r="N32" s="125"/>
    </row>
    <row r="33" spans="1:14" ht="32.25" customHeight="1" x14ac:dyDescent="0.25">
      <c r="A33" s="189">
        <v>24</v>
      </c>
      <c r="B33" s="153" t="s">
        <v>255</v>
      </c>
      <c r="C33" s="164" t="s">
        <v>260</v>
      </c>
      <c r="D33" s="201">
        <v>1003</v>
      </c>
      <c r="E33" s="200">
        <v>200</v>
      </c>
      <c r="F33" s="194">
        <v>15</v>
      </c>
      <c r="G33" s="197">
        <v>3000</v>
      </c>
      <c r="H33" s="194">
        <v>36</v>
      </c>
      <c r="I33" s="197">
        <v>7200</v>
      </c>
      <c r="J33" s="48">
        <f t="shared" si="0"/>
        <v>10200</v>
      </c>
      <c r="K33" s="326"/>
      <c r="M33" s="125"/>
      <c r="N33" s="125"/>
    </row>
    <row r="34" spans="1:14" ht="32.25" customHeight="1" x14ac:dyDescent="0.25">
      <c r="A34" s="189">
        <v>25</v>
      </c>
      <c r="B34" s="153" t="s">
        <v>256</v>
      </c>
      <c r="C34" s="164" t="s">
        <v>261</v>
      </c>
      <c r="D34" s="201">
        <v>1004</v>
      </c>
      <c r="E34" s="200">
        <v>200</v>
      </c>
      <c r="F34" s="194">
        <v>11</v>
      </c>
      <c r="G34" s="197">
        <v>2200</v>
      </c>
      <c r="H34" s="194">
        <v>38</v>
      </c>
      <c r="I34" s="197">
        <v>7600</v>
      </c>
      <c r="J34" s="48">
        <f t="shared" si="0"/>
        <v>9800</v>
      </c>
      <c r="K34" s="326"/>
      <c r="M34" s="125"/>
      <c r="N34" s="125"/>
    </row>
    <row r="35" spans="1:14" ht="32.25" customHeight="1" x14ac:dyDescent="0.25">
      <c r="A35" s="189">
        <v>26</v>
      </c>
      <c r="B35" s="153" t="s">
        <v>265</v>
      </c>
      <c r="C35" s="164" t="s">
        <v>264</v>
      </c>
      <c r="D35" s="201">
        <v>2112</v>
      </c>
      <c r="E35" s="200">
        <v>200</v>
      </c>
      <c r="F35" s="194">
        <v>0</v>
      </c>
      <c r="G35" s="197">
        <v>0</v>
      </c>
      <c r="H35" s="194">
        <v>0</v>
      </c>
      <c r="I35" s="197">
        <v>0</v>
      </c>
      <c r="J35" s="48">
        <f t="shared" si="0"/>
        <v>0</v>
      </c>
      <c r="K35" s="327"/>
      <c r="M35" s="125"/>
      <c r="N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250"/>
      <c r="H36" s="178"/>
      <c r="I36" s="250"/>
      <c r="J36" s="251"/>
      <c r="K36" s="206"/>
      <c r="L36" s="87"/>
      <c r="M36" s="125"/>
      <c r="N36" s="125"/>
    </row>
    <row r="37" spans="1:14" x14ac:dyDescent="0.25">
      <c r="A37"/>
      <c r="D37"/>
      <c r="E37" s="7"/>
      <c r="F37" s="8"/>
      <c r="G37" s="9"/>
      <c r="H37" s="8"/>
      <c r="I37" s="9"/>
      <c r="N37" s="125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15" t="s">
        <v>17</v>
      </c>
      <c r="C40" s="38" t="s">
        <v>18</v>
      </c>
      <c r="D40" s="16">
        <v>727</v>
      </c>
      <c r="E40" s="39">
        <v>25</v>
      </c>
      <c r="F40" s="36">
        <v>17</v>
      </c>
      <c r="G40" s="6">
        <f>SUM(F40*E40)</f>
        <v>425</v>
      </c>
      <c r="H40" s="39">
        <v>100</v>
      </c>
      <c r="I40" s="28">
        <v>3</v>
      </c>
      <c r="J40" s="17">
        <f>SUM(I40*H40)</f>
        <v>300</v>
      </c>
    </row>
    <row r="41" spans="1:14" ht="26.25" customHeight="1" x14ac:dyDescent="0.25">
      <c r="A41" s="1">
        <v>2</v>
      </c>
      <c r="B41" s="116" t="s">
        <v>19</v>
      </c>
      <c r="C41" s="117" t="s">
        <v>20</v>
      </c>
      <c r="D41" s="22">
        <v>744</v>
      </c>
      <c r="E41" s="243">
        <v>50</v>
      </c>
      <c r="F41" s="35">
        <v>123</v>
      </c>
      <c r="G41" s="6">
        <f>SUM(F41*E41)</f>
        <v>6150</v>
      </c>
      <c r="H41" s="243">
        <v>50</v>
      </c>
      <c r="I41" s="35">
        <v>10</v>
      </c>
      <c r="J41" s="6">
        <f>SUM(I41*H41)</f>
        <v>500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O55"/>
  <sheetViews>
    <sheetView topLeftCell="A13" workbookViewId="0">
      <selection activeCell="M37" sqref="M3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270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6"/>
      <c r="C3" s="266"/>
      <c r="D3" s="266"/>
      <c r="E3" s="266"/>
      <c r="F3" s="266"/>
      <c r="G3" s="266"/>
      <c r="H3" s="266"/>
      <c r="I3" s="266"/>
      <c r="J3" s="26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1874</v>
      </c>
      <c r="G7" s="193">
        <v>187400</v>
      </c>
      <c r="H7" s="192">
        <v>3332</v>
      </c>
      <c r="I7" s="193">
        <v>333200</v>
      </c>
      <c r="J7" s="48">
        <f>SUM(G7+I7)</f>
        <v>520600</v>
      </c>
      <c r="K7" s="318">
        <f>SUM(J7:J33)/27</f>
        <v>1555274.0740740742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27</v>
      </c>
      <c r="G8" s="193">
        <v>2700</v>
      </c>
      <c r="H8" s="192">
        <v>34</v>
      </c>
      <c r="I8" s="193">
        <v>3400</v>
      </c>
      <c r="J8" s="48">
        <f t="shared" ref="J8:J33" si="0">SUM(G8+I8)</f>
        <v>6100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7385</v>
      </c>
      <c r="G9" s="193">
        <v>1480300</v>
      </c>
      <c r="H9" s="194">
        <v>144530</v>
      </c>
      <c r="I9" s="193">
        <v>28930300</v>
      </c>
      <c r="J9" s="48">
        <f t="shared" si="0"/>
        <v>30410600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41</v>
      </c>
      <c r="G10" s="193">
        <v>8200</v>
      </c>
      <c r="H10" s="194">
        <v>103</v>
      </c>
      <c r="I10" s="193">
        <v>20600</v>
      </c>
      <c r="J10" s="48">
        <f t="shared" si="0"/>
        <v>28800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0</v>
      </c>
      <c r="G11" s="193">
        <v>0</v>
      </c>
      <c r="H11" s="195">
        <v>0</v>
      </c>
      <c r="I11" s="193">
        <v>0</v>
      </c>
      <c r="J11" s="48">
        <f t="shared" si="0"/>
        <v>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179</v>
      </c>
      <c r="G12" s="193">
        <v>35800</v>
      </c>
      <c r="H12" s="194">
        <v>2088</v>
      </c>
      <c r="I12" s="193">
        <v>417600</v>
      </c>
      <c r="J12" s="48">
        <f t="shared" si="0"/>
        <v>453400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19</v>
      </c>
      <c r="G13" s="193">
        <v>1900</v>
      </c>
      <c r="H13" s="194">
        <v>121</v>
      </c>
      <c r="I13" s="193">
        <v>12100</v>
      </c>
      <c r="J13" s="48">
        <f t="shared" si="0"/>
        <v>14000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176</v>
      </c>
      <c r="G14" s="193">
        <v>23000</v>
      </c>
      <c r="H14" s="196">
        <v>7308</v>
      </c>
      <c r="I14" s="193">
        <v>1233800</v>
      </c>
      <c r="J14" s="48">
        <f t="shared" si="0"/>
        <v>1256800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131</v>
      </c>
      <c r="G15" s="193">
        <v>26200</v>
      </c>
      <c r="H15" s="192">
        <v>1909</v>
      </c>
      <c r="I15" s="193">
        <v>381800</v>
      </c>
      <c r="J15" s="48">
        <f t="shared" si="0"/>
        <v>408000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274</v>
      </c>
      <c r="G16" s="193">
        <v>54800</v>
      </c>
      <c r="H16" s="192">
        <v>4624</v>
      </c>
      <c r="I16" s="193">
        <v>924800</v>
      </c>
      <c r="J16" s="48">
        <f t="shared" si="0"/>
        <v>979600</v>
      </c>
      <c r="K16" s="319"/>
      <c r="M16" s="125"/>
      <c r="N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4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5</v>
      </c>
      <c r="I18" s="193">
        <v>1000</v>
      </c>
      <c r="J18" s="48">
        <f t="shared" si="0"/>
        <v>1000</v>
      </c>
      <c r="K18" s="319"/>
      <c r="M18" s="125"/>
      <c r="N18" s="125"/>
    </row>
    <row r="19" spans="1:14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10</v>
      </c>
      <c r="G19" s="193">
        <v>2000</v>
      </c>
      <c r="H19" s="194">
        <v>4</v>
      </c>
      <c r="I19" s="193">
        <v>800</v>
      </c>
      <c r="J19" s="48">
        <f t="shared" si="0"/>
        <v>2800</v>
      </c>
      <c r="K19" s="319"/>
      <c r="M19" s="125"/>
      <c r="N19" s="125"/>
    </row>
    <row r="20" spans="1:14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8</v>
      </c>
      <c r="G20" s="197">
        <v>1600</v>
      </c>
      <c r="H20" s="194">
        <v>37</v>
      </c>
      <c r="I20" s="197">
        <v>7400</v>
      </c>
      <c r="J20" s="48">
        <f t="shared" si="0"/>
        <v>9000</v>
      </c>
      <c r="K20" s="326"/>
      <c r="M20" s="125"/>
      <c r="N20" s="125"/>
    </row>
    <row r="21" spans="1:14" ht="32.25" customHeight="1" x14ac:dyDescent="0.25">
      <c r="A21" s="189">
        <v>15</v>
      </c>
      <c r="B21" s="204" t="s">
        <v>158</v>
      </c>
      <c r="C21" s="265" t="s">
        <v>273</v>
      </c>
      <c r="D21" s="201">
        <v>4030</v>
      </c>
      <c r="E21" s="200">
        <v>100</v>
      </c>
      <c r="F21" s="194">
        <v>125</v>
      </c>
      <c r="G21" s="197">
        <v>12500</v>
      </c>
      <c r="H21" s="194">
        <v>806</v>
      </c>
      <c r="I21" s="197">
        <v>80600</v>
      </c>
      <c r="J21" s="48">
        <f t="shared" si="0"/>
        <v>93100</v>
      </c>
      <c r="K21" s="326"/>
      <c r="M21" s="125"/>
      <c r="N21" s="125"/>
    </row>
    <row r="22" spans="1:14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12</v>
      </c>
      <c r="G22" s="197">
        <v>2400</v>
      </c>
      <c r="H22" s="194">
        <v>130</v>
      </c>
      <c r="I22" s="197">
        <v>26000</v>
      </c>
      <c r="J22" s="48">
        <f t="shared" si="0"/>
        <v>28400</v>
      </c>
      <c r="K22" s="326"/>
      <c r="M22" s="125"/>
      <c r="N22" s="125"/>
    </row>
    <row r="23" spans="1:14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3</v>
      </c>
      <c r="G23" s="197">
        <v>300</v>
      </c>
      <c r="H23" s="194">
        <v>91</v>
      </c>
      <c r="I23" s="197">
        <v>9100</v>
      </c>
      <c r="J23" s="48">
        <f t="shared" si="0"/>
        <v>9400</v>
      </c>
      <c r="K23" s="326"/>
      <c r="M23" s="125"/>
      <c r="N23" s="125"/>
    </row>
    <row r="24" spans="1:14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1656</v>
      </c>
      <c r="G24" s="197">
        <v>331200</v>
      </c>
      <c r="H24" s="194">
        <v>36840</v>
      </c>
      <c r="I24" s="197">
        <v>7368000</v>
      </c>
      <c r="J24" s="48">
        <f t="shared" si="0"/>
        <v>7699200</v>
      </c>
      <c r="K24" s="326"/>
      <c r="M24" s="125"/>
      <c r="N24" s="125"/>
    </row>
    <row r="25" spans="1:14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1</v>
      </c>
      <c r="G25" s="197">
        <v>100</v>
      </c>
      <c r="H25" s="194">
        <v>4</v>
      </c>
      <c r="I25" s="197">
        <v>400</v>
      </c>
      <c r="J25" s="48">
        <f t="shared" si="0"/>
        <v>500</v>
      </c>
      <c r="K25" s="326"/>
      <c r="M25" s="125"/>
      <c r="N25" s="125"/>
    </row>
    <row r="26" spans="1:14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25</v>
      </c>
      <c r="G26" s="197">
        <v>2500</v>
      </c>
      <c r="H26" s="194">
        <v>87</v>
      </c>
      <c r="I26" s="197">
        <v>8700</v>
      </c>
      <c r="J26" s="48">
        <f t="shared" si="0"/>
        <v>11200</v>
      </c>
      <c r="K26" s="326"/>
      <c r="M26" s="125"/>
      <c r="N26" s="125"/>
    </row>
    <row r="27" spans="1:14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18</v>
      </c>
      <c r="G27" s="197">
        <v>1800</v>
      </c>
      <c r="H27" s="194">
        <v>13</v>
      </c>
      <c r="I27" s="197">
        <v>1300</v>
      </c>
      <c r="J27" s="48">
        <f t="shared" si="0"/>
        <v>3100</v>
      </c>
      <c r="K27" s="326"/>
      <c r="M27" s="125"/>
      <c r="N27" s="125"/>
    </row>
    <row r="28" spans="1:14" ht="32.25" customHeight="1" x14ac:dyDescent="0.25">
      <c r="A28" s="189">
        <v>22</v>
      </c>
      <c r="B28" s="153" t="s">
        <v>243</v>
      </c>
      <c r="C28" s="164" t="s">
        <v>249</v>
      </c>
      <c r="D28" s="201">
        <v>6333</v>
      </c>
      <c r="E28" s="200" t="s">
        <v>268</v>
      </c>
      <c r="F28" s="194">
        <v>5</v>
      </c>
      <c r="G28" s="197">
        <v>1000</v>
      </c>
      <c r="H28" s="194">
        <v>47</v>
      </c>
      <c r="I28" s="197">
        <v>9400</v>
      </c>
      <c r="J28" s="48">
        <f t="shared" si="0"/>
        <v>10400</v>
      </c>
      <c r="K28" s="326"/>
      <c r="M28" s="125"/>
      <c r="N28" s="125"/>
    </row>
    <row r="29" spans="1:14" ht="32.25" customHeight="1" x14ac:dyDescent="0.25">
      <c r="A29" s="189">
        <v>23</v>
      </c>
      <c r="B29" s="153" t="s">
        <v>257</v>
      </c>
      <c r="C29" s="164" t="s">
        <v>262</v>
      </c>
      <c r="D29" s="201">
        <v>5800</v>
      </c>
      <c r="E29" s="200">
        <v>200</v>
      </c>
      <c r="F29" s="194">
        <v>12</v>
      </c>
      <c r="G29" s="197">
        <v>2400</v>
      </c>
      <c r="H29" s="194">
        <v>119</v>
      </c>
      <c r="I29" s="197">
        <v>23800</v>
      </c>
      <c r="J29" s="48">
        <f t="shared" si="0"/>
        <v>26200</v>
      </c>
      <c r="K29" s="326"/>
      <c r="M29" s="125"/>
      <c r="N29" s="125"/>
    </row>
    <row r="30" spans="1:14" ht="32.25" customHeight="1" x14ac:dyDescent="0.25">
      <c r="A30" s="189">
        <v>24</v>
      </c>
      <c r="B30" s="153" t="s">
        <v>255</v>
      </c>
      <c r="C30" s="164" t="s">
        <v>260</v>
      </c>
      <c r="D30" s="201">
        <v>1003</v>
      </c>
      <c r="E30" s="200">
        <v>200</v>
      </c>
      <c r="F30" s="194">
        <v>16</v>
      </c>
      <c r="G30" s="197">
        <v>3200</v>
      </c>
      <c r="H30" s="194">
        <v>24</v>
      </c>
      <c r="I30" s="197">
        <v>4800</v>
      </c>
      <c r="J30" s="48">
        <f t="shared" si="0"/>
        <v>8000</v>
      </c>
      <c r="K30" s="326"/>
      <c r="M30" s="125"/>
      <c r="N30" s="125"/>
    </row>
    <row r="31" spans="1:14" ht="32.25" customHeight="1" x14ac:dyDescent="0.25">
      <c r="A31" s="189">
        <v>25</v>
      </c>
      <c r="B31" s="153" t="s">
        <v>256</v>
      </c>
      <c r="C31" s="164" t="s">
        <v>261</v>
      </c>
      <c r="D31" s="201">
        <v>1004</v>
      </c>
      <c r="E31" s="200">
        <v>200</v>
      </c>
      <c r="F31" s="194">
        <v>8</v>
      </c>
      <c r="G31" s="197">
        <v>1600</v>
      </c>
      <c r="H31" s="194">
        <v>24</v>
      </c>
      <c r="I31" s="197">
        <v>4800</v>
      </c>
      <c r="J31" s="48">
        <f t="shared" si="0"/>
        <v>6400</v>
      </c>
      <c r="K31" s="326"/>
      <c r="M31" s="125"/>
      <c r="N31" s="125"/>
    </row>
    <row r="32" spans="1:14" ht="32.25" customHeight="1" x14ac:dyDescent="0.25">
      <c r="A32" s="189">
        <v>26</v>
      </c>
      <c r="B32" s="153" t="s">
        <v>265</v>
      </c>
      <c r="C32" s="164" t="s">
        <v>264</v>
      </c>
      <c r="D32" s="201">
        <v>2112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6"/>
      <c r="M32" s="125"/>
      <c r="N32" s="125"/>
    </row>
    <row r="33" spans="1:14" ht="32.25" customHeight="1" x14ac:dyDescent="0.25">
      <c r="A33" s="189">
        <v>27</v>
      </c>
      <c r="B33" s="153" t="s">
        <v>271</v>
      </c>
      <c r="C33" s="164" t="s">
        <v>274</v>
      </c>
      <c r="D33" s="201">
        <v>5040</v>
      </c>
      <c r="E33" s="200">
        <v>200</v>
      </c>
      <c r="F33" s="194">
        <v>20</v>
      </c>
      <c r="G33" s="197">
        <v>4000</v>
      </c>
      <c r="H33" s="194">
        <v>9</v>
      </c>
      <c r="I33" s="197">
        <v>1800</v>
      </c>
      <c r="J33" s="48">
        <f t="shared" si="0"/>
        <v>5800</v>
      </c>
      <c r="K33" s="327"/>
      <c r="M33" s="125"/>
      <c r="N33" s="125"/>
    </row>
    <row r="34" spans="1:14" ht="23.25" customHeight="1" x14ac:dyDescent="0.25">
      <c r="A34" s="111"/>
      <c r="B34" s="177"/>
      <c r="C34" s="178"/>
      <c r="D34" s="177"/>
      <c r="E34" s="179"/>
      <c r="F34" s="178"/>
      <c r="G34" s="250"/>
      <c r="H34" s="178"/>
      <c r="I34" s="250"/>
      <c r="J34" s="251"/>
      <c r="K34" s="206"/>
      <c r="L34" s="87"/>
      <c r="M34" s="125"/>
      <c r="N34" s="125"/>
    </row>
    <row r="35" spans="1:14" x14ac:dyDescent="0.25">
      <c r="A35"/>
      <c r="D35"/>
      <c r="E35" s="7"/>
      <c r="F35" s="8"/>
      <c r="G35" s="9"/>
      <c r="H35" s="8"/>
      <c r="I35" s="9"/>
      <c r="N35" s="125"/>
    </row>
    <row r="36" spans="1:14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4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4" ht="30" customHeight="1" x14ac:dyDescent="0.25">
      <c r="A38" s="1">
        <v>1</v>
      </c>
      <c r="B38" s="15" t="s">
        <v>17</v>
      </c>
      <c r="C38" s="38" t="s">
        <v>18</v>
      </c>
      <c r="D38" s="16">
        <v>727</v>
      </c>
      <c r="E38" s="39">
        <v>25</v>
      </c>
      <c r="F38" s="36">
        <v>28</v>
      </c>
      <c r="G38" s="6">
        <f>SUM(F38*E38)</f>
        <v>700</v>
      </c>
      <c r="H38" s="39">
        <v>100</v>
      </c>
      <c r="I38" s="28">
        <v>6</v>
      </c>
      <c r="J38" s="17">
        <f>SUM(I38*H38)</f>
        <v>600</v>
      </c>
    </row>
    <row r="39" spans="1:14" ht="26.25" customHeight="1" x14ac:dyDescent="0.25">
      <c r="A39" s="1">
        <v>2</v>
      </c>
      <c r="B39" s="116" t="s">
        <v>19</v>
      </c>
      <c r="C39" s="117" t="s">
        <v>20</v>
      </c>
      <c r="D39" s="22">
        <v>744</v>
      </c>
      <c r="E39" s="243">
        <v>50</v>
      </c>
      <c r="F39" s="35">
        <v>100</v>
      </c>
      <c r="G39" s="6">
        <f>SUM(F39*E39)</f>
        <v>5000</v>
      </c>
      <c r="H39" s="243">
        <v>50</v>
      </c>
      <c r="I39" s="35">
        <v>16</v>
      </c>
      <c r="J39" s="6">
        <f>SUM(I39*H39)</f>
        <v>800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</row>
    <row r="55" spans="1:9" x14ac:dyDescent="0.25">
      <c r="A55"/>
      <c r="D55"/>
      <c r="E55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EB3-D4A9-4C06-B777-701B30EA3054}">
  <dimension ref="A2:O56"/>
  <sheetViews>
    <sheetView workbookViewId="0">
      <selection activeCell="K7" sqref="K7:K3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275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8"/>
      <c r="C3" s="268"/>
      <c r="D3" s="268"/>
      <c r="E3" s="268"/>
      <c r="F3" s="268"/>
      <c r="G3" s="268"/>
      <c r="H3" s="268"/>
      <c r="I3" s="268"/>
      <c r="J3" s="26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1619</v>
      </c>
      <c r="G7" s="193">
        <v>161900</v>
      </c>
      <c r="H7" s="192">
        <v>2468</v>
      </c>
      <c r="I7" s="193">
        <v>246800</v>
      </c>
      <c r="J7" s="48">
        <f>SUM(G7+I7)</f>
        <v>408700</v>
      </c>
      <c r="K7" s="318">
        <f>SUM(J7:J34)/27</f>
        <v>1658707.4074074074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25</v>
      </c>
      <c r="G8" s="193">
        <v>2500</v>
      </c>
      <c r="H8" s="192">
        <v>40</v>
      </c>
      <c r="I8" s="193">
        <v>4000</v>
      </c>
      <c r="J8" s="48">
        <f t="shared" ref="J8:J34" si="0">SUM(G8+I8)</f>
        <v>6500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10265</v>
      </c>
      <c r="G9" s="193">
        <v>2055400</v>
      </c>
      <c r="H9" s="194">
        <v>184264</v>
      </c>
      <c r="I9" s="193">
        <v>36867500</v>
      </c>
      <c r="J9" s="48">
        <f t="shared" si="0"/>
        <v>38922900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29</v>
      </c>
      <c r="G10" s="193">
        <v>5800</v>
      </c>
      <c r="H10" s="194">
        <v>96</v>
      </c>
      <c r="I10" s="193">
        <v>19200</v>
      </c>
      <c r="J10" s="48">
        <f t="shared" si="0"/>
        <v>25000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23</v>
      </c>
      <c r="G11" s="193">
        <v>2300</v>
      </c>
      <c r="H11" s="195">
        <v>447</v>
      </c>
      <c r="I11" s="193">
        <v>46300</v>
      </c>
      <c r="J11" s="48">
        <f t="shared" si="0"/>
        <v>48600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154</v>
      </c>
      <c r="G12" s="193">
        <v>30800</v>
      </c>
      <c r="H12" s="194">
        <v>1206</v>
      </c>
      <c r="I12" s="193">
        <v>241200</v>
      </c>
      <c r="J12" s="48">
        <f t="shared" si="0"/>
        <v>272000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18</v>
      </c>
      <c r="G13" s="193">
        <v>1800</v>
      </c>
      <c r="H13" s="194">
        <v>102</v>
      </c>
      <c r="I13" s="193">
        <v>10200</v>
      </c>
      <c r="J13" s="48">
        <f t="shared" si="0"/>
        <v>12000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178</v>
      </c>
      <c r="G14" s="193">
        <v>23000</v>
      </c>
      <c r="H14" s="196">
        <v>7190</v>
      </c>
      <c r="I14" s="193">
        <v>1217700</v>
      </c>
      <c r="J14" s="48">
        <f t="shared" si="0"/>
        <v>1240700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159</v>
      </c>
      <c r="G15" s="193">
        <v>32400</v>
      </c>
      <c r="H15" s="192">
        <v>1800</v>
      </c>
      <c r="I15" s="193">
        <v>382500</v>
      </c>
      <c r="J15" s="48">
        <f t="shared" si="0"/>
        <v>414900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343</v>
      </c>
      <c r="G16" s="193">
        <v>68600</v>
      </c>
      <c r="H16" s="192">
        <v>6726</v>
      </c>
      <c r="I16" s="193">
        <v>1345200</v>
      </c>
      <c r="J16" s="48">
        <f t="shared" si="0"/>
        <v>1413800</v>
      </c>
      <c r="K16" s="319"/>
      <c r="M16" s="125"/>
      <c r="N16" s="125"/>
    </row>
    <row r="17" spans="1:14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4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14</v>
      </c>
      <c r="I18" s="193">
        <v>2800</v>
      </c>
      <c r="J18" s="48">
        <f t="shared" si="0"/>
        <v>2800</v>
      </c>
      <c r="K18" s="319"/>
      <c r="M18" s="125"/>
      <c r="N18" s="125"/>
    </row>
    <row r="19" spans="1:14" ht="30.75" customHeight="1" x14ac:dyDescent="0.25">
      <c r="A19" s="150">
        <v>13</v>
      </c>
      <c r="B19" s="173" t="s">
        <v>123</v>
      </c>
      <c r="C19" s="152" t="s">
        <v>137</v>
      </c>
      <c r="D19" s="134">
        <v>4334</v>
      </c>
      <c r="E19" s="135">
        <v>200</v>
      </c>
      <c r="F19" s="194">
        <v>0</v>
      </c>
      <c r="G19" s="193">
        <v>0</v>
      </c>
      <c r="H19" s="194">
        <v>0</v>
      </c>
      <c r="I19" s="193">
        <v>0</v>
      </c>
      <c r="J19" s="48">
        <f t="shared" si="0"/>
        <v>0</v>
      </c>
      <c r="K19" s="319"/>
      <c r="M19" s="125"/>
      <c r="N19" s="125"/>
    </row>
    <row r="20" spans="1:14" ht="30.75" customHeight="1" x14ac:dyDescent="0.25">
      <c r="A20" s="150"/>
      <c r="B20" s="173" t="s">
        <v>123</v>
      </c>
      <c r="C20" s="267" t="s">
        <v>276</v>
      </c>
      <c r="D20" s="134">
        <v>4334</v>
      </c>
      <c r="E20" s="135">
        <v>200</v>
      </c>
      <c r="F20" s="194">
        <v>6</v>
      </c>
      <c r="G20" s="193">
        <v>1200</v>
      </c>
      <c r="H20" s="194">
        <v>6</v>
      </c>
      <c r="I20" s="193">
        <v>1200</v>
      </c>
      <c r="J20" s="48">
        <f t="shared" si="0"/>
        <v>2400</v>
      </c>
      <c r="K20" s="319"/>
      <c r="M20" s="125"/>
      <c r="N20" s="125"/>
    </row>
    <row r="21" spans="1:14" ht="32.25" customHeight="1" x14ac:dyDescent="0.25">
      <c r="A21" s="189">
        <v>14</v>
      </c>
      <c r="B21" s="203" t="s">
        <v>152</v>
      </c>
      <c r="C21" s="29" t="s">
        <v>160</v>
      </c>
      <c r="D21" s="134">
        <v>1733</v>
      </c>
      <c r="E21" s="135">
        <v>200</v>
      </c>
      <c r="F21" s="194">
        <v>2</v>
      </c>
      <c r="G21" s="197">
        <v>400</v>
      </c>
      <c r="H21" s="194">
        <v>15</v>
      </c>
      <c r="I21" s="197">
        <v>3000</v>
      </c>
      <c r="J21" s="48">
        <f t="shared" si="0"/>
        <v>3400</v>
      </c>
      <c r="K21" s="326"/>
      <c r="M21" s="125"/>
      <c r="N21" s="125"/>
    </row>
    <row r="22" spans="1:14" ht="32.25" customHeight="1" x14ac:dyDescent="0.25">
      <c r="A22" s="189">
        <v>15</v>
      </c>
      <c r="B22" s="204" t="s">
        <v>158</v>
      </c>
      <c r="C22" s="265" t="s">
        <v>273</v>
      </c>
      <c r="D22" s="201">
        <v>4030</v>
      </c>
      <c r="E22" s="200">
        <v>100</v>
      </c>
      <c r="F22" s="194">
        <v>53</v>
      </c>
      <c r="G22" s="197">
        <v>5300</v>
      </c>
      <c r="H22" s="194">
        <v>315</v>
      </c>
      <c r="I22" s="197">
        <v>31500</v>
      </c>
      <c r="J22" s="48">
        <f t="shared" si="0"/>
        <v>36800</v>
      </c>
      <c r="K22" s="326"/>
      <c r="M22" s="125"/>
      <c r="N22" s="125"/>
    </row>
    <row r="23" spans="1:14" ht="32.25" customHeight="1" x14ac:dyDescent="0.25">
      <c r="A23" s="189">
        <v>16</v>
      </c>
      <c r="B23" s="204" t="s">
        <v>167</v>
      </c>
      <c r="C23" s="28" t="s">
        <v>168</v>
      </c>
      <c r="D23" s="201">
        <v>1817</v>
      </c>
      <c r="E23" s="200">
        <v>200</v>
      </c>
      <c r="F23" s="194">
        <v>9</v>
      </c>
      <c r="G23" s="197">
        <v>1800</v>
      </c>
      <c r="H23" s="194">
        <v>48</v>
      </c>
      <c r="I23" s="197">
        <v>9600</v>
      </c>
      <c r="J23" s="48">
        <f t="shared" si="0"/>
        <v>11400</v>
      </c>
      <c r="K23" s="326"/>
      <c r="M23" s="125"/>
      <c r="N23" s="125"/>
    </row>
    <row r="24" spans="1:14" ht="32.25" customHeight="1" x14ac:dyDescent="0.25">
      <c r="A24" s="189">
        <v>17</v>
      </c>
      <c r="B24" s="153" t="s">
        <v>206</v>
      </c>
      <c r="C24" s="164" t="s">
        <v>207</v>
      </c>
      <c r="D24" s="201">
        <v>6880</v>
      </c>
      <c r="E24" s="200">
        <v>100</v>
      </c>
      <c r="F24" s="194">
        <v>1</v>
      </c>
      <c r="G24" s="197">
        <v>100</v>
      </c>
      <c r="H24" s="194">
        <v>40</v>
      </c>
      <c r="I24" s="197">
        <v>4000</v>
      </c>
      <c r="J24" s="48">
        <f t="shared" si="0"/>
        <v>4100</v>
      </c>
      <c r="K24" s="326"/>
      <c r="M24" s="125"/>
      <c r="N24" s="125"/>
    </row>
    <row r="25" spans="1:14" ht="32.25" customHeight="1" x14ac:dyDescent="0.25">
      <c r="A25" s="189">
        <v>18</v>
      </c>
      <c r="B25" s="153" t="s">
        <v>211</v>
      </c>
      <c r="C25" s="164" t="s">
        <v>238</v>
      </c>
      <c r="D25" s="201">
        <v>3800</v>
      </c>
      <c r="E25" s="200">
        <v>200</v>
      </c>
      <c r="F25" s="194">
        <v>520</v>
      </c>
      <c r="G25" s="197">
        <v>104000</v>
      </c>
      <c r="H25" s="194">
        <v>8854</v>
      </c>
      <c r="I25" s="197">
        <v>1770800</v>
      </c>
      <c r="J25" s="48">
        <f t="shared" si="0"/>
        <v>1874800</v>
      </c>
      <c r="K25" s="326"/>
      <c r="M25" s="125"/>
      <c r="N25" s="125"/>
    </row>
    <row r="26" spans="1:14" ht="32.25" customHeight="1" x14ac:dyDescent="0.25">
      <c r="A26" s="189">
        <v>19</v>
      </c>
      <c r="B26" s="153" t="s">
        <v>224</v>
      </c>
      <c r="C26" s="164" t="s">
        <v>228</v>
      </c>
      <c r="D26" s="201">
        <v>7323</v>
      </c>
      <c r="E26" s="200">
        <v>100</v>
      </c>
      <c r="F26" s="194">
        <v>0</v>
      </c>
      <c r="G26" s="197">
        <v>0</v>
      </c>
      <c r="H26" s="194">
        <v>4</v>
      </c>
      <c r="I26" s="197">
        <v>400</v>
      </c>
      <c r="J26" s="48">
        <f t="shared" si="0"/>
        <v>400</v>
      </c>
      <c r="K26" s="326"/>
      <c r="M26" s="125"/>
      <c r="N26" s="125"/>
    </row>
    <row r="27" spans="1:14" ht="32.25" customHeight="1" x14ac:dyDescent="0.25">
      <c r="A27" s="189">
        <v>20</v>
      </c>
      <c r="B27" s="153" t="s">
        <v>230</v>
      </c>
      <c r="C27" s="164" t="s">
        <v>239</v>
      </c>
      <c r="D27" s="201">
        <v>1389</v>
      </c>
      <c r="E27" s="200">
        <v>100</v>
      </c>
      <c r="F27" s="194">
        <v>38</v>
      </c>
      <c r="G27" s="197">
        <v>3800</v>
      </c>
      <c r="H27" s="194">
        <v>123</v>
      </c>
      <c r="I27" s="197">
        <v>12300</v>
      </c>
      <c r="J27" s="48">
        <f t="shared" si="0"/>
        <v>16100</v>
      </c>
      <c r="K27" s="326"/>
      <c r="M27" s="125"/>
      <c r="N27" s="125"/>
    </row>
    <row r="28" spans="1:14" ht="32.25" customHeight="1" x14ac:dyDescent="0.25">
      <c r="A28" s="189">
        <v>21</v>
      </c>
      <c r="B28" s="153" t="s">
        <v>241</v>
      </c>
      <c r="C28" s="164" t="s">
        <v>244</v>
      </c>
      <c r="D28" s="201">
        <v>4018</v>
      </c>
      <c r="E28" s="200">
        <v>100</v>
      </c>
      <c r="F28" s="194">
        <v>25</v>
      </c>
      <c r="G28" s="197">
        <v>2500</v>
      </c>
      <c r="H28" s="194">
        <v>53</v>
      </c>
      <c r="I28" s="197">
        <v>5300</v>
      </c>
      <c r="J28" s="48">
        <f t="shared" si="0"/>
        <v>7800</v>
      </c>
      <c r="K28" s="326"/>
      <c r="M28" s="125"/>
      <c r="N28" s="125"/>
    </row>
    <row r="29" spans="1:14" ht="32.25" customHeight="1" x14ac:dyDescent="0.25">
      <c r="A29" s="189">
        <v>22</v>
      </c>
      <c r="B29" s="153" t="s">
        <v>243</v>
      </c>
      <c r="C29" s="164" t="s">
        <v>249</v>
      </c>
      <c r="D29" s="201">
        <v>6333</v>
      </c>
      <c r="E29" s="200" t="s">
        <v>268</v>
      </c>
      <c r="F29" s="194">
        <v>3</v>
      </c>
      <c r="G29" s="197">
        <v>600</v>
      </c>
      <c r="H29" s="194">
        <v>37</v>
      </c>
      <c r="I29" s="197">
        <v>7400</v>
      </c>
      <c r="J29" s="48">
        <f t="shared" si="0"/>
        <v>8000</v>
      </c>
      <c r="K29" s="326"/>
      <c r="M29" s="125"/>
      <c r="N29" s="125"/>
    </row>
    <row r="30" spans="1:14" ht="32.25" customHeight="1" x14ac:dyDescent="0.25">
      <c r="A30" s="189">
        <v>23</v>
      </c>
      <c r="B30" s="153" t="s">
        <v>257</v>
      </c>
      <c r="C30" s="164" t="s">
        <v>262</v>
      </c>
      <c r="D30" s="201">
        <v>5800</v>
      </c>
      <c r="E30" s="200">
        <v>200</v>
      </c>
      <c r="F30" s="194">
        <v>20</v>
      </c>
      <c r="G30" s="197">
        <v>4000</v>
      </c>
      <c r="H30" s="194">
        <v>188</v>
      </c>
      <c r="I30" s="197">
        <v>37600</v>
      </c>
      <c r="J30" s="48">
        <f t="shared" si="0"/>
        <v>41600</v>
      </c>
      <c r="K30" s="326"/>
      <c r="M30" s="125"/>
      <c r="N30" s="125"/>
    </row>
    <row r="31" spans="1:14" ht="32.25" customHeight="1" x14ac:dyDescent="0.25">
      <c r="A31" s="189">
        <v>24</v>
      </c>
      <c r="B31" s="153" t="s">
        <v>255</v>
      </c>
      <c r="C31" s="164" t="s">
        <v>260</v>
      </c>
      <c r="D31" s="201">
        <v>1003</v>
      </c>
      <c r="E31" s="200">
        <v>200</v>
      </c>
      <c r="F31" s="194">
        <v>6</v>
      </c>
      <c r="G31" s="197">
        <v>1200</v>
      </c>
      <c r="H31" s="194">
        <v>18</v>
      </c>
      <c r="I31" s="197">
        <v>3600</v>
      </c>
      <c r="J31" s="48">
        <f t="shared" si="0"/>
        <v>4800</v>
      </c>
      <c r="K31" s="326"/>
      <c r="M31" s="125"/>
      <c r="N31" s="125"/>
    </row>
    <row r="32" spans="1:14" ht="32.25" customHeight="1" x14ac:dyDescent="0.25">
      <c r="A32" s="189">
        <v>25</v>
      </c>
      <c r="B32" s="153" t="s">
        <v>256</v>
      </c>
      <c r="C32" s="164" t="s">
        <v>261</v>
      </c>
      <c r="D32" s="201">
        <v>1004</v>
      </c>
      <c r="E32" s="200">
        <v>200</v>
      </c>
      <c r="F32" s="194">
        <v>3</v>
      </c>
      <c r="G32" s="197">
        <v>600</v>
      </c>
      <c r="H32" s="194">
        <v>24</v>
      </c>
      <c r="I32" s="197">
        <v>4800</v>
      </c>
      <c r="J32" s="48">
        <f t="shared" si="0"/>
        <v>5400</v>
      </c>
      <c r="K32" s="326"/>
      <c r="M32" s="125"/>
      <c r="N32" s="125"/>
    </row>
    <row r="33" spans="1:14" ht="32.25" customHeight="1" x14ac:dyDescent="0.25">
      <c r="A33" s="189">
        <v>26</v>
      </c>
      <c r="B33" s="153" t="s">
        <v>265</v>
      </c>
      <c r="C33" s="164" t="s">
        <v>264</v>
      </c>
      <c r="D33" s="201">
        <v>2112</v>
      </c>
      <c r="E33" s="200">
        <v>200</v>
      </c>
      <c r="F33" s="194">
        <v>0</v>
      </c>
      <c r="G33" s="197">
        <v>0</v>
      </c>
      <c r="H33" s="194">
        <v>0</v>
      </c>
      <c r="I33" s="197">
        <v>0</v>
      </c>
      <c r="J33" s="48">
        <f t="shared" si="0"/>
        <v>0</v>
      </c>
      <c r="K33" s="326"/>
      <c r="M33" s="125"/>
      <c r="N33" s="125"/>
    </row>
    <row r="34" spans="1:14" ht="32.25" customHeight="1" x14ac:dyDescent="0.25">
      <c r="A34" s="189">
        <v>27</v>
      </c>
      <c r="B34" s="153" t="s">
        <v>271</v>
      </c>
      <c r="C34" s="164" t="s">
        <v>274</v>
      </c>
      <c r="D34" s="201">
        <v>5040</v>
      </c>
      <c r="E34" s="200">
        <v>200</v>
      </c>
      <c r="F34" s="194">
        <v>0</v>
      </c>
      <c r="G34" s="197">
        <v>0</v>
      </c>
      <c r="H34" s="194">
        <v>1</v>
      </c>
      <c r="I34" s="197">
        <v>200</v>
      </c>
      <c r="J34" s="48">
        <f t="shared" si="0"/>
        <v>200</v>
      </c>
      <c r="K34" s="327"/>
      <c r="M34" s="125"/>
      <c r="N34" s="125"/>
    </row>
    <row r="35" spans="1:14" ht="23.25" customHeight="1" x14ac:dyDescent="0.25">
      <c r="A35" s="111"/>
      <c r="B35" s="177"/>
      <c r="C35" s="178"/>
      <c r="D35" s="177"/>
      <c r="E35" s="179"/>
      <c r="F35" s="178"/>
      <c r="G35" s="250"/>
      <c r="H35" s="178"/>
      <c r="I35" s="250"/>
      <c r="J35" s="251"/>
      <c r="K35" s="206"/>
      <c r="L35" s="87"/>
      <c r="M35" s="125"/>
      <c r="N35" s="125"/>
    </row>
    <row r="36" spans="1:14" x14ac:dyDescent="0.25">
      <c r="A36"/>
      <c r="D36"/>
      <c r="E36" s="7"/>
      <c r="F36" s="8"/>
      <c r="G36" s="9"/>
      <c r="H36" s="8"/>
      <c r="I36" s="9"/>
      <c r="N36" s="125"/>
    </row>
    <row r="37" spans="1:14" x14ac:dyDescent="0.25">
      <c r="B37" s="3" t="s">
        <v>12</v>
      </c>
      <c r="E37" s="321" t="s">
        <v>1</v>
      </c>
      <c r="F37" s="322"/>
      <c r="G37" s="323"/>
      <c r="H37" s="321" t="s">
        <v>2</v>
      </c>
      <c r="I37" s="322"/>
      <c r="J37" s="323"/>
    </row>
    <row r="38" spans="1:14" ht="63.75" x14ac:dyDescent="0.25">
      <c r="B38" s="10" t="s">
        <v>3</v>
      </c>
      <c r="C38" s="11" t="s">
        <v>13</v>
      </c>
      <c r="D38" s="10" t="s">
        <v>5</v>
      </c>
      <c r="E38" s="12" t="s">
        <v>14</v>
      </c>
      <c r="F38" s="11" t="s">
        <v>15</v>
      </c>
      <c r="G38" s="10" t="s">
        <v>8</v>
      </c>
      <c r="H38" s="13" t="s">
        <v>16</v>
      </c>
      <c r="I38" s="11" t="s">
        <v>15</v>
      </c>
      <c r="J38" s="14" t="s">
        <v>8</v>
      </c>
    </row>
    <row r="39" spans="1:14" ht="30" customHeight="1" x14ac:dyDescent="0.25">
      <c r="A39" s="1">
        <v>1</v>
      </c>
      <c r="B39" s="15" t="s">
        <v>17</v>
      </c>
      <c r="C39" s="38" t="s">
        <v>18</v>
      </c>
      <c r="D39" s="16">
        <v>727</v>
      </c>
      <c r="E39" s="39">
        <v>25</v>
      </c>
      <c r="F39" s="36">
        <v>15</v>
      </c>
      <c r="G39" s="6">
        <f>SUM(F39*E39)</f>
        <v>375</v>
      </c>
      <c r="H39" s="39">
        <v>100</v>
      </c>
      <c r="I39" s="28">
        <v>5</v>
      </c>
      <c r="J39" s="17">
        <f>SUM(I39*H39)</f>
        <v>500</v>
      </c>
    </row>
    <row r="40" spans="1:14" ht="26.25" customHeight="1" x14ac:dyDescent="0.25">
      <c r="A40" s="1">
        <v>2</v>
      </c>
      <c r="B40" s="116" t="s">
        <v>19</v>
      </c>
      <c r="C40" s="117" t="s">
        <v>20</v>
      </c>
      <c r="D40" s="22">
        <v>744</v>
      </c>
      <c r="E40" s="243">
        <v>50</v>
      </c>
      <c r="F40" s="35">
        <v>93</v>
      </c>
      <c r="G40" s="6">
        <f>SUM(F40*E40)</f>
        <v>4650</v>
      </c>
      <c r="H40" s="243">
        <v>50</v>
      </c>
      <c r="I40" s="35">
        <v>12</v>
      </c>
      <c r="J40" s="6">
        <f>SUM(I40*H40)</f>
        <v>600</v>
      </c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</row>
    <row r="56" spans="1:9" x14ac:dyDescent="0.25">
      <c r="A56"/>
      <c r="D56"/>
      <c r="E56" s="1"/>
    </row>
  </sheetData>
  <mergeCells count="8">
    <mergeCell ref="E37:G37"/>
    <mergeCell ref="H37:J37"/>
    <mergeCell ref="B2:K2"/>
    <mergeCell ref="F5:G5"/>
    <mergeCell ref="H5:I5"/>
    <mergeCell ref="J5:J6"/>
    <mergeCell ref="K5:K6"/>
    <mergeCell ref="K7:K34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C3C-AE17-4608-89E4-A4FBF5686115}">
  <dimension ref="A2:P55"/>
  <sheetViews>
    <sheetView topLeftCell="A17" workbookViewId="0">
      <selection activeCell="M25" sqref="M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277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69"/>
      <c r="C3" s="269"/>
      <c r="D3" s="269"/>
      <c r="E3" s="269"/>
      <c r="F3" s="269"/>
      <c r="G3" s="269"/>
      <c r="H3" s="269"/>
      <c r="I3" s="269"/>
      <c r="J3" s="26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1808</v>
      </c>
      <c r="G7" s="193">
        <v>180800</v>
      </c>
      <c r="H7" s="192">
        <v>2654</v>
      </c>
      <c r="I7" s="193">
        <v>265400</v>
      </c>
      <c r="J7" s="48">
        <f>SUM(G7+I7)</f>
        <v>446200</v>
      </c>
      <c r="K7" s="318">
        <f>SUM(J7:J34)/27</f>
        <v>1578729.6296296297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24</v>
      </c>
      <c r="G8" s="193">
        <v>2400</v>
      </c>
      <c r="H8" s="192">
        <v>30</v>
      </c>
      <c r="I8" s="193">
        <v>3000</v>
      </c>
      <c r="J8" s="48">
        <f t="shared" ref="J8:J33" si="0">SUM(G8+I8)</f>
        <v>5400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9140</v>
      </c>
      <c r="G9" s="193">
        <v>1832800</v>
      </c>
      <c r="H9" s="194">
        <v>169254</v>
      </c>
      <c r="I9" s="193">
        <v>33868500</v>
      </c>
      <c r="J9" s="48">
        <f t="shared" si="0"/>
        <v>35701300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86</v>
      </c>
      <c r="G10" s="193">
        <v>17200</v>
      </c>
      <c r="H10" s="194">
        <v>176</v>
      </c>
      <c r="I10" s="193">
        <v>35200</v>
      </c>
      <c r="J10" s="48">
        <f t="shared" si="0"/>
        <v>52400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27</v>
      </c>
      <c r="G11" s="193">
        <v>2700</v>
      </c>
      <c r="H11" s="195">
        <v>542</v>
      </c>
      <c r="I11" s="193">
        <v>55700</v>
      </c>
      <c r="J11" s="48">
        <f t="shared" si="0"/>
        <v>58400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162</v>
      </c>
      <c r="G12" s="193">
        <v>32400</v>
      </c>
      <c r="H12" s="194">
        <v>1831</v>
      </c>
      <c r="I12" s="193">
        <v>366200</v>
      </c>
      <c r="J12" s="48">
        <f t="shared" si="0"/>
        <v>398600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17</v>
      </c>
      <c r="G13" s="193">
        <v>1700</v>
      </c>
      <c r="H13" s="194">
        <v>297</v>
      </c>
      <c r="I13" s="193">
        <v>29700</v>
      </c>
      <c r="J13" s="48">
        <f t="shared" si="0"/>
        <v>31400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167</v>
      </c>
      <c r="G14" s="193">
        <v>21700</v>
      </c>
      <c r="H14" s="196">
        <v>7091</v>
      </c>
      <c r="I14" s="193">
        <v>1197900</v>
      </c>
      <c r="J14" s="48">
        <f t="shared" si="0"/>
        <v>1219600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329</v>
      </c>
      <c r="G15" s="193">
        <v>66700</v>
      </c>
      <c r="H15" s="192">
        <v>5071</v>
      </c>
      <c r="I15" s="193">
        <v>1028600</v>
      </c>
      <c r="J15" s="48">
        <f t="shared" si="0"/>
        <v>1095300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412</v>
      </c>
      <c r="G16" s="193">
        <v>82400</v>
      </c>
      <c r="H16" s="192">
        <v>7950</v>
      </c>
      <c r="I16" s="193">
        <v>1590000</v>
      </c>
      <c r="J16" s="48">
        <f t="shared" si="0"/>
        <v>1672400</v>
      </c>
      <c r="K16" s="319"/>
      <c r="M16" s="125"/>
      <c r="N16" s="125"/>
    </row>
    <row r="17" spans="1:16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4</v>
      </c>
      <c r="I18" s="193">
        <v>800</v>
      </c>
      <c r="J18" s="48">
        <f t="shared" si="0"/>
        <v>800</v>
      </c>
      <c r="K18" s="319"/>
      <c r="M18" s="125"/>
      <c r="N18" s="125"/>
    </row>
    <row r="19" spans="1:16" ht="30.75" customHeight="1" x14ac:dyDescent="0.25">
      <c r="A19" s="150">
        <v>13</v>
      </c>
      <c r="B19" s="173" t="s">
        <v>123</v>
      </c>
      <c r="C19" s="267" t="s">
        <v>278</v>
      </c>
      <c r="D19" s="134">
        <v>4334</v>
      </c>
      <c r="E19" s="135">
        <v>200</v>
      </c>
      <c r="F19" s="194">
        <v>20</v>
      </c>
      <c r="G19" s="193">
        <v>4000</v>
      </c>
      <c r="H19" s="194">
        <v>1</v>
      </c>
      <c r="I19" s="193">
        <v>200</v>
      </c>
      <c r="J19" s="48">
        <f t="shared" si="0"/>
        <v>4200</v>
      </c>
      <c r="K19" s="319"/>
      <c r="M19" s="125"/>
      <c r="N19" s="125"/>
    </row>
    <row r="20" spans="1:16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3</v>
      </c>
      <c r="G20" s="197">
        <v>600</v>
      </c>
      <c r="H20" s="194">
        <v>10</v>
      </c>
      <c r="I20" s="197">
        <v>2000</v>
      </c>
      <c r="J20" s="48">
        <f t="shared" si="0"/>
        <v>2600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158</v>
      </c>
      <c r="C21" s="265" t="s">
        <v>273</v>
      </c>
      <c r="D21" s="201">
        <v>4030</v>
      </c>
      <c r="E21" s="200">
        <v>100</v>
      </c>
      <c r="F21" s="194">
        <v>56</v>
      </c>
      <c r="G21" s="197">
        <v>5600</v>
      </c>
      <c r="H21" s="194">
        <v>287</v>
      </c>
      <c r="I21" s="197">
        <v>28700</v>
      </c>
      <c r="J21" s="48">
        <f t="shared" si="0"/>
        <v>34300</v>
      </c>
      <c r="K21" s="326"/>
      <c r="M21" s="125"/>
      <c r="N21" s="125"/>
    </row>
    <row r="22" spans="1:16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6</v>
      </c>
      <c r="G22" s="197">
        <v>1200</v>
      </c>
      <c r="H22" s="194">
        <v>97</v>
      </c>
      <c r="I22" s="197">
        <v>19400</v>
      </c>
      <c r="J22" s="48">
        <f t="shared" si="0"/>
        <v>20600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13</v>
      </c>
      <c r="G23" s="197">
        <v>1300</v>
      </c>
      <c r="H23" s="194">
        <v>270</v>
      </c>
      <c r="I23" s="197">
        <v>27000</v>
      </c>
      <c r="J23" s="48">
        <f t="shared" si="0"/>
        <v>28300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423</v>
      </c>
      <c r="G24" s="197">
        <v>84600</v>
      </c>
      <c r="H24" s="194">
        <v>8277</v>
      </c>
      <c r="I24" s="197">
        <v>1655400</v>
      </c>
      <c r="J24" s="48">
        <f t="shared" si="0"/>
        <v>1740000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8</v>
      </c>
      <c r="I25" s="197">
        <v>800</v>
      </c>
      <c r="J25" s="48">
        <f t="shared" si="0"/>
        <v>800</v>
      </c>
      <c r="K25" s="326"/>
      <c r="M25" s="125"/>
      <c r="N25" s="125"/>
    </row>
    <row r="26" spans="1:16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55</v>
      </c>
      <c r="G26" s="197">
        <v>5500</v>
      </c>
      <c r="H26" s="194">
        <v>145</v>
      </c>
      <c r="I26" s="197">
        <v>14500</v>
      </c>
      <c r="J26" s="48">
        <f t="shared" si="0"/>
        <v>20000</v>
      </c>
      <c r="K26" s="326"/>
      <c r="M26" s="125"/>
      <c r="N26" s="125"/>
      <c r="P26" s="125"/>
    </row>
    <row r="27" spans="1:16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22</v>
      </c>
      <c r="G27" s="197">
        <v>2200</v>
      </c>
      <c r="H27" s="194">
        <v>21</v>
      </c>
      <c r="I27" s="197">
        <v>2100</v>
      </c>
      <c r="J27" s="48">
        <f t="shared" si="0"/>
        <v>4300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243</v>
      </c>
      <c r="C28" s="164" t="s">
        <v>249</v>
      </c>
      <c r="D28" s="201">
        <v>6333</v>
      </c>
      <c r="E28" s="200" t="s">
        <v>268</v>
      </c>
      <c r="F28" s="194">
        <v>0</v>
      </c>
      <c r="G28" s="197">
        <v>0</v>
      </c>
      <c r="H28" s="194">
        <v>13</v>
      </c>
      <c r="I28" s="197">
        <v>2600</v>
      </c>
      <c r="J28" s="48">
        <f t="shared" si="0"/>
        <v>2600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257</v>
      </c>
      <c r="C29" s="164" t="s">
        <v>262</v>
      </c>
      <c r="D29" s="201">
        <v>5800</v>
      </c>
      <c r="E29" s="200">
        <v>200</v>
      </c>
      <c r="F29" s="194">
        <v>24</v>
      </c>
      <c r="G29" s="197">
        <v>4800</v>
      </c>
      <c r="H29" s="194">
        <v>393</v>
      </c>
      <c r="I29" s="197">
        <v>78600</v>
      </c>
      <c r="J29" s="48">
        <f t="shared" si="0"/>
        <v>83400</v>
      </c>
      <c r="K29" s="326"/>
      <c r="M29" s="125"/>
      <c r="N29" s="125"/>
    </row>
    <row r="30" spans="1:16" ht="32.25" customHeight="1" x14ac:dyDescent="0.25">
      <c r="A30" s="189">
        <v>24</v>
      </c>
      <c r="B30" s="153" t="s">
        <v>255</v>
      </c>
      <c r="C30" s="164" t="s">
        <v>260</v>
      </c>
      <c r="D30" s="201">
        <v>1003</v>
      </c>
      <c r="E30" s="200">
        <v>200</v>
      </c>
      <c r="F30" s="194">
        <v>1</v>
      </c>
      <c r="G30" s="197">
        <v>200</v>
      </c>
      <c r="H30" s="194">
        <v>6</v>
      </c>
      <c r="I30" s="197">
        <v>1200</v>
      </c>
      <c r="J30" s="48">
        <f t="shared" si="0"/>
        <v>1400</v>
      </c>
      <c r="K30" s="326"/>
      <c r="M30" s="125"/>
      <c r="N30" s="125"/>
    </row>
    <row r="31" spans="1:16" ht="32.25" customHeight="1" x14ac:dyDescent="0.25">
      <c r="A31" s="189">
        <v>25</v>
      </c>
      <c r="B31" s="153" t="s">
        <v>256</v>
      </c>
      <c r="C31" s="164" t="s">
        <v>261</v>
      </c>
      <c r="D31" s="201">
        <v>1004</v>
      </c>
      <c r="E31" s="200">
        <v>200</v>
      </c>
      <c r="F31" s="194">
        <v>2</v>
      </c>
      <c r="G31" s="197">
        <v>400</v>
      </c>
      <c r="H31" s="194">
        <v>5</v>
      </c>
      <c r="I31" s="197">
        <v>1000</v>
      </c>
      <c r="J31" s="48">
        <f t="shared" si="0"/>
        <v>1400</v>
      </c>
      <c r="K31" s="326"/>
      <c r="M31" s="125"/>
      <c r="N31" s="125"/>
    </row>
    <row r="32" spans="1:16" ht="32.25" customHeight="1" x14ac:dyDescent="0.25">
      <c r="A32" s="189">
        <v>26</v>
      </c>
      <c r="B32" s="153" t="s">
        <v>265</v>
      </c>
      <c r="C32" s="164" t="s">
        <v>264</v>
      </c>
      <c r="D32" s="201">
        <v>2112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6"/>
      <c r="M32" s="125"/>
      <c r="N32" s="125"/>
    </row>
    <row r="33" spans="1:14" ht="32.25" customHeight="1" x14ac:dyDescent="0.25">
      <c r="A33" s="189">
        <v>27</v>
      </c>
      <c r="B33" s="153" t="s">
        <v>271</v>
      </c>
      <c r="C33" s="164" t="s">
        <v>274</v>
      </c>
      <c r="D33" s="201">
        <v>5040</v>
      </c>
      <c r="E33" s="200">
        <v>200</v>
      </c>
      <c r="F33" s="194">
        <v>0</v>
      </c>
      <c r="G33" s="197">
        <v>0</v>
      </c>
      <c r="H33" s="194">
        <v>0</v>
      </c>
      <c r="I33" s="197">
        <v>0</v>
      </c>
      <c r="J33" s="48">
        <f t="shared" si="0"/>
        <v>0</v>
      </c>
      <c r="K33" s="327"/>
      <c r="M33" s="125"/>
      <c r="N33" s="125"/>
    </row>
    <row r="34" spans="1:14" ht="23.25" customHeight="1" x14ac:dyDescent="0.25">
      <c r="A34" s="111"/>
      <c r="B34" s="177"/>
      <c r="C34" s="178"/>
      <c r="D34" s="177"/>
      <c r="E34" s="179"/>
      <c r="F34" s="178"/>
      <c r="G34" s="250"/>
      <c r="H34" s="178"/>
      <c r="I34" s="250"/>
      <c r="J34" s="251"/>
      <c r="K34" s="206"/>
      <c r="L34" s="87"/>
      <c r="M34" s="125"/>
      <c r="N34" s="125"/>
    </row>
    <row r="35" spans="1:14" x14ac:dyDescent="0.25">
      <c r="A35"/>
      <c r="D35"/>
      <c r="E35" s="7"/>
      <c r="F35" s="8"/>
      <c r="G35" s="9"/>
      <c r="H35" s="8"/>
      <c r="I35" s="9"/>
      <c r="N35" s="125"/>
    </row>
    <row r="36" spans="1:14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4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4" ht="30" customHeight="1" x14ac:dyDescent="0.25">
      <c r="A38" s="1">
        <v>1</v>
      </c>
      <c r="B38" s="15" t="s">
        <v>17</v>
      </c>
      <c r="C38" s="38" t="s">
        <v>18</v>
      </c>
      <c r="D38" s="16">
        <v>727</v>
      </c>
      <c r="E38" s="39">
        <v>25</v>
      </c>
      <c r="F38" s="36">
        <v>35</v>
      </c>
      <c r="G38" s="6">
        <f>SUM(F38*E38)</f>
        <v>875</v>
      </c>
      <c r="H38" s="39">
        <v>100</v>
      </c>
      <c r="I38" s="28">
        <v>4</v>
      </c>
      <c r="J38" s="17">
        <f>SUM(I38*H38)</f>
        <v>400</v>
      </c>
    </row>
    <row r="39" spans="1:14" ht="26.25" customHeight="1" x14ac:dyDescent="0.25">
      <c r="A39" s="1">
        <v>2</v>
      </c>
      <c r="B39" s="116" t="s">
        <v>19</v>
      </c>
      <c r="C39" s="117" t="s">
        <v>20</v>
      </c>
      <c r="D39" s="22">
        <v>744</v>
      </c>
      <c r="E39" s="243">
        <v>50</v>
      </c>
      <c r="F39" s="35">
        <v>113</v>
      </c>
      <c r="G39" s="6">
        <f>SUM(F39*E39)</f>
        <v>5650</v>
      </c>
      <c r="H39" s="243">
        <v>50</v>
      </c>
      <c r="I39" s="35">
        <v>13</v>
      </c>
      <c r="J39" s="6">
        <f>SUM(I39*H39)</f>
        <v>650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</row>
    <row r="55" spans="1:9" x14ac:dyDescent="0.25">
      <c r="A55"/>
      <c r="D55"/>
      <c r="E55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CF19-BAFC-4725-A672-B26CAE0DCD40}">
  <dimension ref="A2:P55"/>
  <sheetViews>
    <sheetView workbookViewId="0">
      <selection activeCell="E9" sqref="E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279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0"/>
      <c r="C3" s="270"/>
      <c r="D3" s="270"/>
      <c r="E3" s="270"/>
      <c r="F3" s="270"/>
      <c r="G3" s="270"/>
      <c r="H3" s="270"/>
      <c r="I3" s="270"/>
      <c r="J3" s="270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1911</v>
      </c>
      <c r="G7" s="193">
        <v>191100</v>
      </c>
      <c r="H7" s="192">
        <v>3022</v>
      </c>
      <c r="I7" s="193">
        <v>302200</v>
      </c>
      <c r="J7" s="48">
        <f>SUM(G7+I7)</f>
        <v>493300</v>
      </c>
      <c r="K7" s="318">
        <f>SUM(J7:J34)/27</f>
        <v>1457574.0740740742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18</v>
      </c>
      <c r="G8" s="193">
        <v>1800</v>
      </c>
      <c r="H8" s="192">
        <v>26</v>
      </c>
      <c r="I8" s="193">
        <v>2600</v>
      </c>
      <c r="J8" s="48">
        <f t="shared" ref="J8:J33" si="0">SUM(G8+I8)</f>
        <v>4400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81">
        <v>200</v>
      </c>
      <c r="F9" s="194">
        <v>7615</v>
      </c>
      <c r="G9" s="193">
        <v>1525700</v>
      </c>
      <c r="H9" s="194">
        <v>159756</v>
      </c>
      <c r="I9" s="193">
        <v>31974600</v>
      </c>
      <c r="J9" s="48">
        <f t="shared" si="0"/>
        <v>33500300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25</v>
      </c>
      <c r="G10" s="193">
        <v>5000</v>
      </c>
      <c r="H10" s="194">
        <v>65</v>
      </c>
      <c r="I10" s="193">
        <v>13000</v>
      </c>
      <c r="J10" s="48">
        <f t="shared" si="0"/>
        <v>18000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42</v>
      </c>
      <c r="G11" s="193">
        <v>4200</v>
      </c>
      <c r="H11" s="195">
        <v>490</v>
      </c>
      <c r="I11" s="193">
        <v>50600</v>
      </c>
      <c r="J11" s="48">
        <f t="shared" si="0"/>
        <v>54800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309</v>
      </c>
      <c r="G12" s="193">
        <v>61800</v>
      </c>
      <c r="H12" s="194">
        <v>3452</v>
      </c>
      <c r="I12" s="193">
        <v>690400</v>
      </c>
      <c r="J12" s="48">
        <f t="shared" si="0"/>
        <v>752200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34</v>
      </c>
      <c r="G13" s="193">
        <v>3400</v>
      </c>
      <c r="H13" s="194">
        <v>162</v>
      </c>
      <c r="I13" s="193">
        <v>16200</v>
      </c>
      <c r="J13" s="48">
        <f t="shared" si="0"/>
        <v>19600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169</v>
      </c>
      <c r="G14" s="193">
        <v>21600</v>
      </c>
      <c r="H14" s="196">
        <v>7083</v>
      </c>
      <c r="I14" s="193">
        <v>1202100</v>
      </c>
      <c r="J14" s="48">
        <f t="shared" si="0"/>
        <v>1223700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196</v>
      </c>
      <c r="G15" s="193">
        <v>39800</v>
      </c>
      <c r="H15" s="192">
        <v>2380</v>
      </c>
      <c r="I15" s="193">
        <v>496400</v>
      </c>
      <c r="J15" s="48">
        <f t="shared" si="0"/>
        <v>536200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269</v>
      </c>
      <c r="G16" s="193">
        <v>53800</v>
      </c>
      <c r="H16" s="192">
        <v>4973</v>
      </c>
      <c r="I16" s="193">
        <v>994600</v>
      </c>
      <c r="J16" s="48">
        <f t="shared" si="0"/>
        <v>1048400</v>
      </c>
      <c r="K16" s="319"/>
      <c r="M16" s="125"/>
      <c r="N16" s="125"/>
    </row>
    <row r="17" spans="1:16" ht="30.75" customHeight="1" x14ac:dyDescent="0.25">
      <c r="A17" s="75">
        <v>11</v>
      </c>
      <c r="B17" s="169" t="s">
        <v>88</v>
      </c>
      <c r="C17" s="70" t="s">
        <v>218</v>
      </c>
      <c r="D17" s="45">
        <v>4540</v>
      </c>
      <c r="E17" s="135">
        <v>100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75">
        <v>12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4</v>
      </c>
      <c r="I18" s="193">
        <v>800</v>
      </c>
      <c r="J18" s="48">
        <f t="shared" si="0"/>
        <v>800</v>
      </c>
      <c r="K18" s="319"/>
      <c r="M18" s="125"/>
      <c r="N18" s="125"/>
    </row>
    <row r="19" spans="1:16" ht="30.75" customHeight="1" x14ac:dyDescent="0.25">
      <c r="A19" s="150">
        <v>13</v>
      </c>
      <c r="B19" s="173" t="s">
        <v>123</v>
      </c>
      <c r="C19" s="267" t="s">
        <v>278</v>
      </c>
      <c r="D19" s="134">
        <v>4334</v>
      </c>
      <c r="E19" s="135">
        <v>200</v>
      </c>
      <c r="F19" s="194">
        <v>11</v>
      </c>
      <c r="G19" s="193">
        <v>2200</v>
      </c>
      <c r="H19" s="194">
        <v>2</v>
      </c>
      <c r="I19" s="193">
        <v>400</v>
      </c>
      <c r="J19" s="48">
        <f t="shared" si="0"/>
        <v>2600</v>
      </c>
      <c r="K19" s="319"/>
      <c r="M19" s="125"/>
      <c r="N19" s="125"/>
    </row>
    <row r="20" spans="1:16" ht="32.25" customHeight="1" x14ac:dyDescent="0.25">
      <c r="A20" s="189">
        <v>14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1</v>
      </c>
      <c r="G20" s="197">
        <v>200</v>
      </c>
      <c r="H20" s="194">
        <v>14</v>
      </c>
      <c r="I20" s="197">
        <v>2800</v>
      </c>
      <c r="J20" s="48">
        <f t="shared" si="0"/>
        <v>3000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158</v>
      </c>
      <c r="C21" s="265" t="s">
        <v>273</v>
      </c>
      <c r="D21" s="201">
        <v>4030</v>
      </c>
      <c r="E21" s="200">
        <v>100</v>
      </c>
      <c r="F21" s="194">
        <v>71</v>
      </c>
      <c r="G21" s="197">
        <v>7100</v>
      </c>
      <c r="H21" s="194">
        <v>288</v>
      </c>
      <c r="I21" s="197">
        <v>28800</v>
      </c>
      <c r="J21" s="48">
        <f t="shared" si="0"/>
        <v>35900</v>
      </c>
      <c r="K21" s="326"/>
      <c r="M21" s="125"/>
      <c r="N21" s="125"/>
    </row>
    <row r="22" spans="1:16" ht="32.25" customHeight="1" x14ac:dyDescent="0.25">
      <c r="A22" s="189">
        <v>16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20</v>
      </c>
      <c r="G22" s="197">
        <v>4000</v>
      </c>
      <c r="H22" s="194">
        <v>166</v>
      </c>
      <c r="I22" s="197">
        <v>33200</v>
      </c>
      <c r="J22" s="48">
        <f t="shared" si="0"/>
        <v>37200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7</v>
      </c>
      <c r="G23" s="197">
        <v>700</v>
      </c>
      <c r="H23" s="194">
        <v>210</v>
      </c>
      <c r="I23" s="197">
        <v>21000</v>
      </c>
      <c r="J23" s="48">
        <f t="shared" si="0"/>
        <v>21700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467</v>
      </c>
      <c r="G24" s="197">
        <v>93400</v>
      </c>
      <c r="H24" s="194">
        <v>7075</v>
      </c>
      <c r="I24" s="197">
        <v>1415000</v>
      </c>
      <c r="J24" s="48">
        <f t="shared" si="0"/>
        <v>1508400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1</v>
      </c>
      <c r="G25" s="197">
        <v>100</v>
      </c>
      <c r="H25" s="194">
        <v>4</v>
      </c>
      <c r="I25" s="197">
        <v>400</v>
      </c>
      <c r="J25" s="48">
        <f t="shared" si="0"/>
        <v>500</v>
      </c>
      <c r="K25" s="326"/>
      <c r="M25" s="125"/>
      <c r="N25" s="125"/>
    </row>
    <row r="26" spans="1:16" ht="32.25" customHeight="1" x14ac:dyDescent="0.25">
      <c r="A26" s="189">
        <v>20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37</v>
      </c>
      <c r="G26" s="197">
        <v>3700</v>
      </c>
      <c r="H26" s="194">
        <v>90</v>
      </c>
      <c r="I26" s="197">
        <v>9000</v>
      </c>
      <c r="J26" s="48">
        <f t="shared" si="0"/>
        <v>12700</v>
      </c>
      <c r="K26" s="326"/>
      <c r="M26" s="125"/>
      <c r="N26" s="125"/>
      <c r="P26" s="125"/>
    </row>
    <row r="27" spans="1:16" ht="32.25" customHeight="1" x14ac:dyDescent="0.25">
      <c r="A27" s="189">
        <v>21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22</v>
      </c>
      <c r="G27" s="197">
        <v>2200</v>
      </c>
      <c r="H27" s="194">
        <v>70</v>
      </c>
      <c r="I27" s="197">
        <v>7000</v>
      </c>
      <c r="J27" s="48">
        <f t="shared" si="0"/>
        <v>9200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243</v>
      </c>
      <c r="C28" s="164" t="s">
        <v>249</v>
      </c>
      <c r="D28" s="201">
        <v>6333</v>
      </c>
      <c r="E28" s="200" t="s">
        <v>268</v>
      </c>
      <c r="F28" s="194">
        <v>0</v>
      </c>
      <c r="G28" s="197">
        <v>0</v>
      </c>
      <c r="H28" s="194">
        <v>1</v>
      </c>
      <c r="I28" s="197">
        <v>200</v>
      </c>
      <c r="J28" s="48">
        <f t="shared" si="0"/>
        <v>200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257</v>
      </c>
      <c r="C29" s="164" t="s">
        <v>262</v>
      </c>
      <c r="D29" s="201">
        <v>5800</v>
      </c>
      <c r="E29" s="200">
        <v>200</v>
      </c>
      <c r="F29" s="194">
        <v>19</v>
      </c>
      <c r="G29" s="197">
        <v>3800</v>
      </c>
      <c r="H29" s="194">
        <v>338</v>
      </c>
      <c r="I29" s="197">
        <v>67600</v>
      </c>
      <c r="J29" s="48">
        <f t="shared" si="0"/>
        <v>71400</v>
      </c>
      <c r="K29" s="326"/>
      <c r="M29" s="125"/>
      <c r="N29" s="125"/>
    </row>
    <row r="30" spans="1:16" ht="32.25" customHeight="1" x14ac:dyDescent="0.25">
      <c r="A30" s="189">
        <v>24</v>
      </c>
      <c r="B30" s="153" t="s">
        <v>255</v>
      </c>
      <c r="C30" s="164" t="s">
        <v>260</v>
      </c>
      <c r="D30" s="201">
        <v>1003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6"/>
      <c r="M30" s="125"/>
      <c r="N30" s="125"/>
    </row>
    <row r="31" spans="1:16" ht="32.25" customHeight="1" x14ac:dyDescent="0.25">
      <c r="A31" s="189">
        <v>25</v>
      </c>
      <c r="B31" s="153" t="s">
        <v>256</v>
      </c>
      <c r="C31" s="164" t="s">
        <v>261</v>
      </c>
      <c r="D31" s="201">
        <v>1004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6"/>
      <c r="M31" s="125"/>
      <c r="N31" s="125"/>
    </row>
    <row r="32" spans="1:16" ht="32.25" customHeight="1" x14ac:dyDescent="0.25">
      <c r="A32" s="189">
        <v>26</v>
      </c>
      <c r="B32" s="153" t="s">
        <v>265</v>
      </c>
      <c r="C32" s="164" t="s">
        <v>264</v>
      </c>
      <c r="D32" s="201">
        <v>2112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6"/>
      <c r="M32" s="125"/>
      <c r="N32" s="125"/>
    </row>
    <row r="33" spans="1:14" ht="32.25" customHeight="1" x14ac:dyDescent="0.25">
      <c r="A33" s="189">
        <v>27</v>
      </c>
      <c r="B33" s="153" t="s">
        <v>271</v>
      </c>
      <c r="C33" s="164" t="s">
        <v>274</v>
      </c>
      <c r="D33" s="201">
        <v>5040</v>
      </c>
      <c r="E33" s="200">
        <v>200</v>
      </c>
      <c r="F33" s="194">
        <v>0</v>
      </c>
      <c r="G33" s="197">
        <v>0</v>
      </c>
      <c r="H33" s="194">
        <v>0</v>
      </c>
      <c r="I33" s="197">
        <v>0</v>
      </c>
      <c r="J33" s="48">
        <f t="shared" si="0"/>
        <v>0</v>
      </c>
      <c r="K33" s="327"/>
      <c r="M33" s="125"/>
      <c r="N33" s="125"/>
    </row>
    <row r="34" spans="1:14" ht="23.25" customHeight="1" x14ac:dyDescent="0.25">
      <c r="A34" s="111"/>
      <c r="B34" s="177"/>
      <c r="C34" s="178"/>
      <c r="D34" s="177"/>
      <c r="E34" s="179"/>
      <c r="F34" s="178"/>
      <c r="G34" s="250"/>
      <c r="H34" s="178"/>
      <c r="I34" s="250"/>
      <c r="J34" s="251"/>
      <c r="K34" s="206"/>
      <c r="L34" s="87"/>
      <c r="M34" s="125"/>
      <c r="N34" s="125"/>
    </row>
    <row r="35" spans="1:14" x14ac:dyDescent="0.25">
      <c r="A35"/>
      <c r="D35"/>
      <c r="E35" s="7"/>
      <c r="F35" s="8"/>
      <c r="G35" s="9"/>
      <c r="H35" s="8"/>
      <c r="I35" s="9"/>
      <c r="N35" s="125"/>
    </row>
    <row r="36" spans="1:14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4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4" ht="30" customHeight="1" x14ac:dyDescent="0.25">
      <c r="A38" s="1">
        <v>1</v>
      </c>
      <c r="B38" s="15" t="s">
        <v>17</v>
      </c>
      <c r="C38" s="38" t="s">
        <v>18</v>
      </c>
      <c r="D38" s="16">
        <v>727</v>
      </c>
      <c r="E38" s="39">
        <v>25</v>
      </c>
      <c r="F38" s="36">
        <v>33</v>
      </c>
      <c r="G38" s="6">
        <f>SUM(F38*E38)</f>
        <v>825</v>
      </c>
      <c r="H38" s="39">
        <v>100</v>
      </c>
      <c r="I38" s="28">
        <v>6</v>
      </c>
      <c r="J38" s="17">
        <f>SUM(I38*H38)</f>
        <v>600</v>
      </c>
    </row>
    <row r="39" spans="1:14" ht="26.25" customHeight="1" x14ac:dyDescent="0.25">
      <c r="A39" s="1">
        <v>2</v>
      </c>
      <c r="B39" s="116" t="s">
        <v>19</v>
      </c>
      <c r="C39" s="117" t="s">
        <v>20</v>
      </c>
      <c r="D39" s="22">
        <v>744</v>
      </c>
      <c r="E39" s="243">
        <v>50</v>
      </c>
      <c r="F39" s="35">
        <v>107</v>
      </c>
      <c r="G39" s="6">
        <f>SUM(F39*E39)</f>
        <v>5350</v>
      </c>
      <c r="H39" s="243">
        <v>50</v>
      </c>
      <c r="I39" s="35">
        <v>8</v>
      </c>
      <c r="J39" s="6">
        <f>SUM(I39*H39)</f>
        <v>400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</row>
    <row r="55" spans="1:9" x14ac:dyDescent="0.25">
      <c r="A55"/>
      <c r="D55"/>
      <c r="E55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3141-26D2-411C-83C6-D4B28FF17C4A}">
  <dimension ref="A2:P55"/>
  <sheetViews>
    <sheetView topLeftCell="A25" workbookViewId="0">
      <selection activeCell="F30" sqref="F30:I3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283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1"/>
      <c r="C3" s="271"/>
      <c r="D3" s="271"/>
      <c r="E3" s="271"/>
      <c r="F3" s="271"/>
      <c r="G3" s="271"/>
      <c r="H3" s="271"/>
      <c r="I3" s="271"/>
      <c r="J3" s="271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2126</v>
      </c>
      <c r="G7" s="193">
        <v>212600</v>
      </c>
      <c r="H7" s="192">
        <v>3509</v>
      </c>
      <c r="I7" s="193">
        <v>350900</v>
      </c>
      <c r="J7" s="48">
        <f>SUM(G7+I7)</f>
        <v>563500</v>
      </c>
      <c r="K7" s="318">
        <f>SUM(J7:J34)/27</f>
        <v>1297811.111111111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13</v>
      </c>
      <c r="G8" s="193">
        <v>1300</v>
      </c>
      <c r="H8" s="192">
        <v>32</v>
      </c>
      <c r="I8" s="193">
        <v>3200</v>
      </c>
      <c r="J8" s="48">
        <f t="shared" ref="J8:J33" si="0">SUM(G8+I8)</f>
        <v>4500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107</v>
      </c>
      <c r="D9" s="45">
        <v>3030</v>
      </c>
      <c r="E9" s="135" t="s">
        <v>281</v>
      </c>
      <c r="F9" s="194">
        <v>4179</v>
      </c>
      <c r="G9" s="193">
        <v>839400</v>
      </c>
      <c r="H9" s="194">
        <v>77156</v>
      </c>
      <c r="I9" s="193">
        <v>15451000</v>
      </c>
      <c r="J9" s="48">
        <f t="shared" si="0"/>
        <v>16290400</v>
      </c>
      <c r="K9" s="319"/>
      <c r="M9" s="125"/>
      <c r="N9" s="125"/>
    </row>
    <row r="10" spans="1:15" ht="31.5" customHeight="1" x14ac:dyDescent="0.25">
      <c r="A10" s="5"/>
      <c r="B10" s="166" t="s">
        <v>42</v>
      </c>
      <c r="C10" s="70" t="s">
        <v>280</v>
      </c>
      <c r="D10" s="45">
        <v>3030</v>
      </c>
      <c r="E10" s="135" t="s">
        <v>282</v>
      </c>
      <c r="F10" s="194">
        <v>2684</v>
      </c>
      <c r="G10" s="193">
        <v>540700</v>
      </c>
      <c r="H10" s="194">
        <v>49247</v>
      </c>
      <c r="I10" s="193">
        <v>9864400</v>
      </c>
      <c r="J10" s="48">
        <f t="shared" si="0"/>
        <v>10405100</v>
      </c>
      <c r="K10" s="319"/>
      <c r="M10" s="125"/>
      <c r="N10" s="125"/>
    </row>
    <row r="11" spans="1:15" ht="24" customHeight="1" x14ac:dyDescent="0.25">
      <c r="A11" s="5">
        <v>4</v>
      </c>
      <c r="B11" s="168" t="s">
        <v>26</v>
      </c>
      <c r="C11" s="97" t="s">
        <v>202</v>
      </c>
      <c r="D11" s="45">
        <v>5757</v>
      </c>
      <c r="E11" s="181">
        <v>100</v>
      </c>
      <c r="F11" s="194">
        <v>36</v>
      </c>
      <c r="G11" s="193">
        <v>7200</v>
      </c>
      <c r="H11" s="194">
        <v>90</v>
      </c>
      <c r="I11" s="193">
        <v>18000</v>
      </c>
      <c r="J11" s="48">
        <f t="shared" si="0"/>
        <v>25200</v>
      </c>
      <c r="K11" s="319"/>
      <c r="M11" s="125"/>
      <c r="N11" s="125"/>
    </row>
    <row r="12" spans="1:15" ht="24" customHeight="1" x14ac:dyDescent="0.25">
      <c r="A12" s="5">
        <v>5</v>
      </c>
      <c r="B12" s="166" t="s">
        <v>29</v>
      </c>
      <c r="C12" s="53" t="s">
        <v>104</v>
      </c>
      <c r="D12" s="182">
        <v>1150</v>
      </c>
      <c r="E12" s="135" t="s">
        <v>187</v>
      </c>
      <c r="F12" s="195">
        <v>26</v>
      </c>
      <c r="G12" s="193">
        <v>2600</v>
      </c>
      <c r="H12" s="195">
        <v>355</v>
      </c>
      <c r="I12" s="193">
        <v>37000</v>
      </c>
      <c r="J12" s="48">
        <f t="shared" si="0"/>
        <v>39600</v>
      </c>
      <c r="K12" s="319"/>
      <c r="M12" s="125"/>
      <c r="N12" s="125"/>
    </row>
    <row r="13" spans="1:15" ht="24" customHeight="1" x14ac:dyDescent="0.25">
      <c r="A13" s="5">
        <v>6</v>
      </c>
      <c r="B13" s="166" t="s">
        <v>31</v>
      </c>
      <c r="C13" s="53" t="s">
        <v>199</v>
      </c>
      <c r="D13" s="45">
        <v>7763</v>
      </c>
      <c r="E13" s="181">
        <v>200</v>
      </c>
      <c r="F13" s="194">
        <v>152</v>
      </c>
      <c r="G13" s="193">
        <v>30400</v>
      </c>
      <c r="H13" s="194">
        <v>1243</v>
      </c>
      <c r="I13" s="193">
        <v>248600</v>
      </c>
      <c r="J13" s="48">
        <f t="shared" si="0"/>
        <v>279000</v>
      </c>
      <c r="K13" s="319"/>
      <c r="M13" s="125"/>
      <c r="N13" s="125"/>
    </row>
    <row r="14" spans="1:15" ht="24" customHeight="1" x14ac:dyDescent="0.25">
      <c r="A14" s="5">
        <v>7</v>
      </c>
      <c r="B14" s="166" t="s">
        <v>33</v>
      </c>
      <c r="C14" s="68" t="s">
        <v>40</v>
      </c>
      <c r="D14" s="45">
        <v>7175</v>
      </c>
      <c r="E14" s="181">
        <v>100</v>
      </c>
      <c r="F14" s="194">
        <v>33</v>
      </c>
      <c r="G14" s="193">
        <v>3300</v>
      </c>
      <c r="H14" s="194">
        <v>362</v>
      </c>
      <c r="I14" s="193">
        <v>36200</v>
      </c>
      <c r="J14" s="48">
        <f t="shared" si="0"/>
        <v>39500</v>
      </c>
      <c r="K14" s="319"/>
      <c r="M14" s="125"/>
      <c r="N14" s="125"/>
    </row>
    <row r="15" spans="1:15" ht="51" customHeight="1" x14ac:dyDescent="0.25">
      <c r="A15" s="5">
        <v>8</v>
      </c>
      <c r="B15" s="169" t="s">
        <v>38</v>
      </c>
      <c r="C15" s="29" t="s">
        <v>181</v>
      </c>
      <c r="D15" s="45">
        <v>9656</v>
      </c>
      <c r="E15" s="135" t="s">
        <v>165</v>
      </c>
      <c r="F15" s="196">
        <v>150</v>
      </c>
      <c r="G15" s="193">
        <v>19600</v>
      </c>
      <c r="H15" s="196">
        <v>7025</v>
      </c>
      <c r="I15" s="193">
        <v>1190000</v>
      </c>
      <c r="J15" s="48">
        <f t="shared" si="0"/>
        <v>1209600</v>
      </c>
      <c r="K15" s="319"/>
      <c r="M15" s="125"/>
      <c r="N15" s="125"/>
    </row>
    <row r="16" spans="1:15" ht="30" customHeight="1" x14ac:dyDescent="0.25">
      <c r="A16" s="5">
        <v>9</v>
      </c>
      <c r="B16" s="169" t="s">
        <v>46</v>
      </c>
      <c r="C16" s="70" t="s">
        <v>86</v>
      </c>
      <c r="D16" s="45">
        <v>2844</v>
      </c>
      <c r="E16" s="183" t="s">
        <v>269</v>
      </c>
      <c r="F16" s="192">
        <v>129</v>
      </c>
      <c r="G16" s="193">
        <v>26700</v>
      </c>
      <c r="H16" s="192">
        <v>740</v>
      </c>
      <c r="I16" s="193">
        <v>177700</v>
      </c>
      <c r="J16" s="48">
        <f t="shared" si="0"/>
        <v>204400</v>
      </c>
      <c r="K16" s="319"/>
      <c r="M16" s="125"/>
      <c r="N16" s="125"/>
    </row>
    <row r="17" spans="1:16" ht="30.75" customHeight="1" x14ac:dyDescent="0.25">
      <c r="A17" s="5">
        <v>10</v>
      </c>
      <c r="B17" s="170" t="s">
        <v>232</v>
      </c>
      <c r="C17" s="70" t="s">
        <v>272</v>
      </c>
      <c r="D17" s="71">
        <v>2407</v>
      </c>
      <c r="E17" s="183">
        <v>200</v>
      </c>
      <c r="F17" s="192">
        <v>662</v>
      </c>
      <c r="G17" s="193">
        <v>132400</v>
      </c>
      <c r="H17" s="192">
        <v>12010</v>
      </c>
      <c r="I17" s="193">
        <v>2402000</v>
      </c>
      <c r="J17" s="48">
        <f t="shared" si="0"/>
        <v>2534400</v>
      </c>
      <c r="K17" s="319"/>
      <c r="M17" s="125"/>
      <c r="N17" s="125"/>
    </row>
    <row r="18" spans="1:16" ht="30.75" customHeight="1" x14ac:dyDescent="0.25">
      <c r="A18" s="75">
        <v>11</v>
      </c>
      <c r="B18" s="172" t="s">
        <v>122</v>
      </c>
      <c r="C18" s="147" t="s">
        <v>201</v>
      </c>
      <c r="D18" s="134">
        <v>2205</v>
      </c>
      <c r="E18" s="135">
        <v>200</v>
      </c>
      <c r="F18" s="194">
        <v>0</v>
      </c>
      <c r="G18" s="193">
        <v>0</v>
      </c>
      <c r="H18" s="194">
        <v>3</v>
      </c>
      <c r="I18" s="193">
        <v>600</v>
      </c>
      <c r="J18" s="48">
        <f t="shared" si="0"/>
        <v>600</v>
      </c>
      <c r="K18" s="319"/>
      <c r="M18" s="125"/>
      <c r="N18" s="125"/>
    </row>
    <row r="19" spans="1:16" ht="30.75" customHeight="1" x14ac:dyDescent="0.25">
      <c r="A19" s="150">
        <v>12</v>
      </c>
      <c r="B19" s="173" t="s">
        <v>123</v>
      </c>
      <c r="C19" s="267" t="s">
        <v>278</v>
      </c>
      <c r="D19" s="134">
        <v>4334</v>
      </c>
      <c r="E19" s="135">
        <v>200</v>
      </c>
      <c r="F19" s="194">
        <v>12</v>
      </c>
      <c r="G19" s="193">
        <v>2400</v>
      </c>
      <c r="H19" s="194">
        <v>2</v>
      </c>
      <c r="I19" s="193">
        <v>400</v>
      </c>
      <c r="J19" s="48">
        <f t="shared" si="0"/>
        <v>2800</v>
      </c>
      <c r="K19" s="319"/>
      <c r="M19" s="125"/>
      <c r="N19" s="125"/>
    </row>
    <row r="20" spans="1:16" ht="32.25" customHeight="1" x14ac:dyDescent="0.25">
      <c r="A20" s="189">
        <v>13</v>
      </c>
      <c r="B20" s="203" t="s">
        <v>152</v>
      </c>
      <c r="C20" s="29" t="s">
        <v>160</v>
      </c>
      <c r="D20" s="134">
        <v>1733</v>
      </c>
      <c r="E20" s="135">
        <v>200</v>
      </c>
      <c r="F20" s="194">
        <v>104</v>
      </c>
      <c r="G20" s="197">
        <v>20800</v>
      </c>
      <c r="H20" s="194">
        <v>3053</v>
      </c>
      <c r="I20" s="197">
        <v>610600</v>
      </c>
      <c r="J20" s="48">
        <f t="shared" si="0"/>
        <v>631400</v>
      </c>
      <c r="K20" s="326"/>
      <c r="M20" s="125"/>
      <c r="N20" s="125"/>
    </row>
    <row r="21" spans="1:16" ht="32.25" customHeight="1" x14ac:dyDescent="0.25">
      <c r="A21" s="189">
        <v>14</v>
      </c>
      <c r="B21" s="204" t="s">
        <v>158</v>
      </c>
      <c r="C21" s="265" t="s">
        <v>273</v>
      </c>
      <c r="D21" s="201">
        <v>4030</v>
      </c>
      <c r="E21" s="200">
        <v>100</v>
      </c>
      <c r="F21" s="194">
        <v>64</v>
      </c>
      <c r="G21" s="197">
        <v>6400</v>
      </c>
      <c r="H21" s="194">
        <v>325</v>
      </c>
      <c r="I21" s="197">
        <v>32500</v>
      </c>
      <c r="J21" s="48">
        <f t="shared" si="0"/>
        <v>38900</v>
      </c>
      <c r="K21" s="326"/>
      <c r="M21" s="125"/>
      <c r="N21" s="125"/>
    </row>
    <row r="22" spans="1:16" ht="32.25" customHeight="1" x14ac:dyDescent="0.25">
      <c r="A22" s="189">
        <v>15</v>
      </c>
      <c r="B22" s="204" t="s">
        <v>167</v>
      </c>
      <c r="C22" s="28" t="s">
        <v>168</v>
      </c>
      <c r="D22" s="201">
        <v>1817</v>
      </c>
      <c r="E22" s="200">
        <v>200</v>
      </c>
      <c r="F22" s="194">
        <v>17</v>
      </c>
      <c r="G22" s="197">
        <v>3400</v>
      </c>
      <c r="H22" s="194">
        <v>137</v>
      </c>
      <c r="I22" s="197">
        <v>27400</v>
      </c>
      <c r="J22" s="48">
        <f t="shared" si="0"/>
        <v>30800</v>
      </c>
      <c r="K22" s="326"/>
      <c r="M22" s="125"/>
      <c r="N22" s="125"/>
    </row>
    <row r="23" spans="1:16" ht="32.25" customHeight="1" x14ac:dyDescent="0.25">
      <c r="A23" s="189">
        <v>16</v>
      </c>
      <c r="B23" s="153" t="s">
        <v>206</v>
      </c>
      <c r="C23" s="164" t="s">
        <v>207</v>
      </c>
      <c r="D23" s="201">
        <v>6880</v>
      </c>
      <c r="E23" s="200">
        <v>100</v>
      </c>
      <c r="F23" s="194">
        <v>1</v>
      </c>
      <c r="G23" s="197">
        <v>100</v>
      </c>
      <c r="H23" s="194">
        <v>105</v>
      </c>
      <c r="I23" s="197">
        <v>10500</v>
      </c>
      <c r="J23" s="48">
        <f t="shared" si="0"/>
        <v>10600</v>
      </c>
      <c r="K23" s="326"/>
      <c r="M23" s="125"/>
      <c r="N23" s="125"/>
    </row>
    <row r="24" spans="1:16" ht="32.25" customHeight="1" x14ac:dyDescent="0.25">
      <c r="A24" s="189">
        <v>17</v>
      </c>
      <c r="B24" s="153" t="s">
        <v>211</v>
      </c>
      <c r="C24" s="164" t="s">
        <v>238</v>
      </c>
      <c r="D24" s="201">
        <v>3800</v>
      </c>
      <c r="E24" s="200">
        <v>200</v>
      </c>
      <c r="F24" s="194">
        <v>776</v>
      </c>
      <c r="G24" s="197">
        <v>155200</v>
      </c>
      <c r="H24" s="194">
        <v>12555</v>
      </c>
      <c r="I24" s="197">
        <v>2511000</v>
      </c>
      <c r="J24" s="48">
        <f t="shared" si="0"/>
        <v>2666200</v>
      </c>
      <c r="K24" s="326"/>
      <c r="M24" s="125"/>
      <c r="N24" s="125"/>
    </row>
    <row r="25" spans="1:16" ht="32.25" customHeight="1" x14ac:dyDescent="0.25">
      <c r="A25" s="189">
        <v>18</v>
      </c>
      <c r="B25" s="153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6</v>
      </c>
      <c r="I25" s="197">
        <v>600</v>
      </c>
      <c r="J25" s="48">
        <f t="shared" si="0"/>
        <v>600</v>
      </c>
      <c r="K25" s="326"/>
      <c r="M25" s="125"/>
      <c r="N25" s="125"/>
    </row>
    <row r="26" spans="1:16" ht="32.25" customHeight="1" x14ac:dyDescent="0.25">
      <c r="A26" s="189">
        <v>19</v>
      </c>
      <c r="B26" s="153" t="s">
        <v>230</v>
      </c>
      <c r="C26" s="164" t="s">
        <v>239</v>
      </c>
      <c r="D26" s="201">
        <v>1389</v>
      </c>
      <c r="E26" s="200">
        <v>100</v>
      </c>
      <c r="F26" s="194">
        <v>33</v>
      </c>
      <c r="G26" s="197">
        <v>3300</v>
      </c>
      <c r="H26" s="194">
        <v>141</v>
      </c>
      <c r="I26" s="197">
        <v>14100</v>
      </c>
      <c r="J26" s="48">
        <f t="shared" si="0"/>
        <v>17400</v>
      </c>
      <c r="K26" s="326"/>
      <c r="M26" s="125"/>
      <c r="N26" s="125"/>
      <c r="P26" s="125"/>
    </row>
    <row r="27" spans="1:16" ht="32.25" customHeight="1" x14ac:dyDescent="0.25">
      <c r="A27" s="189">
        <v>202</v>
      </c>
      <c r="B27" s="153" t="s">
        <v>241</v>
      </c>
      <c r="C27" s="164" t="s">
        <v>244</v>
      </c>
      <c r="D27" s="201">
        <v>4018</v>
      </c>
      <c r="E27" s="200">
        <v>100</v>
      </c>
      <c r="F27" s="194">
        <v>20</v>
      </c>
      <c r="G27" s="197">
        <v>2000</v>
      </c>
      <c r="H27" s="194">
        <v>16</v>
      </c>
      <c r="I27" s="197">
        <v>1600</v>
      </c>
      <c r="J27" s="48">
        <f t="shared" si="0"/>
        <v>3600</v>
      </c>
      <c r="K27" s="326"/>
      <c r="M27" s="125"/>
      <c r="N27" s="125"/>
    </row>
    <row r="28" spans="1:16" ht="32.25" customHeight="1" x14ac:dyDescent="0.25">
      <c r="A28" s="189">
        <v>21</v>
      </c>
      <c r="B28" s="153" t="s">
        <v>243</v>
      </c>
      <c r="C28" s="164" t="s">
        <v>249</v>
      </c>
      <c r="D28" s="201">
        <v>6333</v>
      </c>
      <c r="E28" s="200" t="s">
        <v>268</v>
      </c>
      <c r="F28" s="194">
        <v>0</v>
      </c>
      <c r="G28" s="197">
        <v>0</v>
      </c>
      <c r="H28" s="194">
        <v>2</v>
      </c>
      <c r="I28" s="197">
        <v>400</v>
      </c>
      <c r="J28" s="48">
        <f t="shared" si="0"/>
        <v>400</v>
      </c>
      <c r="K28" s="326"/>
      <c r="M28" s="125"/>
      <c r="N28" s="125"/>
    </row>
    <row r="29" spans="1:16" ht="32.25" customHeight="1" x14ac:dyDescent="0.25">
      <c r="A29" s="189">
        <v>22</v>
      </c>
      <c r="B29" s="153" t="s">
        <v>257</v>
      </c>
      <c r="C29" s="164" t="s">
        <v>262</v>
      </c>
      <c r="D29" s="201">
        <v>5800</v>
      </c>
      <c r="E29" s="200">
        <v>200</v>
      </c>
      <c r="F29" s="194">
        <v>13</v>
      </c>
      <c r="G29" s="197">
        <v>2600</v>
      </c>
      <c r="H29" s="194">
        <v>195</v>
      </c>
      <c r="I29" s="197">
        <v>39000</v>
      </c>
      <c r="J29" s="48">
        <f t="shared" si="0"/>
        <v>41600</v>
      </c>
      <c r="K29" s="326"/>
      <c r="M29" s="125"/>
      <c r="N29" s="125"/>
    </row>
    <row r="30" spans="1:16" ht="32.25" customHeight="1" x14ac:dyDescent="0.25">
      <c r="A30" s="189">
        <v>23</v>
      </c>
      <c r="B30" s="153" t="s">
        <v>255</v>
      </c>
      <c r="C30" s="164" t="s">
        <v>260</v>
      </c>
      <c r="D30" s="201">
        <v>1003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6"/>
      <c r="M30" s="125"/>
      <c r="N30" s="125"/>
    </row>
    <row r="31" spans="1:16" ht="32.25" customHeight="1" x14ac:dyDescent="0.25">
      <c r="A31" s="189">
        <v>24</v>
      </c>
      <c r="B31" s="153" t="s">
        <v>256</v>
      </c>
      <c r="C31" s="164" t="s">
        <v>261</v>
      </c>
      <c r="D31" s="201">
        <v>1004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6"/>
      <c r="M31" s="125"/>
      <c r="N31" s="125"/>
    </row>
    <row r="32" spans="1:16" ht="32.25" customHeight="1" x14ac:dyDescent="0.25">
      <c r="A32" s="189">
        <v>25</v>
      </c>
      <c r="B32" s="153" t="s">
        <v>265</v>
      </c>
      <c r="C32" s="164" t="s">
        <v>264</v>
      </c>
      <c r="D32" s="201">
        <v>2112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6"/>
      <c r="M32" s="125"/>
      <c r="N32" s="125"/>
    </row>
    <row r="33" spans="1:14" ht="32.25" customHeight="1" x14ac:dyDescent="0.25">
      <c r="A33" s="189">
        <v>26</v>
      </c>
      <c r="B33" s="153" t="s">
        <v>271</v>
      </c>
      <c r="C33" s="164" t="s">
        <v>274</v>
      </c>
      <c r="D33" s="201">
        <v>5040</v>
      </c>
      <c r="E33" s="200">
        <v>200</v>
      </c>
      <c r="F33" s="194">
        <v>0</v>
      </c>
      <c r="G33" s="197">
        <v>0</v>
      </c>
      <c r="H33" s="194">
        <v>4</v>
      </c>
      <c r="I33" s="197">
        <v>800</v>
      </c>
      <c r="J33" s="48">
        <f t="shared" si="0"/>
        <v>800</v>
      </c>
      <c r="K33" s="327"/>
      <c r="M33" s="125"/>
      <c r="N33" s="125"/>
    </row>
    <row r="34" spans="1:14" ht="23.25" customHeight="1" x14ac:dyDescent="0.25">
      <c r="A34" s="111"/>
      <c r="B34" s="177"/>
      <c r="C34" s="178"/>
      <c r="D34" s="177"/>
      <c r="E34" s="179"/>
      <c r="F34" s="178"/>
      <c r="G34" s="250"/>
      <c r="H34" s="178"/>
      <c r="I34" s="250"/>
      <c r="J34" s="251"/>
      <c r="K34" s="206"/>
      <c r="L34" s="87"/>
      <c r="M34" s="125"/>
      <c r="N34" s="125"/>
    </row>
    <row r="35" spans="1:14" x14ac:dyDescent="0.25">
      <c r="A35"/>
      <c r="D35"/>
      <c r="E35" s="7"/>
      <c r="F35" s="8"/>
      <c r="G35" s="9"/>
      <c r="H35" s="8"/>
      <c r="I35" s="9"/>
      <c r="N35" s="125"/>
    </row>
    <row r="36" spans="1:14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4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4" ht="30" customHeight="1" x14ac:dyDescent="0.25">
      <c r="A38" s="1">
        <v>1</v>
      </c>
      <c r="B38" s="15" t="s">
        <v>17</v>
      </c>
      <c r="C38" s="38" t="s">
        <v>18</v>
      </c>
      <c r="D38" s="16">
        <v>727</v>
      </c>
      <c r="E38" s="39">
        <v>25</v>
      </c>
      <c r="F38" s="36">
        <v>23</v>
      </c>
      <c r="G38" s="6">
        <f>SUM(F38*E38)</f>
        <v>575</v>
      </c>
      <c r="H38" s="39">
        <v>100</v>
      </c>
      <c r="I38" s="28">
        <v>2</v>
      </c>
      <c r="J38" s="17">
        <f>SUM(I38*H38)</f>
        <v>200</v>
      </c>
    </row>
    <row r="39" spans="1:14" ht="26.25" customHeight="1" x14ac:dyDescent="0.25">
      <c r="A39" s="1">
        <v>2</v>
      </c>
      <c r="B39" s="116" t="s">
        <v>19</v>
      </c>
      <c r="C39" s="117" t="s">
        <v>20</v>
      </c>
      <c r="D39" s="22">
        <v>744</v>
      </c>
      <c r="E39" s="243">
        <v>50</v>
      </c>
      <c r="F39" s="35">
        <v>116</v>
      </c>
      <c r="G39" s="6">
        <f>SUM(F39*E39)</f>
        <v>5800</v>
      </c>
      <c r="H39" s="243">
        <v>50</v>
      </c>
      <c r="I39" s="35">
        <v>19</v>
      </c>
      <c r="J39" s="6">
        <f>SUM(I39*H39)</f>
        <v>950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</row>
    <row r="55" spans="1:9" x14ac:dyDescent="0.25">
      <c r="A55"/>
      <c r="D55"/>
      <c r="E55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E3FC-7419-41B4-9B71-8C22CB0F66C8}">
  <dimension ref="A2:P54"/>
  <sheetViews>
    <sheetView topLeftCell="A13" workbookViewId="0">
      <selection activeCell="B26" sqref="B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284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2"/>
      <c r="C3" s="272"/>
      <c r="D3" s="272"/>
      <c r="E3" s="272"/>
      <c r="F3" s="272"/>
      <c r="G3" s="272"/>
      <c r="H3" s="272"/>
      <c r="I3" s="272"/>
      <c r="J3" s="272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1893</v>
      </c>
      <c r="G7" s="193">
        <v>189300</v>
      </c>
      <c r="H7" s="192">
        <v>3222</v>
      </c>
      <c r="I7" s="193">
        <v>322200</v>
      </c>
      <c r="J7" s="48">
        <f>SUM(G7+I7)</f>
        <v>511500</v>
      </c>
      <c r="K7" s="318">
        <f>SUM(J7:J33)/27</f>
        <v>1543311.111111111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14</v>
      </c>
      <c r="G8" s="193">
        <v>1400</v>
      </c>
      <c r="H8" s="192">
        <v>59</v>
      </c>
      <c r="I8" s="193">
        <v>5900</v>
      </c>
      <c r="J8" s="48">
        <f t="shared" ref="J8:J32" si="0">SUM(G8+I8)</f>
        <v>7300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280</v>
      </c>
      <c r="D9" s="45">
        <v>3030</v>
      </c>
      <c r="E9" s="135" t="s">
        <v>282</v>
      </c>
      <c r="F9" s="194">
        <v>7715</v>
      </c>
      <c r="G9" s="193">
        <v>1546900</v>
      </c>
      <c r="H9" s="194">
        <v>160095</v>
      </c>
      <c r="I9" s="193">
        <v>32049900</v>
      </c>
      <c r="J9" s="48">
        <f t="shared" si="0"/>
        <v>33596800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34</v>
      </c>
      <c r="G10" s="193">
        <v>6800</v>
      </c>
      <c r="H10" s="194">
        <v>51</v>
      </c>
      <c r="I10" s="193">
        <v>10200</v>
      </c>
      <c r="J10" s="48">
        <f t="shared" si="0"/>
        <v>17000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10</v>
      </c>
      <c r="G11" s="193">
        <v>1000</v>
      </c>
      <c r="H11" s="195">
        <v>137</v>
      </c>
      <c r="I11" s="193">
        <v>15900</v>
      </c>
      <c r="J11" s="48">
        <f t="shared" si="0"/>
        <v>16900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160</v>
      </c>
      <c r="G12" s="193">
        <v>32000</v>
      </c>
      <c r="H12" s="194">
        <v>1398</v>
      </c>
      <c r="I12" s="193">
        <v>279600</v>
      </c>
      <c r="J12" s="48">
        <f t="shared" si="0"/>
        <v>311600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25</v>
      </c>
      <c r="G13" s="193">
        <v>2500</v>
      </c>
      <c r="H13" s="194">
        <v>151</v>
      </c>
      <c r="I13" s="193">
        <v>15100</v>
      </c>
      <c r="J13" s="48">
        <f t="shared" si="0"/>
        <v>17600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178</v>
      </c>
      <c r="G14" s="193">
        <v>23200</v>
      </c>
      <c r="H14" s="196">
        <v>6965</v>
      </c>
      <c r="I14" s="193">
        <v>1180900</v>
      </c>
      <c r="J14" s="48">
        <f t="shared" si="0"/>
        <v>1204100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109</v>
      </c>
      <c r="G15" s="193">
        <v>22400</v>
      </c>
      <c r="H15" s="192">
        <v>433</v>
      </c>
      <c r="I15" s="193">
        <v>107300</v>
      </c>
      <c r="J15" s="48">
        <f t="shared" si="0"/>
        <v>129700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387</v>
      </c>
      <c r="G16" s="193">
        <v>77400</v>
      </c>
      <c r="H16" s="192">
        <v>6608</v>
      </c>
      <c r="I16" s="193">
        <v>1321600</v>
      </c>
      <c r="J16" s="48">
        <f t="shared" si="0"/>
        <v>1399000</v>
      </c>
      <c r="K16" s="319"/>
      <c r="M16" s="125"/>
      <c r="N16" s="125"/>
    </row>
    <row r="17" spans="1:16" ht="30.75" customHeight="1" x14ac:dyDescent="0.25">
      <c r="A17" s="75">
        <v>11</v>
      </c>
      <c r="B17" s="172" t="s">
        <v>122</v>
      </c>
      <c r="C17" s="147" t="s">
        <v>201</v>
      </c>
      <c r="D17" s="134">
        <v>2205</v>
      </c>
      <c r="E17" s="135">
        <v>200</v>
      </c>
      <c r="F17" s="194">
        <v>8</v>
      </c>
      <c r="G17" s="193">
        <v>1600</v>
      </c>
      <c r="H17" s="194">
        <v>118</v>
      </c>
      <c r="I17" s="193">
        <v>23600</v>
      </c>
      <c r="J17" s="48">
        <f t="shared" si="0"/>
        <v>25200</v>
      </c>
      <c r="K17" s="319"/>
      <c r="M17" s="125"/>
      <c r="N17" s="125"/>
    </row>
    <row r="18" spans="1:16" ht="30.75" customHeight="1" x14ac:dyDescent="0.25">
      <c r="A18" s="150">
        <v>12</v>
      </c>
      <c r="B18" s="173" t="s">
        <v>123</v>
      </c>
      <c r="C18" s="267" t="s">
        <v>278</v>
      </c>
      <c r="D18" s="134">
        <v>4334</v>
      </c>
      <c r="E18" s="135">
        <v>200</v>
      </c>
      <c r="F18" s="194">
        <v>10</v>
      </c>
      <c r="G18" s="193">
        <v>2000</v>
      </c>
      <c r="H18" s="194">
        <v>2</v>
      </c>
      <c r="I18" s="193">
        <v>400</v>
      </c>
      <c r="J18" s="48">
        <f t="shared" si="0"/>
        <v>2400</v>
      </c>
      <c r="K18" s="319"/>
      <c r="M18" s="125"/>
      <c r="N18" s="125"/>
    </row>
    <row r="19" spans="1:16" ht="32.25" customHeight="1" x14ac:dyDescent="0.25">
      <c r="A19" s="189">
        <v>13</v>
      </c>
      <c r="B19" s="203" t="s">
        <v>152</v>
      </c>
      <c r="C19" s="29" t="s">
        <v>160</v>
      </c>
      <c r="D19" s="134">
        <v>1733</v>
      </c>
      <c r="E19" s="135">
        <v>200</v>
      </c>
      <c r="F19" s="194">
        <v>15</v>
      </c>
      <c r="G19" s="197">
        <v>3000</v>
      </c>
      <c r="H19" s="194">
        <v>277</v>
      </c>
      <c r="I19" s="197">
        <v>55400</v>
      </c>
      <c r="J19" s="48">
        <f t="shared" si="0"/>
        <v>58400</v>
      </c>
      <c r="K19" s="326"/>
      <c r="M19" s="125"/>
      <c r="N19" s="125"/>
    </row>
    <row r="20" spans="1:16" ht="32.25" customHeight="1" x14ac:dyDescent="0.25">
      <c r="A20" s="189">
        <v>14</v>
      </c>
      <c r="B20" s="204" t="s">
        <v>158</v>
      </c>
      <c r="C20" s="265" t="s">
        <v>273</v>
      </c>
      <c r="D20" s="201">
        <v>4030</v>
      </c>
      <c r="E20" s="200">
        <v>100</v>
      </c>
      <c r="F20" s="194">
        <v>50</v>
      </c>
      <c r="G20" s="197">
        <v>5000</v>
      </c>
      <c r="H20" s="194">
        <v>351</v>
      </c>
      <c r="I20" s="197">
        <v>35100</v>
      </c>
      <c r="J20" s="48">
        <f t="shared" si="0"/>
        <v>40100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167</v>
      </c>
      <c r="C21" s="28" t="s">
        <v>168</v>
      </c>
      <c r="D21" s="201">
        <v>1817</v>
      </c>
      <c r="E21" s="200">
        <v>200</v>
      </c>
      <c r="F21" s="194">
        <v>17</v>
      </c>
      <c r="G21" s="197">
        <v>3400</v>
      </c>
      <c r="H21" s="194">
        <v>126</v>
      </c>
      <c r="I21" s="197">
        <v>25200</v>
      </c>
      <c r="J21" s="48">
        <f t="shared" si="0"/>
        <v>28600</v>
      </c>
      <c r="K21" s="326"/>
      <c r="M21" s="125"/>
      <c r="N21" s="125"/>
    </row>
    <row r="22" spans="1:16" ht="32.25" customHeight="1" x14ac:dyDescent="0.25">
      <c r="A22" s="189">
        <v>16</v>
      </c>
      <c r="B22" s="153" t="s">
        <v>206</v>
      </c>
      <c r="C22" s="164" t="s">
        <v>207</v>
      </c>
      <c r="D22" s="201">
        <v>6880</v>
      </c>
      <c r="E22" s="200">
        <v>100</v>
      </c>
      <c r="F22" s="194">
        <v>8</v>
      </c>
      <c r="G22" s="197">
        <v>800</v>
      </c>
      <c r="H22" s="194">
        <v>129</v>
      </c>
      <c r="I22" s="197">
        <v>12900</v>
      </c>
      <c r="J22" s="48">
        <f t="shared" si="0"/>
        <v>13700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211</v>
      </c>
      <c r="C23" s="164" t="s">
        <v>238</v>
      </c>
      <c r="D23" s="201">
        <v>3800</v>
      </c>
      <c r="E23" s="200">
        <v>200</v>
      </c>
      <c r="F23" s="194">
        <v>1137</v>
      </c>
      <c r="G23" s="197">
        <v>227400</v>
      </c>
      <c r="H23" s="194">
        <v>19757</v>
      </c>
      <c r="I23" s="197">
        <v>3951400</v>
      </c>
      <c r="J23" s="48">
        <f t="shared" si="0"/>
        <v>4178800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2</v>
      </c>
      <c r="I24" s="197">
        <v>200</v>
      </c>
      <c r="J24" s="48">
        <f t="shared" si="0"/>
        <v>200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230</v>
      </c>
      <c r="C25" s="164" t="s">
        <v>239</v>
      </c>
      <c r="D25" s="201">
        <v>1389</v>
      </c>
      <c r="E25" s="200">
        <v>100</v>
      </c>
      <c r="F25" s="194">
        <v>24</v>
      </c>
      <c r="G25" s="197">
        <v>2400</v>
      </c>
      <c r="H25" s="194">
        <v>93</v>
      </c>
      <c r="I25" s="197">
        <v>9300</v>
      </c>
      <c r="J25" s="48">
        <f t="shared" si="0"/>
        <v>11700</v>
      </c>
      <c r="K25" s="326"/>
      <c r="M25" s="125"/>
      <c r="N25" s="125"/>
      <c r="P25" s="125"/>
    </row>
    <row r="26" spans="1:16" ht="32.25" customHeight="1" x14ac:dyDescent="0.25">
      <c r="A26" s="189">
        <v>202</v>
      </c>
      <c r="B26" s="153" t="s">
        <v>241</v>
      </c>
      <c r="C26" s="164" t="s">
        <v>244</v>
      </c>
      <c r="D26" s="201">
        <v>4018</v>
      </c>
      <c r="E26" s="200">
        <v>100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6"/>
      <c r="M26" s="125"/>
      <c r="N26" s="125"/>
    </row>
    <row r="27" spans="1:16" ht="32.25" customHeight="1" x14ac:dyDescent="0.25">
      <c r="A27" s="189">
        <v>21</v>
      </c>
      <c r="B27" s="153" t="s">
        <v>243</v>
      </c>
      <c r="C27" s="164" t="s">
        <v>249</v>
      </c>
      <c r="D27" s="201">
        <v>6333</v>
      </c>
      <c r="E27" s="200" t="s">
        <v>268</v>
      </c>
      <c r="F27" s="194">
        <v>3</v>
      </c>
      <c r="G27" s="197">
        <v>600</v>
      </c>
      <c r="H27" s="194">
        <v>27</v>
      </c>
      <c r="I27" s="197">
        <v>5400</v>
      </c>
      <c r="J27" s="48">
        <f t="shared" si="0"/>
        <v>6000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257</v>
      </c>
      <c r="C28" s="164" t="s">
        <v>262</v>
      </c>
      <c r="D28" s="201">
        <v>5800</v>
      </c>
      <c r="E28" s="200">
        <v>200</v>
      </c>
      <c r="F28" s="194">
        <v>24</v>
      </c>
      <c r="G28" s="197">
        <v>4800</v>
      </c>
      <c r="H28" s="194">
        <v>440</v>
      </c>
      <c r="I28" s="197">
        <v>88000</v>
      </c>
      <c r="J28" s="48">
        <f t="shared" si="0"/>
        <v>92800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255</v>
      </c>
      <c r="C29" s="164" t="s">
        <v>260</v>
      </c>
      <c r="D29" s="201">
        <v>1003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6"/>
      <c r="M29" s="125"/>
      <c r="N29" s="125"/>
    </row>
    <row r="30" spans="1:16" ht="32.25" customHeight="1" x14ac:dyDescent="0.25">
      <c r="A30" s="189">
        <v>24</v>
      </c>
      <c r="B30" s="153" t="s">
        <v>256</v>
      </c>
      <c r="C30" s="164" t="s">
        <v>261</v>
      </c>
      <c r="D30" s="201">
        <v>1004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6"/>
      <c r="M30" s="125"/>
      <c r="N30" s="125"/>
    </row>
    <row r="31" spans="1:16" ht="32.25" customHeight="1" x14ac:dyDescent="0.25">
      <c r="A31" s="189">
        <v>25</v>
      </c>
      <c r="B31" s="153" t="s">
        <v>265</v>
      </c>
      <c r="C31" s="164" t="s">
        <v>264</v>
      </c>
      <c r="D31" s="201">
        <v>2112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26"/>
      <c r="M31" s="125"/>
      <c r="N31" s="125"/>
    </row>
    <row r="32" spans="1:16" ht="32.25" customHeight="1" x14ac:dyDescent="0.25">
      <c r="A32" s="189">
        <v>26</v>
      </c>
      <c r="B32" s="153" t="s">
        <v>271</v>
      </c>
      <c r="C32" s="164" t="s">
        <v>274</v>
      </c>
      <c r="D32" s="201">
        <v>5040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 t="shared" si="0"/>
        <v>0</v>
      </c>
      <c r="K32" s="327"/>
      <c r="M32" s="125"/>
      <c r="N32" s="125"/>
    </row>
    <row r="33" spans="1:14" ht="23.25" customHeight="1" x14ac:dyDescent="0.25">
      <c r="A33" s="111"/>
      <c r="B33" s="177"/>
      <c r="C33" s="178"/>
      <c r="D33" s="177"/>
      <c r="E33" s="179"/>
      <c r="F33" s="178"/>
      <c r="G33" s="250"/>
      <c r="H33" s="178"/>
      <c r="I33" s="250"/>
      <c r="J33" s="251"/>
      <c r="K33" s="206"/>
      <c r="L33" s="87"/>
      <c r="M33" s="125"/>
      <c r="N33" s="125"/>
    </row>
    <row r="34" spans="1:14" x14ac:dyDescent="0.25">
      <c r="A34"/>
      <c r="D34"/>
      <c r="E34" s="7"/>
      <c r="F34" s="8"/>
      <c r="G34" s="9"/>
      <c r="H34" s="8"/>
      <c r="I34" s="9"/>
      <c r="N34" s="125"/>
    </row>
    <row r="35" spans="1:14" x14ac:dyDescent="0.25">
      <c r="B35" s="3" t="s">
        <v>12</v>
      </c>
      <c r="E35" s="321" t="s">
        <v>1</v>
      </c>
      <c r="F35" s="322"/>
      <c r="G35" s="323"/>
      <c r="H35" s="321" t="s">
        <v>2</v>
      </c>
      <c r="I35" s="322"/>
      <c r="J35" s="323"/>
    </row>
    <row r="36" spans="1:14" ht="63.75" x14ac:dyDescent="0.25">
      <c r="B36" s="10" t="s">
        <v>3</v>
      </c>
      <c r="C36" s="11" t="s">
        <v>13</v>
      </c>
      <c r="D36" s="10" t="s">
        <v>5</v>
      </c>
      <c r="E36" s="12" t="s">
        <v>14</v>
      </c>
      <c r="F36" s="11" t="s">
        <v>15</v>
      </c>
      <c r="G36" s="10" t="s">
        <v>8</v>
      </c>
      <c r="H36" s="13" t="s">
        <v>16</v>
      </c>
      <c r="I36" s="11" t="s">
        <v>15</v>
      </c>
      <c r="J36" s="14" t="s">
        <v>8</v>
      </c>
    </row>
    <row r="37" spans="1:14" ht="30" customHeight="1" x14ac:dyDescent="0.25">
      <c r="A37" s="1">
        <v>1</v>
      </c>
      <c r="B37" s="15" t="s">
        <v>17</v>
      </c>
      <c r="C37" s="38" t="s">
        <v>18</v>
      </c>
      <c r="D37" s="16">
        <v>727</v>
      </c>
      <c r="E37" s="39">
        <v>25</v>
      </c>
      <c r="F37" s="36">
        <v>24</v>
      </c>
      <c r="G37" s="6">
        <f>SUM(F37*E37)</f>
        <v>600</v>
      </c>
      <c r="H37" s="39">
        <v>100</v>
      </c>
      <c r="I37" s="28">
        <v>0</v>
      </c>
      <c r="J37" s="17">
        <f>SUM(I37*H37)</f>
        <v>0</v>
      </c>
    </row>
    <row r="38" spans="1:14" ht="26.25" customHeight="1" x14ac:dyDescent="0.25">
      <c r="A38" s="1">
        <v>2</v>
      </c>
      <c r="B38" s="116" t="s">
        <v>19</v>
      </c>
      <c r="C38" s="117" t="s">
        <v>20</v>
      </c>
      <c r="D38" s="22">
        <v>744</v>
      </c>
      <c r="E38" s="243">
        <v>50</v>
      </c>
      <c r="F38" s="35">
        <v>123</v>
      </c>
      <c r="G38" s="6">
        <f>SUM(F38*E38)</f>
        <v>6150</v>
      </c>
      <c r="H38" s="243">
        <v>50</v>
      </c>
      <c r="I38" s="35">
        <v>7</v>
      </c>
      <c r="J38" s="6">
        <f>SUM(I38*H38)</f>
        <v>350</v>
      </c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</row>
    <row r="54" spans="1:9" x14ac:dyDescent="0.25">
      <c r="A54"/>
      <c r="D54"/>
      <c r="E54" s="1"/>
    </row>
  </sheetData>
  <mergeCells count="8">
    <mergeCell ref="E35:G35"/>
    <mergeCell ref="H35:J35"/>
    <mergeCell ref="B2:K2"/>
    <mergeCell ref="F5:G5"/>
    <mergeCell ref="H5:I5"/>
    <mergeCell ref="J5:J6"/>
    <mergeCell ref="K5:K6"/>
    <mergeCell ref="K7:K32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DE2C-C9D3-4B99-BD58-65118C616CF4}">
  <dimension ref="A2:P52"/>
  <sheetViews>
    <sheetView workbookViewId="0">
      <selection activeCell="P21" sqref="P2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285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3"/>
      <c r="C3" s="273"/>
      <c r="D3" s="273"/>
      <c r="E3" s="273"/>
      <c r="F3" s="273"/>
      <c r="G3" s="273"/>
      <c r="H3" s="273"/>
      <c r="I3" s="273"/>
      <c r="J3" s="273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2275</v>
      </c>
      <c r="G7" s="193">
        <v>227500</v>
      </c>
      <c r="H7" s="192">
        <v>3593</v>
      </c>
      <c r="I7" s="193">
        <v>359300</v>
      </c>
      <c r="J7" s="48">
        <f>SUM(G7+I7)</f>
        <v>586800</v>
      </c>
      <c r="K7" s="318">
        <f>SUM(J7:J30)/24</f>
        <v>1485041.6666666667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23</v>
      </c>
      <c r="G8" s="193">
        <v>2300</v>
      </c>
      <c r="H8" s="192">
        <v>35</v>
      </c>
      <c r="I8" s="193">
        <v>3500</v>
      </c>
      <c r="J8" s="48">
        <f t="shared" ref="J8:J30" si="0">SUM(G8+I8)</f>
        <v>5800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280</v>
      </c>
      <c r="D9" s="45">
        <v>3030</v>
      </c>
      <c r="E9" s="135" t="s">
        <v>282</v>
      </c>
      <c r="F9" s="194">
        <v>6533</v>
      </c>
      <c r="G9" s="193">
        <v>1315600</v>
      </c>
      <c r="H9" s="194">
        <v>118314</v>
      </c>
      <c r="I9" s="193">
        <v>23716500</v>
      </c>
      <c r="J9" s="48">
        <f t="shared" si="0"/>
        <v>25032100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46</v>
      </c>
      <c r="G10" s="193">
        <v>9200</v>
      </c>
      <c r="H10" s="194">
        <v>147</v>
      </c>
      <c r="I10" s="193">
        <v>29400</v>
      </c>
      <c r="J10" s="48">
        <f t="shared" si="0"/>
        <v>38600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56</v>
      </c>
      <c r="G11" s="193">
        <v>5600</v>
      </c>
      <c r="H11" s="195">
        <v>370</v>
      </c>
      <c r="I11" s="193">
        <v>39100</v>
      </c>
      <c r="J11" s="48">
        <f t="shared" si="0"/>
        <v>44700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449</v>
      </c>
      <c r="G12" s="193">
        <v>89800</v>
      </c>
      <c r="H12" s="194">
        <v>4991</v>
      </c>
      <c r="I12" s="193">
        <v>998200</v>
      </c>
      <c r="J12" s="48">
        <f t="shared" si="0"/>
        <v>1088000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33</v>
      </c>
      <c r="G13" s="193">
        <v>3300</v>
      </c>
      <c r="H13" s="194">
        <v>138</v>
      </c>
      <c r="I13" s="193">
        <v>13800</v>
      </c>
      <c r="J13" s="48">
        <f t="shared" si="0"/>
        <v>17100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172</v>
      </c>
      <c r="G14" s="193">
        <v>22200</v>
      </c>
      <c r="H14" s="196">
        <v>7068</v>
      </c>
      <c r="I14" s="193">
        <v>1214700</v>
      </c>
      <c r="J14" s="48">
        <f t="shared" si="0"/>
        <v>1236900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149</v>
      </c>
      <c r="G15" s="193">
        <v>31000</v>
      </c>
      <c r="H15" s="192">
        <v>1074</v>
      </c>
      <c r="I15" s="193">
        <v>248700</v>
      </c>
      <c r="J15" s="48">
        <f t="shared" si="0"/>
        <v>279700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752</v>
      </c>
      <c r="G16" s="193">
        <v>150400</v>
      </c>
      <c r="H16" s="192">
        <v>11984</v>
      </c>
      <c r="I16" s="193">
        <v>2396800</v>
      </c>
      <c r="J16" s="48">
        <f t="shared" si="0"/>
        <v>2547200</v>
      </c>
      <c r="K16" s="319"/>
      <c r="M16" s="125"/>
      <c r="N16" s="125"/>
    </row>
    <row r="17" spans="1:16" ht="30.75" customHeight="1" x14ac:dyDescent="0.25">
      <c r="A17" s="75">
        <v>11</v>
      </c>
      <c r="B17" s="172" t="s">
        <v>122</v>
      </c>
      <c r="C17" s="147" t="s">
        <v>201</v>
      </c>
      <c r="D17" s="134">
        <v>2205</v>
      </c>
      <c r="E17" s="135">
        <v>200</v>
      </c>
      <c r="F17" s="194">
        <v>20</v>
      </c>
      <c r="G17" s="193">
        <v>4000</v>
      </c>
      <c r="H17" s="194">
        <v>183</v>
      </c>
      <c r="I17" s="193">
        <v>36600</v>
      </c>
      <c r="J17" s="48">
        <f t="shared" si="0"/>
        <v>40600</v>
      </c>
      <c r="K17" s="319"/>
      <c r="M17" s="125"/>
      <c r="N17" s="125"/>
    </row>
    <row r="18" spans="1:16" ht="30.75" customHeight="1" x14ac:dyDescent="0.25">
      <c r="A18" s="150">
        <v>12</v>
      </c>
      <c r="B18" s="173" t="s">
        <v>123</v>
      </c>
      <c r="C18" s="267" t="s">
        <v>278</v>
      </c>
      <c r="D18" s="134">
        <v>4334</v>
      </c>
      <c r="E18" s="135">
        <v>200</v>
      </c>
      <c r="F18" s="194">
        <v>10</v>
      </c>
      <c r="G18" s="193">
        <v>2000</v>
      </c>
      <c r="H18" s="194">
        <v>3</v>
      </c>
      <c r="I18" s="193">
        <v>600</v>
      </c>
      <c r="J18" s="48">
        <f t="shared" si="0"/>
        <v>2600</v>
      </c>
      <c r="K18" s="319"/>
      <c r="M18" s="125"/>
      <c r="N18" s="125"/>
    </row>
    <row r="19" spans="1:16" ht="32.25" customHeight="1" x14ac:dyDescent="0.25">
      <c r="A19" s="189">
        <v>13</v>
      </c>
      <c r="B19" s="203" t="s">
        <v>152</v>
      </c>
      <c r="C19" s="29" t="s">
        <v>160</v>
      </c>
      <c r="D19" s="134">
        <v>1733</v>
      </c>
      <c r="E19" s="135">
        <v>200</v>
      </c>
      <c r="F19" s="194">
        <v>270</v>
      </c>
      <c r="G19" s="197">
        <v>54000</v>
      </c>
      <c r="H19" s="194">
        <v>5544</v>
      </c>
      <c r="I19" s="197">
        <v>1108800</v>
      </c>
      <c r="J19" s="48">
        <f t="shared" si="0"/>
        <v>1162800</v>
      </c>
      <c r="K19" s="326"/>
      <c r="M19" s="125"/>
      <c r="N19" s="125"/>
    </row>
    <row r="20" spans="1:16" ht="32.25" customHeight="1" x14ac:dyDescent="0.25">
      <c r="A20" s="189">
        <v>14</v>
      </c>
      <c r="B20" s="204" t="s">
        <v>158</v>
      </c>
      <c r="C20" s="265" t="s">
        <v>273</v>
      </c>
      <c r="D20" s="201">
        <v>4030</v>
      </c>
      <c r="E20" s="200">
        <v>100</v>
      </c>
      <c r="F20" s="194">
        <v>204</v>
      </c>
      <c r="G20" s="197">
        <v>20400</v>
      </c>
      <c r="H20" s="194">
        <v>1193</v>
      </c>
      <c r="I20" s="197">
        <v>119300</v>
      </c>
      <c r="J20" s="48">
        <f t="shared" si="0"/>
        <v>139700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167</v>
      </c>
      <c r="C21" s="28" t="s">
        <v>168</v>
      </c>
      <c r="D21" s="201">
        <v>1817</v>
      </c>
      <c r="E21" s="200">
        <v>200</v>
      </c>
      <c r="F21" s="194">
        <v>26</v>
      </c>
      <c r="G21" s="197">
        <v>5200</v>
      </c>
      <c r="H21" s="194">
        <v>216</v>
      </c>
      <c r="I21" s="197">
        <v>43200</v>
      </c>
      <c r="J21" s="48">
        <f t="shared" si="0"/>
        <v>48400</v>
      </c>
      <c r="K21" s="326"/>
      <c r="M21" s="125"/>
      <c r="N21" s="125"/>
    </row>
    <row r="22" spans="1:16" ht="32.25" customHeight="1" x14ac:dyDescent="0.25">
      <c r="A22" s="189">
        <v>16</v>
      </c>
      <c r="B22" s="153" t="s">
        <v>206</v>
      </c>
      <c r="C22" s="164" t="s">
        <v>207</v>
      </c>
      <c r="D22" s="201">
        <v>6880</v>
      </c>
      <c r="E22" s="200">
        <v>100</v>
      </c>
      <c r="F22" s="194">
        <v>8</v>
      </c>
      <c r="G22" s="197">
        <v>800</v>
      </c>
      <c r="H22" s="194">
        <v>312</v>
      </c>
      <c r="I22" s="197">
        <v>31200</v>
      </c>
      <c r="J22" s="48">
        <f t="shared" si="0"/>
        <v>32000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211</v>
      </c>
      <c r="C23" s="164" t="s">
        <v>238</v>
      </c>
      <c r="D23" s="201">
        <v>3800</v>
      </c>
      <c r="E23" s="200">
        <v>200</v>
      </c>
      <c r="F23" s="194">
        <v>989</v>
      </c>
      <c r="G23" s="197">
        <v>197800</v>
      </c>
      <c r="H23" s="194">
        <v>14535</v>
      </c>
      <c r="I23" s="197">
        <v>2907000</v>
      </c>
      <c r="J23" s="48">
        <f t="shared" si="0"/>
        <v>3104800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230</v>
      </c>
      <c r="C25" s="164" t="s">
        <v>239</v>
      </c>
      <c r="D25" s="201">
        <v>1389</v>
      </c>
      <c r="E25" s="200">
        <v>100</v>
      </c>
      <c r="F25" s="194">
        <v>23</v>
      </c>
      <c r="G25" s="197">
        <v>2300</v>
      </c>
      <c r="H25" s="194">
        <v>96</v>
      </c>
      <c r="I25" s="197">
        <v>9600</v>
      </c>
      <c r="J25" s="48">
        <f t="shared" si="0"/>
        <v>11900</v>
      </c>
      <c r="K25" s="326"/>
      <c r="M25" s="125"/>
      <c r="N25" s="125"/>
      <c r="P25" s="125"/>
    </row>
    <row r="26" spans="1:16" ht="32.25" customHeight="1" x14ac:dyDescent="0.25">
      <c r="A26" s="189">
        <v>20</v>
      </c>
      <c r="B26" s="153" t="s">
        <v>241</v>
      </c>
      <c r="C26" s="164" t="s">
        <v>244</v>
      </c>
      <c r="D26" s="201">
        <v>4018</v>
      </c>
      <c r="E26" s="200">
        <v>100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6"/>
      <c r="M26" s="125"/>
      <c r="N26" s="125"/>
    </row>
    <row r="27" spans="1:16" ht="32.25" customHeight="1" x14ac:dyDescent="0.25">
      <c r="A27" s="189">
        <v>21</v>
      </c>
      <c r="B27" s="153" t="s">
        <v>243</v>
      </c>
      <c r="C27" s="164" t="s">
        <v>249</v>
      </c>
      <c r="D27" s="201">
        <v>6333</v>
      </c>
      <c r="E27" s="200" t="s">
        <v>268</v>
      </c>
      <c r="F27" s="194">
        <v>4</v>
      </c>
      <c r="G27" s="197">
        <v>800</v>
      </c>
      <c r="H27" s="194">
        <v>141</v>
      </c>
      <c r="I27" s="197">
        <v>28200</v>
      </c>
      <c r="J27" s="48">
        <f t="shared" si="0"/>
        <v>29000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257</v>
      </c>
      <c r="C28" s="164" t="s">
        <v>262</v>
      </c>
      <c r="D28" s="201">
        <v>5800</v>
      </c>
      <c r="E28" s="200">
        <v>200</v>
      </c>
      <c r="F28" s="194">
        <v>60</v>
      </c>
      <c r="G28" s="197">
        <v>12000</v>
      </c>
      <c r="H28" s="194">
        <v>901</v>
      </c>
      <c r="I28" s="197">
        <v>180200</v>
      </c>
      <c r="J28" s="48">
        <f t="shared" si="0"/>
        <v>192200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265</v>
      </c>
      <c r="C29" s="164" t="s">
        <v>264</v>
      </c>
      <c r="D29" s="201">
        <v>2112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6"/>
      <c r="M29" s="125"/>
      <c r="N29" s="125"/>
    </row>
    <row r="30" spans="1:16" ht="32.25" customHeight="1" x14ac:dyDescent="0.25">
      <c r="A30" s="189">
        <v>24</v>
      </c>
      <c r="B30" s="153" t="s">
        <v>271</v>
      </c>
      <c r="C30" s="164" t="s">
        <v>274</v>
      </c>
      <c r="D30" s="201">
        <v>5040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27"/>
      <c r="M30" s="125"/>
      <c r="N30" s="125"/>
    </row>
    <row r="31" spans="1:16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M31" s="125"/>
      <c r="N31" s="125"/>
    </row>
    <row r="32" spans="1:16" x14ac:dyDescent="0.25">
      <c r="A32"/>
      <c r="D32"/>
      <c r="E32" s="7"/>
      <c r="F32" s="8"/>
      <c r="G32" s="9"/>
      <c r="H32" s="8"/>
      <c r="I32" s="9"/>
      <c r="N32" s="125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32</v>
      </c>
      <c r="G35" s="6">
        <f>SUM(F35*E35)</f>
        <v>800</v>
      </c>
      <c r="H35" s="39">
        <v>100</v>
      </c>
      <c r="I35" s="28">
        <v>3</v>
      </c>
      <c r="J35" s="17">
        <f>SUM(I35*H35)</f>
        <v>300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202</v>
      </c>
      <c r="G36" s="6">
        <f>SUM(F36*E36)</f>
        <v>10100</v>
      </c>
      <c r="H36" s="243">
        <v>50</v>
      </c>
      <c r="I36" s="35">
        <v>4</v>
      </c>
      <c r="J36" s="6">
        <f>SUM(I36*H36)</f>
        <v>200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709D-25F4-4110-9DB0-F84590E4E78A}">
  <dimension ref="A2:P52"/>
  <sheetViews>
    <sheetView workbookViewId="0">
      <selection activeCell="H19" activeCellId="1" sqref="F19 H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286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4"/>
      <c r="C3" s="274"/>
      <c r="D3" s="274"/>
      <c r="E3" s="274"/>
      <c r="F3" s="274"/>
      <c r="G3" s="274"/>
      <c r="H3" s="274"/>
      <c r="I3" s="274"/>
      <c r="J3" s="27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2738</v>
      </c>
      <c r="G7" s="193">
        <v>273800</v>
      </c>
      <c r="H7" s="192">
        <v>4237</v>
      </c>
      <c r="I7" s="193">
        <v>423700</v>
      </c>
      <c r="J7" s="48">
        <f>SUM(G7+I7)</f>
        <v>697500</v>
      </c>
      <c r="K7" s="318">
        <f>SUM(J7:J30)/24</f>
        <v>1518233.3333333333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22</v>
      </c>
      <c r="G8" s="193">
        <v>2200</v>
      </c>
      <c r="H8" s="192">
        <v>29</v>
      </c>
      <c r="I8" s="193">
        <v>2900</v>
      </c>
      <c r="J8" s="48">
        <f t="shared" ref="J8:J30" si="0">SUM(G8+I8)</f>
        <v>5100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280</v>
      </c>
      <c r="D9" s="45">
        <v>3030</v>
      </c>
      <c r="E9" s="135" t="s">
        <v>282</v>
      </c>
      <c r="F9" s="194">
        <v>7120</v>
      </c>
      <c r="G9" s="193">
        <v>1430900</v>
      </c>
      <c r="H9" s="194">
        <v>127666</v>
      </c>
      <c r="I9" s="193">
        <v>25629800</v>
      </c>
      <c r="J9" s="48">
        <f t="shared" si="0"/>
        <v>27060700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67</v>
      </c>
      <c r="G10" s="193">
        <v>13400</v>
      </c>
      <c r="H10" s="194">
        <v>92</v>
      </c>
      <c r="I10" s="193">
        <v>18400</v>
      </c>
      <c r="J10" s="48">
        <f t="shared" si="0"/>
        <v>31800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22</v>
      </c>
      <c r="G11" s="193">
        <v>2200</v>
      </c>
      <c r="H11" s="195">
        <v>281</v>
      </c>
      <c r="I11" s="193">
        <v>29800</v>
      </c>
      <c r="J11" s="48">
        <f t="shared" si="0"/>
        <v>32000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189</v>
      </c>
      <c r="G12" s="193">
        <v>37800</v>
      </c>
      <c r="H12" s="194">
        <v>1527</v>
      </c>
      <c r="I12" s="193">
        <v>305400</v>
      </c>
      <c r="J12" s="48">
        <f t="shared" si="0"/>
        <v>343200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21</v>
      </c>
      <c r="G13" s="193">
        <v>2100</v>
      </c>
      <c r="H13" s="194">
        <v>109</v>
      </c>
      <c r="I13" s="193">
        <v>10900</v>
      </c>
      <c r="J13" s="48">
        <f t="shared" si="0"/>
        <v>13000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165</v>
      </c>
      <c r="G14" s="193">
        <v>22000</v>
      </c>
      <c r="H14" s="196">
        <v>6919</v>
      </c>
      <c r="I14" s="193">
        <v>1191200</v>
      </c>
      <c r="J14" s="48">
        <f t="shared" si="0"/>
        <v>1213200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164</v>
      </c>
      <c r="G15" s="193">
        <v>34000</v>
      </c>
      <c r="H15" s="192">
        <v>697</v>
      </c>
      <c r="I15" s="193">
        <v>164900</v>
      </c>
      <c r="J15" s="48">
        <f t="shared" si="0"/>
        <v>198900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671</v>
      </c>
      <c r="G16" s="193">
        <v>134200</v>
      </c>
      <c r="H16" s="192">
        <v>11285</v>
      </c>
      <c r="I16" s="193">
        <v>2257000</v>
      </c>
      <c r="J16" s="48">
        <f t="shared" si="0"/>
        <v>2391200</v>
      </c>
      <c r="K16" s="319"/>
      <c r="M16" s="125"/>
      <c r="N16" s="125"/>
    </row>
    <row r="17" spans="1:16" ht="30.75" customHeight="1" x14ac:dyDescent="0.25">
      <c r="A17" s="75">
        <v>11</v>
      </c>
      <c r="B17" s="172" t="s">
        <v>122</v>
      </c>
      <c r="C17" s="147" t="s">
        <v>201</v>
      </c>
      <c r="D17" s="134">
        <v>2205</v>
      </c>
      <c r="E17" s="135">
        <v>200</v>
      </c>
      <c r="F17" s="194">
        <v>3</v>
      </c>
      <c r="G17" s="193">
        <v>600</v>
      </c>
      <c r="H17" s="194">
        <v>79</v>
      </c>
      <c r="I17" s="193">
        <v>15800</v>
      </c>
      <c r="J17" s="48">
        <f t="shared" si="0"/>
        <v>16400</v>
      </c>
      <c r="K17" s="319"/>
      <c r="M17" s="125"/>
      <c r="N17" s="125"/>
    </row>
    <row r="18" spans="1:16" ht="30.75" customHeight="1" x14ac:dyDescent="0.25">
      <c r="A18" s="150">
        <v>12</v>
      </c>
      <c r="B18" s="173" t="s">
        <v>123</v>
      </c>
      <c r="C18" s="267" t="s">
        <v>278</v>
      </c>
      <c r="D18" s="134">
        <v>4334</v>
      </c>
      <c r="E18" s="135">
        <v>200</v>
      </c>
      <c r="F18" s="194">
        <v>11</v>
      </c>
      <c r="G18" s="193">
        <v>2200</v>
      </c>
      <c r="H18" s="194">
        <v>7</v>
      </c>
      <c r="I18" s="193">
        <v>1400</v>
      </c>
      <c r="J18" s="48">
        <f t="shared" si="0"/>
        <v>3600</v>
      </c>
      <c r="K18" s="319"/>
      <c r="M18" s="125"/>
      <c r="N18" s="125"/>
    </row>
    <row r="19" spans="1:16" ht="32.25" customHeight="1" x14ac:dyDescent="0.25">
      <c r="A19" s="189">
        <v>13</v>
      </c>
      <c r="B19" s="203" t="s">
        <v>152</v>
      </c>
      <c r="C19" s="29" t="s">
        <v>160</v>
      </c>
      <c r="D19" s="134">
        <v>1733</v>
      </c>
      <c r="E19" s="135">
        <v>200</v>
      </c>
      <c r="F19" s="194">
        <v>105</v>
      </c>
      <c r="G19" s="197">
        <v>21000</v>
      </c>
      <c r="H19" s="194">
        <v>1989</v>
      </c>
      <c r="I19" s="197">
        <v>397800</v>
      </c>
      <c r="J19" s="48">
        <f t="shared" si="0"/>
        <v>418800</v>
      </c>
      <c r="K19" s="326"/>
      <c r="M19" s="125"/>
      <c r="N19" s="125"/>
    </row>
    <row r="20" spans="1:16" ht="32.25" customHeight="1" x14ac:dyDescent="0.25">
      <c r="A20" s="189">
        <v>14</v>
      </c>
      <c r="B20" s="204" t="s">
        <v>158</v>
      </c>
      <c r="C20" s="265" t="s">
        <v>273</v>
      </c>
      <c r="D20" s="201">
        <v>4030</v>
      </c>
      <c r="E20" s="200">
        <v>100</v>
      </c>
      <c r="F20" s="194">
        <v>164</v>
      </c>
      <c r="G20" s="197">
        <v>16400</v>
      </c>
      <c r="H20" s="194">
        <v>691</v>
      </c>
      <c r="I20" s="197">
        <v>69100</v>
      </c>
      <c r="J20" s="48">
        <f t="shared" si="0"/>
        <v>85500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167</v>
      </c>
      <c r="C21" s="28" t="s">
        <v>168</v>
      </c>
      <c r="D21" s="201">
        <v>1817</v>
      </c>
      <c r="E21" s="200">
        <v>200</v>
      </c>
      <c r="F21" s="194">
        <v>20</v>
      </c>
      <c r="G21" s="197">
        <v>4000</v>
      </c>
      <c r="H21" s="194">
        <v>275</v>
      </c>
      <c r="I21" s="197">
        <v>55000</v>
      </c>
      <c r="J21" s="48">
        <f t="shared" si="0"/>
        <v>59000</v>
      </c>
      <c r="K21" s="326"/>
      <c r="M21" s="125"/>
      <c r="N21" s="125"/>
    </row>
    <row r="22" spans="1:16" ht="32.25" customHeight="1" x14ac:dyDescent="0.25">
      <c r="A22" s="189">
        <v>16</v>
      </c>
      <c r="B22" s="153" t="s">
        <v>206</v>
      </c>
      <c r="C22" s="164" t="s">
        <v>207</v>
      </c>
      <c r="D22" s="201">
        <v>6880</v>
      </c>
      <c r="E22" s="200">
        <v>100</v>
      </c>
      <c r="F22" s="194">
        <v>5</v>
      </c>
      <c r="G22" s="197">
        <v>500</v>
      </c>
      <c r="H22" s="194">
        <v>234</v>
      </c>
      <c r="I22" s="197">
        <v>23400</v>
      </c>
      <c r="J22" s="48">
        <f t="shared" si="0"/>
        <v>23900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211</v>
      </c>
      <c r="C23" s="164" t="s">
        <v>238</v>
      </c>
      <c r="D23" s="201">
        <v>3800</v>
      </c>
      <c r="E23" s="200">
        <v>200</v>
      </c>
      <c r="F23" s="194">
        <v>1176</v>
      </c>
      <c r="G23" s="197">
        <v>235200</v>
      </c>
      <c r="H23" s="194">
        <v>17528</v>
      </c>
      <c r="I23" s="197">
        <v>3505600</v>
      </c>
      <c r="J23" s="48">
        <f t="shared" si="0"/>
        <v>3740800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230</v>
      </c>
      <c r="C25" s="164" t="s">
        <v>239</v>
      </c>
      <c r="D25" s="201">
        <v>1389</v>
      </c>
      <c r="E25" s="200">
        <v>100</v>
      </c>
      <c r="F25" s="194">
        <v>54</v>
      </c>
      <c r="G25" s="197">
        <v>5400</v>
      </c>
      <c r="H25" s="194">
        <v>183</v>
      </c>
      <c r="I25" s="197">
        <v>18300</v>
      </c>
      <c r="J25" s="48">
        <f t="shared" si="0"/>
        <v>23700</v>
      </c>
      <c r="K25" s="326"/>
      <c r="M25" s="125"/>
      <c r="N25" s="125"/>
      <c r="P25" s="125"/>
    </row>
    <row r="26" spans="1:16" ht="32.25" customHeight="1" x14ac:dyDescent="0.25">
      <c r="A26" s="189">
        <v>20</v>
      </c>
      <c r="B26" s="153" t="s">
        <v>241</v>
      </c>
      <c r="C26" s="164" t="s">
        <v>244</v>
      </c>
      <c r="D26" s="201">
        <v>4018</v>
      </c>
      <c r="E26" s="200">
        <v>100</v>
      </c>
      <c r="F26" s="194">
        <v>0</v>
      </c>
      <c r="G26" s="197">
        <v>0</v>
      </c>
      <c r="H26" s="194">
        <v>0</v>
      </c>
      <c r="I26" s="197">
        <v>0</v>
      </c>
      <c r="J26" s="48">
        <f t="shared" si="0"/>
        <v>0</v>
      </c>
      <c r="K26" s="326"/>
      <c r="M26" s="125"/>
      <c r="N26" s="125"/>
    </row>
    <row r="27" spans="1:16" ht="32.25" customHeight="1" x14ac:dyDescent="0.25">
      <c r="A27" s="189">
        <v>21</v>
      </c>
      <c r="B27" s="153" t="s">
        <v>243</v>
      </c>
      <c r="C27" s="164" t="s">
        <v>249</v>
      </c>
      <c r="D27" s="201">
        <v>6333</v>
      </c>
      <c r="E27" s="200" t="s">
        <v>268</v>
      </c>
      <c r="F27" s="194">
        <v>5</v>
      </c>
      <c r="G27" s="197">
        <v>1000</v>
      </c>
      <c r="H27" s="194">
        <v>101</v>
      </c>
      <c r="I27" s="197">
        <v>20200</v>
      </c>
      <c r="J27" s="48">
        <f t="shared" si="0"/>
        <v>21200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257</v>
      </c>
      <c r="C28" s="164" t="s">
        <v>262</v>
      </c>
      <c r="D28" s="201">
        <v>5800</v>
      </c>
      <c r="E28" s="200">
        <v>200</v>
      </c>
      <c r="F28" s="194">
        <v>24</v>
      </c>
      <c r="G28" s="197">
        <v>4800</v>
      </c>
      <c r="H28" s="194">
        <v>265</v>
      </c>
      <c r="I28" s="197">
        <v>53000</v>
      </c>
      <c r="J28" s="48">
        <f t="shared" si="0"/>
        <v>57800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265</v>
      </c>
      <c r="C29" s="164" t="s">
        <v>264</v>
      </c>
      <c r="D29" s="201">
        <v>2112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6"/>
      <c r="M29" s="125"/>
      <c r="N29" s="125"/>
    </row>
    <row r="30" spans="1:16" ht="32.25" customHeight="1" x14ac:dyDescent="0.25">
      <c r="A30" s="189">
        <v>24</v>
      </c>
      <c r="B30" s="153" t="s">
        <v>271</v>
      </c>
      <c r="C30" s="164" t="s">
        <v>274</v>
      </c>
      <c r="D30" s="201">
        <v>5040</v>
      </c>
      <c r="E30" s="200">
        <v>200</v>
      </c>
      <c r="F30" s="194">
        <v>0</v>
      </c>
      <c r="G30" s="197">
        <v>0</v>
      </c>
      <c r="H30" s="194">
        <v>1</v>
      </c>
      <c r="I30" s="197">
        <v>200</v>
      </c>
      <c r="J30" s="48">
        <f t="shared" si="0"/>
        <v>200</v>
      </c>
      <c r="K30" s="327"/>
      <c r="M30" s="125"/>
      <c r="N30" s="125"/>
    </row>
    <row r="31" spans="1:16" ht="23.25" customHeight="1" x14ac:dyDescent="0.25">
      <c r="A31" s="111"/>
      <c r="B31" s="177"/>
      <c r="C31" s="178"/>
      <c r="D31" s="177"/>
      <c r="E31" s="179"/>
      <c r="F31" s="178"/>
      <c r="G31" s="250"/>
      <c r="H31" s="178"/>
      <c r="I31" s="250"/>
      <c r="J31" s="251"/>
      <c r="K31" s="206"/>
      <c r="L31" s="87"/>
      <c r="M31" s="125"/>
      <c r="N31" s="125"/>
    </row>
    <row r="32" spans="1:16" x14ac:dyDescent="0.25">
      <c r="A32"/>
      <c r="D32"/>
      <c r="E32" s="7"/>
      <c r="F32" s="8"/>
      <c r="G32" s="9"/>
      <c r="H32" s="8"/>
      <c r="I32" s="9"/>
      <c r="N32" s="125"/>
    </row>
    <row r="33" spans="1:10" x14ac:dyDescent="0.25">
      <c r="B33" s="3" t="s">
        <v>12</v>
      </c>
      <c r="E33" s="321" t="s">
        <v>1</v>
      </c>
      <c r="F33" s="322"/>
      <c r="G33" s="323"/>
      <c r="H33" s="321" t="s">
        <v>2</v>
      </c>
      <c r="I33" s="322"/>
      <c r="J33" s="323"/>
    </row>
    <row r="34" spans="1:10" ht="63.75" x14ac:dyDescent="0.25">
      <c r="B34" s="10" t="s">
        <v>3</v>
      </c>
      <c r="C34" s="11" t="s">
        <v>13</v>
      </c>
      <c r="D34" s="10" t="s">
        <v>5</v>
      </c>
      <c r="E34" s="12" t="s">
        <v>14</v>
      </c>
      <c r="F34" s="11" t="s">
        <v>15</v>
      </c>
      <c r="G34" s="10" t="s">
        <v>8</v>
      </c>
      <c r="H34" s="13" t="s">
        <v>16</v>
      </c>
      <c r="I34" s="11" t="s">
        <v>15</v>
      </c>
      <c r="J34" s="14" t="s">
        <v>8</v>
      </c>
    </row>
    <row r="35" spans="1:10" ht="30" customHeight="1" x14ac:dyDescent="0.25">
      <c r="A35" s="1">
        <v>1</v>
      </c>
      <c r="B35" s="15" t="s">
        <v>17</v>
      </c>
      <c r="C35" s="38" t="s">
        <v>18</v>
      </c>
      <c r="D35" s="16">
        <v>727</v>
      </c>
      <c r="E35" s="39">
        <v>25</v>
      </c>
      <c r="F35" s="36">
        <v>23</v>
      </c>
      <c r="G35" s="6">
        <f>SUM(F35*E35)</f>
        <v>575</v>
      </c>
      <c r="H35" s="39">
        <v>100</v>
      </c>
      <c r="I35" s="28">
        <v>0</v>
      </c>
      <c r="J35" s="17">
        <f>SUM(I35*H35)</f>
        <v>0</v>
      </c>
    </row>
    <row r="36" spans="1:10" ht="26.25" customHeight="1" x14ac:dyDescent="0.25">
      <c r="A36" s="1">
        <v>2</v>
      </c>
      <c r="B36" s="116" t="s">
        <v>19</v>
      </c>
      <c r="C36" s="117" t="s">
        <v>20</v>
      </c>
      <c r="D36" s="22">
        <v>744</v>
      </c>
      <c r="E36" s="243">
        <v>50</v>
      </c>
      <c r="F36" s="35">
        <v>85</v>
      </c>
      <c r="G36" s="6">
        <f>SUM(F36*E36)</f>
        <v>4250</v>
      </c>
      <c r="H36" s="243">
        <v>50</v>
      </c>
      <c r="I36" s="35">
        <v>18</v>
      </c>
      <c r="J36" s="6">
        <f>SUM(I36*H36)</f>
        <v>900</v>
      </c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</row>
    <row r="52" spans="1:9" x14ac:dyDescent="0.25">
      <c r="A52"/>
      <c r="D52"/>
      <c r="E52" s="1"/>
    </row>
  </sheetData>
  <mergeCells count="8">
    <mergeCell ref="E33:G33"/>
    <mergeCell ref="H33:J33"/>
    <mergeCell ref="B2:K2"/>
    <mergeCell ref="F5:G5"/>
    <mergeCell ref="H5:I5"/>
    <mergeCell ref="J5:J6"/>
    <mergeCell ref="K5:K6"/>
    <mergeCell ref="K7:K30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E13E-4EF9-4AA4-977B-E6242DC15906}">
  <dimension ref="A2:P51"/>
  <sheetViews>
    <sheetView workbookViewId="0">
      <selection activeCell="H19" activeCellId="1" sqref="F19 H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288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75"/>
      <c r="C3" s="275"/>
      <c r="D3" s="275"/>
      <c r="E3" s="275"/>
      <c r="F3" s="275"/>
      <c r="G3" s="275"/>
      <c r="H3" s="275"/>
      <c r="I3" s="275"/>
      <c r="J3" s="275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165" t="s">
        <v>9</v>
      </c>
      <c r="C7" s="124" t="s">
        <v>98</v>
      </c>
      <c r="D7" s="31">
        <v>1033</v>
      </c>
      <c r="E7" s="180">
        <v>100</v>
      </c>
      <c r="F7" s="192">
        <v>2031</v>
      </c>
      <c r="G7" s="193">
        <v>203100</v>
      </c>
      <c r="H7" s="192">
        <v>3825</v>
      </c>
      <c r="I7" s="193">
        <v>382500</v>
      </c>
      <c r="J7" s="48">
        <f>SUM(G7+I7)</f>
        <v>585600</v>
      </c>
      <c r="K7" s="318">
        <f>SUM(J7:J29)/24</f>
        <v>1771325</v>
      </c>
      <c r="M7" s="125"/>
      <c r="N7" s="125"/>
    </row>
    <row r="8" spans="1:15" ht="24" customHeight="1" x14ac:dyDescent="0.25">
      <c r="A8" s="5">
        <v>2</v>
      </c>
      <c r="B8" s="166" t="s">
        <v>11</v>
      </c>
      <c r="C8" s="59" t="s">
        <v>112</v>
      </c>
      <c r="D8" s="31">
        <v>2552</v>
      </c>
      <c r="E8" s="27">
        <v>100</v>
      </c>
      <c r="F8" s="192">
        <v>22</v>
      </c>
      <c r="G8" s="193">
        <v>2200</v>
      </c>
      <c r="H8" s="192">
        <v>29</v>
      </c>
      <c r="I8" s="193">
        <v>2900</v>
      </c>
      <c r="J8" s="48">
        <f t="shared" ref="J8:J29" si="0">SUM(G8+I8)</f>
        <v>5100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166" t="s">
        <v>42</v>
      </c>
      <c r="C9" s="70" t="s">
        <v>280</v>
      </c>
      <c r="D9" s="45">
        <v>3030</v>
      </c>
      <c r="E9" s="135" t="s">
        <v>282</v>
      </c>
      <c r="F9" s="194">
        <v>8192</v>
      </c>
      <c r="G9" s="193">
        <v>1644400</v>
      </c>
      <c r="H9" s="194">
        <v>152923</v>
      </c>
      <c r="I9" s="193">
        <v>30618800</v>
      </c>
      <c r="J9" s="48">
        <f t="shared" si="0"/>
        <v>32263200</v>
      </c>
      <c r="K9" s="319"/>
      <c r="M9" s="125"/>
      <c r="N9" s="125"/>
    </row>
    <row r="10" spans="1:15" ht="24" customHeight="1" x14ac:dyDescent="0.25">
      <c r="A10" s="5">
        <v>4</v>
      </c>
      <c r="B10" s="168" t="s">
        <v>26</v>
      </c>
      <c r="C10" s="97" t="s">
        <v>202</v>
      </c>
      <c r="D10" s="45">
        <v>5757</v>
      </c>
      <c r="E10" s="181">
        <v>100</v>
      </c>
      <c r="F10" s="194">
        <v>61</v>
      </c>
      <c r="G10" s="193">
        <v>12200</v>
      </c>
      <c r="H10" s="194">
        <v>47</v>
      </c>
      <c r="I10" s="193">
        <v>9400</v>
      </c>
      <c r="J10" s="48">
        <f t="shared" si="0"/>
        <v>21600</v>
      </c>
      <c r="K10" s="319"/>
      <c r="M10" s="125"/>
      <c r="N10" s="125"/>
    </row>
    <row r="11" spans="1:15" ht="24" customHeight="1" x14ac:dyDescent="0.25">
      <c r="A11" s="5">
        <v>5</v>
      </c>
      <c r="B11" s="166" t="s">
        <v>29</v>
      </c>
      <c r="C11" s="53" t="s">
        <v>104</v>
      </c>
      <c r="D11" s="182">
        <v>1150</v>
      </c>
      <c r="E11" s="135" t="s">
        <v>187</v>
      </c>
      <c r="F11" s="195">
        <v>357</v>
      </c>
      <c r="G11" s="193">
        <v>35800</v>
      </c>
      <c r="H11" s="195">
        <v>4902</v>
      </c>
      <c r="I11" s="193">
        <v>493100</v>
      </c>
      <c r="J11" s="48">
        <f t="shared" si="0"/>
        <v>528900</v>
      </c>
      <c r="K11" s="319"/>
      <c r="M11" s="125"/>
      <c r="N11" s="125"/>
    </row>
    <row r="12" spans="1:15" ht="24" customHeight="1" x14ac:dyDescent="0.25">
      <c r="A12" s="5">
        <v>6</v>
      </c>
      <c r="B12" s="166" t="s">
        <v>31</v>
      </c>
      <c r="C12" s="53" t="s">
        <v>199</v>
      </c>
      <c r="D12" s="45">
        <v>7763</v>
      </c>
      <c r="E12" s="181">
        <v>200</v>
      </c>
      <c r="F12" s="194">
        <v>270</v>
      </c>
      <c r="G12" s="193">
        <v>54000</v>
      </c>
      <c r="H12" s="194">
        <v>3880</v>
      </c>
      <c r="I12" s="193">
        <v>776000</v>
      </c>
      <c r="J12" s="48">
        <f t="shared" si="0"/>
        <v>830000</v>
      </c>
      <c r="K12" s="319"/>
      <c r="M12" s="125"/>
      <c r="N12" s="125"/>
    </row>
    <row r="13" spans="1:15" ht="24" customHeight="1" x14ac:dyDescent="0.25">
      <c r="A13" s="5">
        <v>7</v>
      </c>
      <c r="B13" s="166" t="s">
        <v>33</v>
      </c>
      <c r="C13" s="68" t="s">
        <v>40</v>
      </c>
      <c r="D13" s="45">
        <v>7175</v>
      </c>
      <c r="E13" s="181">
        <v>100</v>
      </c>
      <c r="F13" s="194">
        <v>57</v>
      </c>
      <c r="G13" s="193">
        <v>5700</v>
      </c>
      <c r="H13" s="194">
        <v>548</v>
      </c>
      <c r="I13" s="193">
        <v>54800</v>
      </c>
      <c r="J13" s="48">
        <f t="shared" si="0"/>
        <v>60500</v>
      </c>
      <c r="K13" s="319"/>
      <c r="M13" s="125"/>
      <c r="N13" s="125"/>
    </row>
    <row r="14" spans="1:15" ht="51" customHeight="1" x14ac:dyDescent="0.25">
      <c r="A14" s="5">
        <v>8</v>
      </c>
      <c r="B14" s="169" t="s">
        <v>38</v>
      </c>
      <c r="C14" s="29" t="s">
        <v>181</v>
      </c>
      <c r="D14" s="45">
        <v>9656</v>
      </c>
      <c r="E14" s="135" t="s">
        <v>165</v>
      </c>
      <c r="F14" s="196">
        <v>156</v>
      </c>
      <c r="G14" s="193">
        <v>21600</v>
      </c>
      <c r="H14" s="196">
        <v>6864</v>
      </c>
      <c r="I14" s="193">
        <v>1181300</v>
      </c>
      <c r="J14" s="48">
        <f t="shared" si="0"/>
        <v>1202900</v>
      </c>
      <c r="K14" s="319"/>
      <c r="M14" s="125"/>
      <c r="N14" s="125"/>
    </row>
    <row r="15" spans="1:15" ht="30" customHeight="1" x14ac:dyDescent="0.25">
      <c r="A15" s="5">
        <v>9</v>
      </c>
      <c r="B15" s="169" t="s">
        <v>46</v>
      </c>
      <c r="C15" s="70" t="s">
        <v>86</v>
      </c>
      <c r="D15" s="45">
        <v>2844</v>
      </c>
      <c r="E15" s="183" t="s">
        <v>269</v>
      </c>
      <c r="F15" s="192">
        <v>109</v>
      </c>
      <c r="G15" s="193">
        <v>22100</v>
      </c>
      <c r="H15" s="192">
        <v>360</v>
      </c>
      <c r="I15" s="193">
        <v>90600</v>
      </c>
      <c r="J15" s="48">
        <f t="shared" si="0"/>
        <v>112700</v>
      </c>
      <c r="K15" s="319"/>
      <c r="M15" s="125"/>
      <c r="N15" s="125"/>
    </row>
    <row r="16" spans="1:15" ht="30.75" customHeight="1" x14ac:dyDescent="0.25">
      <c r="A16" s="5">
        <v>10</v>
      </c>
      <c r="B16" s="170" t="s">
        <v>232</v>
      </c>
      <c r="C16" s="70" t="s">
        <v>272</v>
      </c>
      <c r="D16" s="71">
        <v>2407</v>
      </c>
      <c r="E16" s="183">
        <v>200</v>
      </c>
      <c r="F16" s="192">
        <v>981</v>
      </c>
      <c r="G16" s="193">
        <v>196200</v>
      </c>
      <c r="H16" s="192">
        <v>16656</v>
      </c>
      <c r="I16" s="193">
        <v>3331200</v>
      </c>
      <c r="J16" s="48">
        <f t="shared" si="0"/>
        <v>3527400</v>
      </c>
      <c r="K16" s="319"/>
      <c r="M16" s="125"/>
      <c r="N16" s="125"/>
    </row>
    <row r="17" spans="1:16" ht="30.75" customHeight="1" x14ac:dyDescent="0.25">
      <c r="A17" s="75">
        <v>11</v>
      </c>
      <c r="B17" s="172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4</v>
      </c>
      <c r="I17" s="193">
        <v>800</v>
      </c>
      <c r="J17" s="48">
        <f t="shared" si="0"/>
        <v>1000</v>
      </c>
      <c r="K17" s="319"/>
      <c r="M17" s="125"/>
      <c r="N17" s="125"/>
    </row>
    <row r="18" spans="1:16" ht="30.75" customHeight="1" x14ac:dyDescent="0.25">
      <c r="A18" s="150">
        <v>12</v>
      </c>
      <c r="B18" s="173" t="s">
        <v>123</v>
      </c>
      <c r="C18" s="267" t="s">
        <v>278</v>
      </c>
      <c r="D18" s="134">
        <v>4334</v>
      </c>
      <c r="E18" s="135">
        <v>200</v>
      </c>
      <c r="F18" s="194">
        <v>20</v>
      </c>
      <c r="G18" s="193">
        <v>4000</v>
      </c>
      <c r="H18" s="194">
        <v>4</v>
      </c>
      <c r="I18" s="193">
        <v>800</v>
      </c>
      <c r="J18" s="48">
        <f t="shared" si="0"/>
        <v>4800</v>
      </c>
      <c r="K18" s="319"/>
      <c r="M18" s="125"/>
      <c r="N18" s="125"/>
    </row>
    <row r="19" spans="1:16" ht="32.25" customHeight="1" x14ac:dyDescent="0.25">
      <c r="A19" s="189">
        <v>13</v>
      </c>
      <c r="B19" s="203" t="s">
        <v>152</v>
      </c>
      <c r="C19" s="29" t="s">
        <v>160</v>
      </c>
      <c r="D19" s="134">
        <v>1733</v>
      </c>
      <c r="E19" s="135">
        <v>200</v>
      </c>
      <c r="F19" s="194">
        <v>7</v>
      </c>
      <c r="G19" s="197">
        <v>1400</v>
      </c>
      <c r="H19" s="194">
        <v>32</v>
      </c>
      <c r="I19" s="197">
        <v>6400</v>
      </c>
      <c r="J19" s="48">
        <f t="shared" si="0"/>
        <v>7800</v>
      </c>
      <c r="K19" s="326"/>
      <c r="M19" s="125"/>
      <c r="N19" s="125"/>
    </row>
    <row r="20" spans="1:16" ht="32.25" customHeight="1" x14ac:dyDescent="0.25">
      <c r="A20" s="189">
        <v>14</v>
      </c>
      <c r="B20" s="204" t="s">
        <v>158</v>
      </c>
      <c r="C20" s="265" t="s">
        <v>273</v>
      </c>
      <c r="D20" s="201">
        <v>4030</v>
      </c>
      <c r="E20" s="200">
        <v>100</v>
      </c>
      <c r="F20" s="194">
        <v>107</v>
      </c>
      <c r="G20" s="197">
        <v>10700</v>
      </c>
      <c r="H20" s="194">
        <v>688</v>
      </c>
      <c r="I20" s="197">
        <v>68800</v>
      </c>
      <c r="J20" s="48">
        <f t="shared" si="0"/>
        <v>79500</v>
      </c>
      <c r="K20" s="326"/>
      <c r="M20" s="125"/>
      <c r="N20" s="125"/>
    </row>
    <row r="21" spans="1:16" ht="32.25" customHeight="1" x14ac:dyDescent="0.25">
      <c r="A21" s="189">
        <v>15</v>
      </c>
      <c r="B21" s="204" t="s">
        <v>167</v>
      </c>
      <c r="C21" s="28" t="s">
        <v>168</v>
      </c>
      <c r="D21" s="201">
        <v>1817</v>
      </c>
      <c r="E21" s="200">
        <v>200</v>
      </c>
      <c r="F21" s="194">
        <v>15</v>
      </c>
      <c r="G21" s="197">
        <v>3000</v>
      </c>
      <c r="H21" s="194">
        <v>73</v>
      </c>
      <c r="I21" s="197">
        <v>14600</v>
      </c>
      <c r="J21" s="48">
        <f t="shared" si="0"/>
        <v>17600</v>
      </c>
      <c r="K21" s="326"/>
      <c r="M21" s="125"/>
      <c r="N21" s="125"/>
    </row>
    <row r="22" spans="1:16" ht="32.25" customHeight="1" x14ac:dyDescent="0.25">
      <c r="A22" s="189">
        <v>16</v>
      </c>
      <c r="B22" s="153" t="s">
        <v>206</v>
      </c>
      <c r="C22" s="164" t="s">
        <v>207</v>
      </c>
      <c r="D22" s="201">
        <v>6880</v>
      </c>
      <c r="E22" s="200">
        <v>100</v>
      </c>
      <c r="F22" s="194">
        <v>7</v>
      </c>
      <c r="G22" s="197">
        <v>700</v>
      </c>
      <c r="H22" s="194">
        <v>71</v>
      </c>
      <c r="I22" s="197">
        <v>7100</v>
      </c>
      <c r="J22" s="48">
        <f t="shared" si="0"/>
        <v>7800</v>
      </c>
      <c r="K22" s="326"/>
      <c r="M22" s="125"/>
      <c r="N22" s="125"/>
    </row>
    <row r="23" spans="1:16" ht="32.25" customHeight="1" x14ac:dyDescent="0.25">
      <c r="A23" s="189">
        <v>17</v>
      </c>
      <c r="B23" s="153" t="s">
        <v>211</v>
      </c>
      <c r="C23" s="164" t="s">
        <v>238</v>
      </c>
      <c r="D23" s="201">
        <v>3800</v>
      </c>
      <c r="E23" s="200">
        <v>200</v>
      </c>
      <c r="F23" s="194">
        <v>512</v>
      </c>
      <c r="G23" s="197">
        <v>102400</v>
      </c>
      <c r="H23" s="194">
        <v>9783</v>
      </c>
      <c r="I23" s="197">
        <v>1956600</v>
      </c>
      <c r="J23" s="48">
        <f t="shared" si="0"/>
        <v>2059000</v>
      </c>
      <c r="K23" s="326"/>
      <c r="M23" s="125"/>
      <c r="N23" s="125"/>
    </row>
    <row r="24" spans="1:16" ht="32.25" customHeight="1" x14ac:dyDescent="0.25">
      <c r="A24" s="189">
        <v>18</v>
      </c>
      <c r="B24" s="153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2</v>
      </c>
      <c r="I24" s="197">
        <v>200</v>
      </c>
      <c r="J24" s="48">
        <f t="shared" si="0"/>
        <v>200</v>
      </c>
      <c r="K24" s="326"/>
      <c r="M24" s="125"/>
      <c r="N24" s="125"/>
    </row>
    <row r="25" spans="1:16" ht="32.25" customHeight="1" x14ac:dyDescent="0.25">
      <c r="A25" s="189">
        <v>19</v>
      </c>
      <c r="B25" s="153" t="s">
        <v>230</v>
      </c>
      <c r="C25" s="164" t="s">
        <v>239</v>
      </c>
      <c r="D25" s="201">
        <v>1389</v>
      </c>
      <c r="E25" s="200">
        <v>100</v>
      </c>
      <c r="F25" s="194">
        <v>22</v>
      </c>
      <c r="G25" s="197">
        <v>2200</v>
      </c>
      <c r="H25" s="194">
        <v>122</v>
      </c>
      <c r="I25" s="197">
        <v>12200</v>
      </c>
      <c r="J25" s="48">
        <f t="shared" si="0"/>
        <v>14400</v>
      </c>
      <c r="K25" s="326"/>
      <c r="M25" s="125"/>
      <c r="N25" s="125"/>
      <c r="P25" s="125"/>
    </row>
    <row r="26" spans="1:16" ht="32.25" customHeight="1" x14ac:dyDescent="0.25">
      <c r="A26" s="189">
        <v>20</v>
      </c>
      <c r="B26" s="153" t="s">
        <v>243</v>
      </c>
      <c r="C26" s="164" t="s">
        <v>249</v>
      </c>
      <c r="D26" s="201">
        <v>6333</v>
      </c>
      <c r="E26" s="200" t="s">
        <v>268</v>
      </c>
      <c r="F26" s="194">
        <v>5</v>
      </c>
      <c r="G26" s="197">
        <v>1000</v>
      </c>
      <c r="H26" s="194">
        <v>65</v>
      </c>
      <c r="I26" s="197">
        <v>13000</v>
      </c>
      <c r="J26" s="48">
        <f t="shared" si="0"/>
        <v>14000</v>
      </c>
      <c r="K26" s="326"/>
      <c r="M26" s="125"/>
      <c r="N26" s="125"/>
    </row>
    <row r="27" spans="1:16" ht="32.25" customHeight="1" x14ac:dyDescent="0.25">
      <c r="A27" s="189">
        <v>21</v>
      </c>
      <c r="B27" s="153" t="s">
        <v>257</v>
      </c>
      <c r="C27" s="164" t="s">
        <v>262</v>
      </c>
      <c r="D27" s="201">
        <v>5800</v>
      </c>
      <c r="E27" s="200">
        <v>200</v>
      </c>
      <c r="F27" s="194">
        <v>289</v>
      </c>
      <c r="G27" s="197">
        <v>57800</v>
      </c>
      <c r="H27" s="194">
        <v>5550</v>
      </c>
      <c r="I27" s="197">
        <v>1110000</v>
      </c>
      <c r="J27" s="48">
        <f t="shared" si="0"/>
        <v>1167800</v>
      </c>
      <c r="K27" s="326"/>
      <c r="M27" s="125"/>
      <c r="N27" s="125"/>
    </row>
    <row r="28" spans="1:16" ht="32.25" customHeight="1" x14ac:dyDescent="0.25">
      <c r="A28" s="189">
        <v>22</v>
      </c>
      <c r="B28" s="153" t="s">
        <v>265</v>
      </c>
      <c r="C28" s="164" t="s">
        <v>264</v>
      </c>
      <c r="D28" s="201">
        <v>2112</v>
      </c>
      <c r="E28" s="200">
        <v>200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26"/>
      <c r="M28" s="125"/>
      <c r="N28" s="125"/>
    </row>
    <row r="29" spans="1:16" ht="32.25" customHeight="1" x14ac:dyDescent="0.25">
      <c r="A29" s="189">
        <v>23</v>
      </c>
      <c r="B29" s="153" t="s">
        <v>271</v>
      </c>
      <c r="C29" s="164" t="s">
        <v>274</v>
      </c>
      <c r="D29" s="201">
        <v>5040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27"/>
      <c r="M29" s="125"/>
      <c r="N29" s="125"/>
    </row>
    <row r="30" spans="1:16" ht="23.25" customHeight="1" x14ac:dyDescent="0.25">
      <c r="A30" s="111"/>
      <c r="B30" s="177"/>
      <c r="C30" s="178"/>
      <c r="D30" s="177"/>
      <c r="E30" s="179"/>
      <c r="F30" s="178"/>
      <c r="G30" s="250"/>
      <c r="H30" s="178"/>
      <c r="I30" s="250"/>
      <c r="J30" s="251"/>
      <c r="K30" s="206"/>
      <c r="L30" s="87"/>
      <c r="M30" s="125"/>
      <c r="N30" s="125"/>
    </row>
    <row r="31" spans="1:16" x14ac:dyDescent="0.25">
      <c r="A31"/>
      <c r="D31"/>
      <c r="E31" s="7"/>
      <c r="F31" s="8"/>
      <c r="G31" s="9"/>
      <c r="H31" s="8"/>
      <c r="I31" s="9"/>
      <c r="N31" s="125"/>
    </row>
    <row r="32" spans="1:16" x14ac:dyDescent="0.25">
      <c r="B32" s="3" t="s">
        <v>12</v>
      </c>
      <c r="E32" s="321" t="s">
        <v>1</v>
      </c>
      <c r="F32" s="322"/>
      <c r="G32" s="323"/>
      <c r="H32" s="321" t="s">
        <v>2</v>
      </c>
      <c r="I32" s="322"/>
      <c r="J32" s="323"/>
    </row>
    <row r="33" spans="1:10" ht="63.75" x14ac:dyDescent="0.25">
      <c r="B33" s="10" t="s">
        <v>3</v>
      </c>
      <c r="C33" s="11" t="s">
        <v>13</v>
      </c>
      <c r="D33" s="10" t="s">
        <v>5</v>
      </c>
      <c r="E33" s="12" t="s">
        <v>14</v>
      </c>
      <c r="F33" s="11" t="s">
        <v>15</v>
      </c>
      <c r="G33" s="10" t="s">
        <v>8</v>
      </c>
      <c r="H33" s="13" t="s">
        <v>16</v>
      </c>
      <c r="I33" s="11" t="s">
        <v>15</v>
      </c>
      <c r="J33" s="14" t="s">
        <v>8</v>
      </c>
    </row>
    <row r="34" spans="1:10" ht="30" customHeight="1" x14ac:dyDescent="0.25">
      <c r="A34" s="1">
        <v>1</v>
      </c>
      <c r="B34" s="15" t="s">
        <v>17</v>
      </c>
      <c r="C34" s="38" t="s">
        <v>18</v>
      </c>
      <c r="D34" s="16">
        <v>727</v>
      </c>
      <c r="E34" s="39">
        <v>25</v>
      </c>
      <c r="F34" s="36">
        <v>27</v>
      </c>
      <c r="G34" s="6">
        <f>SUM(F34*E34)</f>
        <v>675</v>
      </c>
      <c r="H34" s="39">
        <v>100</v>
      </c>
      <c r="I34" s="28">
        <v>0</v>
      </c>
      <c r="J34" s="17">
        <f>SUM(I34*H34)</f>
        <v>0</v>
      </c>
    </row>
    <row r="35" spans="1:10" ht="26.25" customHeight="1" x14ac:dyDescent="0.25">
      <c r="A35" s="1">
        <v>2</v>
      </c>
      <c r="B35" s="116" t="s">
        <v>19</v>
      </c>
      <c r="C35" s="117" t="s">
        <v>20</v>
      </c>
      <c r="D35" s="22">
        <v>744</v>
      </c>
      <c r="E35" s="243">
        <v>50</v>
      </c>
      <c r="F35" s="35">
        <v>99</v>
      </c>
      <c r="G35" s="6">
        <f>SUM(F35*E35)</f>
        <v>4950</v>
      </c>
      <c r="H35" s="243">
        <v>50</v>
      </c>
      <c r="I35" s="35">
        <v>7</v>
      </c>
      <c r="J35" s="6">
        <f>SUM(I35*H35)</f>
        <v>350</v>
      </c>
    </row>
    <row r="36" spans="1:10" x14ac:dyDescent="0.25">
      <c r="A36"/>
      <c r="D36"/>
      <c r="E36" s="7"/>
      <c r="F36" s="8"/>
      <c r="G36" s="9"/>
      <c r="H36" s="8"/>
      <c r="I36" s="9"/>
    </row>
    <row r="37" spans="1:10" x14ac:dyDescent="0.25">
      <c r="A37"/>
      <c r="D37"/>
      <c r="E37" s="7"/>
      <c r="F37" s="8"/>
      <c r="G37" s="9"/>
      <c r="H37" s="8"/>
      <c r="I37" s="9"/>
    </row>
    <row r="38" spans="1:10" x14ac:dyDescent="0.25">
      <c r="A38"/>
      <c r="D38"/>
      <c r="E38" s="7"/>
      <c r="F38" s="8"/>
      <c r="G38" s="9"/>
      <c r="H38" s="8"/>
      <c r="I38" s="9"/>
    </row>
    <row r="39" spans="1:10" x14ac:dyDescent="0.25">
      <c r="A39"/>
      <c r="D39"/>
      <c r="E39" s="7"/>
      <c r="F39" s="8"/>
      <c r="G39" s="9"/>
      <c r="H39" s="8"/>
      <c r="I39" s="9"/>
    </row>
    <row r="40" spans="1:10" x14ac:dyDescent="0.25">
      <c r="A40"/>
      <c r="D40"/>
      <c r="E40" s="7"/>
      <c r="F40" s="8"/>
      <c r="G40" s="9"/>
      <c r="H40" s="8"/>
      <c r="I40" s="9"/>
    </row>
    <row r="41" spans="1:10" x14ac:dyDescent="0.25">
      <c r="A41"/>
      <c r="D41"/>
      <c r="E41" s="7"/>
      <c r="F41" s="8"/>
      <c r="G41" s="9"/>
      <c r="H41" s="8"/>
      <c r="I41" s="9"/>
    </row>
    <row r="42" spans="1:10" x14ac:dyDescent="0.25">
      <c r="A42"/>
      <c r="D42"/>
      <c r="E42" s="7"/>
      <c r="F42" s="8"/>
      <c r="G42" s="9"/>
      <c r="H42" s="8"/>
      <c r="I42" s="9"/>
    </row>
    <row r="43" spans="1:10" x14ac:dyDescent="0.25">
      <c r="A43"/>
      <c r="D43"/>
      <c r="E43" s="7"/>
      <c r="F43" s="8"/>
      <c r="G43" s="9"/>
      <c r="H43" s="8"/>
      <c r="I43" s="9"/>
    </row>
    <row r="44" spans="1:10" x14ac:dyDescent="0.25">
      <c r="A44"/>
      <c r="D44"/>
      <c r="E44" s="7"/>
      <c r="F44" s="8"/>
      <c r="G44" s="9"/>
      <c r="H44" s="8"/>
      <c r="I44" s="9"/>
    </row>
    <row r="45" spans="1:10" x14ac:dyDescent="0.25">
      <c r="A45"/>
      <c r="D45"/>
      <c r="E45" s="7"/>
      <c r="F45" s="8"/>
      <c r="G45" s="9"/>
      <c r="H45" s="8"/>
      <c r="I45" s="9"/>
    </row>
    <row r="46" spans="1:10" x14ac:dyDescent="0.25">
      <c r="A46"/>
      <c r="D46"/>
      <c r="E46" s="7"/>
      <c r="F46" s="8"/>
      <c r="G46" s="9"/>
      <c r="H46" s="8"/>
      <c r="I46" s="9"/>
    </row>
    <row r="47" spans="1:10" x14ac:dyDescent="0.25">
      <c r="A47"/>
      <c r="D47"/>
      <c r="E47" s="7"/>
      <c r="F47" s="8"/>
      <c r="G47" s="9"/>
      <c r="H47" s="8"/>
      <c r="I47" s="9"/>
    </row>
    <row r="48" spans="1:10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</row>
    <row r="51" spans="1:9" x14ac:dyDescent="0.25">
      <c r="A51"/>
      <c r="D51"/>
      <c r="E51" s="1"/>
    </row>
  </sheetData>
  <mergeCells count="8">
    <mergeCell ref="E32:G32"/>
    <mergeCell ref="H32:J32"/>
    <mergeCell ref="B2:K2"/>
    <mergeCell ref="F5:G5"/>
    <mergeCell ref="H5:I5"/>
    <mergeCell ref="J5:J6"/>
    <mergeCell ref="K5:K6"/>
    <mergeCell ref="K7:K29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B4D-13D5-4D2C-B0DF-1486FE956774}">
  <dimension ref="A2:P53"/>
  <sheetViews>
    <sheetView workbookViewId="0">
      <selection activeCell="N12" sqref="N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305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88"/>
      <c r="C3" s="288"/>
      <c r="D3" s="288"/>
      <c r="E3" s="288"/>
      <c r="F3" s="288"/>
      <c r="G3" s="288"/>
      <c r="H3" s="288"/>
      <c r="I3" s="288"/>
      <c r="J3" s="28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1887</v>
      </c>
      <c r="G7" s="193">
        <v>188700</v>
      </c>
      <c r="H7" s="192">
        <v>3216</v>
      </c>
      <c r="I7" s="193">
        <v>321600</v>
      </c>
      <c r="J7" s="48">
        <f>SUM(G7+I7)</f>
        <v>510300</v>
      </c>
      <c r="K7" s="318">
        <f>SUM(J7:J31)/25</f>
        <v>1678064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12</v>
      </c>
      <c r="G8" s="193">
        <v>1200</v>
      </c>
      <c r="H8" s="192">
        <v>23</v>
      </c>
      <c r="I8" s="193">
        <v>2300</v>
      </c>
      <c r="J8" s="48">
        <f t="shared" ref="J8:J31" si="0">SUM(G8+I8)</f>
        <v>3500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8487</v>
      </c>
      <c r="G9" s="193">
        <v>1708800</v>
      </c>
      <c r="H9" s="194">
        <v>146103</v>
      </c>
      <c r="I9" s="193">
        <v>29262000</v>
      </c>
      <c r="J9" s="48">
        <f t="shared" si="0"/>
        <v>30970800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202</v>
      </c>
      <c r="D10" s="45">
        <v>5757</v>
      </c>
      <c r="E10" s="181">
        <v>100</v>
      </c>
      <c r="F10" s="194">
        <v>16</v>
      </c>
      <c r="G10" s="193">
        <v>3200</v>
      </c>
      <c r="H10" s="194">
        <v>90</v>
      </c>
      <c r="I10" s="193">
        <v>18000</v>
      </c>
      <c r="J10" s="48">
        <f t="shared" si="0"/>
        <v>21200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133</v>
      </c>
      <c r="G11" s="193">
        <v>13400</v>
      </c>
      <c r="H11" s="195">
        <v>1172</v>
      </c>
      <c r="I11" s="193">
        <v>119400</v>
      </c>
      <c r="J11" s="48">
        <f t="shared" si="0"/>
        <v>132800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174</v>
      </c>
      <c r="G12" s="193">
        <v>34800</v>
      </c>
      <c r="H12" s="194">
        <v>1579</v>
      </c>
      <c r="I12" s="193">
        <v>315800</v>
      </c>
      <c r="J12" s="48">
        <f t="shared" si="0"/>
        <v>350600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24</v>
      </c>
      <c r="G13" s="193">
        <v>2400</v>
      </c>
      <c r="H13" s="194">
        <v>152</v>
      </c>
      <c r="I13" s="193">
        <v>15200</v>
      </c>
      <c r="J13" s="48">
        <f t="shared" si="0"/>
        <v>17600</v>
      </c>
      <c r="K13" s="319"/>
      <c r="M13" s="125"/>
      <c r="N13" s="125"/>
    </row>
    <row r="14" spans="1:15" ht="51" customHeight="1" x14ac:dyDescent="0.25">
      <c r="A14" s="5">
        <v>8</v>
      </c>
      <c r="B14" s="276" t="s">
        <v>38</v>
      </c>
      <c r="C14" s="29" t="s">
        <v>181</v>
      </c>
      <c r="D14" s="45">
        <v>9656</v>
      </c>
      <c r="E14" s="135" t="s">
        <v>165</v>
      </c>
      <c r="F14" s="196">
        <v>169</v>
      </c>
      <c r="G14" s="193">
        <v>22300</v>
      </c>
      <c r="H14" s="196">
        <v>6928</v>
      </c>
      <c r="I14" s="193">
        <v>1200700</v>
      </c>
      <c r="J14" s="48">
        <f t="shared" si="0"/>
        <v>1223000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147</v>
      </c>
      <c r="G15" s="193">
        <v>30300</v>
      </c>
      <c r="H15" s="192">
        <v>609</v>
      </c>
      <c r="I15" s="193">
        <v>145500</v>
      </c>
      <c r="J15" s="48">
        <f t="shared" si="0"/>
        <v>175800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761</v>
      </c>
      <c r="G16" s="193">
        <v>152200</v>
      </c>
      <c r="H16" s="192">
        <v>14969</v>
      </c>
      <c r="I16" s="193">
        <v>2993800</v>
      </c>
      <c r="J16" s="48">
        <f t="shared" si="0"/>
        <v>3146000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4</v>
      </c>
      <c r="I17" s="193">
        <v>800</v>
      </c>
      <c r="J17" s="48">
        <f t="shared" si="0"/>
        <v>1000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12</v>
      </c>
      <c r="G18" s="193">
        <v>2400</v>
      </c>
      <c r="H18" s="194">
        <v>2</v>
      </c>
      <c r="I18" s="193">
        <v>400</v>
      </c>
      <c r="J18" s="48">
        <f t="shared" si="0"/>
        <v>2800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74</v>
      </c>
      <c r="G19" s="197">
        <v>14800</v>
      </c>
      <c r="H19" s="194">
        <v>1929</v>
      </c>
      <c r="I19" s="197">
        <v>385800</v>
      </c>
      <c r="J19" s="48">
        <f t="shared" si="0"/>
        <v>400600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70</v>
      </c>
      <c r="G20" s="197">
        <v>7000</v>
      </c>
      <c r="H20" s="194">
        <v>361</v>
      </c>
      <c r="I20" s="197">
        <v>36100</v>
      </c>
      <c r="J20" s="48">
        <f t="shared" si="0"/>
        <v>43100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18</v>
      </c>
      <c r="G21" s="197">
        <v>3600</v>
      </c>
      <c r="H21" s="194">
        <v>84</v>
      </c>
      <c r="I21" s="197">
        <v>16800</v>
      </c>
      <c r="J21" s="48">
        <f t="shared" si="0"/>
        <v>20400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207</v>
      </c>
      <c r="D22" s="201">
        <v>6880</v>
      </c>
      <c r="E22" s="200">
        <v>100</v>
      </c>
      <c r="F22" s="194">
        <v>4</v>
      </c>
      <c r="G22" s="197">
        <v>400</v>
      </c>
      <c r="H22" s="194">
        <v>89</v>
      </c>
      <c r="I22" s="197">
        <v>8900</v>
      </c>
      <c r="J22" s="48">
        <f t="shared" si="0"/>
        <v>9300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723</v>
      </c>
      <c r="G23" s="197">
        <v>144600</v>
      </c>
      <c r="H23" s="194">
        <v>17059</v>
      </c>
      <c r="I23" s="197">
        <v>3411800</v>
      </c>
      <c r="J23" s="48">
        <f t="shared" si="0"/>
        <v>3556400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1</v>
      </c>
      <c r="G24" s="197">
        <v>100</v>
      </c>
      <c r="H24" s="194">
        <v>1</v>
      </c>
      <c r="I24" s="197">
        <v>100</v>
      </c>
      <c r="J24" s="48">
        <f t="shared" si="0"/>
        <v>200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53</v>
      </c>
      <c r="G25" s="197">
        <v>5300</v>
      </c>
      <c r="H25" s="194">
        <v>332</v>
      </c>
      <c r="I25" s="197">
        <v>33200</v>
      </c>
      <c r="J25" s="48">
        <f t="shared" si="0"/>
        <v>38500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2</v>
      </c>
      <c r="G26" s="197">
        <v>400</v>
      </c>
      <c r="H26" s="194">
        <v>4</v>
      </c>
      <c r="I26" s="197">
        <v>800</v>
      </c>
      <c r="J26" s="48">
        <f t="shared" si="0"/>
        <v>1200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399</v>
      </c>
      <c r="G27" s="197">
        <v>79800</v>
      </c>
      <c r="H27" s="194">
        <v>6139</v>
      </c>
      <c r="I27" s="197">
        <v>1227800</v>
      </c>
      <c r="J27" s="48">
        <f t="shared" si="0"/>
        <v>1307600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271</v>
      </c>
      <c r="C28" s="164" t="s">
        <v>274</v>
      </c>
      <c r="D28" s="201">
        <v>5040</v>
      </c>
      <c r="E28" s="200">
        <v>200</v>
      </c>
      <c r="F28" s="194">
        <v>0</v>
      </c>
      <c r="G28" s="197">
        <v>0</v>
      </c>
      <c r="H28" s="194">
        <v>2</v>
      </c>
      <c r="I28" s="197">
        <v>400</v>
      </c>
      <c r="J28" s="48">
        <f t="shared" si="0"/>
        <v>400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289</v>
      </c>
      <c r="C29" s="164" t="s">
        <v>294</v>
      </c>
      <c r="D29" s="201">
        <v>3012</v>
      </c>
      <c r="E29" s="200">
        <v>100</v>
      </c>
      <c r="F29" s="194">
        <v>6</v>
      </c>
      <c r="G29" s="197">
        <v>600</v>
      </c>
      <c r="H29" s="194">
        <v>25</v>
      </c>
      <c r="I29" s="197">
        <v>2500</v>
      </c>
      <c r="J29" s="48">
        <f t="shared" si="0"/>
        <v>3100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290</v>
      </c>
      <c r="C30" s="164" t="s">
        <v>291</v>
      </c>
      <c r="D30" s="201">
        <v>3023</v>
      </c>
      <c r="E30" s="200">
        <v>200</v>
      </c>
      <c r="F30" s="194">
        <v>0</v>
      </c>
      <c r="G30" s="197">
        <v>0</v>
      </c>
      <c r="H30" s="194">
        <v>20</v>
      </c>
      <c r="I30" s="197">
        <v>4000</v>
      </c>
      <c r="J30" s="48">
        <f t="shared" si="0"/>
        <v>4000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292</v>
      </c>
      <c r="C31" s="164" t="s">
        <v>293</v>
      </c>
      <c r="D31" s="201">
        <v>3003</v>
      </c>
      <c r="E31" s="200">
        <v>200</v>
      </c>
      <c r="F31" s="194">
        <v>3</v>
      </c>
      <c r="G31" s="197">
        <v>600</v>
      </c>
      <c r="H31" s="194">
        <v>54</v>
      </c>
      <c r="I31" s="197">
        <v>10800</v>
      </c>
      <c r="J31" s="48">
        <f t="shared" si="0"/>
        <v>11400</v>
      </c>
      <c r="K31" s="320"/>
      <c r="M31" s="125"/>
      <c r="N31" s="125"/>
    </row>
    <row r="32" spans="1:16" ht="23.25" customHeight="1" x14ac:dyDescent="0.25">
      <c r="A32" s="111"/>
      <c r="B32" s="177"/>
      <c r="C32" s="178"/>
      <c r="D32" s="177"/>
      <c r="E32" s="179"/>
      <c r="F32" s="178"/>
      <c r="G32" s="250"/>
      <c r="H32" s="178"/>
      <c r="I32" s="250"/>
      <c r="J32" s="251"/>
      <c r="K32" s="206"/>
      <c r="L32" s="87"/>
      <c r="M32" s="125"/>
      <c r="N32" s="125"/>
    </row>
    <row r="33" spans="1:14" x14ac:dyDescent="0.25">
      <c r="A33"/>
      <c r="D33"/>
      <c r="E33" s="7"/>
      <c r="F33" s="8"/>
      <c r="G33" s="9"/>
      <c r="H33" s="8"/>
      <c r="I33" s="9"/>
      <c r="N33" s="125"/>
    </row>
    <row r="34" spans="1:14" x14ac:dyDescent="0.25">
      <c r="B34" s="3" t="s">
        <v>12</v>
      </c>
      <c r="E34" s="321" t="s">
        <v>1</v>
      </c>
      <c r="F34" s="322"/>
      <c r="G34" s="323"/>
      <c r="H34" s="321" t="s">
        <v>2</v>
      </c>
      <c r="I34" s="322"/>
      <c r="J34" s="323"/>
    </row>
    <row r="35" spans="1:14" ht="63.75" x14ac:dyDescent="0.25">
      <c r="B35" s="10" t="s">
        <v>3</v>
      </c>
      <c r="C35" s="11" t="s">
        <v>13</v>
      </c>
      <c r="D35" s="10" t="s">
        <v>5</v>
      </c>
      <c r="E35" s="12" t="s">
        <v>14</v>
      </c>
      <c r="F35" s="11" t="s">
        <v>15</v>
      </c>
      <c r="G35" s="10" t="s">
        <v>8</v>
      </c>
      <c r="H35" s="13" t="s">
        <v>16</v>
      </c>
      <c r="I35" s="11" t="s">
        <v>15</v>
      </c>
      <c r="J35" s="14" t="s">
        <v>8</v>
      </c>
    </row>
    <row r="36" spans="1:14" ht="30" customHeight="1" x14ac:dyDescent="0.25">
      <c r="A36" s="1">
        <v>1</v>
      </c>
      <c r="B36" s="286" t="s">
        <v>17</v>
      </c>
      <c r="C36" s="38" t="s">
        <v>18</v>
      </c>
      <c r="D36" s="16">
        <v>727</v>
      </c>
      <c r="E36" s="39">
        <v>25</v>
      </c>
      <c r="F36" s="36">
        <v>24</v>
      </c>
      <c r="G36" s="6">
        <f>SUM(F36*E36)</f>
        <v>600</v>
      </c>
      <c r="H36" s="39">
        <v>100</v>
      </c>
      <c r="I36" s="28">
        <v>3</v>
      </c>
      <c r="J36" s="17">
        <f>SUM(I36*H36)</f>
        <v>300</v>
      </c>
    </row>
    <row r="37" spans="1:14" ht="26.25" customHeight="1" x14ac:dyDescent="0.25">
      <c r="A37" s="1">
        <v>2</v>
      </c>
      <c r="B37" s="287" t="s">
        <v>19</v>
      </c>
      <c r="C37" s="117" t="s">
        <v>20</v>
      </c>
      <c r="D37" s="22">
        <v>744</v>
      </c>
      <c r="E37" s="243">
        <v>50</v>
      </c>
      <c r="F37" s="35">
        <v>87</v>
      </c>
      <c r="G37" s="6">
        <f>SUM(F37*E37)</f>
        <v>4350</v>
      </c>
      <c r="H37" s="243">
        <v>50</v>
      </c>
      <c r="I37" s="35">
        <v>8</v>
      </c>
      <c r="J37" s="6">
        <f>SUM(I37*H37)</f>
        <v>400</v>
      </c>
    </row>
    <row r="38" spans="1:14" x14ac:dyDescent="0.25">
      <c r="A38"/>
      <c r="D38"/>
      <c r="E38" s="7"/>
      <c r="F38" s="8"/>
      <c r="G38" s="9"/>
      <c r="H38" s="8"/>
      <c r="I38" s="9"/>
    </row>
    <row r="39" spans="1:14" x14ac:dyDescent="0.25">
      <c r="A39"/>
      <c r="D39"/>
      <c r="E39" s="7"/>
      <c r="F39" s="8"/>
      <c r="G39" s="9"/>
      <c r="H39" s="8"/>
      <c r="I39" s="9"/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</row>
    <row r="53" spans="1:9" x14ac:dyDescent="0.25">
      <c r="A53"/>
      <c r="D53"/>
      <c r="E53" s="1"/>
    </row>
  </sheetData>
  <mergeCells count="8">
    <mergeCell ref="E34:G34"/>
    <mergeCell ref="H34:J34"/>
    <mergeCell ref="B2:K2"/>
    <mergeCell ref="F5:G5"/>
    <mergeCell ref="H5:I5"/>
    <mergeCell ref="J5:J6"/>
    <mergeCell ref="K5:K6"/>
    <mergeCell ref="K7:K31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5EE4-4724-4DCC-9D2F-1617BF65B5D2}">
  <dimension ref="A2:P57"/>
  <sheetViews>
    <sheetView workbookViewId="0">
      <selection activeCell="N15" sqref="N1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295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89"/>
      <c r="C3" s="289"/>
      <c r="D3" s="289"/>
      <c r="E3" s="289"/>
      <c r="F3" s="289"/>
      <c r="G3" s="289"/>
      <c r="H3" s="289"/>
      <c r="I3" s="289"/>
      <c r="J3" s="28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1880</v>
      </c>
      <c r="G7" s="193">
        <v>188000</v>
      </c>
      <c r="H7" s="192">
        <v>3390</v>
      </c>
      <c r="I7" s="193">
        <v>339000</v>
      </c>
      <c r="J7" s="48">
        <f>SUM(G7+I7)</f>
        <v>527000</v>
      </c>
      <c r="K7" s="318">
        <f>SUM(J7:J35)/25</f>
        <v>1052920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10</v>
      </c>
      <c r="G8" s="193">
        <v>1000</v>
      </c>
      <c r="H8" s="192">
        <v>27</v>
      </c>
      <c r="I8" s="193">
        <v>2700</v>
      </c>
      <c r="J8" s="48">
        <f t="shared" ref="J8:J35" si="0">SUM(G8+I8)</f>
        <v>3700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5019</v>
      </c>
      <c r="G9" s="193">
        <v>1008300</v>
      </c>
      <c r="H9" s="194">
        <v>79793</v>
      </c>
      <c r="I9" s="193">
        <v>15999700</v>
      </c>
      <c r="J9" s="48">
        <f t="shared" si="0"/>
        <v>17008000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202</v>
      </c>
      <c r="D10" s="45">
        <v>5757</v>
      </c>
      <c r="E10" s="181">
        <v>100</v>
      </c>
      <c r="F10" s="194">
        <v>1</v>
      </c>
      <c r="G10" s="193">
        <v>200</v>
      </c>
      <c r="H10" s="194">
        <v>8</v>
      </c>
      <c r="I10" s="193">
        <v>1600</v>
      </c>
      <c r="J10" s="48">
        <f t="shared" si="0"/>
        <v>1800</v>
      </c>
      <c r="K10" s="319"/>
      <c r="M10" s="125"/>
      <c r="N10" s="125"/>
    </row>
    <row r="11" spans="1:15" ht="24" customHeight="1" x14ac:dyDescent="0.25">
      <c r="A11" s="5"/>
      <c r="B11" s="279" t="s">
        <v>26</v>
      </c>
      <c r="C11" s="97" t="s">
        <v>301</v>
      </c>
      <c r="D11" s="45">
        <v>5757</v>
      </c>
      <c r="E11" s="181">
        <v>100</v>
      </c>
      <c r="F11" s="194">
        <v>39</v>
      </c>
      <c r="G11" s="193">
        <v>7800</v>
      </c>
      <c r="H11" s="194">
        <v>64</v>
      </c>
      <c r="I11" s="193">
        <v>12800</v>
      </c>
      <c r="J11" s="48">
        <f t="shared" si="0"/>
        <v>20600</v>
      </c>
      <c r="K11" s="319"/>
      <c r="M11" s="125"/>
      <c r="N11" s="125"/>
    </row>
    <row r="12" spans="1:15" ht="24" customHeight="1" x14ac:dyDescent="0.25">
      <c r="A12" s="5">
        <v>5</v>
      </c>
      <c r="B12" s="278" t="s">
        <v>29</v>
      </c>
      <c r="C12" s="53" t="s">
        <v>104</v>
      </c>
      <c r="D12" s="182">
        <v>1150</v>
      </c>
      <c r="E12" s="135" t="s">
        <v>187</v>
      </c>
      <c r="F12" s="195">
        <v>53</v>
      </c>
      <c r="G12" s="193">
        <v>5300</v>
      </c>
      <c r="H12" s="195">
        <v>653</v>
      </c>
      <c r="I12" s="193">
        <v>67000</v>
      </c>
      <c r="J12" s="48">
        <f t="shared" si="0"/>
        <v>72300</v>
      </c>
      <c r="K12" s="319"/>
      <c r="M12" s="125"/>
      <c r="N12" s="125"/>
    </row>
    <row r="13" spans="1:15" ht="24" customHeight="1" x14ac:dyDescent="0.25">
      <c r="A13" s="5">
        <v>6</v>
      </c>
      <c r="B13" s="278" t="s">
        <v>31</v>
      </c>
      <c r="C13" s="53" t="s">
        <v>199</v>
      </c>
      <c r="D13" s="45">
        <v>7763</v>
      </c>
      <c r="E13" s="181">
        <v>200</v>
      </c>
      <c r="F13" s="194">
        <v>195</v>
      </c>
      <c r="G13" s="193">
        <v>39000</v>
      </c>
      <c r="H13" s="194">
        <v>1577</v>
      </c>
      <c r="I13" s="193">
        <v>315400</v>
      </c>
      <c r="J13" s="48">
        <f t="shared" si="0"/>
        <v>354400</v>
      </c>
      <c r="K13" s="319"/>
      <c r="M13" s="125"/>
      <c r="N13" s="125"/>
    </row>
    <row r="14" spans="1:15" ht="24" customHeight="1" x14ac:dyDescent="0.25">
      <c r="A14" s="5">
        <v>7</v>
      </c>
      <c r="B14" s="278" t="s">
        <v>33</v>
      </c>
      <c r="C14" s="68" t="s">
        <v>40</v>
      </c>
      <c r="D14" s="45">
        <v>7175</v>
      </c>
      <c r="E14" s="181">
        <v>100</v>
      </c>
      <c r="F14" s="194">
        <v>22</v>
      </c>
      <c r="G14" s="193">
        <v>2200</v>
      </c>
      <c r="H14" s="194">
        <v>271</v>
      </c>
      <c r="I14" s="193">
        <v>27100</v>
      </c>
      <c r="J14" s="48">
        <f t="shared" si="0"/>
        <v>29300</v>
      </c>
      <c r="K14" s="319"/>
      <c r="M14" s="125"/>
      <c r="N14" s="125"/>
    </row>
    <row r="15" spans="1:15" ht="51" customHeight="1" x14ac:dyDescent="0.25">
      <c r="A15" s="5">
        <v>8</v>
      </c>
      <c r="B15" s="276" t="s">
        <v>38</v>
      </c>
      <c r="C15" s="29" t="s">
        <v>181</v>
      </c>
      <c r="D15" s="45">
        <v>9656</v>
      </c>
      <c r="E15" s="135" t="s">
        <v>165</v>
      </c>
      <c r="F15" s="196">
        <v>191</v>
      </c>
      <c r="G15" s="193">
        <v>24800</v>
      </c>
      <c r="H15" s="196">
        <v>6904</v>
      </c>
      <c r="I15" s="193">
        <v>1195700</v>
      </c>
      <c r="J15" s="48">
        <f t="shared" si="0"/>
        <v>1220500</v>
      </c>
      <c r="K15" s="319"/>
      <c r="M15" s="125"/>
      <c r="N15" s="125"/>
    </row>
    <row r="16" spans="1:15" ht="30" customHeight="1" x14ac:dyDescent="0.25">
      <c r="A16" s="5">
        <v>9</v>
      </c>
      <c r="B16" s="276" t="s">
        <v>46</v>
      </c>
      <c r="C16" s="70" t="s">
        <v>86</v>
      </c>
      <c r="D16" s="45">
        <v>2844</v>
      </c>
      <c r="E16" s="183" t="s">
        <v>269</v>
      </c>
      <c r="F16" s="192">
        <v>95</v>
      </c>
      <c r="G16" s="193">
        <v>19600</v>
      </c>
      <c r="H16" s="192">
        <v>730</v>
      </c>
      <c r="I16" s="193">
        <v>150200</v>
      </c>
      <c r="J16" s="48">
        <f t="shared" si="0"/>
        <v>169800</v>
      </c>
      <c r="K16" s="319"/>
      <c r="M16" s="125"/>
      <c r="N16" s="125"/>
    </row>
    <row r="17" spans="1:16" ht="30.75" customHeight="1" x14ac:dyDescent="0.25">
      <c r="A17" s="5">
        <v>10</v>
      </c>
      <c r="B17" s="280" t="s">
        <v>232</v>
      </c>
      <c r="C17" s="70" t="s">
        <v>272</v>
      </c>
      <c r="D17" s="71">
        <v>2407</v>
      </c>
      <c r="E17" s="183">
        <v>200</v>
      </c>
      <c r="F17" s="192">
        <v>503</v>
      </c>
      <c r="G17" s="193">
        <v>100600</v>
      </c>
      <c r="H17" s="192">
        <v>8695</v>
      </c>
      <c r="I17" s="193">
        <v>1739000</v>
      </c>
      <c r="J17" s="48">
        <f t="shared" si="0"/>
        <v>1839600</v>
      </c>
      <c r="K17" s="319"/>
      <c r="M17" s="125"/>
      <c r="N17" s="125"/>
    </row>
    <row r="18" spans="1:16" ht="30.75" customHeight="1" x14ac:dyDescent="0.25">
      <c r="A18" s="75">
        <v>11</v>
      </c>
      <c r="B18" s="281" t="s">
        <v>122</v>
      </c>
      <c r="C18" s="147" t="s">
        <v>201</v>
      </c>
      <c r="D18" s="134">
        <v>2205</v>
      </c>
      <c r="E18" s="135">
        <v>200</v>
      </c>
      <c r="F18" s="194">
        <v>1</v>
      </c>
      <c r="G18" s="193">
        <v>200</v>
      </c>
      <c r="H18" s="194">
        <v>3</v>
      </c>
      <c r="I18" s="193">
        <v>600</v>
      </c>
      <c r="J18" s="48">
        <f t="shared" si="0"/>
        <v>800</v>
      </c>
      <c r="K18" s="319"/>
      <c r="M18" s="125"/>
      <c r="N18" s="125"/>
    </row>
    <row r="19" spans="1:16" ht="30.75" customHeight="1" x14ac:dyDescent="0.25">
      <c r="A19" s="150">
        <v>12</v>
      </c>
      <c r="B19" s="282" t="s">
        <v>123</v>
      </c>
      <c r="C19" s="267" t="s">
        <v>278</v>
      </c>
      <c r="D19" s="134">
        <v>4334</v>
      </c>
      <c r="E19" s="135">
        <v>200</v>
      </c>
      <c r="F19" s="194">
        <v>12</v>
      </c>
      <c r="G19" s="193">
        <v>2400</v>
      </c>
      <c r="H19" s="194">
        <v>3</v>
      </c>
      <c r="I19" s="193">
        <v>600</v>
      </c>
      <c r="J19" s="48">
        <f t="shared" si="0"/>
        <v>3000</v>
      </c>
      <c r="K19" s="319"/>
      <c r="M19" s="125"/>
      <c r="N19" s="125"/>
    </row>
    <row r="20" spans="1:16" ht="32.25" customHeight="1" x14ac:dyDescent="0.25">
      <c r="A20" s="189">
        <v>13</v>
      </c>
      <c r="B20" s="283" t="s">
        <v>152</v>
      </c>
      <c r="C20" s="29" t="s">
        <v>160</v>
      </c>
      <c r="D20" s="134">
        <v>1733</v>
      </c>
      <c r="E20" s="135">
        <v>200</v>
      </c>
      <c r="F20" s="194">
        <v>79</v>
      </c>
      <c r="G20" s="197">
        <v>15800</v>
      </c>
      <c r="H20" s="194">
        <v>936</v>
      </c>
      <c r="I20" s="197">
        <v>187200</v>
      </c>
      <c r="J20" s="48">
        <f t="shared" si="0"/>
        <v>203000</v>
      </c>
      <c r="K20" s="319"/>
      <c r="M20" s="125"/>
      <c r="N20" s="125"/>
    </row>
    <row r="21" spans="1:16" ht="32.25" customHeight="1" x14ac:dyDescent="0.25">
      <c r="A21" s="189">
        <v>14</v>
      </c>
      <c r="B21" s="284" t="s">
        <v>158</v>
      </c>
      <c r="C21" s="265" t="s">
        <v>273</v>
      </c>
      <c r="D21" s="201">
        <v>4030</v>
      </c>
      <c r="E21" s="200">
        <v>100</v>
      </c>
      <c r="F21" s="194">
        <v>142</v>
      </c>
      <c r="G21" s="197">
        <v>14200</v>
      </c>
      <c r="H21" s="194">
        <v>523</v>
      </c>
      <c r="I21" s="197">
        <v>52300</v>
      </c>
      <c r="J21" s="48">
        <f t="shared" si="0"/>
        <v>66500</v>
      </c>
      <c r="K21" s="319"/>
      <c r="M21" s="125"/>
      <c r="N21" s="125"/>
    </row>
    <row r="22" spans="1:16" ht="32.25" customHeight="1" x14ac:dyDescent="0.25">
      <c r="A22" s="189">
        <v>15</v>
      </c>
      <c r="B22" s="284" t="s">
        <v>167</v>
      </c>
      <c r="C22" s="28" t="s">
        <v>168</v>
      </c>
      <c r="D22" s="201">
        <v>1817</v>
      </c>
      <c r="E22" s="200">
        <v>200</v>
      </c>
      <c r="F22" s="194">
        <v>21</v>
      </c>
      <c r="G22" s="197">
        <v>4200</v>
      </c>
      <c r="H22" s="194">
        <v>288</v>
      </c>
      <c r="I22" s="197">
        <v>57600</v>
      </c>
      <c r="J22" s="48">
        <f t="shared" si="0"/>
        <v>61800</v>
      </c>
      <c r="K22" s="319"/>
      <c r="M22" s="125"/>
      <c r="N22" s="125"/>
    </row>
    <row r="23" spans="1:16" ht="32.25" customHeight="1" x14ac:dyDescent="0.25">
      <c r="A23" s="189">
        <v>16</v>
      </c>
      <c r="B23" s="285" t="s">
        <v>206</v>
      </c>
      <c r="C23" s="164" t="s">
        <v>207</v>
      </c>
      <c r="D23" s="201">
        <v>6880</v>
      </c>
      <c r="E23" s="200">
        <v>100</v>
      </c>
      <c r="F23" s="194">
        <v>0</v>
      </c>
      <c r="G23" s="197">
        <v>0</v>
      </c>
      <c r="H23" s="194">
        <v>91</v>
      </c>
      <c r="I23" s="197">
        <v>9100</v>
      </c>
      <c r="J23" s="48">
        <f t="shared" si="0"/>
        <v>9100</v>
      </c>
      <c r="K23" s="319"/>
      <c r="M23" s="125"/>
      <c r="N23" s="125"/>
    </row>
    <row r="24" spans="1:16" ht="32.25" customHeight="1" x14ac:dyDescent="0.25">
      <c r="A24" s="189">
        <v>17</v>
      </c>
      <c r="B24" s="285" t="s">
        <v>211</v>
      </c>
      <c r="C24" s="164" t="s">
        <v>238</v>
      </c>
      <c r="D24" s="201">
        <v>3800</v>
      </c>
      <c r="E24" s="200">
        <v>200</v>
      </c>
      <c r="F24" s="194">
        <v>1020</v>
      </c>
      <c r="G24" s="197">
        <v>204000</v>
      </c>
      <c r="H24" s="194">
        <v>18200</v>
      </c>
      <c r="I24" s="197">
        <v>3640000</v>
      </c>
      <c r="J24" s="48">
        <f t="shared" si="0"/>
        <v>3844000</v>
      </c>
      <c r="K24" s="319"/>
      <c r="M24" s="125"/>
      <c r="N24" s="125"/>
    </row>
    <row r="25" spans="1:16" ht="32.25" customHeight="1" x14ac:dyDescent="0.25">
      <c r="A25" s="189">
        <v>18</v>
      </c>
      <c r="B25" s="285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5</v>
      </c>
      <c r="I25" s="197">
        <v>500</v>
      </c>
      <c r="J25" s="48">
        <f t="shared" si="0"/>
        <v>500</v>
      </c>
      <c r="K25" s="319"/>
      <c r="M25" s="125"/>
      <c r="N25" s="125"/>
    </row>
    <row r="26" spans="1:16" ht="32.25" customHeight="1" x14ac:dyDescent="0.25">
      <c r="A26" s="189">
        <v>19</v>
      </c>
      <c r="B26" s="285" t="s">
        <v>230</v>
      </c>
      <c r="C26" s="164" t="s">
        <v>239</v>
      </c>
      <c r="D26" s="201">
        <v>1389</v>
      </c>
      <c r="E26" s="200">
        <v>100</v>
      </c>
      <c r="F26" s="194">
        <v>27</v>
      </c>
      <c r="G26" s="197">
        <v>2700</v>
      </c>
      <c r="H26" s="194">
        <v>218</v>
      </c>
      <c r="I26" s="197">
        <v>21800</v>
      </c>
      <c r="J26" s="48">
        <f t="shared" si="0"/>
        <v>24500</v>
      </c>
      <c r="K26" s="319"/>
      <c r="M26" s="125"/>
      <c r="N26" s="125"/>
      <c r="P26" s="125"/>
    </row>
    <row r="27" spans="1:16" ht="32.25" customHeight="1" x14ac:dyDescent="0.25">
      <c r="A27" s="189">
        <v>20</v>
      </c>
      <c r="B27" s="285" t="s">
        <v>243</v>
      </c>
      <c r="C27" s="164" t="s">
        <v>249</v>
      </c>
      <c r="D27" s="201">
        <v>6333</v>
      </c>
      <c r="E27" s="200" t="s">
        <v>268</v>
      </c>
      <c r="F27" s="194">
        <v>15</v>
      </c>
      <c r="G27" s="197">
        <v>3000</v>
      </c>
      <c r="H27" s="194">
        <v>169</v>
      </c>
      <c r="I27" s="197">
        <v>33800</v>
      </c>
      <c r="J27" s="48">
        <f t="shared" si="0"/>
        <v>36800</v>
      </c>
      <c r="K27" s="319"/>
      <c r="M27" s="125"/>
      <c r="N27" s="125"/>
    </row>
    <row r="28" spans="1:16" ht="32.25" customHeight="1" x14ac:dyDescent="0.25">
      <c r="A28" s="189">
        <v>21</v>
      </c>
      <c r="B28" s="285" t="s">
        <v>257</v>
      </c>
      <c r="C28" s="164" t="s">
        <v>262</v>
      </c>
      <c r="D28" s="201">
        <v>5800</v>
      </c>
      <c r="E28" s="200">
        <v>200</v>
      </c>
      <c r="F28" s="194">
        <v>249</v>
      </c>
      <c r="G28" s="197">
        <v>49800</v>
      </c>
      <c r="H28" s="194">
        <v>3189</v>
      </c>
      <c r="I28" s="197">
        <v>637800</v>
      </c>
      <c r="J28" s="48">
        <f t="shared" si="0"/>
        <v>687600</v>
      </c>
      <c r="K28" s="319"/>
      <c r="M28" s="125"/>
      <c r="N28" s="125"/>
    </row>
    <row r="29" spans="1:16" ht="32.25" customHeight="1" x14ac:dyDescent="0.25">
      <c r="A29" s="189">
        <v>22</v>
      </c>
      <c r="B29" s="285" t="s">
        <v>271</v>
      </c>
      <c r="C29" s="164" t="s">
        <v>274</v>
      </c>
      <c r="D29" s="201">
        <v>5040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23</v>
      </c>
      <c r="B30" s="285" t="s">
        <v>289</v>
      </c>
      <c r="C30" s="164" t="s">
        <v>294</v>
      </c>
      <c r="D30" s="201">
        <v>3012</v>
      </c>
      <c r="E30" s="200">
        <v>100</v>
      </c>
      <c r="F30" s="194">
        <v>4</v>
      </c>
      <c r="G30" s="197">
        <v>400</v>
      </c>
      <c r="H30" s="194">
        <v>10</v>
      </c>
      <c r="I30" s="197">
        <v>1000</v>
      </c>
      <c r="J30" s="48">
        <f t="shared" si="0"/>
        <v>1400</v>
      </c>
      <c r="K30" s="319"/>
      <c r="M30" s="125"/>
      <c r="N30" s="125"/>
    </row>
    <row r="31" spans="1:16" ht="32.25" customHeight="1" x14ac:dyDescent="0.25">
      <c r="A31" s="189">
        <v>24</v>
      </c>
      <c r="B31" s="285" t="s">
        <v>290</v>
      </c>
      <c r="C31" s="164" t="s">
        <v>300</v>
      </c>
      <c r="D31" s="201">
        <v>3023</v>
      </c>
      <c r="E31" s="200">
        <v>200</v>
      </c>
      <c r="F31" s="194">
        <v>26</v>
      </c>
      <c r="G31" s="197">
        <v>5200</v>
      </c>
      <c r="H31" s="194">
        <v>559</v>
      </c>
      <c r="I31" s="197">
        <v>111800</v>
      </c>
      <c r="J31" s="48">
        <f t="shared" si="0"/>
        <v>117000</v>
      </c>
      <c r="K31" s="319"/>
      <c r="M31" s="125"/>
      <c r="N31" s="125"/>
    </row>
    <row r="32" spans="1:16" ht="32.25" customHeight="1" x14ac:dyDescent="0.25">
      <c r="A32" s="189">
        <v>25</v>
      </c>
      <c r="B32" s="285" t="s">
        <v>292</v>
      </c>
      <c r="C32" s="164" t="s">
        <v>293</v>
      </c>
      <c r="D32" s="201">
        <v>3003</v>
      </c>
      <c r="E32" s="200">
        <v>200</v>
      </c>
      <c r="F32" s="194">
        <v>1</v>
      </c>
      <c r="G32" s="197">
        <v>200</v>
      </c>
      <c r="H32" s="194">
        <v>26</v>
      </c>
      <c r="I32" s="197">
        <v>5200</v>
      </c>
      <c r="J32" s="48">
        <f t="shared" si="0"/>
        <v>5400</v>
      </c>
      <c r="K32" s="319"/>
      <c r="M32" s="125"/>
      <c r="N32" s="125"/>
    </row>
    <row r="33" spans="1:14" ht="32.25" customHeight="1" x14ac:dyDescent="0.25">
      <c r="A33" s="189">
        <v>26</v>
      </c>
      <c r="B33" s="285" t="s">
        <v>297</v>
      </c>
      <c r="C33" s="164" t="s">
        <v>296</v>
      </c>
      <c r="D33" s="201">
        <v>3019</v>
      </c>
      <c r="E33" s="200">
        <v>200</v>
      </c>
      <c r="F33" s="194">
        <v>0</v>
      </c>
      <c r="G33" s="197">
        <v>0</v>
      </c>
      <c r="H33" s="194">
        <v>4</v>
      </c>
      <c r="I33" s="197">
        <v>800</v>
      </c>
      <c r="J33" s="48">
        <f t="shared" si="0"/>
        <v>800</v>
      </c>
      <c r="K33" s="319"/>
      <c r="M33" s="125"/>
      <c r="N33" s="125"/>
    </row>
    <row r="34" spans="1:14" ht="32.25" customHeight="1" x14ac:dyDescent="0.25">
      <c r="A34" s="189">
        <v>27</v>
      </c>
      <c r="B34" s="285" t="s">
        <v>298</v>
      </c>
      <c r="C34" s="164" t="s">
        <v>63</v>
      </c>
      <c r="D34" s="201">
        <v>3051</v>
      </c>
      <c r="E34" s="200">
        <v>200</v>
      </c>
      <c r="F34" s="194">
        <v>8</v>
      </c>
      <c r="G34" s="197">
        <v>1600</v>
      </c>
      <c r="H34" s="194">
        <v>38</v>
      </c>
      <c r="I34" s="197">
        <v>7600</v>
      </c>
      <c r="J34" s="48">
        <f t="shared" si="0"/>
        <v>9200</v>
      </c>
      <c r="K34" s="319"/>
      <c r="M34" s="125"/>
      <c r="N34" s="125"/>
    </row>
    <row r="35" spans="1:14" ht="32.25" customHeight="1" x14ac:dyDescent="0.25">
      <c r="A35" s="189">
        <v>28</v>
      </c>
      <c r="B35" s="285" t="s">
        <v>299</v>
      </c>
      <c r="C35" s="164" t="s">
        <v>63</v>
      </c>
      <c r="D35" s="201">
        <v>3091</v>
      </c>
      <c r="E35" s="200">
        <v>200</v>
      </c>
      <c r="F35" s="194">
        <v>1</v>
      </c>
      <c r="G35" s="197">
        <v>200</v>
      </c>
      <c r="H35" s="194">
        <v>22</v>
      </c>
      <c r="I35" s="197">
        <v>4400</v>
      </c>
      <c r="J35" s="48">
        <f t="shared" si="0"/>
        <v>4600</v>
      </c>
      <c r="K35" s="320"/>
      <c r="M35" s="125"/>
      <c r="N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250"/>
      <c r="H36" s="178"/>
      <c r="I36" s="250"/>
      <c r="J36" s="251"/>
      <c r="K36" s="206"/>
      <c r="L36" s="87"/>
      <c r="M36" s="125"/>
      <c r="N36" s="125"/>
    </row>
    <row r="37" spans="1:14" x14ac:dyDescent="0.25">
      <c r="A37"/>
      <c r="D37"/>
      <c r="E37" s="7"/>
      <c r="F37" s="8"/>
      <c r="G37" s="9"/>
      <c r="H37" s="8"/>
      <c r="I37" s="9"/>
      <c r="N37" s="125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286" t="s">
        <v>17</v>
      </c>
      <c r="C40" s="38" t="s">
        <v>18</v>
      </c>
      <c r="D40" s="16">
        <v>727</v>
      </c>
      <c r="E40" s="39">
        <v>25</v>
      </c>
      <c r="F40" s="36">
        <v>21</v>
      </c>
      <c r="G40" s="6">
        <f>SUM(F40*E40)</f>
        <v>525</v>
      </c>
      <c r="H40" s="39">
        <v>100</v>
      </c>
      <c r="I40" s="28">
        <v>1</v>
      </c>
      <c r="J40" s="17">
        <f>SUM(I40*H40)</f>
        <v>100</v>
      </c>
    </row>
    <row r="41" spans="1:14" ht="26.25" customHeight="1" x14ac:dyDescent="0.25">
      <c r="A41" s="1">
        <v>2</v>
      </c>
      <c r="B41" s="287" t="s">
        <v>19</v>
      </c>
      <c r="C41" s="117" t="s">
        <v>20</v>
      </c>
      <c r="D41" s="22">
        <v>744</v>
      </c>
      <c r="E41" s="243">
        <v>50</v>
      </c>
      <c r="F41" s="35">
        <v>95</v>
      </c>
      <c r="G41" s="6">
        <f>SUM(F41*E41)</f>
        <v>4750</v>
      </c>
      <c r="H41" s="243">
        <v>50</v>
      </c>
      <c r="I41" s="35">
        <v>10</v>
      </c>
      <c r="J41" s="6">
        <f>SUM(I41*H41)</f>
        <v>500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C9C-EF15-4BB4-9C48-3B966D716548}">
  <dimension ref="A2:P55"/>
  <sheetViews>
    <sheetView topLeftCell="A25" workbookViewId="0">
      <selection activeCell="M31" sqref="M3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302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1"/>
      <c r="C3" s="291"/>
      <c r="D3" s="291"/>
      <c r="E3" s="291"/>
      <c r="F3" s="291"/>
      <c r="G3" s="291"/>
      <c r="H3" s="291"/>
      <c r="I3" s="291"/>
      <c r="J3" s="291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2089</v>
      </c>
      <c r="G7" s="193">
        <v>208900</v>
      </c>
      <c r="H7" s="192">
        <v>3328</v>
      </c>
      <c r="I7" s="193">
        <v>332800</v>
      </c>
      <c r="J7" s="48">
        <f>SUM(G7+I7)</f>
        <v>541700</v>
      </c>
      <c r="K7" s="318">
        <f>SUM(J7:J33)/25</f>
        <v>1522244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16</v>
      </c>
      <c r="G8" s="193">
        <v>1600</v>
      </c>
      <c r="H8" s="192">
        <v>29</v>
      </c>
      <c r="I8" s="193">
        <v>2900</v>
      </c>
      <c r="J8" s="48">
        <f t="shared" ref="J8:J33" si="0">SUM(G8+I8)</f>
        <v>4500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4972</v>
      </c>
      <c r="G9" s="193">
        <v>1001600</v>
      </c>
      <c r="H9" s="194">
        <v>87793</v>
      </c>
      <c r="I9" s="193">
        <v>17593700</v>
      </c>
      <c r="J9" s="48">
        <f t="shared" si="0"/>
        <v>18595300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301</v>
      </c>
      <c r="D10" s="45">
        <v>5757</v>
      </c>
      <c r="E10" s="181">
        <v>100</v>
      </c>
      <c r="F10" s="194">
        <v>37</v>
      </c>
      <c r="G10" s="193">
        <v>7400</v>
      </c>
      <c r="H10" s="194">
        <v>104</v>
      </c>
      <c r="I10" s="193">
        <v>20800</v>
      </c>
      <c r="J10" s="48">
        <f t="shared" si="0"/>
        <v>28200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63</v>
      </c>
      <c r="G11" s="193">
        <v>6300</v>
      </c>
      <c r="H11" s="195">
        <v>549</v>
      </c>
      <c r="I11" s="193">
        <v>56600</v>
      </c>
      <c r="J11" s="48">
        <f t="shared" si="0"/>
        <v>62900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242</v>
      </c>
      <c r="G12" s="193">
        <v>48400</v>
      </c>
      <c r="H12" s="194">
        <v>2593</v>
      </c>
      <c r="I12" s="193">
        <v>518600</v>
      </c>
      <c r="J12" s="48">
        <f t="shared" si="0"/>
        <v>567000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27</v>
      </c>
      <c r="G13" s="193">
        <v>2700</v>
      </c>
      <c r="H13" s="194">
        <v>71</v>
      </c>
      <c r="I13" s="193">
        <v>7100</v>
      </c>
      <c r="J13" s="48">
        <f t="shared" si="0"/>
        <v>9800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161</v>
      </c>
      <c r="G14" s="193">
        <v>21300</v>
      </c>
      <c r="H14" s="196">
        <v>6742</v>
      </c>
      <c r="I14" s="193">
        <v>1168100</v>
      </c>
      <c r="J14" s="48">
        <f t="shared" si="0"/>
        <v>1189400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177</v>
      </c>
      <c r="G15" s="193">
        <v>36300</v>
      </c>
      <c r="H15" s="192">
        <v>1823</v>
      </c>
      <c r="I15" s="193">
        <v>370900</v>
      </c>
      <c r="J15" s="48">
        <f t="shared" si="0"/>
        <v>407200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704</v>
      </c>
      <c r="G16" s="193">
        <v>140800</v>
      </c>
      <c r="H16" s="192">
        <v>13833</v>
      </c>
      <c r="I16" s="193">
        <v>2766600</v>
      </c>
      <c r="J16" s="48">
        <f t="shared" si="0"/>
        <v>2907400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5</v>
      </c>
      <c r="I17" s="193">
        <v>1000</v>
      </c>
      <c r="J17" s="48">
        <f t="shared" si="0"/>
        <v>1200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14</v>
      </c>
      <c r="G18" s="193">
        <v>2800</v>
      </c>
      <c r="H18" s="194">
        <v>3</v>
      </c>
      <c r="I18" s="193">
        <v>600</v>
      </c>
      <c r="J18" s="48">
        <f t="shared" si="0"/>
        <v>3400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33</v>
      </c>
      <c r="G19" s="197">
        <v>6600</v>
      </c>
      <c r="H19" s="194">
        <v>335</v>
      </c>
      <c r="I19" s="197">
        <v>67000</v>
      </c>
      <c r="J19" s="48">
        <f t="shared" si="0"/>
        <v>73600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85</v>
      </c>
      <c r="G20" s="197">
        <v>8500</v>
      </c>
      <c r="H20" s="194">
        <v>286</v>
      </c>
      <c r="I20" s="197">
        <v>28600</v>
      </c>
      <c r="J20" s="48">
        <f t="shared" si="0"/>
        <v>37100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27</v>
      </c>
      <c r="G21" s="197">
        <v>5400</v>
      </c>
      <c r="H21" s="194">
        <v>153</v>
      </c>
      <c r="I21" s="197">
        <v>30600</v>
      </c>
      <c r="J21" s="48">
        <f t="shared" si="0"/>
        <v>36000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207</v>
      </c>
      <c r="D22" s="201">
        <v>6880</v>
      </c>
      <c r="E22" s="200">
        <v>100</v>
      </c>
      <c r="F22" s="194">
        <v>2</v>
      </c>
      <c r="G22" s="197">
        <v>200</v>
      </c>
      <c r="H22" s="194">
        <v>102</v>
      </c>
      <c r="I22" s="197">
        <v>10200</v>
      </c>
      <c r="J22" s="48">
        <f t="shared" si="0"/>
        <v>10400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2167</v>
      </c>
      <c r="G23" s="197">
        <v>433400</v>
      </c>
      <c r="H23" s="194">
        <v>44994</v>
      </c>
      <c r="I23" s="197">
        <v>8998800</v>
      </c>
      <c r="J23" s="48">
        <f t="shared" si="0"/>
        <v>9432200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5</v>
      </c>
      <c r="I24" s="197">
        <v>500</v>
      </c>
      <c r="J24" s="48">
        <f t="shared" si="0"/>
        <v>500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22</v>
      </c>
      <c r="G25" s="197">
        <v>2200</v>
      </c>
      <c r="H25" s="194">
        <v>176</v>
      </c>
      <c r="I25" s="197">
        <v>17600</v>
      </c>
      <c r="J25" s="48">
        <f t="shared" si="0"/>
        <v>19800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5</v>
      </c>
      <c r="G26" s="197">
        <v>1000</v>
      </c>
      <c r="H26" s="194">
        <v>123</v>
      </c>
      <c r="I26" s="197">
        <v>24600</v>
      </c>
      <c r="J26" s="48">
        <f t="shared" si="0"/>
        <v>25600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131</v>
      </c>
      <c r="G27" s="197">
        <v>26200</v>
      </c>
      <c r="H27" s="194">
        <v>2534</v>
      </c>
      <c r="I27" s="197">
        <v>506800</v>
      </c>
      <c r="J27" s="48">
        <f t="shared" si="0"/>
        <v>533000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289</v>
      </c>
      <c r="C28" s="164" t="s">
        <v>294</v>
      </c>
      <c r="D28" s="201">
        <v>3012</v>
      </c>
      <c r="E28" s="200">
        <v>100</v>
      </c>
      <c r="F28" s="194">
        <v>0</v>
      </c>
      <c r="G28" s="197">
        <v>0</v>
      </c>
      <c r="H28" s="194">
        <v>11</v>
      </c>
      <c r="I28" s="197">
        <v>1100</v>
      </c>
      <c r="J28" s="48">
        <f t="shared" si="0"/>
        <v>1100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292</v>
      </c>
      <c r="C30" s="164" t="s">
        <v>293</v>
      </c>
      <c r="D30" s="201">
        <v>3003</v>
      </c>
      <c r="E30" s="200">
        <v>200</v>
      </c>
      <c r="F30" s="194">
        <v>1</v>
      </c>
      <c r="G30" s="197">
        <v>200</v>
      </c>
      <c r="H30" s="194">
        <v>4</v>
      </c>
      <c r="I30" s="197">
        <v>800</v>
      </c>
      <c r="J30" s="48">
        <f t="shared" si="0"/>
        <v>1000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297</v>
      </c>
      <c r="C31" s="164" t="s">
        <v>296</v>
      </c>
      <c r="D31" s="201">
        <v>3019</v>
      </c>
      <c r="E31" s="200">
        <v>200</v>
      </c>
      <c r="F31" s="194">
        <v>2</v>
      </c>
      <c r="G31" s="197">
        <v>400</v>
      </c>
      <c r="H31" s="194">
        <v>26</v>
      </c>
      <c r="I31" s="197">
        <v>5200</v>
      </c>
      <c r="J31" s="48">
        <f t="shared" si="0"/>
        <v>5600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298</v>
      </c>
      <c r="C32" s="290" t="s">
        <v>303</v>
      </c>
      <c r="D32" s="201">
        <v>3051</v>
      </c>
      <c r="E32" s="200">
        <v>200</v>
      </c>
      <c r="F32" s="194">
        <v>65</v>
      </c>
      <c r="G32" s="197">
        <v>13000</v>
      </c>
      <c r="H32" s="194">
        <v>1225</v>
      </c>
      <c r="I32" s="197">
        <v>245000</v>
      </c>
      <c r="J32" s="48">
        <f t="shared" si="0"/>
        <v>258000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299</v>
      </c>
      <c r="C33" s="53" t="s">
        <v>304</v>
      </c>
      <c r="D33" s="201">
        <v>3091</v>
      </c>
      <c r="E33" s="200">
        <v>200</v>
      </c>
      <c r="F33" s="194">
        <v>626</v>
      </c>
      <c r="G33" s="197">
        <v>125200</v>
      </c>
      <c r="H33" s="194">
        <v>15895</v>
      </c>
      <c r="I33" s="197">
        <v>3179000</v>
      </c>
      <c r="J33" s="48">
        <f t="shared" si="0"/>
        <v>3304200</v>
      </c>
      <c r="K33" s="320"/>
      <c r="M33" s="125"/>
      <c r="N33" s="125"/>
    </row>
    <row r="34" spans="1:14" ht="23.25" customHeight="1" x14ac:dyDescent="0.25">
      <c r="A34" s="111"/>
      <c r="B34" s="177"/>
      <c r="C34" s="178"/>
      <c r="D34" s="177"/>
      <c r="E34" s="179"/>
      <c r="F34" s="178"/>
      <c r="G34" s="250"/>
      <c r="H34" s="178"/>
      <c r="I34" s="250"/>
      <c r="J34" s="251"/>
      <c r="K34" s="206"/>
      <c r="L34" s="87"/>
      <c r="M34" s="125"/>
      <c r="N34" s="125"/>
    </row>
    <row r="35" spans="1:14" x14ac:dyDescent="0.25">
      <c r="A35"/>
      <c r="D35"/>
      <c r="E35" s="7"/>
      <c r="F35" s="8"/>
      <c r="G35" s="9"/>
      <c r="H35" s="8"/>
      <c r="I35" s="9"/>
      <c r="N35" s="125"/>
    </row>
    <row r="36" spans="1:14" x14ac:dyDescent="0.25">
      <c r="B36" s="3" t="s">
        <v>12</v>
      </c>
      <c r="E36" s="321" t="s">
        <v>1</v>
      </c>
      <c r="F36" s="322"/>
      <c r="G36" s="323"/>
      <c r="H36" s="321" t="s">
        <v>2</v>
      </c>
      <c r="I36" s="322"/>
      <c r="J36" s="323"/>
    </row>
    <row r="37" spans="1:14" ht="63.75" x14ac:dyDescent="0.25">
      <c r="B37" s="10" t="s">
        <v>3</v>
      </c>
      <c r="C37" s="11" t="s">
        <v>13</v>
      </c>
      <c r="D37" s="10" t="s">
        <v>5</v>
      </c>
      <c r="E37" s="12" t="s">
        <v>14</v>
      </c>
      <c r="F37" s="11" t="s">
        <v>15</v>
      </c>
      <c r="G37" s="10" t="s">
        <v>8</v>
      </c>
      <c r="H37" s="13" t="s">
        <v>16</v>
      </c>
      <c r="I37" s="11" t="s">
        <v>15</v>
      </c>
      <c r="J37" s="14" t="s">
        <v>8</v>
      </c>
    </row>
    <row r="38" spans="1:14" ht="30" customHeight="1" x14ac:dyDescent="0.25">
      <c r="A38" s="1">
        <v>1</v>
      </c>
      <c r="B38" s="286" t="s">
        <v>17</v>
      </c>
      <c r="C38" s="38" t="s">
        <v>18</v>
      </c>
      <c r="D38" s="16">
        <v>727</v>
      </c>
      <c r="E38" s="39">
        <v>25</v>
      </c>
      <c r="F38" s="36">
        <v>24</v>
      </c>
      <c r="G38" s="6">
        <f>SUM(F38*E38)</f>
        <v>600</v>
      </c>
      <c r="H38" s="39">
        <v>100</v>
      </c>
      <c r="I38" s="28">
        <v>1</v>
      </c>
      <c r="J38" s="17">
        <f>SUM(I38*H38)</f>
        <v>100</v>
      </c>
    </row>
    <row r="39" spans="1:14" ht="26.25" customHeight="1" x14ac:dyDescent="0.25">
      <c r="A39" s="1">
        <v>2</v>
      </c>
      <c r="B39" s="287" t="s">
        <v>19</v>
      </c>
      <c r="C39" s="117" t="s">
        <v>20</v>
      </c>
      <c r="D39" s="22">
        <v>744</v>
      </c>
      <c r="E39" s="243">
        <v>50</v>
      </c>
      <c r="F39" s="35">
        <v>126</v>
      </c>
      <c r="G39" s="6">
        <f>SUM(F39*E39)</f>
        <v>6300</v>
      </c>
      <c r="H39" s="243">
        <v>50</v>
      </c>
      <c r="I39" s="35">
        <v>5</v>
      </c>
      <c r="J39" s="6">
        <f>SUM(I39*H39)</f>
        <v>250</v>
      </c>
    </row>
    <row r="40" spans="1:14" x14ac:dyDescent="0.25">
      <c r="A40"/>
      <c r="D40"/>
      <c r="E40" s="7"/>
      <c r="F40" s="8"/>
      <c r="G40" s="9"/>
      <c r="H40" s="8"/>
      <c r="I40" s="9"/>
    </row>
    <row r="41" spans="1:14" x14ac:dyDescent="0.25">
      <c r="A41"/>
      <c r="D41"/>
      <c r="E41" s="7"/>
      <c r="F41" s="8"/>
      <c r="G41" s="9"/>
      <c r="H41" s="8"/>
      <c r="I41" s="9"/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</row>
    <row r="55" spans="1:9" x14ac:dyDescent="0.25">
      <c r="A55"/>
      <c r="D55"/>
      <c r="E55" s="1"/>
    </row>
  </sheetData>
  <mergeCells count="8">
    <mergeCell ref="E36:G36"/>
    <mergeCell ref="H36:J36"/>
    <mergeCell ref="B2:K2"/>
    <mergeCell ref="F5:G5"/>
    <mergeCell ref="H5:I5"/>
    <mergeCell ref="J5:J6"/>
    <mergeCell ref="K5:K6"/>
    <mergeCell ref="K7:K33"/>
  </mergeCell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16B3-FD39-4A3D-99DD-5F27B917A5AE}">
  <dimension ref="A2:P57"/>
  <sheetViews>
    <sheetView topLeftCell="A22" workbookViewId="0">
      <selection activeCell="F47" sqref="F4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306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2"/>
      <c r="C3" s="292"/>
      <c r="D3" s="292"/>
      <c r="E3" s="292"/>
      <c r="F3" s="292"/>
      <c r="G3" s="292"/>
      <c r="H3" s="292"/>
      <c r="I3" s="292"/>
      <c r="J3" s="292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1750</v>
      </c>
      <c r="G7" s="193">
        <v>175000</v>
      </c>
      <c r="H7" s="192">
        <v>2741</v>
      </c>
      <c r="I7" s="193">
        <v>274100</v>
      </c>
      <c r="J7" s="48">
        <f>SUM(G7+I7)</f>
        <v>449100</v>
      </c>
      <c r="K7" s="318">
        <f>SUM(J7:J35)/25</f>
        <v>1931420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12</v>
      </c>
      <c r="G8" s="193">
        <v>1200</v>
      </c>
      <c r="H8" s="192">
        <v>34</v>
      </c>
      <c r="I8" s="193">
        <v>3400</v>
      </c>
      <c r="J8" s="48">
        <f t="shared" ref="J8:J35" si="0">SUM(G8+I8)</f>
        <v>4600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9777</v>
      </c>
      <c r="G9" s="193">
        <v>1974900</v>
      </c>
      <c r="H9" s="194">
        <v>188200</v>
      </c>
      <c r="I9" s="193">
        <v>37668500</v>
      </c>
      <c r="J9" s="48">
        <f t="shared" si="0"/>
        <v>39643400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301</v>
      </c>
      <c r="D10" s="45">
        <v>5757</v>
      </c>
      <c r="E10" s="181">
        <v>100</v>
      </c>
      <c r="F10" s="194">
        <v>60</v>
      </c>
      <c r="G10" s="193">
        <v>12000</v>
      </c>
      <c r="H10" s="194">
        <v>99</v>
      </c>
      <c r="I10" s="193">
        <v>19800</v>
      </c>
      <c r="J10" s="48">
        <f t="shared" si="0"/>
        <v>31800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121</v>
      </c>
      <c r="G11" s="193">
        <v>12100</v>
      </c>
      <c r="H11" s="195">
        <v>1181</v>
      </c>
      <c r="I11" s="193">
        <v>119600</v>
      </c>
      <c r="J11" s="48">
        <f t="shared" si="0"/>
        <v>131700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269</v>
      </c>
      <c r="G12" s="193">
        <v>53800</v>
      </c>
      <c r="H12" s="194">
        <v>3491</v>
      </c>
      <c r="I12" s="193">
        <v>698200</v>
      </c>
      <c r="J12" s="48">
        <f t="shared" si="0"/>
        <v>752000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37</v>
      </c>
      <c r="G13" s="193">
        <v>3700</v>
      </c>
      <c r="H13" s="194">
        <v>129</v>
      </c>
      <c r="I13" s="193">
        <v>12900</v>
      </c>
      <c r="J13" s="48">
        <f t="shared" si="0"/>
        <v>16600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183</v>
      </c>
      <c r="G14" s="193">
        <v>24400</v>
      </c>
      <c r="H14" s="196">
        <v>6744</v>
      </c>
      <c r="I14" s="193">
        <v>1167100</v>
      </c>
      <c r="J14" s="48">
        <f t="shared" si="0"/>
        <v>1191500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276</v>
      </c>
      <c r="G15" s="193">
        <v>55200</v>
      </c>
      <c r="H15" s="192">
        <v>4268</v>
      </c>
      <c r="I15" s="193">
        <v>858700</v>
      </c>
      <c r="J15" s="48">
        <f t="shared" si="0"/>
        <v>913900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480</v>
      </c>
      <c r="G16" s="193">
        <v>96000</v>
      </c>
      <c r="H16" s="192">
        <v>7775</v>
      </c>
      <c r="I16" s="193">
        <v>1555000</v>
      </c>
      <c r="J16" s="48">
        <f t="shared" si="0"/>
        <v>1651000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2</v>
      </c>
      <c r="I17" s="193">
        <v>400</v>
      </c>
      <c r="J17" s="48">
        <f t="shared" si="0"/>
        <v>600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16</v>
      </c>
      <c r="G18" s="193">
        <v>3200</v>
      </c>
      <c r="H18" s="194">
        <v>1</v>
      </c>
      <c r="I18" s="193">
        <v>200</v>
      </c>
      <c r="J18" s="48">
        <f t="shared" si="0"/>
        <v>3400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162</v>
      </c>
      <c r="G19" s="197">
        <v>32400</v>
      </c>
      <c r="H19" s="194">
        <v>2834</v>
      </c>
      <c r="I19" s="197">
        <v>566800</v>
      </c>
      <c r="J19" s="48">
        <f t="shared" si="0"/>
        <v>599200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55</v>
      </c>
      <c r="G20" s="197">
        <v>5500</v>
      </c>
      <c r="H20" s="194">
        <v>486</v>
      </c>
      <c r="I20" s="197">
        <v>48600</v>
      </c>
      <c r="J20" s="48">
        <f t="shared" si="0"/>
        <v>54100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33</v>
      </c>
      <c r="G21" s="197">
        <v>6600</v>
      </c>
      <c r="H21" s="194">
        <v>120</v>
      </c>
      <c r="I21" s="197">
        <v>24000</v>
      </c>
      <c r="J21" s="48">
        <f t="shared" si="0"/>
        <v>30600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207</v>
      </c>
      <c r="D22" s="201">
        <v>6880</v>
      </c>
      <c r="E22" s="200">
        <v>100</v>
      </c>
      <c r="F22" s="194">
        <v>0</v>
      </c>
      <c r="G22" s="197">
        <v>0</v>
      </c>
      <c r="H22" s="194">
        <v>0</v>
      </c>
      <c r="I22" s="197">
        <v>0</v>
      </c>
      <c r="J22" s="48">
        <f t="shared" si="0"/>
        <v>0</v>
      </c>
      <c r="K22" s="319"/>
      <c r="M22" s="125"/>
      <c r="N22" s="125"/>
    </row>
    <row r="23" spans="1:16" ht="32.25" customHeight="1" x14ac:dyDescent="0.25">
      <c r="A23" s="189"/>
      <c r="B23" s="285" t="s">
        <v>206</v>
      </c>
      <c r="C23" s="164" t="s">
        <v>307</v>
      </c>
      <c r="D23" s="201">
        <v>6800</v>
      </c>
      <c r="E23" s="200">
        <v>200</v>
      </c>
      <c r="F23" s="194">
        <v>1</v>
      </c>
      <c r="G23" s="197">
        <v>200</v>
      </c>
      <c r="H23" s="194">
        <v>71</v>
      </c>
      <c r="I23" s="197">
        <v>14200</v>
      </c>
      <c r="J23" s="48">
        <f t="shared" si="0"/>
        <v>14400</v>
      </c>
      <c r="K23" s="319"/>
      <c r="M23" s="125"/>
      <c r="N23" s="125"/>
    </row>
    <row r="24" spans="1:16" ht="32.25" customHeight="1" x14ac:dyDescent="0.25">
      <c r="A24" s="189">
        <v>17</v>
      </c>
      <c r="B24" s="285" t="s">
        <v>211</v>
      </c>
      <c r="C24" s="164" t="s">
        <v>238</v>
      </c>
      <c r="D24" s="201">
        <v>3800</v>
      </c>
      <c r="E24" s="200">
        <v>200</v>
      </c>
      <c r="F24" s="194">
        <v>561</v>
      </c>
      <c r="G24" s="197">
        <v>112200</v>
      </c>
      <c r="H24" s="194">
        <v>9039</v>
      </c>
      <c r="I24" s="197">
        <v>1807800</v>
      </c>
      <c r="J24" s="48">
        <f t="shared" si="0"/>
        <v>1920000</v>
      </c>
      <c r="K24" s="319"/>
      <c r="M24" s="125"/>
      <c r="N24" s="125"/>
    </row>
    <row r="25" spans="1:16" ht="32.25" customHeight="1" x14ac:dyDescent="0.25">
      <c r="A25" s="189">
        <v>18</v>
      </c>
      <c r="B25" s="285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1</v>
      </c>
      <c r="I25" s="197">
        <v>100</v>
      </c>
      <c r="J25" s="48">
        <f t="shared" si="0"/>
        <v>100</v>
      </c>
      <c r="K25" s="319"/>
      <c r="M25" s="125"/>
      <c r="N25" s="125"/>
    </row>
    <row r="26" spans="1:16" ht="32.25" customHeight="1" x14ac:dyDescent="0.25">
      <c r="A26" s="189">
        <v>19</v>
      </c>
      <c r="B26" s="285" t="s">
        <v>230</v>
      </c>
      <c r="C26" s="164" t="s">
        <v>239</v>
      </c>
      <c r="D26" s="201">
        <v>1389</v>
      </c>
      <c r="E26" s="200">
        <v>100</v>
      </c>
      <c r="F26" s="194">
        <v>33</v>
      </c>
      <c r="G26" s="197">
        <v>3300</v>
      </c>
      <c r="H26" s="194">
        <v>185</v>
      </c>
      <c r="I26" s="197">
        <v>18500</v>
      </c>
      <c r="J26" s="48">
        <f t="shared" si="0"/>
        <v>21800</v>
      </c>
      <c r="K26" s="319"/>
      <c r="M26" s="125"/>
      <c r="N26" s="125"/>
      <c r="P26" s="125"/>
    </row>
    <row r="27" spans="1:16" ht="32.25" customHeight="1" x14ac:dyDescent="0.25">
      <c r="A27" s="189">
        <v>20</v>
      </c>
      <c r="B27" s="285" t="s">
        <v>243</v>
      </c>
      <c r="C27" s="164" t="s">
        <v>249</v>
      </c>
      <c r="D27" s="201">
        <v>6333</v>
      </c>
      <c r="E27" s="200" t="s">
        <v>268</v>
      </c>
      <c r="F27" s="194">
        <v>1</v>
      </c>
      <c r="G27" s="197">
        <v>200</v>
      </c>
      <c r="H27" s="194">
        <v>32</v>
      </c>
      <c r="I27" s="197">
        <v>6400</v>
      </c>
      <c r="J27" s="48">
        <f t="shared" si="0"/>
        <v>6600</v>
      </c>
      <c r="K27" s="319"/>
      <c r="M27" s="125"/>
      <c r="N27" s="125"/>
    </row>
    <row r="28" spans="1:16" ht="32.25" customHeight="1" x14ac:dyDescent="0.25">
      <c r="A28" s="189">
        <v>21</v>
      </c>
      <c r="B28" s="285" t="s">
        <v>257</v>
      </c>
      <c r="C28" s="164" t="s">
        <v>262</v>
      </c>
      <c r="D28" s="201">
        <v>5800</v>
      </c>
      <c r="E28" s="200">
        <v>200</v>
      </c>
      <c r="F28" s="194">
        <v>94</v>
      </c>
      <c r="G28" s="197">
        <v>18800</v>
      </c>
      <c r="H28" s="194">
        <v>1259</v>
      </c>
      <c r="I28" s="197">
        <v>251800</v>
      </c>
      <c r="J28" s="48">
        <f t="shared" si="0"/>
        <v>270600</v>
      </c>
      <c r="K28" s="319"/>
      <c r="M28" s="125"/>
      <c r="N28" s="125"/>
    </row>
    <row r="29" spans="1:16" ht="32.25" customHeight="1" x14ac:dyDescent="0.25">
      <c r="A29" s="189">
        <v>22</v>
      </c>
      <c r="B29" s="285" t="s">
        <v>289</v>
      </c>
      <c r="C29" s="164" t="s">
        <v>294</v>
      </c>
      <c r="D29" s="201">
        <v>3012</v>
      </c>
      <c r="E29" s="200">
        <v>100</v>
      </c>
      <c r="F29" s="194">
        <v>2</v>
      </c>
      <c r="G29" s="197">
        <v>200</v>
      </c>
      <c r="H29" s="194">
        <v>3</v>
      </c>
      <c r="I29" s="197">
        <v>300</v>
      </c>
      <c r="J29" s="48">
        <f t="shared" si="0"/>
        <v>500</v>
      </c>
      <c r="K29" s="319"/>
      <c r="M29" s="125"/>
      <c r="N29" s="125"/>
    </row>
    <row r="30" spans="1:16" ht="32.25" customHeight="1" x14ac:dyDescent="0.25">
      <c r="A30" s="189">
        <v>23</v>
      </c>
      <c r="B30" s="285" t="s">
        <v>290</v>
      </c>
      <c r="C30" s="164" t="s">
        <v>300</v>
      </c>
      <c r="D30" s="201">
        <v>3023</v>
      </c>
      <c r="E30" s="200">
        <v>200</v>
      </c>
      <c r="F30" s="194">
        <v>0</v>
      </c>
      <c r="G30" s="197">
        <v>0</v>
      </c>
      <c r="H30" s="194">
        <v>5</v>
      </c>
      <c r="I30" s="197">
        <v>1000</v>
      </c>
      <c r="J30" s="48">
        <f t="shared" si="0"/>
        <v>1000</v>
      </c>
      <c r="K30" s="319"/>
      <c r="M30" s="125"/>
      <c r="N30" s="125"/>
    </row>
    <row r="31" spans="1:16" ht="32.25" customHeight="1" x14ac:dyDescent="0.25">
      <c r="A31" s="189">
        <v>24</v>
      </c>
      <c r="B31" s="285" t="s">
        <v>292</v>
      </c>
      <c r="C31" s="164" t="s">
        <v>293</v>
      </c>
      <c r="D31" s="201">
        <v>3003</v>
      </c>
      <c r="E31" s="200">
        <v>200</v>
      </c>
      <c r="F31" s="194">
        <v>0</v>
      </c>
      <c r="G31" s="197">
        <v>0</v>
      </c>
      <c r="H31" s="194">
        <v>9</v>
      </c>
      <c r="I31" s="197">
        <v>1800</v>
      </c>
      <c r="J31" s="48">
        <f t="shared" si="0"/>
        <v>1800</v>
      </c>
      <c r="K31" s="319"/>
      <c r="M31" s="125"/>
      <c r="N31" s="125"/>
    </row>
    <row r="32" spans="1:16" ht="32.25" customHeight="1" x14ac:dyDescent="0.25">
      <c r="A32" s="189">
        <v>25</v>
      </c>
      <c r="B32" s="285" t="s">
        <v>297</v>
      </c>
      <c r="C32" s="164" t="s">
        <v>296</v>
      </c>
      <c r="D32" s="201">
        <v>3019</v>
      </c>
      <c r="E32" s="200">
        <v>200</v>
      </c>
      <c r="F32" s="194">
        <v>0</v>
      </c>
      <c r="G32" s="197">
        <v>0</v>
      </c>
      <c r="H32" s="194">
        <v>9</v>
      </c>
      <c r="I32" s="197">
        <v>1800</v>
      </c>
      <c r="J32" s="48">
        <f t="shared" si="0"/>
        <v>1800</v>
      </c>
      <c r="K32" s="319"/>
      <c r="M32" s="125"/>
      <c r="N32" s="125"/>
    </row>
    <row r="33" spans="1:14" ht="32.25" customHeight="1" x14ac:dyDescent="0.25">
      <c r="A33" s="189">
        <v>26</v>
      </c>
      <c r="B33" s="285" t="s">
        <v>298</v>
      </c>
      <c r="C33" s="290" t="s">
        <v>303</v>
      </c>
      <c r="D33" s="201">
        <v>3051</v>
      </c>
      <c r="E33" s="200">
        <v>200</v>
      </c>
      <c r="F33" s="194">
        <v>16</v>
      </c>
      <c r="G33" s="197">
        <v>3200</v>
      </c>
      <c r="H33" s="194">
        <v>137</v>
      </c>
      <c r="I33" s="197">
        <v>27400</v>
      </c>
      <c r="J33" s="48">
        <f t="shared" si="0"/>
        <v>30600</v>
      </c>
      <c r="K33" s="319"/>
      <c r="M33" s="125"/>
      <c r="N33" s="125"/>
    </row>
    <row r="34" spans="1:14" ht="32.25" customHeight="1" x14ac:dyDescent="0.25">
      <c r="A34" s="189">
        <v>27</v>
      </c>
      <c r="B34" s="285" t="s">
        <v>299</v>
      </c>
      <c r="C34" s="53" t="s">
        <v>304</v>
      </c>
      <c r="D34" s="201">
        <v>3091</v>
      </c>
      <c r="E34" s="200">
        <v>200</v>
      </c>
      <c r="F34" s="194">
        <v>173</v>
      </c>
      <c r="G34" s="197">
        <v>34600</v>
      </c>
      <c r="H34" s="194">
        <v>2499</v>
      </c>
      <c r="I34" s="197">
        <v>499800</v>
      </c>
      <c r="J34" s="48">
        <f t="shared" si="0"/>
        <v>534400</v>
      </c>
      <c r="K34" s="319"/>
      <c r="M34" s="125"/>
      <c r="N34" s="125"/>
    </row>
    <row r="35" spans="1:14" ht="32.25" customHeight="1" x14ac:dyDescent="0.25">
      <c r="A35" s="189">
        <v>28</v>
      </c>
      <c r="B35" s="285" t="s">
        <v>241</v>
      </c>
      <c r="C35" s="53" t="s">
        <v>172</v>
      </c>
      <c r="D35" s="201">
        <v>3018</v>
      </c>
      <c r="E35" s="200">
        <v>200</v>
      </c>
      <c r="F35" s="194">
        <v>6</v>
      </c>
      <c r="G35" s="197">
        <v>1200</v>
      </c>
      <c r="H35" s="194">
        <v>36</v>
      </c>
      <c r="I35" s="197">
        <v>7200</v>
      </c>
      <c r="J35" s="48">
        <f t="shared" si="0"/>
        <v>8400</v>
      </c>
      <c r="K35" s="320"/>
      <c r="M35" s="125"/>
      <c r="N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250"/>
      <c r="H36" s="178"/>
      <c r="I36" s="250"/>
      <c r="J36" s="251"/>
      <c r="K36" s="206"/>
      <c r="L36" s="87"/>
      <c r="M36" s="125"/>
      <c r="N36" s="125"/>
    </row>
    <row r="37" spans="1:14" x14ac:dyDescent="0.25">
      <c r="A37"/>
      <c r="D37"/>
      <c r="E37" s="7"/>
      <c r="F37" s="8"/>
      <c r="G37" s="9"/>
      <c r="H37" s="8"/>
      <c r="I37" s="9"/>
      <c r="N37" s="125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</row>
    <row r="40" spans="1:14" ht="30" customHeight="1" x14ac:dyDescent="0.25">
      <c r="A40" s="1">
        <v>1</v>
      </c>
      <c r="B40" s="286" t="s">
        <v>17</v>
      </c>
      <c r="C40" s="38" t="s">
        <v>18</v>
      </c>
      <c r="D40" s="16">
        <v>727</v>
      </c>
      <c r="E40" s="39">
        <v>25</v>
      </c>
      <c r="F40" s="36">
        <v>17</v>
      </c>
      <c r="G40" s="6">
        <f>SUM(F40*E40)</f>
        <v>425</v>
      </c>
      <c r="H40" s="39">
        <v>100</v>
      </c>
      <c r="I40" s="28">
        <v>4</v>
      </c>
      <c r="J40" s="17">
        <f>SUM(I40*H40)</f>
        <v>400</v>
      </c>
    </row>
    <row r="41" spans="1:14" ht="26.25" customHeight="1" x14ac:dyDescent="0.25">
      <c r="A41" s="1">
        <v>2</v>
      </c>
      <c r="B41" s="287" t="s">
        <v>19</v>
      </c>
      <c r="C41" s="117" t="s">
        <v>20</v>
      </c>
      <c r="D41" s="22">
        <v>744</v>
      </c>
      <c r="E41" s="243">
        <v>50</v>
      </c>
      <c r="F41" s="35">
        <v>85</v>
      </c>
      <c r="G41" s="6">
        <f>SUM(F41*E41)</f>
        <v>4250</v>
      </c>
      <c r="H41" s="243">
        <v>50</v>
      </c>
      <c r="I41" s="35">
        <v>5</v>
      </c>
      <c r="J41" s="6">
        <f>SUM(I41*H41)</f>
        <v>250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1780-26E9-4691-BA7A-3FFBF75412EA}">
  <dimension ref="A2:P57"/>
  <sheetViews>
    <sheetView workbookViewId="0">
      <selection activeCell="I42" sqref="I4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309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4"/>
      <c r="C3" s="294"/>
      <c r="D3" s="294"/>
      <c r="E3" s="294"/>
      <c r="F3" s="294"/>
      <c r="G3" s="294"/>
      <c r="H3" s="294"/>
      <c r="I3" s="294"/>
      <c r="J3" s="29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1833</v>
      </c>
      <c r="G7" s="193">
        <v>183300</v>
      </c>
      <c r="H7" s="192">
        <v>2880</v>
      </c>
      <c r="I7" s="193">
        <v>288000</v>
      </c>
      <c r="J7" s="48">
        <f>SUM(G7+I7)</f>
        <v>471300</v>
      </c>
      <c r="K7" s="318">
        <f>SUM(J7:J35)/25</f>
        <v>2614332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17</v>
      </c>
      <c r="G8" s="193">
        <v>1700</v>
      </c>
      <c r="H8" s="192">
        <v>28</v>
      </c>
      <c r="I8" s="193">
        <v>2800</v>
      </c>
      <c r="J8" s="48">
        <f t="shared" ref="J8:J35" si="0">SUM(G8+I8)</f>
        <v>4500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12649</v>
      </c>
      <c r="G9" s="193">
        <v>2536100</v>
      </c>
      <c r="H9" s="194">
        <v>257791</v>
      </c>
      <c r="I9" s="193">
        <v>51595100</v>
      </c>
      <c r="J9" s="48">
        <f t="shared" si="0"/>
        <v>54131200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301</v>
      </c>
      <c r="D10" s="45">
        <v>5757</v>
      </c>
      <c r="E10" s="181">
        <v>100</v>
      </c>
      <c r="F10" s="194">
        <v>58</v>
      </c>
      <c r="G10" s="193">
        <v>11600</v>
      </c>
      <c r="H10" s="194">
        <v>509</v>
      </c>
      <c r="I10" s="193">
        <v>101800</v>
      </c>
      <c r="J10" s="48">
        <f t="shared" si="0"/>
        <v>113400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56</v>
      </c>
      <c r="G11" s="193">
        <v>5700</v>
      </c>
      <c r="H11" s="195">
        <v>812</v>
      </c>
      <c r="I11" s="193">
        <v>84500</v>
      </c>
      <c r="J11" s="48">
        <f t="shared" si="0"/>
        <v>90200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194</v>
      </c>
      <c r="G12" s="193">
        <v>38800</v>
      </c>
      <c r="H12" s="194">
        <v>1742</v>
      </c>
      <c r="I12" s="193">
        <v>348400</v>
      </c>
      <c r="J12" s="48">
        <f t="shared" si="0"/>
        <v>387200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21</v>
      </c>
      <c r="G13" s="193">
        <v>2100</v>
      </c>
      <c r="H13" s="194">
        <v>145</v>
      </c>
      <c r="I13" s="193">
        <v>14500</v>
      </c>
      <c r="J13" s="48">
        <f t="shared" si="0"/>
        <v>16600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163</v>
      </c>
      <c r="G14" s="193">
        <v>21500</v>
      </c>
      <c r="H14" s="196">
        <v>6673</v>
      </c>
      <c r="I14" s="193">
        <v>1155600</v>
      </c>
      <c r="J14" s="48">
        <f t="shared" si="0"/>
        <v>1177100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161</v>
      </c>
      <c r="G15" s="193">
        <v>32200</v>
      </c>
      <c r="H15" s="192">
        <v>1441</v>
      </c>
      <c r="I15" s="193">
        <v>294200</v>
      </c>
      <c r="J15" s="48">
        <f t="shared" si="0"/>
        <v>326400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407</v>
      </c>
      <c r="G16" s="193">
        <v>81400</v>
      </c>
      <c r="H16" s="192">
        <v>8168</v>
      </c>
      <c r="I16" s="193">
        <v>1633600</v>
      </c>
      <c r="J16" s="48">
        <f t="shared" si="0"/>
        <v>1715000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1</v>
      </c>
      <c r="I17" s="193">
        <v>200</v>
      </c>
      <c r="J17" s="48">
        <f t="shared" si="0"/>
        <v>400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12</v>
      </c>
      <c r="G18" s="193">
        <v>2400</v>
      </c>
      <c r="H18" s="194">
        <v>2</v>
      </c>
      <c r="I18" s="193">
        <v>400</v>
      </c>
      <c r="J18" s="48">
        <f t="shared" si="0"/>
        <v>2800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36</v>
      </c>
      <c r="G19" s="197">
        <v>7200</v>
      </c>
      <c r="H19" s="194">
        <v>554</v>
      </c>
      <c r="I19" s="197">
        <v>110800</v>
      </c>
      <c r="J19" s="48">
        <f t="shared" si="0"/>
        <v>118000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84</v>
      </c>
      <c r="G20" s="197">
        <v>8400</v>
      </c>
      <c r="H20" s="194">
        <v>353</v>
      </c>
      <c r="I20" s="197">
        <v>35300</v>
      </c>
      <c r="J20" s="48">
        <f t="shared" si="0"/>
        <v>43700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23</v>
      </c>
      <c r="G21" s="197">
        <v>4600</v>
      </c>
      <c r="H21" s="194">
        <v>114</v>
      </c>
      <c r="I21" s="197">
        <v>22800</v>
      </c>
      <c r="J21" s="48">
        <f t="shared" si="0"/>
        <v>27400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207</v>
      </c>
      <c r="D22" s="201">
        <v>6880</v>
      </c>
      <c r="E22" s="200">
        <v>100</v>
      </c>
      <c r="F22" s="194">
        <v>0</v>
      </c>
      <c r="G22" s="197">
        <v>0</v>
      </c>
      <c r="H22" s="194">
        <v>0</v>
      </c>
      <c r="I22" s="197">
        <v>0</v>
      </c>
      <c r="J22" s="48">
        <f t="shared" si="0"/>
        <v>0</v>
      </c>
      <c r="K22" s="319"/>
      <c r="M22" s="125"/>
      <c r="N22" s="125"/>
    </row>
    <row r="23" spans="1:16" ht="32.25" customHeight="1" x14ac:dyDescent="0.25">
      <c r="A23" s="189"/>
      <c r="B23" s="285" t="s">
        <v>206</v>
      </c>
      <c r="C23" s="164" t="s">
        <v>307</v>
      </c>
      <c r="D23" s="201">
        <v>6800</v>
      </c>
      <c r="E23" s="200">
        <v>200</v>
      </c>
      <c r="F23" s="194">
        <v>1</v>
      </c>
      <c r="G23" s="197">
        <v>200</v>
      </c>
      <c r="H23" s="194">
        <v>48</v>
      </c>
      <c r="I23" s="197">
        <v>9600</v>
      </c>
      <c r="J23" s="48">
        <f t="shared" si="0"/>
        <v>9800</v>
      </c>
      <c r="K23" s="319"/>
      <c r="M23" s="125"/>
      <c r="N23" s="125"/>
    </row>
    <row r="24" spans="1:16" ht="32.25" customHeight="1" x14ac:dyDescent="0.25">
      <c r="A24" s="189">
        <v>17</v>
      </c>
      <c r="B24" s="285" t="s">
        <v>211</v>
      </c>
      <c r="C24" s="164" t="s">
        <v>238</v>
      </c>
      <c r="D24" s="201">
        <v>3800</v>
      </c>
      <c r="E24" s="200">
        <v>200</v>
      </c>
      <c r="F24" s="194">
        <v>1274</v>
      </c>
      <c r="G24" s="197">
        <v>254800</v>
      </c>
      <c r="H24" s="194">
        <v>25951</v>
      </c>
      <c r="I24" s="197">
        <v>5190200</v>
      </c>
      <c r="J24" s="48">
        <f t="shared" si="0"/>
        <v>5445000</v>
      </c>
      <c r="K24" s="319"/>
      <c r="M24" s="125"/>
      <c r="N24" s="125"/>
    </row>
    <row r="25" spans="1:16" ht="32.25" customHeight="1" x14ac:dyDescent="0.25">
      <c r="A25" s="189">
        <v>18</v>
      </c>
      <c r="B25" s="285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3</v>
      </c>
      <c r="I25" s="197">
        <v>300</v>
      </c>
      <c r="J25" s="48">
        <f t="shared" si="0"/>
        <v>300</v>
      </c>
      <c r="K25" s="319"/>
      <c r="M25" s="125"/>
      <c r="N25" s="125"/>
    </row>
    <row r="26" spans="1:16" ht="32.25" customHeight="1" x14ac:dyDescent="0.25">
      <c r="A26" s="189">
        <v>19</v>
      </c>
      <c r="B26" s="285" t="s">
        <v>230</v>
      </c>
      <c r="C26" s="164" t="s">
        <v>239</v>
      </c>
      <c r="D26" s="201">
        <v>1389</v>
      </c>
      <c r="E26" s="200">
        <v>100</v>
      </c>
      <c r="F26" s="194">
        <v>23</v>
      </c>
      <c r="G26" s="197">
        <v>2300</v>
      </c>
      <c r="H26" s="194">
        <v>198</v>
      </c>
      <c r="I26" s="197">
        <v>19800</v>
      </c>
      <c r="J26" s="48">
        <f t="shared" si="0"/>
        <v>22100</v>
      </c>
      <c r="K26" s="319"/>
      <c r="M26" s="125"/>
      <c r="N26" s="125"/>
      <c r="P26" s="125"/>
    </row>
    <row r="27" spans="1:16" ht="32.25" customHeight="1" x14ac:dyDescent="0.25">
      <c r="A27" s="189">
        <v>20</v>
      </c>
      <c r="B27" s="285" t="s">
        <v>243</v>
      </c>
      <c r="C27" s="164" t="s">
        <v>249</v>
      </c>
      <c r="D27" s="201">
        <v>6333</v>
      </c>
      <c r="E27" s="200" t="s">
        <v>268</v>
      </c>
      <c r="F27" s="194">
        <v>10</v>
      </c>
      <c r="G27" s="197">
        <v>2000</v>
      </c>
      <c r="H27" s="194">
        <v>109</v>
      </c>
      <c r="I27" s="197">
        <v>21800</v>
      </c>
      <c r="J27" s="48">
        <f t="shared" si="0"/>
        <v>23800</v>
      </c>
      <c r="K27" s="319"/>
      <c r="M27" s="125"/>
      <c r="N27" s="125"/>
    </row>
    <row r="28" spans="1:16" ht="32.25" customHeight="1" x14ac:dyDescent="0.25">
      <c r="A28" s="189">
        <v>21</v>
      </c>
      <c r="B28" s="285" t="s">
        <v>257</v>
      </c>
      <c r="C28" s="164" t="s">
        <v>262</v>
      </c>
      <c r="D28" s="201">
        <v>5800</v>
      </c>
      <c r="E28" s="200">
        <v>200</v>
      </c>
      <c r="F28" s="194">
        <v>148</v>
      </c>
      <c r="G28" s="197">
        <v>29600</v>
      </c>
      <c r="H28" s="194">
        <v>2935</v>
      </c>
      <c r="I28" s="197">
        <v>587000</v>
      </c>
      <c r="J28" s="48">
        <f t="shared" si="0"/>
        <v>616600</v>
      </c>
      <c r="K28" s="319"/>
      <c r="M28" s="125"/>
      <c r="N28" s="125"/>
    </row>
    <row r="29" spans="1:16" ht="32.25" customHeight="1" x14ac:dyDescent="0.25">
      <c r="A29" s="189">
        <v>22</v>
      </c>
      <c r="B29" s="285" t="s">
        <v>289</v>
      </c>
      <c r="C29" s="164" t="s">
        <v>294</v>
      </c>
      <c r="D29" s="201">
        <v>3012</v>
      </c>
      <c r="E29" s="200">
        <v>100</v>
      </c>
      <c r="F29" s="194">
        <v>0</v>
      </c>
      <c r="G29" s="197">
        <v>0</v>
      </c>
      <c r="H29" s="194">
        <v>3</v>
      </c>
      <c r="I29" s="197">
        <v>300</v>
      </c>
      <c r="J29" s="48">
        <f t="shared" si="0"/>
        <v>300</v>
      </c>
      <c r="K29" s="319"/>
      <c r="M29" s="125"/>
      <c r="N29" s="125"/>
    </row>
    <row r="30" spans="1:16" ht="32.25" customHeight="1" x14ac:dyDescent="0.25">
      <c r="A30" s="189">
        <v>23</v>
      </c>
      <c r="B30" s="285" t="s">
        <v>290</v>
      </c>
      <c r="C30" s="164" t="s">
        <v>300</v>
      </c>
      <c r="D30" s="201">
        <v>3023</v>
      </c>
      <c r="E30" s="200">
        <v>200</v>
      </c>
      <c r="F30" s="194">
        <v>0</v>
      </c>
      <c r="G30" s="197">
        <v>0</v>
      </c>
      <c r="H30" s="194">
        <v>1</v>
      </c>
      <c r="I30" s="197">
        <v>200</v>
      </c>
      <c r="J30" s="48">
        <f t="shared" si="0"/>
        <v>200</v>
      </c>
      <c r="K30" s="319"/>
      <c r="M30" s="125"/>
      <c r="N30" s="125"/>
    </row>
    <row r="31" spans="1:16" ht="32.25" customHeight="1" x14ac:dyDescent="0.25">
      <c r="A31" s="189">
        <v>24</v>
      </c>
      <c r="B31" s="285" t="s">
        <v>292</v>
      </c>
      <c r="C31" s="164" t="s">
        <v>293</v>
      </c>
      <c r="D31" s="201">
        <v>3003</v>
      </c>
      <c r="E31" s="200">
        <v>200</v>
      </c>
      <c r="F31" s="194">
        <v>2</v>
      </c>
      <c r="G31" s="197">
        <v>400</v>
      </c>
      <c r="H31" s="194">
        <v>6</v>
      </c>
      <c r="I31" s="197">
        <v>1200</v>
      </c>
      <c r="J31" s="48">
        <f t="shared" si="0"/>
        <v>1600</v>
      </c>
      <c r="K31" s="319"/>
      <c r="M31" s="125"/>
      <c r="N31" s="125"/>
    </row>
    <row r="32" spans="1:16" ht="32.25" customHeight="1" x14ac:dyDescent="0.25">
      <c r="A32" s="189">
        <v>25</v>
      </c>
      <c r="B32" s="285" t="s">
        <v>297</v>
      </c>
      <c r="C32" s="164" t="s">
        <v>296</v>
      </c>
      <c r="D32" s="201">
        <v>3019</v>
      </c>
      <c r="E32" s="200">
        <v>200</v>
      </c>
      <c r="F32" s="194">
        <v>0</v>
      </c>
      <c r="G32" s="197">
        <v>0</v>
      </c>
      <c r="H32" s="194">
        <v>4</v>
      </c>
      <c r="I32" s="197">
        <v>800</v>
      </c>
      <c r="J32" s="48">
        <f t="shared" si="0"/>
        <v>800</v>
      </c>
      <c r="K32" s="319"/>
      <c r="M32" s="125"/>
      <c r="N32" s="125"/>
    </row>
    <row r="33" spans="1:14" ht="32.25" customHeight="1" x14ac:dyDescent="0.25">
      <c r="A33" s="189">
        <v>26</v>
      </c>
      <c r="B33" s="285" t="s">
        <v>298</v>
      </c>
      <c r="C33" s="290" t="s">
        <v>303</v>
      </c>
      <c r="D33" s="201">
        <v>3051</v>
      </c>
      <c r="E33" s="200">
        <v>200</v>
      </c>
      <c r="F33" s="194">
        <v>14</v>
      </c>
      <c r="G33" s="197">
        <v>2800</v>
      </c>
      <c r="H33" s="194">
        <v>246</v>
      </c>
      <c r="I33" s="197">
        <v>49200</v>
      </c>
      <c r="J33" s="48">
        <f t="shared" si="0"/>
        <v>52000</v>
      </c>
      <c r="K33" s="319"/>
      <c r="M33" s="125"/>
      <c r="N33" s="125"/>
    </row>
    <row r="34" spans="1:14" ht="32.25" customHeight="1" x14ac:dyDescent="0.25">
      <c r="A34" s="189">
        <v>27</v>
      </c>
      <c r="B34" s="285" t="s">
        <v>299</v>
      </c>
      <c r="C34" s="53" t="s">
        <v>304</v>
      </c>
      <c r="D34" s="201">
        <v>3091</v>
      </c>
      <c r="E34" s="200">
        <v>200</v>
      </c>
      <c r="F34" s="194">
        <v>123</v>
      </c>
      <c r="G34" s="197">
        <v>24600</v>
      </c>
      <c r="H34" s="194">
        <v>2630</v>
      </c>
      <c r="I34" s="197">
        <v>526000</v>
      </c>
      <c r="J34" s="48">
        <f t="shared" si="0"/>
        <v>550600</v>
      </c>
      <c r="K34" s="319"/>
      <c r="M34" s="125"/>
      <c r="N34" s="125"/>
    </row>
    <row r="35" spans="1:14" ht="32.25" customHeight="1" x14ac:dyDescent="0.25">
      <c r="A35" s="189">
        <v>28</v>
      </c>
      <c r="B35" s="285" t="s">
        <v>241</v>
      </c>
      <c r="C35" s="53" t="s">
        <v>310</v>
      </c>
      <c r="D35" s="201">
        <v>3018</v>
      </c>
      <c r="E35" s="200">
        <v>200</v>
      </c>
      <c r="F35" s="194">
        <v>7</v>
      </c>
      <c r="G35" s="197">
        <v>1400</v>
      </c>
      <c r="H35" s="194">
        <v>43</v>
      </c>
      <c r="I35" s="197">
        <v>8600</v>
      </c>
      <c r="J35" s="48">
        <f t="shared" si="0"/>
        <v>10000</v>
      </c>
      <c r="K35" s="320"/>
      <c r="M35" s="125"/>
      <c r="N35" s="125"/>
    </row>
    <row r="36" spans="1:14" ht="23.25" customHeight="1" x14ac:dyDescent="0.25">
      <c r="A36" s="111"/>
      <c r="B36" s="177"/>
      <c r="C36" s="178"/>
      <c r="D36" s="177"/>
      <c r="E36" s="179"/>
      <c r="F36" s="178"/>
      <c r="G36" s="250"/>
      <c r="H36" s="178"/>
      <c r="I36" s="250"/>
      <c r="J36" s="251"/>
      <c r="K36" s="206"/>
      <c r="L36" s="87"/>
      <c r="M36" s="125"/>
      <c r="N36" s="125"/>
    </row>
    <row r="37" spans="1:14" x14ac:dyDescent="0.25">
      <c r="A37"/>
      <c r="D37"/>
      <c r="E37" s="7"/>
      <c r="F37" s="8"/>
      <c r="G37" s="9"/>
      <c r="H37" s="8"/>
      <c r="I37" s="9"/>
      <c r="N37" s="125"/>
    </row>
    <row r="38" spans="1:14" x14ac:dyDescent="0.25">
      <c r="B38" s="3" t="s">
        <v>12</v>
      </c>
      <c r="E38" s="321" t="s">
        <v>1</v>
      </c>
      <c r="F38" s="322"/>
      <c r="G38" s="323"/>
      <c r="H38" s="321" t="s">
        <v>2</v>
      </c>
      <c r="I38" s="322"/>
      <c r="J38" s="323"/>
    </row>
    <row r="39" spans="1:14" ht="63.75" x14ac:dyDescent="0.25">
      <c r="B39" s="10" t="s">
        <v>3</v>
      </c>
      <c r="C39" s="11" t="s">
        <v>13</v>
      </c>
      <c r="D39" s="10" t="s">
        <v>5</v>
      </c>
      <c r="E39" s="12" t="s">
        <v>14</v>
      </c>
      <c r="F39" s="11" t="s">
        <v>15</v>
      </c>
      <c r="G39" s="10" t="s">
        <v>8</v>
      </c>
      <c r="H39" s="13" t="s">
        <v>16</v>
      </c>
      <c r="I39" s="11" t="s">
        <v>15</v>
      </c>
      <c r="J39" s="14" t="s">
        <v>8</v>
      </c>
      <c r="L39" s="293" t="s">
        <v>308</v>
      </c>
    </row>
    <row r="40" spans="1:14" ht="30" customHeight="1" x14ac:dyDescent="0.25">
      <c r="A40" s="1">
        <v>1</v>
      </c>
      <c r="B40" s="286" t="s">
        <v>17</v>
      </c>
      <c r="C40" s="38" t="s">
        <v>18</v>
      </c>
      <c r="D40" s="16">
        <v>727</v>
      </c>
      <c r="E40" s="39">
        <v>25</v>
      </c>
      <c r="F40" s="36">
        <v>26</v>
      </c>
      <c r="G40" s="6">
        <f>SUM(F40*E40)</f>
        <v>650</v>
      </c>
      <c r="H40" s="39">
        <v>100</v>
      </c>
      <c r="I40" s="28">
        <v>1</v>
      </c>
      <c r="J40" s="17">
        <f>SUM(I40*H40)</f>
        <v>100</v>
      </c>
    </row>
    <row r="41" spans="1:14" ht="26.25" customHeight="1" x14ac:dyDescent="0.25">
      <c r="A41" s="1">
        <v>2</v>
      </c>
      <c r="B41" s="287" t="s">
        <v>19</v>
      </c>
      <c r="C41" s="117" t="s">
        <v>20</v>
      </c>
      <c r="D41" s="22">
        <v>744</v>
      </c>
      <c r="E41" s="243">
        <v>50</v>
      </c>
      <c r="F41" s="35">
        <v>131</v>
      </c>
      <c r="G41" s="6">
        <f>SUM(F41*E41)</f>
        <v>6550</v>
      </c>
      <c r="H41" s="243">
        <v>50</v>
      </c>
      <c r="I41" s="35">
        <v>7</v>
      </c>
      <c r="J41" s="6">
        <f>SUM(I41*H41)</f>
        <v>350</v>
      </c>
    </row>
    <row r="42" spans="1:14" x14ac:dyDescent="0.25">
      <c r="A42"/>
      <c r="D42"/>
      <c r="E42" s="7"/>
      <c r="F42" s="8"/>
      <c r="G42" s="9"/>
      <c r="H42" s="8"/>
      <c r="I42" s="9"/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</row>
    <row r="57" spans="1:9" x14ac:dyDescent="0.25">
      <c r="A57"/>
      <c r="D57"/>
      <c r="E57" s="1"/>
    </row>
  </sheetData>
  <mergeCells count="8">
    <mergeCell ref="E38:G38"/>
    <mergeCell ref="H38:J38"/>
    <mergeCell ref="B2:K2"/>
    <mergeCell ref="F5:G5"/>
    <mergeCell ref="H5:I5"/>
    <mergeCell ref="J5:J6"/>
    <mergeCell ref="K5:K6"/>
    <mergeCell ref="K7:K35"/>
  </mergeCell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1223-EAC0-47B1-903C-AFD356B642C2}">
  <dimension ref="A2:P58"/>
  <sheetViews>
    <sheetView topLeftCell="A25" workbookViewId="0">
      <selection activeCell="E47" sqref="E4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311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5"/>
      <c r="C3" s="295"/>
      <c r="D3" s="295"/>
      <c r="E3" s="295"/>
      <c r="F3" s="295"/>
      <c r="G3" s="295"/>
      <c r="H3" s="295"/>
      <c r="I3" s="295"/>
      <c r="J3" s="295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1966</v>
      </c>
      <c r="G7" s="193">
        <v>196600</v>
      </c>
      <c r="H7" s="192">
        <v>3227</v>
      </c>
      <c r="I7" s="193">
        <v>322700</v>
      </c>
      <c r="J7" s="48">
        <f>SUM(G7+I7)</f>
        <v>519300</v>
      </c>
      <c r="K7" s="318">
        <f>SUM(J7:J36)/25</f>
        <v>1639556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22</v>
      </c>
      <c r="G8" s="193">
        <v>2200</v>
      </c>
      <c r="H8" s="192">
        <v>26</v>
      </c>
      <c r="I8" s="193">
        <v>2600</v>
      </c>
      <c r="J8" s="48">
        <f t="shared" ref="J8:J36" si="0">SUM(G8+I8)</f>
        <v>4800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6044</v>
      </c>
      <c r="G9" s="193">
        <v>1224100</v>
      </c>
      <c r="H9" s="194">
        <v>113029</v>
      </c>
      <c r="I9" s="193">
        <v>22630400</v>
      </c>
      <c r="J9" s="48">
        <f t="shared" si="0"/>
        <v>23854500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50</v>
      </c>
      <c r="G10" s="193">
        <v>10000</v>
      </c>
      <c r="H10" s="194">
        <v>542</v>
      </c>
      <c r="I10" s="193">
        <v>108400</v>
      </c>
      <c r="J10" s="48">
        <f t="shared" si="0"/>
        <v>118400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4</v>
      </c>
      <c r="G11" s="193">
        <v>400</v>
      </c>
      <c r="H11" s="195">
        <v>30</v>
      </c>
      <c r="I11" s="193">
        <v>4300</v>
      </c>
      <c r="J11" s="48">
        <f t="shared" si="0"/>
        <v>4700</v>
      </c>
      <c r="K11" s="319"/>
      <c r="M11" s="125"/>
      <c r="N11" s="125"/>
    </row>
    <row r="12" spans="1:15" ht="24" customHeight="1" x14ac:dyDescent="0.25">
      <c r="A12" s="5"/>
      <c r="B12" s="278" t="s">
        <v>29</v>
      </c>
      <c r="C12" s="53" t="s">
        <v>313</v>
      </c>
      <c r="D12" s="182">
        <v>1150</v>
      </c>
      <c r="E12" s="135" t="s">
        <v>312</v>
      </c>
      <c r="F12" s="195">
        <v>27</v>
      </c>
      <c r="G12" s="193">
        <v>2700</v>
      </c>
      <c r="H12" s="195">
        <v>644</v>
      </c>
      <c r="I12" s="193">
        <v>64800</v>
      </c>
      <c r="J12" s="48">
        <f t="shared" si="0"/>
        <v>67500</v>
      </c>
      <c r="K12" s="319"/>
      <c r="M12" s="125"/>
      <c r="N12" s="125"/>
    </row>
    <row r="13" spans="1:15" ht="24" customHeight="1" x14ac:dyDescent="0.25">
      <c r="A13" s="5">
        <v>6</v>
      </c>
      <c r="B13" s="278" t="s">
        <v>31</v>
      </c>
      <c r="C13" s="53" t="s">
        <v>199</v>
      </c>
      <c r="D13" s="45">
        <v>7763</v>
      </c>
      <c r="E13" s="181">
        <v>200</v>
      </c>
      <c r="F13" s="194">
        <v>189</v>
      </c>
      <c r="G13" s="193">
        <v>37800</v>
      </c>
      <c r="H13" s="194">
        <v>1603</v>
      </c>
      <c r="I13" s="193">
        <v>320600</v>
      </c>
      <c r="J13" s="48">
        <f t="shared" si="0"/>
        <v>358400</v>
      </c>
      <c r="K13" s="319"/>
      <c r="M13" s="125"/>
      <c r="N13" s="125"/>
    </row>
    <row r="14" spans="1:15" ht="24" customHeight="1" x14ac:dyDescent="0.25">
      <c r="A14" s="5">
        <v>7</v>
      </c>
      <c r="B14" s="278" t="s">
        <v>33</v>
      </c>
      <c r="C14" s="68" t="s">
        <v>40</v>
      </c>
      <c r="D14" s="45">
        <v>7175</v>
      </c>
      <c r="E14" s="181">
        <v>100</v>
      </c>
      <c r="F14" s="194">
        <v>58</v>
      </c>
      <c r="G14" s="193">
        <v>5800</v>
      </c>
      <c r="H14" s="194">
        <v>285</v>
      </c>
      <c r="I14" s="193">
        <v>28500</v>
      </c>
      <c r="J14" s="48">
        <f t="shared" si="0"/>
        <v>34300</v>
      </c>
      <c r="K14" s="319"/>
      <c r="M14" s="125"/>
      <c r="N14" s="125"/>
    </row>
    <row r="15" spans="1:15" ht="51" customHeight="1" x14ac:dyDescent="0.25">
      <c r="A15" s="5">
        <v>8</v>
      </c>
      <c r="B15" s="282" t="s">
        <v>38</v>
      </c>
      <c r="C15" s="29" t="s">
        <v>181</v>
      </c>
      <c r="D15" s="45">
        <v>9656</v>
      </c>
      <c r="E15" s="135" t="s">
        <v>165</v>
      </c>
      <c r="F15" s="196">
        <v>162</v>
      </c>
      <c r="G15" s="193">
        <v>20900</v>
      </c>
      <c r="H15" s="196">
        <v>6603</v>
      </c>
      <c r="I15" s="193">
        <v>1143000</v>
      </c>
      <c r="J15" s="48">
        <f t="shared" si="0"/>
        <v>1163900</v>
      </c>
      <c r="K15" s="319"/>
      <c r="M15" s="125"/>
      <c r="N15" s="125"/>
    </row>
    <row r="16" spans="1:15" ht="30" customHeight="1" x14ac:dyDescent="0.25">
      <c r="A16" s="5">
        <v>9</v>
      </c>
      <c r="B16" s="276" t="s">
        <v>46</v>
      </c>
      <c r="C16" s="70" t="s">
        <v>86</v>
      </c>
      <c r="D16" s="45">
        <v>2844</v>
      </c>
      <c r="E16" s="183" t="s">
        <v>269</v>
      </c>
      <c r="F16" s="192">
        <v>620</v>
      </c>
      <c r="G16" s="193">
        <v>124300</v>
      </c>
      <c r="H16" s="192">
        <v>8301</v>
      </c>
      <c r="I16" s="193">
        <v>1662600</v>
      </c>
      <c r="J16" s="48">
        <f t="shared" si="0"/>
        <v>1786900</v>
      </c>
      <c r="K16" s="319"/>
      <c r="M16" s="125"/>
      <c r="N16" s="125"/>
    </row>
    <row r="17" spans="1:16" ht="30.75" customHeight="1" x14ac:dyDescent="0.25">
      <c r="A17" s="5">
        <v>10</v>
      </c>
      <c r="B17" s="280" t="s">
        <v>232</v>
      </c>
      <c r="C17" s="70" t="s">
        <v>272</v>
      </c>
      <c r="D17" s="71">
        <v>2407</v>
      </c>
      <c r="E17" s="183">
        <v>200</v>
      </c>
      <c r="F17" s="192">
        <v>678</v>
      </c>
      <c r="G17" s="193">
        <v>135600</v>
      </c>
      <c r="H17" s="192">
        <v>10243</v>
      </c>
      <c r="I17" s="193">
        <v>2048600</v>
      </c>
      <c r="J17" s="48">
        <f t="shared" si="0"/>
        <v>2184200</v>
      </c>
      <c r="K17" s="319"/>
      <c r="M17" s="125"/>
      <c r="N17" s="125"/>
    </row>
    <row r="18" spans="1:16" ht="30.75" customHeight="1" x14ac:dyDescent="0.25">
      <c r="A18" s="75">
        <v>11</v>
      </c>
      <c r="B18" s="281" t="s">
        <v>122</v>
      </c>
      <c r="C18" s="147" t="s">
        <v>201</v>
      </c>
      <c r="D18" s="134">
        <v>2205</v>
      </c>
      <c r="E18" s="135">
        <v>200</v>
      </c>
      <c r="F18" s="194">
        <v>1</v>
      </c>
      <c r="G18" s="193">
        <v>200</v>
      </c>
      <c r="H18" s="194">
        <v>1</v>
      </c>
      <c r="I18" s="193">
        <v>200</v>
      </c>
      <c r="J18" s="48">
        <f t="shared" si="0"/>
        <v>400</v>
      </c>
      <c r="K18" s="319"/>
      <c r="M18" s="125"/>
      <c r="N18" s="125"/>
    </row>
    <row r="19" spans="1:16" ht="30.75" customHeight="1" x14ac:dyDescent="0.25">
      <c r="A19" s="150">
        <v>12</v>
      </c>
      <c r="B19" s="282" t="s">
        <v>123</v>
      </c>
      <c r="C19" s="267" t="s">
        <v>278</v>
      </c>
      <c r="D19" s="134">
        <v>4334</v>
      </c>
      <c r="E19" s="135">
        <v>200</v>
      </c>
      <c r="F19" s="194">
        <v>10</v>
      </c>
      <c r="G19" s="193">
        <v>2000</v>
      </c>
      <c r="H19" s="194">
        <v>1</v>
      </c>
      <c r="I19" s="193">
        <v>200</v>
      </c>
      <c r="J19" s="48">
        <f t="shared" si="0"/>
        <v>2200</v>
      </c>
      <c r="K19" s="319"/>
      <c r="M19" s="125"/>
      <c r="N19" s="125"/>
    </row>
    <row r="20" spans="1:16" ht="32.25" customHeight="1" x14ac:dyDescent="0.25">
      <c r="A20" s="189">
        <v>13</v>
      </c>
      <c r="B20" s="283" t="s">
        <v>152</v>
      </c>
      <c r="C20" s="29" t="s">
        <v>160</v>
      </c>
      <c r="D20" s="134">
        <v>1733</v>
      </c>
      <c r="E20" s="135">
        <v>200</v>
      </c>
      <c r="F20" s="194">
        <v>91</v>
      </c>
      <c r="G20" s="197">
        <v>18200</v>
      </c>
      <c r="H20" s="194">
        <v>1920</v>
      </c>
      <c r="I20" s="197">
        <v>384000</v>
      </c>
      <c r="J20" s="48">
        <f t="shared" si="0"/>
        <v>402200</v>
      </c>
      <c r="K20" s="319"/>
      <c r="M20" s="125"/>
      <c r="N20" s="125"/>
    </row>
    <row r="21" spans="1:16" ht="32.25" customHeight="1" x14ac:dyDescent="0.25">
      <c r="A21" s="189">
        <v>14</v>
      </c>
      <c r="B21" s="284" t="s">
        <v>158</v>
      </c>
      <c r="C21" s="265" t="s">
        <v>273</v>
      </c>
      <c r="D21" s="201">
        <v>4030</v>
      </c>
      <c r="E21" s="200">
        <v>100</v>
      </c>
      <c r="F21" s="194">
        <v>49</v>
      </c>
      <c r="G21" s="197">
        <v>4900</v>
      </c>
      <c r="H21" s="194">
        <v>234</v>
      </c>
      <c r="I21" s="197">
        <v>23400</v>
      </c>
      <c r="J21" s="48">
        <f t="shared" si="0"/>
        <v>28300</v>
      </c>
      <c r="K21" s="319"/>
      <c r="M21" s="125"/>
      <c r="N21" s="125"/>
    </row>
    <row r="22" spans="1:16" ht="32.25" customHeight="1" x14ac:dyDescent="0.25">
      <c r="A22" s="189">
        <v>15</v>
      </c>
      <c r="B22" s="284" t="s">
        <v>167</v>
      </c>
      <c r="C22" s="28" t="s">
        <v>168</v>
      </c>
      <c r="D22" s="201">
        <v>1817</v>
      </c>
      <c r="E22" s="200">
        <v>200</v>
      </c>
      <c r="F22" s="194">
        <v>25</v>
      </c>
      <c r="G22" s="197">
        <v>5000</v>
      </c>
      <c r="H22" s="194">
        <v>100</v>
      </c>
      <c r="I22" s="197">
        <v>20000</v>
      </c>
      <c r="J22" s="48">
        <f t="shared" si="0"/>
        <v>25000</v>
      </c>
      <c r="K22" s="319"/>
      <c r="M22" s="125"/>
      <c r="N22" s="125"/>
    </row>
    <row r="23" spans="1:16" ht="32.25" customHeight="1" x14ac:dyDescent="0.25">
      <c r="A23" s="189">
        <v>16</v>
      </c>
      <c r="B23" s="285" t="s">
        <v>206</v>
      </c>
      <c r="C23" s="164" t="s">
        <v>207</v>
      </c>
      <c r="D23" s="201">
        <v>6880</v>
      </c>
      <c r="E23" s="200">
        <v>100</v>
      </c>
      <c r="F23" s="194">
        <v>0</v>
      </c>
      <c r="G23" s="197">
        <v>0</v>
      </c>
      <c r="H23" s="194">
        <v>0</v>
      </c>
      <c r="I23" s="197">
        <v>0</v>
      </c>
      <c r="J23" s="48">
        <f t="shared" si="0"/>
        <v>0</v>
      </c>
      <c r="K23" s="319"/>
      <c r="M23" s="125"/>
      <c r="N23" s="125"/>
    </row>
    <row r="24" spans="1:16" ht="32.25" customHeight="1" x14ac:dyDescent="0.25">
      <c r="A24" s="189"/>
      <c r="B24" s="285" t="s">
        <v>206</v>
      </c>
      <c r="C24" s="164" t="s">
        <v>307</v>
      </c>
      <c r="D24" s="201">
        <v>6800</v>
      </c>
      <c r="E24" s="200">
        <v>200</v>
      </c>
      <c r="F24" s="194">
        <v>3</v>
      </c>
      <c r="G24" s="197">
        <v>600</v>
      </c>
      <c r="H24" s="194">
        <v>18</v>
      </c>
      <c r="I24" s="197">
        <v>3600</v>
      </c>
      <c r="J24" s="48">
        <f t="shared" si="0"/>
        <v>4200</v>
      </c>
      <c r="K24" s="319"/>
      <c r="M24" s="125"/>
      <c r="N24" s="125"/>
    </row>
    <row r="25" spans="1:16" ht="32.25" customHeight="1" x14ac:dyDescent="0.25">
      <c r="A25" s="189">
        <v>17</v>
      </c>
      <c r="B25" s="285" t="s">
        <v>211</v>
      </c>
      <c r="C25" s="164" t="s">
        <v>238</v>
      </c>
      <c r="D25" s="201">
        <v>3800</v>
      </c>
      <c r="E25" s="200">
        <v>200</v>
      </c>
      <c r="F25" s="194">
        <v>2123</v>
      </c>
      <c r="G25" s="197">
        <v>424600</v>
      </c>
      <c r="H25" s="194">
        <v>34778</v>
      </c>
      <c r="I25" s="197">
        <v>6955600</v>
      </c>
      <c r="J25" s="48">
        <f t="shared" si="0"/>
        <v>7380200</v>
      </c>
      <c r="K25" s="319"/>
      <c r="M25" s="125"/>
      <c r="N25" s="125"/>
    </row>
    <row r="26" spans="1:16" ht="32.25" customHeight="1" x14ac:dyDescent="0.25">
      <c r="A26" s="189">
        <v>18</v>
      </c>
      <c r="B26" s="285" t="s">
        <v>224</v>
      </c>
      <c r="C26" s="164" t="s">
        <v>228</v>
      </c>
      <c r="D26" s="201">
        <v>7323</v>
      </c>
      <c r="E26" s="200">
        <v>100</v>
      </c>
      <c r="F26" s="194">
        <v>0</v>
      </c>
      <c r="G26" s="197">
        <v>0</v>
      </c>
      <c r="H26" s="194">
        <v>2</v>
      </c>
      <c r="I26" s="197">
        <v>200</v>
      </c>
      <c r="J26" s="48">
        <f t="shared" si="0"/>
        <v>200</v>
      </c>
      <c r="K26" s="319"/>
      <c r="M26" s="125"/>
      <c r="N26" s="125"/>
    </row>
    <row r="27" spans="1:16" ht="32.25" customHeight="1" x14ac:dyDescent="0.25">
      <c r="A27" s="189">
        <v>19</v>
      </c>
      <c r="B27" s="285" t="s">
        <v>230</v>
      </c>
      <c r="C27" s="164" t="s">
        <v>239</v>
      </c>
      <c r="D27" s="201">
        <v>1389</v>
      </c>
      <c r="E27" s="200">
        <v>100</v>
      </c>
      <c r="F27" s="194">
        <v>31</v>
      </c>
      <c r="G27" s="197">
        <v>3100</v>
      </c>
      <c r="H27" s="194">
        <v>140</v>
      </c>
      <c r="I27" s="197">
        <v>14000</v>
      </c>
      <c r="J27" s="48">
        <f t="shared" si="0"/>
        <v>17100</v>
      </c>
      <c r="K27" s="319"/>
      <c r="M27" s="125"/>
      <c r="N27" s="125"/>
      <c r="P27" s="125"/>
    </row>
    <row r="28" spans="1:16" ht="32.25" customHeight="1" x14ac:dyDescent="0.25">
      <c r="A28" s="189">
        <v>20</v>
      </c>
      <c r="B28" s="285" t="s">
        <v>243</v>
      </c>
      <c r="C28" s="164" t="s">
        <v>249</v>
      </c>
      <c r="D28" s="201">
        <v>6333</v>
      </c>
      <c r="E28" s="200" t="s">
        <v>268</v>
      </c>
      <c r="F28" s="194">
        <v>9</v>
      </c>
      <c r="G28" s="197">
        <v>1800</v>
      </c>
      <c r="H28" s="194">
        <v>63</v>
      </c>
      <c r="I28" s="197">
        <v>12600</v>
      </c>
      <c r="J28" s="48">
        <f t="shared" si="0"/>
        <v>14400</v>
      </c>
      <c r="K28" s="319"/>
      <c r="M28" s="125"/>
      <c r="N28" s="125"/>
    </row>
    <row r="29" spans="1:16" ht="32.25" customHeight="1" x14ac:dyDescent="0.25">
      <c r="A29" s="189">
        <v>21</v>
      </c>
      <c r="B29" s="285" t="s">
        <v>257</v>
      </c>
      <c r="C29" s="164" t="s">
        <v>262</v>
      </c>
      <c r="D29" s="201">
        <v>5800</v>
      </c>
      <c r="E29" s="200">
        <v>200</v>
      </c>
      <c r="F29" s="194">
        <v>71</v>
      </c>
      <c r="G29" s="197">
        <v>14200</v>
      </c>
      <c r="H29" s="194">
        <v>804</v>
      </c>
      <c r="I29" s="197">
        <v>160800</v>
      </c>
      <c r="J29" s="48">
        <f t="shared" si="0"/>
        <v>175000</v>
      </c>
      <c r="K29" s="319"/>
      <c r="M29" s="125"/>
      <c r="N29" s="125"/>
    </row>
    <row r="30" spans="1:16" ht="32.25" customHeight="1" x14ac:dyDescent="0.25">
      <c r="A30" s="189">
        <v>22</v>
      </c>
      <c r="B30" s="285" t="s">
        <v>289</v>
      </c>
      <c r="C30" s="164" t="s">
        <v>294</v>
      </c>
      <c r="D30" s="201">
        <v>3012</v>
      </c>
      <c r="E30" s="200">
        <v>100</v>
      </c>
      <c r="F30" s="194">
        <v>13</v>
      </c>
      <c r="G30" s="197">
        <v>1300</v>
      </c>
      <c r="H30" s="194">
        <v>143</v>
      </c>
      <c r="I30" s="197">
        <v>14300</v>
      </c>
      <c r="J30" s="48">
        <f t="shared" si="0"/>
        <v>15600</v>
      </c>
      <c r="K30" s="319"/>
      <c r="M30" s="125"/>
      <c r="N30" s="125"/>
    </row>
    <row r="31" spans="1:16" ht="32.25" customHeight="1" x14ac:dyDescent="0.25">
      <c r="A31" s="189">
        <v>23</v>
      </c>
      <c r="B31" s="285" t="s">
        <v>290</v>
      </c>
      <c r="C31" s="164" t="s">
        <v>300</v>
      </c>
      <c r="D31" s="201">
        <v>3023</v>
      </c>
      <c r="E31" s="200">
        <v>200</v>
      </c>
      <c r="F31" s="194">
        <v>0</v>
      </c>
      <c r="G31" s="197">
        <v>0</v>
      </c>
      <c r="H31" s="194">
        <v>90</v>
      </c>
      <c r="I31" s="197">
        <v>18000</v>
      </c>
      <c r="J31" s="48">
        <f t="shared" si="0"/>
        <v>18000</v>
      </c>
      <c r="K31" s="319"/>
      <c r="M31" s="125"/>
      <c r="N31" s="125"/>
    </row>
    <row r="32" spans="1:16" ht="32.25" customHeight="1" x14ac:dyDescent="0.25">
      <c r="A32" s="189">
        <v>24</v>
      </c>
      <c r="B32" s="285" t="s">
        <v>292</v>
      </c>
      <c r="C32" s="164" t="s">
        <v>293</v>
      </c>
      <c r="D32" s="201">
        <v>3003</v>
      </c>
      <c r="E32" s="200">
        <v>200</v>
      </c>
      <c r="F32" s="194">
        <v>0</v>
      </c>
      <c r="G32" s="197">
        <v>0</v>
      </c>
      <c r="H32" s="194">
        <v>4</v>
      </c>
      <c r="I32" s="197">
        <v>800</v>
      </c>
      <c r="J32" s="48">
        <f t="shared" si="0"/>
        <v>800</v>
      </c>
      <c r="K32" s="319"/>
      <c r="M32" s="125"/>
      <c r="N32" s="125"/>
    </row>
    <row r="33" spans="1:14" ht="32.25" customHeight="1" x14ac:dyDescent="0.25">
      <c r="A33" s="189">
        <v>25</v>
      </c>
      <c r="B33" s="285" t="s">
        <v>297</v>
      </c>
      <c r="C33" s="164" t="s">
        <v>296</v>
      </c>
      <c r="D33" s="201">
        <v>3019</v>
      </c>
      <c r="E33" s="200">
        <v>200</v>
      </c>
      <c r="F33" s="194">
        <v>4</v>
      </c>
      <c r="G33" s="197">
        <v>800</v>
      </c>
      <c r="H33" s="194">
        <v>20</v>
      </c>
      <c r="I33" s="197">
        <v>4000</v>
      </c>
      <c r="J33" s="48">
        <f t="shared" si="0"/>
        <v>4800</v>
      </c>
      <c r="K33" s="319"/>
      <c r="M33" s="125"/>
      <c r="N33" s="125"/>
    </row>
    <row r="34" spans="1:14" ht="32.25" customHeight="1" x14ac:dyDescent="0.25">
      <c r="A34" s="189">
        <v>26</v>
      </c>
      <c r="B34" s="285" t="s">
        <v>298</v>
      </c>
      <c r="C34" s="290" t="s">
        <v>303</v>
      </c>
      <c r="D34" s="201">
        <v>3051</v>
      </c>
      <c r="E34" s="200">
        <v>200</v>
      </c>
      <c r="F34" s="194">
        <v>50</v>
      </c>
      <c r="G34" s="197">
        <v>10000</v>
      </c>
      <c r="H34" s="194">
        <v>861</v>
      </c>
      <c r="I34" s="197">
        <v>172200</v>
      </c>
      <c r="J34" s="48">
        <f t="shared" si="0"/>
        <v>182200</v>
      </c>
      <c r="K34" s="319"/>
      <c r="M34" s="125"/>
      <c r="N34" s="125"/>
    </row>
    <row r="35" spans="1:14" ht="32.25" customHeight="1" x14ac:dyDescent="0.25">
      <c r="A35" s="189">
        <v>27</v>
      </c>
      <c r="B35" s="285" t="s">
        <v>299</v>
      </c>
      <c r="C35" s="53" t="s">
        <v>304</v>
      </c>
      <c r="D35" s="201">
        <v>3091</v>
      </c>
      <c r="E35" s="200">
        <v>200</v>
      </c>
      <c r="F35" s="194">
        <v>1090</v>
      </c>
      <c r="G35" s="197">
        <v>218000</v>
      </c>
      <c r="H35" s="194">
        <v>11968</v>
      </c>
      <c r="I35" s="197">
        <v>2393600</v>
      </c>
      <c r="J35" s="48">
        <f t="shared" si="0"/>
        <v>2611600</v>
      </c>
      <c r="K35" s="319"/>
      <c r="M35" s="125"/>
      <c r="N35" s="125"/>
    </row>
    <row r="36" spans="1:14" ht="32.25" customHeight="1" x14ac:dyDescent="0.25">
      <c r="A36" s="189">
        <v>28</v>
      </c>
      <c r="B36" s="285" t="s">
        <v>241</v>
      </c>
      <c r="C36" s="53" t="s">
        <v>310</v>
      </c>
      <c r="D36" s="201">
        <v>3018</v>
      </c>
      <c r="E36" s="200">
        <v>200</v>
      </c>
      <c r="F36" s="194">
        <v>1</v>
      </c>
      <c r="G36" s="197">
        <v>200</v>
      </c>
      <c r="H36" s="194">
        <v>48</v>
      </c>
      <c r="I36" s="197">
        <v>9600</v>
      </c>
      <c r="J36" s="48">
        <f t="shared" si="0"/>
        <v>9800</v>
      </c>
      <c r="K36" s="320"/>
      <c r="M36" s="125"/>
      <c r="N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250"/>
      <c r="H37" s="178"/>
      <c r="I37" s="250"/>
      <c r="J37" s="251"/>
      <c r="K37" s="206"/>
      <c r="L37" s="87"/>
      <c r="M37" s="125"/>
      <c r="N37" s="125"/>
    </row>
    <row r="38" spans="1:14" x14ac:dyDescent="0.25">
      <c r="A38"/>
      <c r="D38"/>
      <c r="E38" s="7"/>
      <c r="F38" s="8"/>
      <c r="G38" s="9"/>
      <c r="H38" s="8"/>
      <c r="I38" s="9"/>
      <c r="N38" s="125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  <c r="L40" s="293" t="s">
        <v>308</v>
      </c>
    </row>
    <row r="41" spans="1:14" ht="30" customHeight="1" x14ac:dyDescent="0.25">
      <c r="A41" s="1">
        <v>1</v>
      </c>
      <c r="B41" s="286" t="s">
        <v>17</v>
      </c>
      <c r="C41" s="38" t="s">
        <v>18</v>
      </c>
      <c r="D41" s="16">
        <v>727</v>
      </c>
      <c r="E41" s="39">
        <v>25</v>
      </c>
      <c r="F41" s="36">
        <v>32</v>
      </c>
      <c r="G41" s="6">
        <f>SUM(F41*E41)</f>
        <v>800</v>
      </c>
      <c r="H41" s="39">
        <v>100</v>
      </c>
      <c r="I41" s="28">
        <v>3</v>
      </c>
      <c r="J41" s="17">
        <f>SUM(I41*H41)</f>
        <v>300</v>
      </c>
    </row>
    <row r="42" spans="1:14" ht="26.25" customHeight="1" x14ac:dyDescent="0.25">
      <c r="A42" s="1">
        <v>2</v>
      </c>
      <c r="B42" s="287" t="s">
        <v>19</v>
      </c>
      <c r="C42" s="117" t="s">
        <v>20</v>
      </c>
      <c r="D42" s="22">
        <v>744</v>
      </c>
      <c r="E42" s="243">
        <v>50</v>
      </c>
      <c r="F42" s="35">
        <v>173</v>
      </c>
      <c r="G42" s="6">
        <f>SUM(F42*E42)</f>
        <v>8650</v>
      </c>
      <c r="H42" s="243">
        <v>50</v>
      </c>
      <c r="I42" s="35">
        <v>6</v>
      </c>
      <c r="J42" s="6">
        <f>SUM(I42*H42)</f>
        <v>300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3F38-8CD1-4B7E-8430-57C725C23EB4}">
  <dimension ref="A2:P59"/>
  <sheetViews>
    <sheetView topLeftCell="A26" workbookViewId="0">
      <selection activeCell="M35" sqref="M3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315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6"/>
      <c r="C3" s="296"/>
      <c r="D3" s="296"/>
      <c r="E3" s="296"/>
      <c r="F3" s="296"/>
      <c r="G3" s="296"/>
      <c r="H3" s="296"/>
      <c r="I3" s="296"/>
      <c r="J3" s="29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2101</v>
      </c>
      <c r="G7" s="193">
        <v>210100</v>
      </c>
      <c r="H7" s="192">
        <v>3493</v>
      </c>
      <c r="I7" s="193">
        <v>349300</v>
      </c>
      <c r="J7" s="48">
        <f>SUM(G7+I7)</f>
        <v>559400</v>
      </c>
      <c r="K7" s="318">
        <f>SUM(J7:J37)/25</f>
        <v>1352712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18</v>
      </c>
      <c r="G8" s="193">
        <v>1800</v>
      </c>
      <c r="H8" s="192">
        <v>31</v>
      </c>
      <c r="I8" s="193">
        <v>3100</v>
      </c>
      <c r="J8" s="48">
        <f t="shared" ref="J8:J37" si="0">SUM(G8+I8)</f>
        <v>4900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5157</v>
      </c>
      <c r="G9" s="193">
        <v>1037400</v>
      </c>
      <c r="H9" s="194">
        <v>95022</v>
      </c>
      <c r="I9" s="193">
        <v>19029000</v>
      </c>
      <c r="J9" s="48">
        <f t="shared" si="0"/>
        <v>20066400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80</v>
      </c>
      <c r="G10" s="193">
        <v>16000</v>
      </c>
      <c r="H10" s="194">
        <v>536</v>
      </c>
      <c r="I10" s="193">
        <v>107200</v>
      </c>
      <c r="J10" s="48">
        <f t="shared" si="0"/>
        <v>123200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104</v>
      </c>
      <c r="D11" s="182">
        <v>1150</v>
      </c>
      <c r="E11" s="135" t="s">
        <v>187</v>
      </c>
      <c r="F11" s="195">
        <v>0</v>
      </c>
      <c r="G11" s="193">
        <v>0</v>
      </c>
      <c r="H11" s="195">
        <v>0</v>
      </c>
      <c r="I11" s="193">
        <v>0</v>
      </c>
      <c r="J11" s="48">
        <f t="shared" si="0"/>
        <v>0</v>
      </c>
      <c r="K11" s="319"/>
      <c r="M11" s="125"/>
      <c r="N11" s="125"/>
    </row>
    <row r="12" spans="1:15" ht="24" customHeight="1" x14ac:dyDescent="0.25">
      <c r="A12" s="5"/>
      <c r="B12" s="278" t="s">
        <v>29</v>
      </c>
      <c r="C12" s="53" t="s">
        <v>313</v>
      </c>
      <c r="D12" s="182">
        <v>1150</v>
      </c>
      <c r="E12" s="135" t="s">
        <v>312</v>
      </c>
      <c r="F12" s="195">
        <v>59</v>
      </c>
      <c r="G12" s="193">
        <v>7900</v>
      </c>
      <c r="H12" s="195">
        <v>809</v>
      </c>
      <c r="I12" s="193">
        <v>123500</v>
      </c>
      <c r="J12" s="48">
        <f t="shared" si="0"/>
        <v>131400</v>
      </c>
      <c r="K12" s="319"/>
      <c r="M12" s="125"/>
      <c r="N12" s="125"/>
    </row>
    <row r="13" spans="1:15" ht="24" customHeight="1" x14ac:dyDescent="0.25">
      <c r="A13" s="5">
        <v>6</v>
      </c>
      <c r="B13" s="278" t="s">
        <v>31</v>
      </c>
      <c r="C13" s="53" t="s">
        <v>199</v>
      </c>
      <c r="D13" s="45">
        <v>7763</v>
      </c>
      <c r="E13" s="181">
        <v>200</v>
      </c>
      <c r="F13" s="194">
        <v>167</v>
      </c>
      <c r="G13" s="193">
        <v>33400</v>
      </c>
      <c r="H13" s="194">
        <v>1035</v>
      </c>
      <c r="I13" s="193">
        <v>207000</v>
      </c>
      <c r="J13" s="48">
        <f t="shared" si="0"/>
        <v>240400</v>
      </c>
      <c r="K13" s="319"/>
      <c r="M13" s="125"/>
      <c r="N13" s="125"/>
    </row>
    <row r="14" spans="1:15" ht="24" customHeight="1" x14ac:dyDescent="0.25">
      <c r="A14" s="5">
        <v>7</v>
      </c>
      <c r="B14" s="278" t="s">
        <v>33</v>
      </c>
      <c r="C14" s="68" t="s">
        <v>40</v>
      </c>
      <c r="D14" s="45">
        <v>7175</v>
      </c>
      <c r="E14" s="181">
        <v>100</v>
      </c>
      <c r="F14" s="194">
        <v>37</v>
      </c>
      <c r="G14" s="193">
        <v>3700</v>
      </c>
      <c r="H14" s="194">
        <v>142</v>
      </c>
      <c r="I14" s="193">
        <v>14200</v>
      </c>
      <c r="J14" s="48">
        <f t="shared" si="0"/>
        <v>17900</v>
      </c>
      <c r="K14" s="319"/>
      <c r="M14" s="125"/>
      <c r="N14" s="125"/>
    </row>
    <row r="15" spans="1:15" ht="51" customHeight="1" x14ac:dyDescent="0.25">
      <c r="A15" s="5">
        <v>8</v>
      </c>
      <c r="B15" s="282" t="s">
        <v>38</v>
      </c>
      <c r="C15" s="29" t="s">
        <v>181</v>
      </c>
      <c r="D15" s="45">
        <v>9656</v>
      </c>
      <c r="E15" s="135" t="s">
        <v>165</v>
      </c>
      <c r="F15" s="196">
        <v>159</v>
      </c>
      <c r="G15" s="193">
        <v>20800</v>
      </c>
      <c r="H15" s="196">
        <v>6595</v>
      </c>
      <c r="I15" s="193">
        <v>1142300</v>
      </c>
      <c r="J15" s="48">
        <f t="shared" si="0"/>
        <v>1163100</v>
      </c>
      <c r="K15" s="319"/>
      <c r="M15" s="125"/>
      <c r="N15" s="125"/>
    </row>
    <row r="16" spans="1:15" ht="30" customHeight="1" x14ac:dyDescent="0.25">
      <c r="A16" s="5">
        <v>9</v>
      </c>
      <c r="B16" s="276" t="s">
        <v>46</v>
      </c>
      <c r="C16" s="70" t="s">
        <v>86</v>
      </c>
      <c r="D16" s="45">
        <v>2844</v>
      </c>
      <c r="E16" s="183" t="s">
        <v>269</v>
      </c>
      <c r="F16" s="192">
        <v>185</v>
      </c>
      <c r="G16" s="193">
        <v>38200</v>
      </c>
      <c r="H16" s="192">
        <v>1778</v>
      </c>
      <c r="I16" s="193">
        <v>358900</v>
      </c>
      <c r="J16" s="48">
        <f t="shared" si="0"/>
        <v>397100</v>
      </c>
      <c r="K16" s="319"/>
      <c r="M16" s="125"/>
      <c r="N16" s="125"/>
    </row>
    <row r="17" spans="1:16" ht="30.75" customHeight="1" x14ac:dyDescent="0.25">
      <c r="A17" s="5">
        <v>10</v>
      </c>
      <c r="B17" s="280" t="s">
        <v>232</v>
      </c>
      <c r="C17" s="70" t="s">
        <v>272</v>
      </c>
      <c r="D17" s="71">
        <v>2407</v>
      </c>
      <c r="E17" s="183">
        <v>200</v>
      </c>
      <c r="F17" s="192">
        <v>1222</v>
      </c>
      <c r="G17" s="193">
        <v>244400</v>
      </c>
      <c r="H17" s="192">
        <v>19487</v>
      </c>
      <c r="I17" s="193">
        <v>3897400</v>
      </c>
      <c r="J17" s="48">
        <f t="shared" si="0"/>
        <v>4141800</v>
      </c>
      <c r="K17" s="319"/>
      <c r="M17" s="125"/>
      <c r="N17" s="125"/>
    </row>
    <row r="18" spans="1:16" ht="30.75" customHeight="1" x14ac:dyDescent="0.25">
      <c r="A18" s="75">
        <v>11</v>
      </c>
      <c r="B18" s="281" t="s">
        <v>122</v>
      </c>
      <c r="C18" s="147" t="s">
        <v>201</v>
      </c>
      <c r="D18" s="134">
        <v>2205</v>
      </c>
      <c r="E18" s="135">
        <v>200</v>
      </c>
      <c r="F18" s="194">
        <v>2</v>
      </c>
      <c r="G18" s="193">
        <v>400</v>
      </c>
      <c r="H18" s="194">
        <v>5</v>
      </c>
      <c r="I18" s="193">
        <v>1000</v>
      </c>
      <c r="J18" s="48">
        <f t="shared" si="0"/>
        <v>1400</v>
      </c>
      <c r="K18" s="319"/>
      <c r="M18" s="125"/>
      <c r="N18" s="125"/>
    </row>
    <row r="19" spans="1:16" ht="30.75" customHeight="1" x14ac:dyDescent="0.25">
      <c r="A19" s="150">
        <v>12</v>
      </c>
      <c r="B19" s="282" t="s">
        <v>123</v>
      </c>
      <c r="C19" s="267" t="s">
        <v>278</v>
      </c>
      <c r="D19" s="134">
        <v>4334</v>
      </c>
      <c r="E19" s="135">
        <v>200</v>
      </c>
      <c r="F19" s="194">
        <v>16</v>
      </c>
      <c r="G19" s="193">
        <v>3200</v>
      </c>
      <c r="H19" s="194">
        <v>1</v>
      </c>
      <c r="I19" s="193">
        <v>200</v>
      </c>
      <c r="J19" s="48">
        <f t="shared" si="0"/>
        <v>3400</v>
      </c>
      <c r="K19" s="319"/>
      <c r="M19" s="125"/>
      <c r="N19" s="125"/>
    </row>
    <row r="20" spans="1:16" ht="32.25" customHeight="1" x14ac:dyDescent="0.25">
      <c r="A20" s="189">
        <v>13</v>
      </c>
      <c r="B20" s="283" t="s">
        <v>152</v>
      </c>
      <c r="C20" s="29" t="s">
        <v>160</v>
      </c>
      <c r="D20" s="134">
        <v>1733</v>
      </c>
      <c r="E20" s="135">
        <v>200</v>
      </c>
      <c r="F20" s="194">
        <v>36</v>
      </c>
      <c r="G20" s="197">
        <v>7200</v>
      </c>
      <c r="H20" s="194">
        <v>707</v>
      </c>
      <c r="I20" s="197">
        <v>141400</v>
      </c>
      <c r="J20" s="48">
        <f t="shared" si="0"/>
        <v>148600</v>
      </c>
      <c r="K20" s="319"/>
      <c r="M20" s="125"/>
      <c r="N20" s="125"/>
    </row>
    <row r="21" spans="1:16" ht="32.25" customHeight="1" x14ac:dyDescent="0.25">
      <c r="A21" s="189">
        <v>14</v>
      </c>
      <c r="B21" s="284" t="s">
        <v>158</v>
      </c>
      <c r="C21" s="265" t="s">
        <v>273</v>
      </c>
      <c r="D21" s="201">
        <v>4030</v>
      </c>
      <c r="E21" s="200">
        <v>100</v>
      </c>
      <c r="F21" s="194">
        <v>55</v>
      </c>
      <c r="G21" s="197">
        <v>5500</v>
      </c>
      <c r="H21" s="194">
        <v>241</v>
      </c>
      <c r="I21" s="197">
        <v>24100</v>
      </c>
      <c r="J21" s="48">
        <f t="shared" si="0"/>
        <v>29600</v>
      </c>
      <c r="K21" s="319"/>
      <c r="M21" s="125"/>
      <c r="N21" s="125"/>
    </row>
    <row r="22" spans="1:16" ht="32.25" customHeight="1" x14ac:dyDescent="0.25">
      <c r="A22" s="189">
        <v>15</v>
      </c>
      <c r="B22" s="284" t="s">
        <v>167</v>
      </c>
      <c r="C22" s="28" t="s">
        <v>168</v>
      </c>
      <c r="D22" s="201">
        <v>1817</v>
      </c>
      <c r="E22" s="200">
        <v>200</v>
      </c>
      <c r="F22" s="194">
        <v>7</v>
      </c>
      <c r="G22" s="197">
        <v>1400</v>
      </c>
      <c r="H22" s="194">
        <v>49</v>
      </c>
      <c r="I22" s="197">
        <v>9800</v>
      </c>
      <c r="J22" s="48">
        <f t="shared" si="0"/>
        <v>11200</v>
      </c>
      <c r="K22" s="319"/>
      <c r="M22" s="125"/>
      <c r="N22" s="125"/>
    </row>
    <row r="23" spans="1:16" ht="32.25" customHeight="1" x14ac:dyDescent="0.25">
      <c r="A23" s="189">
        <v>16</v>
      </c>
      <c r="B23" s="285" t="s">
        <v>206</v>
      </c>
      <c r="C23" s="164" t="s">
        <v>207</v>
      </c>
      <c r="D23" s="201">
        <v>6880</v>
      </c>
      <c r="E23" s="200">
        <v>100</v>
      </c>
      <c r="F23" s="194">
        <v>0</v>
      </c>
      <c r="G23" s="197">
        <v>0</v>
      </c>
      <c r="H23" s="194">
        <v>0</v>
      </c>
      <c r="I23" s="197">
        <v>0</v>
      </c>
      <c r="J23" s="48">
        <f t="shared" si="0"/>
        <v>0</v>
      </c>
      <c r="K23" s="319"/>
      <c r="M23" s="125"/>
      <c r="N23" s="125"/>
    </row>
    <row r="24" spans="1:16" ht="32.25" customHeight="1" x14ac:dyDescent="0.25">
      <c r="A24" s="189"/>
      <c r="B24" s="285" t="s">
        <v>206</v>
      </c>
      <c r="C24" s="164" t="s">
        <v>307</v>
      </c>
      <c r="D24" s="201">
        <v>6800</v>
      </c>
      <c r="E24" s="200">
        <v>200</v>
      </c>
      <c r="F24" s="194">
        <v>2</v>
      </c>
      <c r="G24" s="197">
        <v>400</v>
      </c>
      <c r="H24" s="194">
        <v>45</v>
      </c>
      <c r="I24" s="197">
        <v>9000</v>
      </c>
      <c r="J24" s="48">
        <f t="shared" si="0"/>
        <v>9400</v>
      </c>
      <c r="K24" s="319"/>
      <c r="M24" s="125"/>
      <c r="N24" s="125"/>
    </row>
    <row r="25" spans="1:16" ht="32.25" customHeight="1" x14ac:dyDescent="0.25">
      <c r="A25" s="189">
        <v>17</v>
      </c>
      <c r="B25" s="285" t="s">
        <v>211</v>
      </c>
      <c r="C25" s="164" t="s">
        <v>238</v>
      </c>
      <c r="D25" s="201">
        <v>3800</v>
      </c>
      <c r="E25" s="200">
        <v>200</v>
      </c>
      <c r="F25" s="194">
        <v>1091</v>
      </c>
      <c r="G25" s="197">
        <v>218200</v>
      </c>
      <c r="H25" s="194">
        <v>19800</v>
      </c>
      <c r="I25" s="197">
        <v>3960000</v>
      </c>
      <c r="J25" s="48">
        <f t="shared" si="0"/>
        <v>4178200</v>
      </c>
      <c r="K25" s="319"/>
      <c r="M25" s="125"/>
      <c r="N25" s="125"/>
    </row>
    <row r="26" spans="1:16" ht="32.25" customHeight="1" x14ac:dyDescent="0.25">
      <c r="A26" s="189">
        <v>18</v>
      </c>
      <c r="B26" s="285" t="s">
        <v>224</v>
      </c>
      <c r="C26" s="164" t="s">
        <v>228</v>
      </c>
      <c r="D26" s="201">
        <v>7323</v>
      </c>
      <c r="E26" s="200">
        <v>100</v>
      </c>
      <c r="F26" s="194">
        <v>0</v>
      </c>
      <c r="G26" s="197">
        <v>0</v>
      </c>
      <c r="H26" s="194">
        <v>1</v>
      </c>
      <c r="I26" s="197">
        <v>100</v>
      </c>
      <c r="J26" s="48">
        <f t="shared" si="0"/>
        <v>100</v>
      </c>
      <c r="K26" s="319"/>
      <c r="M26" s="125"/>
      <c r="N26" s="125"/>
    </row>
    <row r="27" spans="1:16" ht="32.25" customHeight="1" x14ac:dyDescent="0.25">
      <c r="A27" s="189">
        <v>19</v>
      </c>
      <c r="B27" s="285" t="s">
        <v>230</v>
      </c>
      <c r="C27" s="164" t="s">
        <v>239</v>
      </c>
      <c r="D27" s="201">
        <v>1389</v>
      </c>
      <c r="E27" s="200">
        <v>100</v>
      </c>
      <c r="F27" s="194">
        <v>22</v>
      </c>
      <c r="G27" s="197">
        <v>2200</v>
      </c>
      <c r="H27" s="194">
        <v>131</v>
      </c>
      <c r="I27" s="197">
        <v>13100</v>
      </c>
      <c r="J27" s="48">
        <f t="shared" si="0"/>
        <v>15300</v>
      </c>
      <c r="K27" s="319"/>
      <c r="M27" s="125"/>
      <c r="N27" s="125"/>
      <c r="P27" s="125"/>
    </row>
    <row r="28" spans="1:16" ht="32.25" customHeight="1" x14ac:dyDescent="0.25">
      <c r="A28" s="189">
        <v>20</v>
      </c>
      <c r="B28" s="285" t="s">
        <v>243</v>
      </c>
      <c r="C28" s="164" t="s">
        <v>249</v>
      </c>
      <c r="D28" s="201">
        <v>6333</v>
      </c>
      <c r="E28" s="200" t="s">
        <v>268</v>
      </c>
      <c r="F28" s="194">
        <v>7</v>
      </c>
      <c r="G28" s="197">
        <v>1400</v>
      </c>
      <c r="H28" s="194">
        <v>113</v>
      </c>
      <c r="I28" s="197">
        <v>22600</v>
      </c>
      <c r="J28" s="48">
        <f t="shared" si="0"/>
        <v>24000</v>
      </c>
      <c r="K28" s="319"/>
      <c r="M28" s="125"/>
      <c r="N28" s="125"/>
    </row>
    <row r="29" spans="1:16" ht="32.25" customHeight="1" x14ac:dyDescent="0.25">
      <c r="A29" s="189">
        <v>21</v>
      </c>
      <c r="B29" s="285" t="s">
        <v>257</v>
      </c>
      <c r="C29" s="164" t="s">
        <v>262</v>
      </c>
      <c r="D29" s="201">
        <v>5800</v>
      </c>
      <c r="E29" s="200">
        <v>200</v>
      </c>
      <c r="F29" s="194">
        <v>152</v>
      </c>
      <c r="G29" s="197">
        <v>30400</v>
      </c>
      <c r="H29" s="194">
        <v>2497</v>
      </c>
      <c r="I29" s="197">
        <v>499400</v>
      </c>
      <c r="J29" s="48">
        <f t="shared" si="0"/>
        <v>529800</v>
      </c>
      <c r="K29" s="319"/>
      <c r="M29" s="125"/>
      <c r="N29" s="125"/>
    </row>
    <row r="30" spans="1:16" ht="32.25" customHeight="1" x14ac:dyDescent="0.25">
      <c r="A30" s="189">
        <v>22</v>
      </c>
      <c r="B30" s="285" t="s">
        <v>289</v>
      </c>
      <c r="C30" s="164" t="s">
        <v>294</v>
      </c>
      <c r="D30" s="201">
        <v>3012</v>
      </c>
      <c r="E30" s="200">
        <v>100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19"/>
      <c r="M30" s="125"/>
      <c r="N30" s="125"/>
    </row>
    <row r="31" spans="1:16" ht="32.25" customHeight="1" x14ac:dyDescent="0.25">
      <c r="A31" s="189">
        <v>23</v>
      </c>
      <c r="B31" s="285" t="s">
        <v>290</v>
      </c>
      <c r="C31" s="164" t="s">
        <v>300</v>
      </c>
      <c r="D31" s="201">
        <v>3023</v>
      </c>
      <c r="E31" s="200">
        <v>200</v>
      </c>
      <c r="F31" s="194">
        <v>6</v>
      </c>
      <c r="G31" s="197">
        <v>1200</v>
      </c>
      <c r="H31" s="194">
        <v>132</v>
      </c>
      <c r="I31" s="197">
        <v>26400</v>
      </c>
      <c r="J31" s="48">
        <f t="shared" si="0"/>
        <v>27600</v>
      </c>
      <c r="K31" s="319"/>
      <c r="M31" s="125"/>
      <c r="N31" s="125"/>
    </row>
    <row r="32" spans="1:16" ht="32.25" customHeight="1" x14ac:dyDescent="0.25">
      <c r="A32" s="189">
        <v>24</v>
      </c>
      <c r="B32" s="285" t="s">
        <v>292</v>
      </c>
      <c r="C32" s="164" t="s">
        <v>293</v>
      </c>
      <c r="D32" s="201">
        <v>3003</v>
      </c>
      <c r="E32" s="200">
        <v>200</v>
      </c>
      <c r="F32" s="194">
        <v>0</v>
      </c>
      <c r="G32" s="197">
        <v>0</v>
      </c>
      <c r="H32" s="194">
        <v>3</v>
      </c>
      <c r="I32" s="197">
        <v>600</v>
      </c>
      <c r="J32" s="48">
        <f t="shared" si="0"/>
        <v>600</v>
      </c>
      <c r="K32" s="319"/>
      <c r="M32" s="125"/>
      <c r="N32" s="125"/>
    </row>
    <row r="33" spans="1:14" ht="32.25" customHeight="1" x14ac:dyDescent="0.25">
      <c r="A33" s="189">
        <v>25</v>
      </c>
      <c r="B33" s="285" t="s">
        <v>297</v>
      </c>
      <c r="C33" s="164" t="s">
        <v>296</v>
      </c>
      <c r="D33" s="201">
        <v>3019</v>
      </c>
      <c r="E33" s="200">
        <v>200</v>
      </c>
      <c r="F33" s="194">
        <v>0</v>
      </c>
      <c r="G33" s="197">
        <v>0</v>
      </c>
      <c r="H33" s="194">
        <v>19</v>
      </c>
      <c r="I33" s="197">
        <v>3800</v>
      </c>
      <c r="J33" s="48">
        <f t="shared" si="0"/>
        <v>3800</v>
      </c>
      <c r="K33" s="319"/>
      <c r="M33" s="125"/>
      <c r="N33" s="125"/>
    </row>
    <row r="34" spans="1:14" ht="32.25" customHeight="1" x14ac:dyDescent="0.25">
      <c r="A34" s="189">
        <v>26</v>
      </c>
      <c r="B34" s="285" t="s">
        <v>298</v>
      </c>
      <c r="C34" s="290" t="s">
        <v>303</v>
      </c>
      <c r="D34" s="201">
        <v>3051</v>
      </c>
      <c r="E34" s="200">
        <v>200</v>
      </c>
      <c r="F34" s="194">
        <v>35</v>
      </c>
      <c r="G34" s="197">
        <v>7000</v>
      </c>
      <c r="H34" s="194">
        <v>328</v>
      </c>
      <c r="I34" s="197">
        <v>65600</v>
      </c>
      <c r="J34" s="48">
        <f t="shared" si="0"/>
        <v>72600</v>
      </c>
      <c r="K34" s="319"/>
      <c r="M34" s="125"/>
      <c r="N34" s="125"/>
    </row>
    <row r="35" spans="1:14" ht="32.25" customHeight="1" x14ac:dyDescent="0.25">
      <c r="A35" s="189">
        <v>27</v>
      </c>
      <c r="B35" s="285" t="s">
        <v>299</v>
      </c>
      <c r="C35" s="53" t="s">
        <v>304</v>
      </c>
      <c r="D35" s="201">
        <v>3091</v>
      </c>
      <c r="E35" s="200">
        <v>200</v>
      </c>
      <c r="F35" s="194">
        <v>716</v>
      </c>
      <c r="G35" s="197">
        <v>143200</v>
      </c>
      <c r="H35" s="194">
        <v>8790</v>
      </c>
      <c r="I35" s="197">
        <v>1758000</v>
      </c>
      <c r="J35" s="48">
        <f t="shared" si="0"/>
        <v>1901200</v>
      </c>
      <c r="K35" s="319"/>
      <c r="M35" s="125"/>
      <c r="N35" s="125"/>
    </row>
    <row r="36" spans="1:14" ht="32.25" customHeight="1" x14ac:dyDescent="0.25">
      <c r="A36" s="189">
        <v>28</v>
      </c>
      <c r="B36" s="285" t="s">
        <v>241</v>
      </c>
      <c r="C36" s="53" t="s">
        <v>310</v>
      </c>
      <c r="D36" s="201">
        <v>3018</v>
      </c>
      <c r="E36" s="200">
        <v>200</v>
      </c>
      <c r="F36" s="194">
        <v>11</v>
      </c>
      <c r="G36" s="197">
        <v>2200</v>
      </c>
      <c r="H36" s="194">
        <v>47</v>
      </c>
      <c r="I36" s="197">
        <v>9400</v>
      </c>
      <c r="J36" s="48">
        <f t="shared" si="0"/>
        <v>11600</v>
      </c>
      <c r="K36" s="319"/>
      <c r="M36" s="125"/>
      <c r="N36" s="125"/>
    </row>
    <row r="37" spans="1:14" ht="32.25" customHeight="1" x14ac:dyDescent="0.25">
      <c r="A37" s="189">
        <v>29</v>
      </c>
      <c r="B37" s="285" t="s">
        <v>316</v>
      </c>
      <c r="C37" s="223" t="s">
        <v>172</v>
      </c>
      <c r="D37" s="201">
        <v>3045</v>
      </c>
      <c r="E37" s="200">
        <v>200</v>
      </c>
      <c r="F37" s="194">
        <v>2</v>
      </c>
      <c r="G37" s="197">
        <v>400</v>
      </c>
      <c r="H37" s="194">
        <v>17</v>
      </c>
      <c r="I37" s="197">
        <v>3400</v>
      </c>
      <c r="J37" s="48">
        <f t="shared" si="0"/>
        <v>3800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29</v>
      </c>
      <c r="G42" s="6">
        <f>SUM(F42*E42)</f>
        <v>725</v>
      </c>
      <c r="H42" s="39">
        <v>100</v>
      </c>
      <c r="I42" s="28">
        <v>7</v>
      </c>
      <c r="J42" s="17">
        <f>SUM(I42*H42)</f>
        <v>700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134</v>
      </c>
      <c r="G43" s="6">
        <f>SUM(F43*E43)</f>
        <v>6700</v>
      </c>
      <c r="H43" s="243">
        <v>50</v>
      </c>
      <c r="I43" s="35">
        <v>11</v>
      </c>
      <c r="J43" s="6">
        <f>SUM(I43*H43)</f>
        <v>550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D576-55E6-45E9-99B0-6350F6122C79}">
  <dimension ref="A2:P59"/>
  <sheetViews>
    <sheetView topLeftCell="A13" workbookViewId="0">
      <selection activeCell="N33" sqref="N3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317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7"/>
      <c r="C3" s="297"/>
      <c r="D3" s="297"/>
      <c r="E3" s="297"/>
      <c r="F3" s="297"/>
      <c r="G3" s="297"/>
      <c r="H3" s="297"/>
      <c r="I3" s="297"/>
      <c r="J3" s="297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2040</v>
      </c>
      <c r="G7" s="193">
        <v>204000</v>
      </c>
      <c r="H7" s="192">
        <v>3802</v>
      </c>
      <c r="I7" s="193">
        <v>380200</v>
      </c>
      <c r="J7" s="48">
        <f>SUM(G7+I7)</f>
        <v>584200</v>
      </c>
      <c r="K7" s="318">
        <f>SUM(J7:J37)/31</f>
        <v>1161345.1612903227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12</v>
      </c>
      <c r="G8" s="193">
        <v>1200</v>
      </c>
      <c r="H8" s="192">
        <v>32</v>
      </c>
      <c r="I8" s="193">
        <v>3200</v>
      </c>
      <c r="J8" s="48">
        <f t="shared" ref="J8:J37" si="0">SUM(G8+I8)</f>
        <v>4400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5345</v>
      </c>
      <c r="G9" s="193">
        <v>1075300</v>
      </c>
      <c r="H9" s="194">
        <v>90576</v>
      </c>
      <c r="I9" s="193">
        <v>18140400</v>
      </c>
      <c r="J9" s="48">
        <f t="shared" si="0"/>
        <v>19215700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60</v>
      </c>
      <c r="G10" s="193">
        <v>12000</v>
      </c>
      <c r="H10" s="194">
        <v>59</v>
      </c>
      <c r="I10" s="193">
        <v>11800</v>
      </c>
      <c r="J10" s="48">
        <f t="shared" si="0"/>
        <v>23800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35</v>
      </c>
      <c r="G11" s="193">
        <v>4100</v>
      </c>
      <c r="H11" s="195">
        <v>470</v>
      </c>
      <c r="I11" s="193">
        <v>65200</v>
      </c>
      <c r="J11" s="48">
        <f t="shared" si="0"/>
        <v>69300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653</v>
      </c>
      <c r="G12" s="193">
        <v>130600</v>
      </c>
      <c r="H12" s="194">
        <v>10928</v>
      </c>
      <c r="I12" s="193">
        <v>2185600</v>
      </c>
      <c r="J12" s="48">
        <f t="shared" si="0"/>
        <v>2316200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28</v>
      </c>
      <c r="G13" s="193">
        <v>2800</v>
      </c>
      <c r="H13" s="194">
        <v>62</v>
      </c>
      <c r="I13" s="193">
        <v>6200</v>
      </c>
      <c r="J13" s="48">
        <f t="shared" si="0"/>
        <v>9000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211</v>
      </c>
      <c r="G14" s="193">
        <v>28400</v>
      </c>
      <c r="H14" s="196">
        <v>6645</v>
      </c>
      <c r="I14" s="193">
        <v>1148400</v>
      </c>
      <c r="J14" s="48">
        <f t="shared" si="0"/>
        <v>1176800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103</v>
      </c>
      <c r="G15" s="193">
        <v>21500</v>
      </c>
      <c r="H15" s="192">
        <v>309</v>
      </c>
      <c r="I15" s="193">
        <v>67200</v>
      </c>
      <c r="J15" s="48">
        <f t="shared" si="0"/>
        <v>88700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901</v>
      </c>
      <c r="G16" s="193">
        <v>180200</v>
      </c>
      <c r="H16" s="192">
        <v>17635</v>
      </c>
      <c r="I16" s="193">
        <v>3527000</v>
      </c>
      <c r="J16" s="48">
        <f t="shared" si="0"/>
        <v>3707200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15</v>
      </c>
      <c r="I17" s="193">
        <v>3000</v>
      </c>
      <c r="J17" s="48">
        <f t="shared" si="0"/>
        <v>3200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29</v>
      </c>
      <c r="G18" s="193">
        <v>5800</v>
      </c>
      <c r="H18" s="194">
        <v>3</v>
      </c>
      <c r="I18" s="193">
        <v>600</v>
      </c>
      <c r="J18" s="48">
        <f t="shared" si="0"/>
        <v>6400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70</v>
      </c>
      <c r="G19" s="197">
        <v>14000</v>
      </c>
      <c r="H19" s="194">
        <v>919</v>
      </c>
      <c r="I19" s="197">
        <v>183800</v>
      </c>
      <c r="J19" s="48">
        <f t="shared" si="0"/>
        <v>197800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36</v>
      </c>
      <c r="G20" s="197">
        <v>3600</v>
      </c>
      <c r="H20" s="194">
        <v>197</v>
      </c>
      <c r="I20" s="197">
        <v>19700</v>
      </c>
      <c r="J20" s="48">
        <f t="shared" si="0"/>
        <v>23300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14</v>
      </c>
      <c r="G21" s="197">
        <v>2800</v>
      </c>
      <c r="H21" s="194">
        <v>72</v>
      </c>
      <c r="I21" s="197">
        <v>14400</v>
      </c>
      <c r="J21" s="48">
        <f t="shared" si="0"/>
        <v>17200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2</v>
      </c>
      <c r="G22" s="197">
        <v>400</v>
      </c>
      <c r="H22" s="194">
        <v>59</v>
      </c>
      <c r="I22" s="197">
        <v>11800</v>
      </c>
      <c r="J22" s="48">
        <f t="shared" si="0"/>
        <v>12200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1303</v>
      </c>
      <c r="G23" s="197">
        <v>260600</v>
      </c>
      <c r="H23" s="194">
        <v>24665</v>
      </c>
      <c r="I23" s="197">
        <v>4933000</v>
      </c>
      <c r="J23" s="48">
        <f t="shared" si="0"/>
        <v>5193600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2</v>
      </c>
      <c r="I24" s="197">
        <v>200</v>
      </c>
      <c r="J24" s="48">
        <f t="shared" si="0"/>
        <v>200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53</v>
      </c>
      <c r="G25" s="197">
        <v>5300</v>
      </c>
      <c r="H25" s="194">
        <v>279</v>
      </c>
      <c r="I25" s="197">
        <v>27900</v>
      </c>
      <c r="J25" s="48">
        <f t="shared" si="0"/>
        <v>33200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11</v>
      </c>
      <c r="G26" s="197">
        <v>2200</v>
      </c>
      <c r="H26" s="194">
        <v>210</v>
      </c>
      <c r="I26" s="197">
        <v>42000</v>
      </c>
      <c r="J26" s="48">
        <f t="shared" si="0"/>
        <v>44200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472</v>
      </c>
      <c r="G27" s="197">
        <v>94400</v>
      </c>
      <c r="H27" s="194">
        <v>10339</v>
      </c>
      <c r="I27" s="197">
        <v>2067800</v>
      </c>
      <c r="J27" s="48">
        <f t="shared" si="0"/>
        <v>2162200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289</v>
      </c>
      <c r="C28" s="164" t="s">
        <v>294</v>
      </c>
      <c r="D28" s="201">
        <v>3012</v>
      </c>
      <c r="E28" s="200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292</v>
      </c>
      <c r="C30" s="164" t="s">
        <v>293</v>
      </c>
      <c r="D30" s="201">
        <v>3003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297</v>
      </c>
      <c r="C31" s="164" t="s">
        <v>296</v>
      </c>
      <c r="D31" s="201">
        <v>3019</v>
      </c>
      <c r="E31" s="200">
        <v>200</v>
      </c>
      <c r="F31" s="194">
        <v>1</v>
      </c>
      <c r="G31" s="197">
        <v>200</v>
      </c>
      <c r="H31" s="194">
        <v>13</v>
      </c>
      <c r="I31" s="197">
        <v>2600</v>
      </c>
      <c r="J31" s="48">
        <f t="shared" si="0"/>
        <v>2800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298</v>
      </c>
      <c r="C32" s="290" t="s">
        <v>303</v>
      </c>
      <c r="D32" s="201">
        <v>3051</v>
      </c>
      <c r="E32" s="200">
        <v>200</v>
      </c>
      <c r="F32" s="194">
        <v>12</v>
      </c>
      <c r="G32" s="197">
        <v>2400</v>
      </c>
      <c r="H32" s="194">
        <v>96</v>
      </c>
      <c r="I32" s="197">
        <v>19200</v>
      </c>
      <c r="J32" s="48">
        <f t="shared" si="0"/>
        <v>21600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318</v>
      </c>
      <c r="C33" s="223" t="s">
        <v>172</v>
      </c>
      <c r="D33" s="201">
        <v>3091</v>
      </c>
      <c r="E33" s="200">
        <v>200</v>
      </c>
      <c r="F33" s="194">
        <v>165</v>
      </c>
      <c r="G33" s="197">
        <v>33000</v>
      </c>
      <c r="H33" s="194">
        <v>1442</v>
      </c>
      <c r="I33" s="197">
        <v>288400</v>
      </c>
      <c r="J33" s="48">
        <f>SUM(G33+I33)</f>
        <v>321400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319</v>
      </c>
      <c r="C34" s="53" t="s">
        <v>304</v>
      </c>
      <c r="D34" s="201">
        <v>3091</v>
      </c>
      <c r="E34" s="200">
        <v>200</v>
      </c>
      <c r="F34" s="194">
        <v>332</v>
      </c>
      <c r="G34" s="197">
        <v>66400</v>
      </c>
      <c r="H34" s="194">
        <v>3439</v>
      </c>
      <c r="I34" s="197">
        <v>687800</v>
      </c>
      <c r="J34" s="48">
        <f>SUM(G34+I34)</f>
        <v>754200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241</v>
      </c>
      <c r="C35" s="53" t="s">
        <v>310</v>
      </c>
      <c r="D35" s="201">
        <v>3018</v>
      </c>
      <c r="E35" s="200">
        <v>200</v>
      </c>
      <c r="F35" s="194">
        <v>3</v>
      </c>
      <c r="G35" s="197">
        <v>600</v>
      </c>
      <c r="H35" s="194">
        <v>52</v>
      </c>
      <c r="I35" s="197">
        <v>10400</v>
      </c>
      <c r="J35" s="48">
        <f>SUM(G35+I35)</f>
        <v>11000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320</v>
      </c>
      <c r="C36" s="223" t="s">
        <v>172</v>
      </c>
      <c r="D36" s="201">
        <v>3132</v>
      </c>
      <c r="E36" s="200">
        <v>100</v>
      </c>
      <c r="F36" s="194">
        <v>0</v>
      </c>
      <c r="G36" s="197">
        <v>0</v>
      </c>
      <c r="H36" s="194">
        <v>5</v>
      </c>
      <c r="I36" s="197">
        <v>500</v>
      </c>
      <c r="J36" s="48">
        <f t="shared" si="0"/>
        <v>500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316</v>
      </c>
      <c r="C37" s="223" t="s">
        <v>172</v>
      </c>
      <c r="D37" s="201">
        <v>3045</v>
      </c>
      <c r="E37" s="200">
        <v>200</v>
      </c>
      <c r="F37" s="194">
        <v>1</v>
      </c>
      <c r="G37" s="197">
        <v>200</v>
      </c>
      <c r="H37" s="194">
        <v>6</v>
      </c>
      <c r="I37" s="197">
        <v>1200</v>
      </c>
      <c r="J37" s="48">
        <f t="shared" si="0"/>
        <v>1400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24</v>
      </c>
      <c r="G42" s="6">
        <f>SUM(F42*E42)</f>
        <v>600</v>
      </c>
      <c r="H42" s="39">
        <v>100</v>
      </c>
      <c r="I42" s="28">
        <v>1</v>
      </c>
      <c r="J42" s="17">
        <f>SUM(I42*H42)</f>
        <v>100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100</v>
      </c>
      <c r="G43" s="6">
        <f>SUM(F43*E43)</f>
        <v>5000</v>
      </c>
      <c r="H43" s="243">
        <v>50</v>
      </c>
      <c r="I43" s="35">
        <v>12</v>
      </c>
      <c r="J43" s="6">
        <f>SUM(I43*H43)</f>
        <v>600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3549-1621-49C7-8537-0DB53595E1AE}">
  <dimension ref="A2:P59"/>
  <sheetViews>
    <sheetView topLeftCell="A34" workbookViewId="0">
      <selection activeCell="I52" sqref="I5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321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299"/>
      <c r="C3" s="299"/>
      <c r="D3" s="299"/>
      <c r="E3" s="299"/>
      <c r="F3" s="299"/>
      <c r="G3" s="299"/>
      <c r="H3" s="299"/>
      <c r="I3" s="299"/>
      <c r="J3" s="29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2089</v>
      </c>
      <c r="G7" s="193">
        <v>208900</v>
      </c>
      <c r="H7" s="192">
        <v>3953</v>
      </c>
      <c r="I7" s="193">
        <v>395300</v>
      </c>
      <c r="J7" s="48">
        <f>SUM(G7+I7)</f>
        <v>604200</v>
      </c>
      <c r="K7" s="318">
        <f>SUM(J7:J37)/31</f>
        <v>1044351.6129032258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16</v>
      </c>
      <c r="G8" s="193">
        <v>1600</v>
      </c>
      <c r="H8" s="192">
        <v>30</v>
      </c>
      <c r="I8" s="193">
        <v>3000</v>
      </c>
      <c r="J8" s="48">
        <f t="shared" ref="J8:J37" si="0">SUM(G8+I8)</f>
        <v>4600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4829</v>
      </c>
      <c r="G9" s="193">
        <v>973600</v>
      </c>
      <c r="H9" s="194">
        <v>96360</v>
      </c>
      <c r="I9" s="193">
        <v>19308300</v>
      </c>
      <c r="J9" s="48">
        <f t="shared" si="0"/>
        <v>20281900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26</v>
      </c>
      <c r="G10" s="193">
        <v>5200</v>
      </c>
      <c r="H10" s="194">
        <v>54</v>
      </c>
      <c r="I10" s="193">
        <v>10800</v>
      </c>
      <c r="J10" s="48">
        <f t="shared" si="0"/>
        <v>16000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27</v>
      </c>
      <c r="G11" s="193">
        <v>3100</v>
      </c>
      <c r="H11" s="195">
        <v>302</v>
      </c>
      <c r="I11" s="193">
        <v>40700</v>
      </c>
      <c r="J11" s="48">
        <f t="shared" si="0"/>
        <v>43800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129</v>
      </c>
      <c r="G12" s="193">
        <v>25800</v>
      </c>
      <c r="H12" s="194">
        <v>607</v>
      </c>
      <c r="I12" s="193">
        <v>121400</v>
      </c>
      <c r="J12" s="48">
        <f t="shared" si="0"/>
        <v>147200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20</v>
      </c>
      <c r="G13" s="193">
        <v>2000</v>
      </c>
      <c r="H13" s="194">
        <v>161</v>
      </c>
      <c r="I13" s="193">
        <v>16100</v>
      </c>
      <c r="J13" s="48">
        <f t="shared" si="0"/>
        <v>18100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205</v>
      </c>
      <c r="G14" s="193">
        <v>27000</v>
      </c>
      <c r="H14" s="196">
        <v>6592</v>
      </c>
      <c r="I14" s="193">
        <v>1139700</v>
      </c>
      <c r="J14" s="48">
        <f t="shared" si="0"/>
        <v>1166700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155</v>
      </c>
      <c r="G15" s="193">
        <v>31900</v>
      </c>
      <c r="H15" s="192">
        <v>747</v>
      </c>
      <c r="I15" s="193">
        <v>158700</v>
      </c>
      <c r="J15" s="48">
        <f t="shared" si="0"/>
        <v>190600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758</v>
      </c>
      <c r="G16" s="193">
        <v>151600</v>
      </c>
      <c r="H16" s="192">
        <v>12687</v>
      </c>
      <c r="I16" s="193">
        <v>2537400</v>
      </c>
      <c r="J16" s="48">
        <f t="shared" si="0"/>
        <v>2689000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1</v>
      </c>
      <c r="G17" s="193">
        <v>200</v>
      </c>
      <c r="H17" s="194">
        <v>1</v>
      </c>
      <c r="I17" s="193">
        <v>200</v>
      </c>
      <c r="J17" s="48">
        <f t="shared" si="0"/>
        <v>400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16</v>
      </c>
      <c r="G18" s="193">
        <v>3200</v>
      </c>
      <c r="H18" s="194">
        <v>3</v>
      </c>
      <c r="I18" s="193">
        <v>600</v>
      </c>
      <c r="J18" s="48">
        <f t="shared" si="0"/>
        <v>3800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168</v>
      </c>
      <c r="G19" s="197">
        <v>33600</v>
      </c>
      <c r="H19" s="194">
        <v>4387</v>
      </c>
      <c r="I19" s="197">
        <v>877400</v>
      </c>
      <c r="J19" s="48">
        <f t="shared" si="0"/>
        <v>911000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44</v>
      </c>
      <c r="G20" s="197">
        <v>4400</v>
      </c>
      <c r="H20" s="194">
        <v>322</v>
      </c>
      <c r="I20" s="197">
        <v>32200</v>
      </c>
      <c r="J20" s="48">
        <f t="shared" si="0"/>
        <v>36600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12</v>
      </c>
      <c r="G21" s="197">
        <v>2400</v>
      </c>
      <c r="H21" s="194">
        <v>60</v>
      </c>
      <c r="I21" s="197">
        <v>12000</v>
      </c>
      <c r="J21" s="48">
        <f t="shared" si="0"/>
        <v>14400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3</v>
      </c>
      <c r="G22" s="197">
        <v>600</v>
      </c>
      <c r="H22" s="194">
        <v>100</v>
      </c>
      <c r="I22" s="197">
        <v>20000</v>
      </c>
      <c r="J22" s="48">
        <f t="shared" si="0"/>
        <v>20600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936</v>
      </c>
      <c r="G23" s="197">
        <v>187200</v>
      </c>
      <c r="H23" s="194">
        <v>21492</v>
      </c>
      <c r="I23" s="197">
        <v>4298400</v>
      </c>
      <c r="J23" s="48">
        <f t="shared" si="0"/>
        <v>4485600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29</v>
      </c>
      <c r="G25" s="197">
        <v>2900</v>
      </c>
      <c r="H25" s="194">
        <v>172</v>
      </c>
      <c r="I25" s="197">
        <v>17200</v>
      </c>
      <c r="J25" s="48">
        <f t="shared" si="0"/>
        <v>20100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7</v>
      </c>
      <c r="G26" s="197">
        <v>1400</v>
      </c>
      <c r="H26" s="194">
        <v>115</v>
      </c>
      <c r="I26" s="197">
        <v>23000</v>
      </c>
      <c r="J26" s="48">
        <f t="shared" si="0"/>
        <v>24400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138</v>
      </c>
      <c r="G27" s="197">
        <v>27600</v>
      </c>
      <c r="H27" s="194">
        <v>2325</v>
      </c>
      <c r="I27" s="197">
        <v>465000</v>
      </c>
      <c r="J27" s="48">
        <f t="shared" si="0"/>
        <v>492600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289</v>
      </c>
      <c r="C28" s="164" t="s">
        <v>294</v>
      </c>
      <c r="D28" s="201">
        <v>3012</v>
      </c>
      <c r="E28" s="200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22</v>
      </c>
      <c r="G29" s="197">
        <v>4400</v>
      </c>
      <c r="H29" s="194">
        <v>315</v>
      </c>
      <c r="I29" s="197">
        <v>63000</v>
      </c>
      <c r="J29" s="48">
        <f t="shared" si="0"/>
        <v>67400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292</v>
      </c>
      <c r="C30" s="164" t="s">
        <v>293</v>
      </c>
      <c r="D30" s="201">
        <v>3003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297</v>
      </c>
      <c r="C31" s="164" t="s">
        <v>296</v>
      </c>
      <c r="D31" s="201">
        <v>3019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298</v>
      </c>
      <c r="C32" s="290" t="s">
        <v>303</v>
      </c>
      <c r="D32" s="201">
        <v>3051</v>
      </c>
      <c r="E32" s="200">
        <v>200</v>
      </c>
      <c r="F32" s="194">
        <v>20</v>
      </c>
      <c r="G32" s="197">
        <v>4000</v>
      </c>
      <c r="H32" s="194">
        <v>245</v>
      </c>
      <c r="I32" s="197">
        <v>49000</v>
      </c>
      <c r="J32" s="48">
        <f t="shared" si="0"/>
        <v>53000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318</v>
      </c>
      <c r="C33" s="53" t="s">
        <v>323</v>
      </c>
      <c r="D33" s="201">
        <v>3091</v>
      </c>
      <c r="E33" s="200">
        <v>200</v>
      </c>
      <c r="F33" s="194">
        <v>415</v>
      </c>
      <c r="G33" s="197">
        <v>83000</v>
      </c>
      <c r="H33" s="194">
        <v>4779</v>
      </c>
      <c r="I33" s="197">
        <v>955800</v>
      </c>
      <c r="J33" s="48">
        <f>SUM(G33+I33)</f>
        <v>1038800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319</v>
      </c>
      <c r="C34" s="53" t="s">
        <v>304</v>
      </c>
      <c r="D34" s="201">
        <v>3091</v>
      </c>
      <c r="E34" s="200">
        <v>200</v>
      </c>
      <c r="F34" s="194">
        <v>0</v>
      </c>
      <c r="G34" s="197">
        <v>0</v>
      </c>
      <c r="H34" s="194">
        <v>0</v>
      </c>
      <c r="I34" s="197">
        <v>0</v>
      </c>
      <c r="J34" s="48">
        <f>SUM(G34+I34)</f>
        <v>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241</v>
      </c>
      <c r="C35" s="53" t="s">
        <v>310</v>
      </c>
      <c r="D35" s="201">
        <v>3018</v>
      </c>
      <c r="E35" s="200">
        <v>200</v>
      </c>
      <c r="F35" s="194">
        <v>2</v>
      </c>
      <c r="G35" s="197">
        <v>400</v>
      </c>
      <c r="H35" s="194">
        <v>62</v>
      </c>
      <c r="I35" s="197">
        <v>12400</v>
      </c>
      <c r="J35" s="48">
        <f>SUM(G35+I35)</f>
        <v>12800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320</v>
      </c>
      <c r="C36" s="53" t="s">
        <v>322</v>
      </c>
      <c r="D36" s="201">
        <v>3132</v>
      </c>
      <c r="E36" s="200">
        <v>100</v>
      </c>
      <c r="F36" s="194">
        <v>39</v>
      </c>
      <c r="G36" s="197">
        <v>3900</v>
      </c>
      <c r="H36" s="194">
        <v>249</v>
      </c>
      <c r="I36" s="197">
        <v>24900</v>
      </c>
      <c r="J36" s="48">
        <f t="shared" si="0"/>
        <v>28800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316</v>
      </c>
      <c r="C37" s="53" t="s">
        <v>324</v>
      </c>
      <c r="D37" s="201">
        <v>3045</v>
      </c>
      <c r="E37" s="200">
        <v>200</v>
      </c>
      <c r="F37" s="194">
        <v>4</v>
      </c>
      <c r="G37" s="197">
        <v>800</v>
      </c>
      <c r="H37" s="194">
        <v>8</v>
      </c>
      <c r="I37" s="197">
        <v>1600</v>
      </c>
      <c r="J37" s="48">
        <f t="shared" si="0"/>
        <v>2400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34</v>
      </c>
      <c r="G42" s="6">
        <f>SUM(F42*E42)</f>
        <v>850</v>
      </c>
      <c r="H42" s="39">
        <v>100</v>
      </c>
      <c r="I42" s="28">
        <v>2</v>
      </c>
      <c r="J42" s="17">
        <f>SUM(I42*H42)</f>
        <v>200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94</v>
      </c>
      <c r="G43" s="6">
        <f>SUM(F43*E43)</f>
        <v>4700</v>
      </c>
      <c r="H43" s="243">
        <v>50</v>
      </c>
      <c r="I43" s="35">
        <v>5</v>
      </c>
      <c r="J43" s="6">
        <f>SUM(I43*H43)</f>
        <v>250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0242-CAEE-4C2E-86A8-2A1C8AB0280D}">
  <dimension ref="A2:P60"/>
  <sheetViews>
    <sheetView topLeftCell="A13" workbookViewId="0">
      <selection activeCell="N31" sqref="N3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325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0"/>
      <c r="C3" s="300"/>
      <c r="D3" s="300"/>
      <c r="E3" s="300"/>
      <c r="F3" s="300"/>
      <c r="G3" s="300"/>
      <c r="H3" s="300"/>
      <c r="I3" s="300"/>
      <c r="J3" s="300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2475</v>
      </c>
      <c r="G7" s="193">
        <v>247500</v>
      </c>
      <c r="H7" s="192">
        <v>4049</v>
      </c>
      <c r="I7" s="193">
        <v>404900</v>
      </c>
      <c r="J7" s="48">
        <f>SUM(G7+I7)</f>
        <v>652400</v>
      </c>
      <c r="K7" s="318">
        <f>SUM(J7:J38)/32</f>
        <v>1028203.125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14</v>
      </c>
      <c r="G8" s="193">
        <v>1400</v>
      </c>
      <c r="H8" s="192">
        <v>31</v>
      </c>
      <c r="I8" s="193">
        <v>3100</v>
      </c>
      <c r="J8" s="48">
        <f t="shared" ref="J8:J38" si="0">SUM(G8+I8)</f>
        <v>4500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5594</v>
      </c>
      <c r="G9" s="193">
        <v>1131400</v>
      </c>
      <c r="H9" s="194">
        <v>93704</v>
      </c>
      <c r="I9" s="193">
        <v>18789400</v>
      </c>
      <c r="J9" s="48">
        <f t="shared" si="0"/>
        <v>19920800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30</v>
      </c>
      <c r="G10" s="193">
        <v>6000</v>
      </c>
      <c r="H10" s="194">
        <v>69</v>
      </c>
      <c r="I10" s="193">
        <v>13800</v>
      </c>
      <c r="J10" s="48">
        <f t="shared" si="0"/>
        <v>19800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41</v>
      </c>
      <c r="G11" s="193">
        <v>4400</v>
      </c>
      <c r="H11" s="195">
        <v>346</v>
      </c>
      <c r="I11" s="193">
        <v>45600</v>
      </c>
      <c r="J11" s="48">
        <f t="shared" si="0"/>
        <v>50000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445</v>
      </c>
      <c r="G12" s="193">
        <v>89000</v>
      </c>
      <c r="H12" s="194">
        <v>4699</v>
      </c>
      <c r="I12" s="193">
        <v>939800</v>
      </c>
      <c r="J12" s="48">
        <f t="shared" si="0"/>
        <v>1028800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31</v>
      </c>
      <c r="G13" s="193">
        <v>3100</v>
      </c>
      <c r="H13" s="194">
        <v>108</v>
      </c>
      <c r="I13" s="193">
        <v>10800</v>
      </c>
      <c r="J13" s="48">
        <f t="shared" si="0"/>
        <v>13900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211</v>
      </c>
      <c r="G14" s="193">
        <v>28900</v>
      </c>
      <c r="H14" s="196">
        <v>6576</v>
      </c>
      <c r="I14" s="193">
        <v>1167800</v>
      </c>
      <c r="J14" s="48">
        <f t="shared" si="0"/>
        <v>1196700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186</v>
      </c>
      <c r="G15" s="193">
        <v>38400</v>
      </c>
      <c r="H15" s="192">
        <v>596</v>
      </c>
      <c r="I15" s="193">
        <v>136300</v>
      </c>
      <c r="J15" s="48">
        <f t="shared" si="0"/>
        <v>174700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491</v>
      </c>
      <c r="G16" s="193">
        <v>98200</v>
      </c>
      <c r="H16" s="192">
        <v>8696</v>
      </c>
      <c r="I16" s="193">
        <v>1739200</v>
      </c>
      <c r="J16" s="48">
        <f t="shared" si="0"/>
        <v>1837400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19</v>
      </c>
      <c r="G18" s="193">
        <v>3800</v>
      </c>
      <c r="H18" s="194">
        <v>2</v>
      </c>
      <c r="I18" s="193">
        <v>400</v>
      </c>
      <c r="J18" s="48">
        <f t="shared" si="0"/>
        <v>4200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218</v>
      </c>
      <c r="G19" s="197">
        <v>43600</v>
      </c>
      <c r="H19" s="194">
        <v>4006</v>
      </c>
      <c r="I19" s="197">
        <v>801200</v>
      </c>
      <c r="J19" s="48">
        <f t="shared" si="0"/>
        <v>844800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155</v>
      </c>
      <c r="G20" s="197">
        <v>15500</v>
      </c>
      <c r="H20" s="194">
        <v>1029</v>
      </c>
      <c r="I20" s="197">
        <v>102900</v>
      </c>
      <c r="J20" s="48">
        <f t="shared" si="0"/>
        <v>118400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59</v>
      </c>
      <c r="G21" s="197">
        <v>11800</v>
      </c>
      <c r="H21" s="194">
        <v>572</v>
      </c>
      <c r="I21" s="197">
        <v>114400</v>
      </c>
      <c r="J21" s="48">
        <f t="shared" si="0"/>
        <v>126200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2</v>
      </c>
      <c r="G22" s="197">
        <v>400</v>
      </c>
      <c r="H22" s="194">
        <v>49</v>
      </c>
      <c r="I22" s="197">
        <v>9800</v>
      </c>
      <c r="J22" s="48">
        <f t="shared" si="0"/>
        <v>10200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1267</v>
      </c>
      <c r="G23" s="197">
        <v>253400</v>
      </c>
      <c r="H23" s="194">
        <v>29075</v>
      </c>
      <c r="I23" s="197">
        <v>5815000</v>
      </c>
      <c r="J23" s="48">
        <f t="shared" si="0"/>
        <v>6068400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29</v>
      </c>
      <c r="G25" s="197">
        <v>2900</v>
      </c>
      <c r="H25" s="194">
        <v>154</v>
      </c>
      <c r="I25" s="197">
        <v>15400</v>
      </c>
      <c r="J25" s="48">
        <f t="shared" si="0"/>
        <v>18300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4</v>
      </c>
      <c r="G26" s="197">
        <v>800</v>
      </c>
      <c r="H26" s="194">
        <v>132</v>
      </c>
      <c r="I26" s="197">
        <v>26400</v>
      </c>
      <c r="J26" s="48">
        <f t="shared" si="0"/>
        <v>27200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98</v>
      </c>
      <c r="G27" s="197">
        <v>19600</v>
      </c>
      <c r="H27" s="194">
        <v>1398</v>
      </c>
      <c r="I27" s="197">
        <v>279600</v>
      </c>
      <c r="J27" s="48">
        <f t="shared" si="0"/>
        <v>299200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289</v>
      </c>
      <c r="C28" s="164" t="s">
        <v>294</v>
      </c>
      <c r="D28" s="201">
        <v>3012</v>
      </c>
      <c r="E28" s="200">
        <v>100</v>
      </c>
      <c r="F28" s="194">
        <v>0</v>
      </c>
      <c r="G28" s="197">
        <v>0</v>
      </c>
      <c r="H28" s="194">
        <v>0</v>
      </c>
      <c r="I28" s="197">
        <v>0</v>
      </c>
      <c r="J28" s="48">
        <f t="shared" si="0"/>
        <v>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292</v>
      </c>
      <c r="C30" s="164" t="s">
        <v>293</v>
      </c>
      <c r="D30" s="201">
        <v>3003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297</v>
      </c>
      <c r="C31" s="164" t="s">
        <v>296</v>
      </c>
      <c r="D31" s="201">
        <v>3019</v>
      </c>
      <c r="E31" s="200">
        <v>200</v>
      </c>
      <c r="F31" s="194">
        <v>0</v>
      </c>
      <c r="G31" s="197">
        <v>0</v>
      </c>
      <c r="H31" s="194">
        <v>0</v>
      </c>
      <c r="I31" s="197">
        <v>0</v>
      </c>
      <c r="J31" s="48">
        <f t="shared" si="0"/>
        <v>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298</v>
      </c>
      <c r="C32" s="290" t="s">
        <v>303</v>
      </c>
      <c r="D32" s="201">
        <v>3051</v>
      </c>
      <c r="E32" s="200">
        <v>200</v>
      </c>
      <c r="F32" s="194">
        <v>25</v>
      </c>
      <c r="G32" s="197">
        <v>5000</v>
      </c>
      <c r="H32" s="194">
        <v>438</v>
      </c>
      <c r="I32" s="197">
        <v>87600</v>
      </c>
      <c r="J32" s="48">
        <f t="shared" si="0"/>
        <v>92600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318</v>
      </c>
      <c r="C33" s="53" t="s">
        <v>323</v>
      </c>
      <c r="D33" s="201">
        <v>3091</v>
      </c>
      <c r="E33" s="200">
        <v>200</v>
      </c>
      <c r="F33" s="194">
        <v>134</v>
      </c>
      <c r="G33" s="197">
        <v>26800</v>
      </c>
      <c r="H33" s="194">
        <v>1387</v>
      </c>
      <c r="I33" s="197">
        <v>277400</v>
      </c>
      <c r="J33" s="48">
        <f>SUM(G33+I33)</f>
        <v>304200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319</v>
      </c>
      <c r="C34" s="53" t="s">
        <v>304</v>
      </c>
      <c r="D34" s="201">
        <v>3091</v>
      </c>
      <c r="E34" s="200">
        <v>200</v>
      </c>
      <c r="F34" s="194">
        <v>0</v>
      </c>
      <c r="G34" s="197">
        <v>0</v>
      </c>
      <c r="H34" s="194">
        <v>0</v>
      </c>
      <c r="I34" s="197">
        <v>0</v>
      </c>
      <c r="J34" s="48">
        <f>SUM(G34+I34)</f>
        <v>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241</v>
      </c>
      <c r="C35" s="53" t="s">
        <v>310</v>
      </c>
      <c r="D35" s="201">
        <v>3018</v>
      </c>
      <c r="E35" s="200">
        <v>200</v>
      </c>
      <c r="F35" s="194">
        <v>84</v>
      </c>
      <c r="G35" s="197">
        <v>16800</v>
      </c>
      <c r="H35" s="194">
        <v>74</v>
      </c>
      <c r="I35" s="197">
        <v>14800</v>
      </c>
      <c r="J35" s="48">
        <f>SUM(G35+I35)</f>
        <v>31600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320</v>
      </c>
      <c r="C36" s="53" t="s">
        <v>322</v>
      </c>
      <c r="D36" s="201">
        <v>3132</v>
      </c>
      <c r="E36" s="200">
        <v>100</v>
      </c>
      <c r="F36" s="194">
        <v>10</v>
      </c>
      <c r="G36" s="197">
        <v>1000</v>
      </c>
      <c r="H36" s="194">
        <v>63</v>
      </c>
      <c r="I36" s="197">
        <v>6300</v>
      </c>
      <c r="J36" s="48">
        <f t="shared" si="0"/>
        <v>7300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316</v>
      </c>
      <c r="C37" s="53" t="s">
        <v>324</v>
      </c>
      <c r="D37" s="201">
        <v>3045</v>
      </c>
      <c r="E37" s="200">
        <v>200</v>
      </c>
      <c r="F37" s="194">
        <v>10</v>
      </c>
      <c r="G37" s="197">
        <v>2000</v>
      </c>
      <c r="H37" s="194">
        <v>229</v>
      </c>
      <c r="I37" s="197">
        <v>45800</v>
      </c>
      <c r="J37" s="48">
        <f t="shared" si="0"/>
        <v>47800</v>
      </c>
      <c r="K37" s="319"/>
      <c r="M37" s="125"/>
      <c r="N37" s="125"/>
    </row>
    <row r="38" spans="1:14" ht="32.25" customHeight="1" x14ac:dyDescent="0.25">
      <c r="A38" s="189">
        <v>32</v>
      </c>
      <c r="B38" s="285" t="s">
        <v>327</v>
      </c>
      <c r="C38" s="53" t="s">
        <v>326</v>
      </c>
      <c r="D38" s="201">
        <v>3066</v>
      </c>
      <c r="E38" s="200">
        <v>200</v>
      </c>
      <c r="F38" s="194">
        <v>1</v>
      </c>
      <c r="G38" s="197">
        <v>200</v>
      </c>
      <c r="H38" s="194">
        <v>14</v>
      </c>
      <c r="I38" s="197">
        <v>2800</v>
      </c>
      <c r="J38" s="48">
        <f t="shared" si="0"/>
        <v>3000</v>
      </c>
      <c r="K38" s="320"/>
      <c r="M38" s="125"/>
      <c r="N38" s="125"/>
    </row>
    <row r="39" spans="1:14" ht="23.25" customHeight="1" x14ac:dyDescent="0.25">
      <c r="A39" s="111"/>
      <c r="B39" s="177"/>
      <c r="C39" s="178"/>
      <c r="D39" s="177"/>
      <c r="E39" s="179"/>
      <c r="F39" s="178"/>
      <c r="G39" s="250"/>
      <c r="H39" s="178"/>
      <c r="I39" s="250"/>
      <c r="J39" s="251"/>
      <c r="K39" s="206"/>
      <c r="L39" s="87"/>
      <c r="M39" s="125"/>
      <c r="N39" s="125"/>
    </row>
    <row r="40" spans="1:14" x14ac:dyDescent="0.25">
      <c r="A40"/>
      <c r="D40"/>
      <c r="E40" s="7"/>
      <c r="F40" s="8"/>
      <c r="G40" s="9"/>
      <c r="H40" s="8"/>
      <c r="I40" s="9"/>
      <c r="N40" s="125"/>
    </row>
    <row r="41" spans="1:14" x14ac:dyDescent="0.25">
      <c r="B41" s="3" t="s">
        <v>12</v>
      </c>
      <c r="E41" s="321" t="s">
        <v>1</v>
      </c>
      <c r="F41" s="322"/>
      <c r="G41" s="323"/>
      <c r="H41" s="321" t="s">
        <v>2</v>
      </c>
      <c r="I41" s="322"/>
      <c r="J41" s="323"/>
    </row>
    <row r="42" spans="1:14" ht="63.75" x14ac:dyDescent="0.25">
      <c r="B42" s="10" t="s">
        <v>3</v>
      </c>
      <c r="C42" s="11" t="s">
        <v>13</v>
      </c>
      <c r="D42" s="10" t="s">
        <v>5</v>
      </c>
      <c r="E42" s="12" t="s">
        <v>14</v>
      </c>
      <c r="F42" s="11" t="s">
        <v>15</v>
      </c>
      <c r="G42" s="10" t="s">
        <v>8</v>
      </c>
      <c r="H42" s="13" t="s">
        <v>16</v>
      </c>
      <c r="I42" s="11" t="s">
        <v>15</v>
      </c>
      <c r="J42" s="14" t="s">
        <v>8</v>
      </c>
      <c r="L42" s="293" t="s">
        <v>308</v>
      </c>
    </row>
    <row r="43" spans="1:14" ht="30" customHeight="1" x14ac:dyDescent="0.25">
      <c r="A43" s="1">
        <v>1</v>
      </c>
      <c r="B43" s="286" t="s">
        <v>17</v>
      </c>
      <c r="C43" s="38" t="s">
        <v>18</v>
      </c>
      <c r="D43" s="16">
        <v>727</v>
      </c>
      <c r="E43" s="39">
        <v>25</v>
      </c>
      <c r="F43" s="36">
        <v>31</v>
      </c>
      <c r="G43" s="6">
        <f>SUM(F43*E43)</f>
        <v>775</v>
      </c>
      <c r="H43" s="39">
        <v>100</v>
      </c>
      <c r="I43" s="28">
        <v>5</v>
      </c>
      <c r="J43" s="17">
        <f>SUM(I43*H43)</f>
        <v>500</v>
      </c>
    </row>
    <row r="44" spans="1:14" ht="26.25" customHeight="1" x14ac:dyDescent="0.25">
      <c r="A44" s="1">
        <v>2</v>
      </c>
      <c r="B44" s="287" t="s">
        <v>19</v>
      </c>
      <c r="C44" s="117" t="s">
        <v>20</v>
      </c>
      <c r="D44" s="22">
        <v>744</v>
      </c>
      <c r="E44" s="243">
        <v>50</v>
      </c>
      <c r="F44" s="35">
        <v>95</v>
      </c>
      <c r="G44" s="6">
        <f>SUM(F44*E44)</f>
        <v>4750</v>
      </c>
      <c r="H44" s="243">
        <v>50</v>
      </c>
      <c r="I44" s="35">
        <v>3</v>
      </c>
      <c r="J44" s="6">
        <f>SUM(I44*H44)</f>
        <v>150</v>
      </c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41:G41"/>
    <mergeCell ref="H41:J41"/>
    <mergeCell ref="B2:K2"/>
    <mergeCell ref="F5:G5"/>
    <mergeCell ref="H5:I5"/>
    <mergeCell ref="J5:J6"/>
    <mergeCell ref="K5:K6"/>
    <mergeCell ref="K7:K38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D079-7DC2-4962-AECF-ABF8A725A529}">
  <dimension ref="A2:P58"/>
  <sheetViews>
    <sheetView topLeftCell="A28" workbookViewId="0">
      <selection activeCell="M42" sqref="M4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328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1"/>
      <c r="C3" s="301"/>
      <c r="D3" s="301"/>
      <c r="E3" s="301"/>
      <c r="F3" s="301"/>
      <c r="G3" s="301"/>
      <c r="H3" s="301"/>
      <c r="I3" s="301"/>
      <c r="J3" s="301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2782</v>
      </c>
      <c r="G7" s="193">
        <v>278200</v>
      </c>
      <c r="H7" s="192">
        <v>5195</v>
      </c>
      <c r="I7" s="193">
        <v>519500</v>
      </c>
      <c r="J7" s="48">
        <f>SUM(G7+I7)</f>
        <v>797700</v>
      </c>
      <c r="K7" s="318">
        <f>SUM(J7:J36)/30</f>
        <v>1283803.3333333333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22</v>
      </c>
      <c r="G8" s="193">
        <v>2200</v>
      </c>
      <c r="H8" s="192">
        <v>33</v>
      </c>
      <c r="I8" s="193">
        <v>3300</v>
      </c>
      <c r="J8" s="48">
        <f t="shared" ref="J8:J36" si="0">SUM(G8+I8)</f>
        <v>5500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5376</v>
      </c>
      <c r="G9" s="193">
        <v>1083900</v>
      </c>
      <c r="H9" s="194">
        <v>103538</v>
      </c>
      <c r="I9" s="193">
        <v>20750500</v>
      </c>
      <c r="J9" s="48">
        <f t="shared" si="0"/>
        <v>21834400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55</v>
      </c>
      <c r="G10" s="193">
        <v>11000</v>
      </c>
      <c r="H10" s="194">
        <v>66</v>
      </c>
      <c r="I10" s="193">
        <v>13200</v>
      </c>
      <c r="J10" s="48">
        <f t="shared" si="0"/>
        <v>24200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13</v>
      </c>
      <c r="G11" s="193">
        <v>1400</v>
      </c>
      <c r="H11" s="195">
        <v>215</v>
      </c>
      <c r="I11" s="193">
        <v>28500</v>
      </c>
      <c r="J11" s="48">
        <f t="shared" si="0"/>
        <v>29900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181</v>
      </c>
      <c r="G12" s="193">
        <v>36200</v>
      </c>
      <c r="H12" s="194">
        <v>1672</v>
      </c>
      <c r="I12" s="193">
        <v>334400</v>
      </c>
      <c r="J12" s="48">
        <f t="shared" si="0"/>
        <v>370600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28</v>
      </c>
      <c r="G13" s="193">
        <v>2800</v>
      </c>
      <c r="H13" s="194">
        <v>87</v>
      </c>
      <c r="I13" s="193">
        <v>8700</v>
      </c>
      <c r="J13" s="48">
        <f t="shared" si="0"/>
        <v>11500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210</v>
      </c>
      <c r="G14" s="193">
        <v>28700</v>
      </c>
      <c r="H14" s="196">
        <v>6537</v>
      </c>
      <c r="I14" s="193">
        <v>1164200</v>
      </c>
      <c r="J14" s="48">
        <f t="shared" si="0"/>
        <v>1192900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227</v>
      </c>
      <c r="G15" s="193">
        <v>46000</v>
      </c>
      <c r="H15" s="192">
        <v>1139</v>
      </c>
      <c r="I15" s="193">
        <v>242200</v>
      </c>
      <c r="J15" s="48">
        <f t="shared" si="0"/>
        <v>288200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574</v>
      </c>
      <c r="G16" s="193">
        <v>114800</v>
      </c>
      <c r="H16" s="192">
        <v>10886</v>
      </c>
      <c r="I16" s="193">
        <v>2177200</v>
      </c>
      <c r="J16" s="48">
        <f t="shared" si="0"/>
        <v>2292000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22</v>
      </c>
      <c r="G18" s="193">
        <v>4400</v>
      </c>
      <c r="H18" s="194">
        <v>1</v>
      </c>
      <c r="I18" s="193">
        <v>200</v>
      </c>
      <c r="J18" s="48">
        <f t="shared" si="0"/>
        <v>4600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144</v>
      </c>
      <c r="G19" s="197">
        <v>28800</v>
      </c>
      <c r="H19" s="194">
        <v>1643</v>
      </c>
      <c r="I19" s="197">
        <v>328600</v>
      </c>
      <c r="J19" s="48">
        <f t="shared" si="0"/>
        <v>357400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91</v>
      </c>
      <c r="G20" s="197">
        <v>9100</v>
      </c>
      <c r="H20" s="194">
        <v>378</v>
      </c>
      <c r="I20" s="197">
        <v>37800</v>
      </c>
      <c r="J20" s="48">
        <f t="shared" si="0"/>
        <v>46900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23</v>
      </c>
      <c r="G21" s="197">
        <v>4600</v>
      </c>
      <c r="H21" s="194">
        <v>252</v>
      </c>
      <c r="I21" s="197">
        <v>50400</v>
      </c>
      <c r="J21" s="48">
        <f t="shared" si="0"/>
        <v>55000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3</v>
      </c>
      <c r="G22" s="197">
        <v>600</v>
      </c>
      <c r="H22" s="194">
        <v>32</v>
      </c>
      <c r="I22" s="197">
        <v>6400</v>
      </c>
      <c r="J22" s="48">
        <f t="shared" si="0"/>
        <v>7000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1631</v>
      </c>
      <c r="G23" s="197">
        <v>326200</v>
      </c>
      <c r="H23" s="194">
        <v>44358</v>
      </c>
      <c r="I23" s="197">
        <v>8871600</v>
      </c>
      <c r="J23" s="48">
        <f t="shared" si="0"/>
        <v>9197800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19</v>
      </c>
      <c r="G25" s="197">
        <v>1900</v>
      </c>
      <c r="H25" s="194">
        <v>103</v>
      </c>
      <c r="I25" s="197">
        <v>10300</v>
      </c>
      <c r="J25" s="48">
        <f t="shared" si="0"/>
        <v>12200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9</v>
      </c>
      <c r="G26" s="197">
        <v>1800</v>
      </c>
      <c r="H26" s="194">
        <v>89</v>
      </c>
      <c r="I26" s="197">
        <v>17800</v>
      </c>
      <c r="J26" s="48">
        <f t="shared" si="0"/>
        <v>19600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181</v>
      </c>
      <c r="G27" s="197">
        <v>36200</v>
      </c>
      <c r="H27" s="194">
        <v>2357</v>
      </c>
      <c r="I27" s="197">
        <v>471400</v>
      </c>
      <c r="J27" s="48">
        <f t="shared" si="0"/>
        <v>507600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290</v>
      </c>
      <c r="C28" s="164" t="s">
        <v>300</v>
      </c>
      <c r="D28" s="201">
        <v>3023</v>
      </c>
      <c r="E28" s="200">
        <v>200</v>
      </c>
      <c r="F28" s="194">
        <v>0</v>
      </c>
      <c r="G28" s="197">
        <v>0</v>
      </c>
      <c r="H28" s="194">
        <v>1</v>
      </c>
      <c r="I28" s="197">
        <v>200</v>
      </c>
      <c r="J28" s="48">
        <f t="shared" si="0"/>
        <v>200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297</v>
      </c>
      <c r="C29" s="164" t="s">
        <v>296</v>
      </c>
      <c r="D29" s="201">
        <v>3019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298</v>
      </c>
      <c r="C30" s="290" t="s">
        <v>303</v>
      </c>
      <c r="D30" s="201">
        <v>3051</v>
      </c>
      <c r="E30" s="200">
        <v>200</v>
      </c>
      <c r="F30" s="194">
        <v>7</v>
      </c>
      <c r="G30" s="197">
        <v>1400</v>
      </c>
      <c r="H30" s="194">
        <v>54</v>
      </c>
      <c r="I30" s="197">
        <v>10800</v>
      </c>
      <c r="J30" s="48">
        <f t="shared" si="0"/>
        <v>12200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318</v>
      </c>
      <c r="C31" s="53" t="s">
        <v>323</v>
      </c>
      <c r="D31" s="201">
        <v>3091</v>
      </c>
      <c r="E31" s="200">
        <v>200</v>
      </c>
      <c r="F31" s="194">
        <v>506</v>
      </c>
      <c r="G31" s="197">
        <v>101200</v>
      </c>
      <c r="H31" s="194">
        <v>6007</v>
      </c>
      <c r="I31" s="197">
        <v>1201400</v>
      </c>
      <c r="J31" s="48">
        <f>SUM(G31+I31)</f>
        <v>1302600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319</v>
      </c>
      <c r="C32" s="53" t="s">
        <v>304</v>
      </c>
      <c r="D32" s="201">
        <v>3091</v>
      </c>
      <c r="E32" s="200">
        <v>200</v>
      </c>
      <c r="F32" s="194">
        <v>0</v>
      </c>
      <c r="G32" s="197">
        <v>0</v>
      </c>
      <c r="H32" s="194">
        <v>0</v>
      </c>
      <c r="I32" s="197">
        <v>0</v>
      </c>
      <c r="J32" s="48">
        <f>SUM(G32+I32)</f>
        <v>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241</v>
      </c>
      <c r="C33" s="53" t="s">
        <v>310</v>
      </c>
      <c r="D33" s="201">
        <v>3018</v>
      </c>
      <c r="E33" s="200">
        <v>200</v>
      </c>
      <c r="F33" s="194">
        <v>32</v>
      </c>
      <c r="G33" s="197">
        <v>6400</v>
      </c>
      <c r="H33" s="194">
        <v>29</v>
      </c>
      <c r="I33" s="197">
        <v>5800</v>
      </c>
      <c r="J33" s="48">
        <f>SUM(G33+I33)</f>
        <v>12200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320</v>
      </c>
      <c r="C34" s="53" t="s">
        <v>322</v>
      </c>
      <c r="D34" s="201">
        <v>3132</v>
      </c>
      <c r="E34" s="200">
        <v>100</v>
      </c>
      <c r="F34" s="194">
        <v>3</v>
      </c>
      <c r="G34" s="197">
        <v>300</v>
      </c>
      <c r="H34" s="194">
        <v>15</v>
      </c>
      <c r="I34" s="197">
        <v>1500</v>
      </c>
      <c r="J34" s="48">
        <f t="shared" si="0"/>
        <v>1800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316</v>
      </c>
      <c r="C35" s="53" t="s">
        <v>324</v>
      </c>
      <c r="D35" s="201">
        <v>3045</v>
      </c>
      <c r="E35" s="200">
        <v>200</v>
      </c>
      <c r="F35" s="194">
        <v>14</v>
      </c>
      <c r="G35" s="197">
        <v>2800</v>
      </c>
      <c r="H35" s="194">
        <v>148</v>
      </c>
      <c r="I35" s="197">
        <v>29600</v>
      </c>
      <c r="J35" s="48">
        <f t="shared" si="0"/>
        <v>32400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327</v>
      </c>
      <c r="C36" s="53" t="s">
        <v>326</v>
      </c>
      <c r="D36" s="201">
        <v>3066</v>
      </c>
      <c r="E36" s="200">
        <v>200</v>
      </c>
      <c r="F36" s="194">
        <v>21</v>
      </c>
      <c r="G36" s="197">
        <v>4200</v>
      </c>
      <c r="H36" s="194">
        <v>467</v>
      </c>
      <c r="I36" s="197">
        <v>93400</v>
      </c>
      <c r="J36" s="48">
        <f t="shared" si="0"/>
        <v>97600</v>
      </c>
      <c r="K36" s="320"/>
      <c r="M36" s="125"/>
      <c r="N36" s="125"/>
    </row>
    <row r="37" spans="1:14" ht="23.25" customHeight="1" x14ac:dyDescent="0.25">
      <c r="A37" s="111"/>
      <c r="B37" s="177"/>
      <c r="C37" s="178"/>
      <c r="D37" s="177"/>
      <c r="E37" s="179"/>
      <c r="F37" s="178"/>
      <c r="G37" s="250"/>
      <c r="H37" s="178"/>
      <c r="I37" s="250"/>
      <c r="J37" s="251"/>
      <c r="K37" s="206"/>
      <c r="L37" s="87"/>
      <c r="M37" s="125"/>
      <c r="N37" s="125"/>
    </row>
    <row r="38" spans="1:14" x14ac:dyDescent="0.25">
      <c r="A38"/>
      <c r="D38"/>
      <c r="E38" s="7"/>
      <c r="F38" s="8"/>
      <c r="G38" s="9"/>
      <c r="H38" s="8"/>
      <c r="I38" s="9"/>
      <c r="N38" s="125"/>
    </row>
    <row r="39" spans="1:14" x14ac:dyDescent="0.25">
      <c r="B39" s="3" t="s">
        <v>12</v>
      </c>
      <c r="E39" s="321" t="s">
        <v>1</v>
      </c>
      <c r="F39" s="322"/>
      <c r="G39" s="323"/>
      <c r="H39" s="321" t="s">
        <v>2</v>
      </c>
      <c r="I39" s="322"/>
      <c r="J39" s="323"/>
    </row>
    <row r="40" spans="1:14" ht="63.75" x14ac:dyDescent="0.25">
      <c r="B40" s="10" t="s">
        <v>3</v>
      </c>
      <c r="C40" s="11" t="s">
        <v>13</v>
      </c>
      <c r="D40" s="10" t="s">
        <v>5</v>
      </c>
      <c r="E40" s="12" t="s">
        <v>14</v>
      </c>
      <c r="F40" s="11" t="s">
        <v>15</v>
      </c>
      <c r="G40" s="10" t="s">
        <v>8</v>
      </c>
      <c r="H40" s="13" t="s">
        <v>16</v>
      </c>
      <c r="I40" s="11" t="s">
        <v>15</v>
      </c>
      <c r="J40" s="14" t="s">
        <v>8</v>
      </c>
      <c r="L40" s="293" t="s">
        <v>308</v>
      </c>
    </row>
    <row r="41" spans="1:14" ht="30" customHeight="1" x14ac:dyDescent="0.25">
      <c r="A41" s="1">
        <v>1</v>
      </c>
      <c r="B41" s="286" t="s">
        <v>17</v>
      </c>
      <c r="C41" s="38" t="s">
        <v>18</v>
      </c>
      <c r="D41" s="16">
        <v>727</v>
      </c>
      <c r="E41" s="39">
        <v>25</v>
      </c>
      <c r="F41" s="36">
        <v>46</v>
      </c>
      <c r="G41" s="6">
        <f>SUM(F41*E41)</f>
        <v>1150</v>
      </c>
      <c r="H41" s="39">
        <v>100</v>
      </c>
      <c r="I41" s="28">
        <v>1</v>
      </c>
      <c r="J41" s="17">
        <f>SUM(I41*H41)</f>
        <v>100</v>
      </c>
    </row>
    <row r="42" spans="1:14" ht="26.25" customHeight="1" x14ac:dyDescent="0.25">
      <c r="A42" s="1">
        <v>2</v>
      </c>
      <c r="B42" s="287" t="s">
        <v>19</v>
      </c>
      <c r="C42" s="117" t="s">
        <v>20</v>
      </c>
      <c r="D42" s="22">
        <v>744</v>
      </c>
      <c r="E42" s="243">
        <v>50</v>
      </c>
      <c r="F42" s="35">
        <v>122</v>
      </c>
      <c r="G42" s="6">
        <f>SUM(F42*E42)</f>
        <v>6100</v>
      </c>
      <c r="H42" s="243">
        <v>50</v>
      </c>
      <c r="I42" s="35">
        <v>1</v>
      </c>
      <c r="J42" s="6">
        <f>SUM(I42*H42)</f>
        <v>50</v>
      </c>
    </row>
    <row r="43" spans="1:14" x14ac:dyDescent="0.25">
      <c r="A43"/>
      <c r="D43"/>
      <c r="E43" s="7"/>
      <c r="F43" s="8"/>
      <c r="G43" s="9"/>
      <c r="H43" s="8"/>
      <c r="I43" s="9"/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</row>
    <row r="58" spans="1:9" x14ac:dyDescent="0.25">
      <c r="A58"/>
      <c r="D58"/>
      <c r="E58" s="1"/>
    </row>
  </sheetData>
  <mergeCells count="8">
    <mergeCell ref="E39:G39"/>
    <mergeCell ref="H39:J39"/>
    <mergeCell ref="B2:K2"/>
    <mergeCell ref="F5:G5"/>
    <mergeCell ref="H5:I5"/>
    <mergeCell ref="J5:J6"/>
    <mergeCell ref="K5:K6"/>
    <mergeCell ref="K7:K36"/>
  </mergeCell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B186-A145-4EF3-86D8-A2D26ACA708C}">
  <dimension ref="A2:P59"/>
  <sheetViews>
    <sheetView topLeftCell="A4" workbookViewId="0">
      <selection activeCell="H44" sqref="H4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330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2"/>
      <c r="C3" s="302"/>
      <c r="D3" s="302"/>
      <c r="E3" s="302"/>
      <c r="F3" s="302"/>
      <c r="G3" s="302"/>
      <c r="H3" s="302"/>
      <c r="I3" s="302"/>
      <c r="J3" s="302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1902</v>
      </c>
      <c r="G7" s="193">
        <v>190200</v>
      </c>
      <c r="H7" s="192">
        <v>3367</v>
      </c>
      <c r="I7" s="193">
        <v>336700</v>
      </c>
      <c r="J7" s="48">
        <f>SUM(G7+I7)</f>
        <v>526900</v>
      </c>
      <c r="K7" s="318">
        <f>SUM(J7:J37)/30</f>
        <v>1192843.3333333333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15</v>
      </c>
      <c r="G8" s="193">
        <v>1500</v>
      </c>
      <c r="H8" s="192">
        <v>19</v>
      </c>
      <c r="I8" s="193">
        <v>1900</v>
      </c>
      <c r="J8" s="48">
        <f t="shared" ref="J8:J37" si="0">SUM(G8+I8)</f>
        <v>3400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5096</v>
      </c>
      <c r="G9" s="193">
        <v>1024300</v>
      </c>
      <c r="H9" s="194">
        <v>98792</v>
      </c>
      <c r="I9" s="193">
        <v>19781200</v>
      </c>
      <c r="J9" s="48">
        <f t="shared" si="0"/>
        <v>20805500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26</v>
      </c>
      <c r="G10" s="193">
        <v>5200</v>
      </c>
      <c r="H10" s="194">
        <v>59</v>
      </c>
      <c r="I10" s="193">
        <v>11800</v>
      </c>
      <c r="J10" s="48">
        <f t="shared" si="0"/>
        <v>17000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113</v>
      </c>
      <c r="G11" s="193">
        <v>16700</v>
      </c>
      <c r="H11" s="195">
        <v>1789</v>
      </c>
      <c r="I11" s="193">
        <v>320000</v>
      </c>
      <c r="J11" s="48">
        <f t="shared" si="0"/>
        <v>336700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243</v>
      </c>
      <c r="G12" s="193">
        <v>48600</v>
      </c>
      <c r="H12" s="194">
        <v>2977</v>
      </c>
      <c r="I12" s="193">
        <v>595400</v>
      </c>
      <c r="J12" s="48">
        <f t="shared" si="0"/>
        <v>644000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52</v>
      </c>
      <c r="G13" s="193">
        <v>5200</v>
      </c>
      <c r="H13" s="194">
        <v>359</v>
      </c>
      <c r="I13" s="193">
        <v>35900</v>
      </c>
      <c r="J13" s="48">
        <f t="shared" si="0"/>
        <v>41100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185</v>
      </c>
      <c r="G14" s="193">
        <v>25700</v>
      </c>
      <c r="H14" s="196">
        <v>6482</v>
      </c>
      <c r="I14" s="193">
        <v>1157900</v>
      </c>
      <c r="J14" s="48">
        <f t="shared" si="0"/>
        <v>1183600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139</v>
      </c>
      <c r="G15" s="193">
        <v>28700</v>
      </c>
      <c r="H15" s="192">
        <v>575</v>
      </c>
      <c r="I15" s="193">
        <v>130600</v>
      </c>
      <c r="J15" s="48">
        <f t="shared" si="0"/>
        <v>159300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369</v>
      </c>
      <c r="G16" s="193">
        <v>73800</v>
      </c>
      <c r="H16" s="192">
        <v>6737</v>
      </c>
      <c r="I16" s="193">
        <v>1347400</v>
      </c>
      <c r="J16" s="48">
        <f t="shared" si="0"/>
        <v>1421200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20</v>
      </c>
      <c r="G18" s="193">
        <v>4000</v>
      </c>
      <c r="H18" s="194">
        <v>3</v>
      </c>
      <c r="I18" s="193">
        <v>600</v>
      </c>
      <c r="J18" s="48">
        <f t="shared" si="0"/>
        <v>4600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16</v>
      </c>
      <c r="G19" s="197">
        <v>3200</v>
      </c>
      <c r="H19" s="194">
        <v>59</v>
      </c>
      <c r="I19" s="197">
        <v>11800</v>
      </c>
      <c r="J19" s="48">
        <f t="shared" si="0"/>
        <v>15000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67</v>
      </c>
      <c r="G20" s="197">
        <v>6700</v>
      </c>
      <c r="H20" s="194">
        <v>638</v>
      </c>
      <c r="I20" s="197">
        <v>63800</v>
      </c>
      <c r="J20" s="48">
        <f t="shared" si="0"/>
        <v>70500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18</v>
      </c>
      <c r="G21" s="197">
        <v>3600</v>
      </c>
      <c r="H21" s="194">
        <v>165</v>
      </c>
      <c r="I21" s="197">
        <v>33000</v>
      </c>
      <c r="J21" s="48">
        <f t="shared" si="0"/>
        <v>36600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2</v>
      </c>
      <c r="G22" s="197">
        <v>400</v>
      </c>
      <c r="H22" s="194">
        <v>75</v>
      </c>
      <c r="I22" s="197">
        <v>15000</v>
      </c>
      <c r="J22" s="48">
        <f t="shared" si="0"/>
        <v>15400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1869</v>
      </c>
      <c r="G23" s="197">
        <v>373800</v>
      </c>
      <c r="H23" s="194">
        <v>39416</v>
      </c>
      <c r="I23" s="197">
        <v>7883200</v>
      </c>
      <c r="J23" s="48">
        <f t="shared" si="0"/>
        <v>8257000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6</v>
      </c>
      <c r="I24" s="197">
        <v>600</v>
      </c>
      <c r="J24" s="48">
        <f t="shared" si="0"/>
        <v>600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10</v>
      </c>
      <c r="G25" s="197">
        <v>1000</v>
      </c>
      <c r="H25" s="194">
        <v>99</v>
      </c>
      <c r="I25" s="197">
        <v>9900</v>
      </c>
      <c r="J25" s="48">
        <f t="shared" si="0"/>
        <v>10900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10</v>
      </c>
      <c r="G26" s="197">
        <v>2000</v>
      </c>
      <c r="H26" s="194">
        <v>85</v>
      </c>
      <c r="I26" s="197">
        <v>17000</v>
      </c>
      <c r="J26" s="48">
        <f t="shared" si="0"/>
        <v>19000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145</v>
      </c>
      <c r="G27" s="197">
        <v>29000</v>
      </c>
      <c r="H27" s="194">
        <v>1876</v>
      </c>
      <c r="I27" s="197">
        <v>375200</v>
      </c>
      <c r="J27" s="48">
        <f t="shared" si="0"/>
        <v>404200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290</v>
      </c>
      <c r="C28" s="164" t="s">
        <v>300</v>
      </c>
      <c r="D28" s="201">
        <v>3023</v>
      </c>
      <c r="E28" s="200">
        <v>200</v>
      </c>
      <c r="F28" s="194">
        <v>0</v>
      </c>
      <c r="G28" s="197">
        <v>0</v>
      </c>
      <c r="H28" s="194">
        <v>1</v>
      </c>
      <c r="I28" s="197">
        <v>200</v>
      </c>
      <c r="J28" s="48">
        <f t="shared" si="0"/>
        <v>200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297</v>
      </c>
      <c r="C29" s="164" t="s">
        <v>296</v>
      </c>
      <c r="D29" s="201">
        <v>3019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298</v>
      </c>
      <c r="C30" s="290" t="s">
        <v>303</v>
      </c>
      <c r="D30" s="201">
        <v>3051</v>
      </c>
      <c r="E30" s="200">
        <v>200</v>
      </c>
      <c r="F30" s="194">
        <v>12</v>
      </c>
      <c r="G30" s="197">
        <v>2400</v>
      </c>
      <c r="H30" s="194">
        <v>74</v>
      </c>
      <c r="I30" s="197">
        <v>14800</v>
      </c>
      <c r="J30" s="48">
        <f t="shared" si="0"/>
        <v>17200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318</v>
      </c>
      <c r="C31" s="53" t="s">
        <v>323</v>
      </c>
      <c r="D31" s="201">
        <v>3091</v>
      </c>
      <c r="E31" s="200">
        <v>200</v>
      </c>
      <c r="F31" s="194">
        <v>439</v>
      </c>
      <c r="G31" s="197">
        <v>87800</v>
      </c>
      <c r="H31" s="194">
        <v>7972</v>
      </c>
      <c r="I31" s="197">
        <v>1594400</v>
      </c>
      <c r="J31" s="48">
        <f>SUM(G31+I31)</f>
        <v>1682200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241</v>
      </c>
      <c r="C32" s="53" t="s">
        <v>310</v>
      </c>
      <c r="D32" s="201">
        <v>3018</v>
      </c>
      <c r="E32" s="200">
        <v>200</v>
      </c>
      <c r="F32" s="194">
        <v>1</v>
      </c>
      <c r="G32" s="197">
        <v>200</v>
      </c>
      <c r="H32" s="194">
        <v>19</v>
      </c>
      <c r="I32" s="197">
        <v>3800</v>
      </c>
      <c r="J32" s="48">
        <f>SUM(G32+I32)</f>
        <v>4000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320</v>
      </c>
      <c r="C33" s="53" t="s">
        <v>322</v>
      </c>
      <c r="D33" s="201">
        <v>3132</v>
      </c>
      <c r="E33" s="200">
        <v>100</v>
      </c>
      <c r="F33" s="194">
        <v>2</v>
      </c>
      <c r="G33" s="197">
        <v>200</v>
      </c>
      <c r="H33" s="194">
        <v>6</v>
      </c>
      <c r="I33" s="197">
        <v>600</v>
      </c>
      <c r="J33" s="48">
        <f t="shared" si="0"/>
        <v>800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316</v>
      </c>
      <c r="C34" s="53" t="s">
        <v>324</v>
      </c>
      <c r="D34" s="201">
        <v>3045</v>
      </c>
      <c r="E34" s="200">
        <v>200</v>
      </c>
      <c r="F34" s="194">
        <v>23</v>
      </c>
      <c r="G34" s="197">
        <v>4600</v>
      </c>
      <c r="H34" s="194">
        <v>324</v>
      </c>
      <c r="I34" s="197">
        <v>64800</v>
      </c>
      <c r="J34" s="48">
        <f t="shared" si="0"/>
        <v>69400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331</v>
      </c>
      <c r="C35" s="53" t="s">
        <v>332</v>
      </c>
      <c r="D35" s="201">
        <v>3027</v>
      </c>
      <c r="E35" s="200">
        <v>200</v>
      </c>
      <c r="F35" s="194">
        <v>9</v>
      </c>
      <c r="G35" s="197">
        <v>1800</v>
      </c>
      <c r="H35" s="194">
        <v>150</v>
      </c>
      <c r="I35" s="197">
        <v>30000</v>
      </c>
      <c r="J35" s="48">
        <f t="shared" si="0"/>
        <v>31800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333</v>
      </c>
      <c r="C36" s="223" t="s">
        <v>63</v>
      </c>
      <c r="D36" s="201">
        <v>3059</v>
      </c>
      <c r="E36" s="200">
        <v>200</v>
      </c>
      <c r="F36" s="194">
        <v>1</v>
      </c>
      <c r="G36" s="197">
        <v>200</v>
      </c>
      <c r="H36" s="194">
        <v>11</v>
      </c>
      <c r="I36" s="197">
        <v>2200</v>
      </c>
      <c r="J36" s="48">
        <f t="shared" si="0"/>
        <v>2400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327</v>
      </c>
      <c r="C37" s="53" t="s">
        <v>326</v>
      </c>
      <c r="D37" s="201">
        <v>3066</v>
      </c>
      <c r="E37" s="200">
        <v>200</v>
      </c>
      <c r="F37" s="194">
        <v>0</v>
      </c>
      <c r="G37" s="197">
        <v>0</v>
      </c>
      <c r="H37" s="194">
        <v>24</v>
      </c>
      <c r="I37" s="197">
        <v>4800</v>
      </c>
      <c r="J37" s="48">
        <f t="shared" si="0"/>
        <v>4800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26</v>
      </c>
      <c r="G42" s="6">
        <f>SUM(F42*E42)</f>
        <v>650</v>
      </c>
      <c r="H42" s="39">
        <v>100</v>
      </c>
      <c r="I42" s="28">
        <v>2</v>
      </c>
      <c r="J42" s="17">
        <f>SUM(I42*H42)</f>
        <v>200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91</v>
      </c>
      <c r="G43" s="6">
        <f>SUM(F43*E43)</f>
        <v>4550</v>
      </c>
      <c r="H43" s="243">
        <v>50</v>
      </c>
      <c r="I43" s="35">
        <v>5</v>
      </c>
      <c r="J43" s="6">
        <f>SUM(I43*H43)</f>
        <v>250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8392-0414-4306-8F80-2BE0EC411168}">
  <dimension ref="A2:P59"/>
  <sheetViews>
    <sheetView topLeftCell="A34" workbookViewId="0">
      <selection activeCell="I45" sqref="I4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334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3"/>
      <c r="C3" s="303"/>
      <c r="D3" s="303"/>
      <c r="E3" s="303"/>
      <c r="F3" s="303"/>
      <c r="G3" s="303"/>
      <c r="H3" s="303"/>
      <c r="I3" s="303"/>
      <c r="J3" s="303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1796</v>
      </c>
      <c r="G7" s="193">
        <v>179600</v>
      </c>
      <c r="H7" s="192">
        <v>3229</v>
      </c>
      <c r="I7" s="193">
        <v>322900</v>
      </c>
      <c r="J7" s="48">
        <f>SUM(G7+I7)</f>
        <v>502500</v>
      </c>
      <c r="K7" s="318">
        <f>SUM(J7:J37)/31</f>
        <v>884945.16129032255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17</v>
      </c>
      <c r="G8" s="193">
        <v>1700</v>
      </c>
      <c r="H8" s="192">
        <v>29</v>
      </c>
      <c r="I8" s="193">
        <v>2900</v>
      </c>
      <c r="J8" s="48">
        <f t="shared" ref="J8:J37" si="0">SUM(G8+I8)</f>
        <v>4600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4156</v>
      </c>
      <c r="G9" s="193">
        <v>841100</v>
      </c>
      <c r="H9" s="194">
        <v>74942</v>
      </c>
      <c r="I9" s="193">
        <v>15013300</v>
      </c>
      <c r="J9" s="48">
        <f t="shared" si="0"/>
        <v>15854400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40</v>
      </c>
      <c r="G10" s="193">
        <v>8000</v>
      </c>
      <c r="H10" s="194">
        <v>157</v>
      </c>
      <c r="I10" s="193">
        <v>31400</v>
      </c>
      <c r="J10" s="48">
        <f t="shared" si="0"/>
        <v>39400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70</v>
      </c>
      <c r="G11" s="193">
        <v>10400</v>
      </c>
      <c r="H11" s="195">
        <v>1584</v>
      </c>
      <c r="I11" s="193">
        <v>290400</v>
      </c>
      <c r="J11" s="48">
        <f t="shared" si="0"/>
        <v>300800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192</v>
      </c>
      <c r="G12" s="193">
        <v>38400</v>
      </c>
      <c r="H12" s="194">
        <v>1708</v>
      </c>
      <c r="I12" s="193">
        <v>341600</v>
      </c>
      <c r="J12" s="48">
        <f t="shared" si="0"/>
        <v>380000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29</v>
      </c>
      <c r="G13" s="193">
        <v>2900</v>
      </c>
      <c r="H13" s="194">
        <v>94</v>
      </c>
      <c r="I13" s="193">
        <v>9400</v>
      </c>
      <c r="J13" s="48">
        <f t="shared" si="0"/>
        <v>12300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176</v>
      </c>
      <c r="G14" s="193">
        <v>24800</v>
      </c>
      <c r="H14" s="196">
        <v>6416</v>
      </c>
      <c r="I14" s="193">
        <v>1146100</v>
      </c>
      <c r="J14" s="48">
        <f t="shared" si="0"/>
        <v>1170900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142</v>
      </c>
      <c r="G15" s="193">
        <v>29300</v>
      </c>
      <c r="H15" s="192">
        <v>412</v>
      </c>
      <c r="I15" s="193">
        <v>98000</v>
      </c>
      <c r="J15" s="48">
        <f t="shared" si="0"/>
        <v>127300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567</v>
      </c>
      <c r="G16" s="193">
        <v>113400</v>
      </c>
      <c r="H16" s="192">
        <v>11266</v>
      </c>
      <c r="I16" s="193">
        <v>2253200</v>
      </c>
      <c r="J16" s="48">
        <f t="shared" si="0"/>
        <v>2366600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15</v>
      </c>
      <c r="G18" s="193">
        <v>3000</v>
      </c>
      <c r="H18" s="194">
        <v>1</v>
      </c>
      <c r="I18" s="193">
        <v>200</v>
      </c>
      <c r="J18" s="48">
        <f t="shared" si="0"/>
        <v>3200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3</v>
      </c>
      <c r="G19" s="197">
        <v>600</v>
      </c>
      <c r="H19" s="194">
        <v>22</v>
      </c>
      <c r="I19" s="197">
        <v>4400</v>
      </c>
      <c r="J19" s="48">
        <f t="shared" si="0"/>
        <v>5000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158</v>
      </c>
      <c r="C20" s="265" t="s">
        <v>273</v>
      </c>
      <c r="D20" s="201">
        <v>4030</v>
      </c>
      <c r="E20" s="200">
        <v>100</v>
      </c>
      <c r="F20" s="194">
        <v>103</v>
      </c>
      <c r="G20" s="197">
        <v>10300</v>
      </c>
      <c r="H20" s="194">
        <v>624</v>
      </c>
      <c r="I20" s="197">
        <v>62400</v>
      </c>
      <c r="J20" s="48">
        <f t="shared" si="0"/>
        <v>72700</v>
      </c>
      <c r="K20" s="319"/>
      <c r="M20" s="125"/>
      <c r="N20" s="125"/>
    </row>
    <row r="21" spans="1:16" ht="32.25" customHeight="1" x14ac:dyDescent="0.25">
      <c r="A21" s="189">
        <v>15</v>
      </c>
      <c r="B21" s="284" t="s">
        <v>167</v>
      </c>
      <c r="C21" s="28" t="s">
        <v>168</v>
      </c>
      <c r="D21" s="201">
        <v>1817</v>
      </c>
      <c r="E21" s="200">
        <v>200</v>
      </c>
      <c r="F21" s="194">
        <v>20</v>
      </c>
      <c r="G21" s="197">
        <v>4000</v>
      </c>
      <c r="H21" s="194">
        <v>83</v>
      </c>
      <c r="I21" s="197">
        <v>16600</v>
      </c>
      <c r="J21" s="48">
        <f t="shared" si="0"/>
        <v>20600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206</v>
      </c>
      <c r="C22" s="164" t="s">
        <v>307</v>
      </c>
      <c r="D22" s="201">
        <v>6800</v>
      </c>
      <c r="E22" s="200">
        <v>200</v>
      </c>
      <c r="F22" s="194">
        <v>3</v>
      </c>
      <c r="G22" s="197">
        <v>600</v>
      </c>
      <c r="H22" s="194">
        <v>135</v>
      </c>
      <c r="I22" s="197">
        <v>27000</v>
      </c>
      <c r="J22" s="48">
        <f t="shared" si="0"/>
        <v>27600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211</v>
      </c>
      <c r="C23" s="164" t="s">
        <v>238</v>
      </c>
      <c r="D23" s="201">
        <v>3800</v>
      </c>
      <c r="E23" s="200">
        <v>200</v>
      </c>
      <c r="F23" s="194">
        <v>1071</v>
      </c>
      <c r="G23" s="197">
        <v>214200</v>
      </c>
      <c r="H23" s="194">
        <v>20612</v>
      </c>
      <c r="I23" s="197">
        <v>4122400</v>
      </c>
      <c r="J23" s="48">
        <f t="shared" si="0"/>
        <v>4336600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224</v>
      </c>
      <c r="C24" s="164" t="s">
        <v>228</v>
      </c>
      <c r="D24" s="201">
        <v>7323</v>
      </c>
      <c r="E24" s="200">
        <v>100</v>
      </c>
      <c r="F24" s="194">
        <v>0</v>
      </c>
      <c r="G24" s="197">
        <v>0</v>
      </c>
      <c r="H24" s="194">
        <v>1</v>
      </c>
      <c r="I24" s="197">
        <v>100</v>
      </c>
      <c r="J24" s="48">
        <f t="shared" si="0"/>
        <v>100</v>
      </c>
      <c r="K24" s="319"/>
      <c r="M24" s="125"/>
      <c r="N24" s="125"/>
    </row>
    <row r="25" spans="1:16" ht="32.25" customHeight="1" x14ac:dyDescent="0.25">
      <c r="A25" s="189">
        <v>19</v>
      </c>
      <c r="B25" s="285" t="s">
        <v>230</v>
      </c>
      <c r="C25" s="164" t="s">
        <v>239</v>
      </c>
      <c r="D25" s="201">
        <v>1389</v>
      </c>
      <c r="E25" s="200">
        <v>100</v>
      </c>
      <c r="F25" s="194">
        <v>11</v>
      </c>
      <c r="G25" s="197">
        <v>1100</v>
      </c>
      <c r="H25" s="194">
        <v>124</v>
      </c>
      <c r="I25" s="197">
        <v>12400</v>
      </c>
      <c r="J25" s="48">
        <f t="shared" si="0"/>
        <v>13500</v>
      </c>
      <c r="K25" s="319"/>
      <c r="M25" s="125"/>
      <c r="N25" s="125"/>
      <c r="P25" s="125"/>
    </row>
    <row r="26" spans="1:16" ht="32.25" customHeight="1" x14ac:dyDescent="0.25">
      <c r="A26" s="189">
        <v>20</v>
      </c>
      <c r="B26" s="285" t="s">
        <v>243</v>
      </c>
      <c r="C26" s="164" t="s">
        <v>249</v>
      </c>
      <c r="D26" s="201">
        <v>6333</v>
      </c>
      <c r="E26" s="200" t="s">
        <v>268</v>
      </c>
      <c r="F26" s="194">
        <v>2</v>
      </c>
      <c r="G26" s="197">
        <v>400</v>
      </c>
      <c r="H26" s="194">
        <v>24</v>
      </c>
      <c r="I26" s="197">
        <v>4800</v>
      </c>
      <c r="J26" s="48">
        <f t="shared" si="0"/>
        <v>5200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257</v>
      </c>
      <c r="C27" s="164" t="s">
        <v>262</v>
      </c>
      <c r="D27" s="201">
        <v>5800</v>
      </c>
      <c r="E27" s="200">
        <v>200</v>
      </c>
      <c r="F27" s="194">
        <v>165</v>
      </c>
      <c r="G27" s="197">
        <v>33000</v>
      </c>
      <c r="H27" s="194">
        <v>3253</v>
      </c>
      <c r="I27" s="197">
        <v>650600</v>
      </c>
      <c r="J27" s="48">
        <f t="shared" si="0"/>
        <v>683600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290</v>
      </c>
      <c r="C28" s="164" t="s">
        <v>300</v>
      </c>
      <c r="D28" s="201">
        <v>3023</v>
      </c>
      <c r="E28" s="200">
        <v>200</v>
      </c>
      <c r="F28" s="194">
        <v>2</v>
      </c>
      <c r="G28" s="197">
        <v>400</v>
      </c>
      <c r="H28" s="194">
        <v>10</v>
      </c>
      <c r="I28" s="197">
        <v>2000</v>
      </c>
      <c r="J28" s="48">
        <f t="shared" si="0"/>
        <v>2400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297</v>
      </c>
      <c r="C29" s="164" t="s">
        <v>296</v>
      </c>
      <c r="D29" s="201">
        <v>3019</v>
      </c>
      <c r="E29" s="200">
        <v>200</v>
      </c>
      <c r="F29" s="194">
        <v>0</v>
      </c>
      <c r="G29" s="197">
        <v>0</v>
      </c>
      <c r="H29" s="194">
        <v>0</v>
      </c>
      <c r="I29" s="197">
        <v>0</v>
      </c>
      <c r="J29" s="48">
        <f t="shared" si="0"/>
        <v>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298</v>
      </c>
      <c r="C30" s="290" t="s">
        <v>303</v>
      </c>
      <c r="D30" s="201">
        <v>3051</v>
      </c>
      <c r="E30" s="200">
        <v>200</v>
      </c>
      <c r="F30" s="194">
        <v>7</v>
      </c>
      <c r="G30" s="197">
        <v>1400</v>
      </c>
      <c r="H30" s="194">
        <v>31</v>
      </c>
      <c r="I30" s="197">
        <v>6200</v>
      </c>
      <c r="J30" s="48">
        <f t="shared" si="0"/>
        <v>7600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318</v>
      </c>
      <c r="C31" s="53" t="s">
        <v>323</v>
      </c>
      <c r="D31" s="201">
        <v>3091</v>
      </c>
      <c r="E31" s="200">
        <v>200</v>
      </c>
      <c r="F31" s="194">
        <v>443</v>
      </c>
      <c r="G31" s="197">
        <v>88600</v>
      </c>
      <c r="H31" s="194">
        <v>4849</v>
      </c>
      <c r="I31" s="197">
        <v>969800</v>
      </c>
      <c r="J31" s="48">
        <f>SUM(G31+I31)</f>
        <v>1058400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241</v>
      </c>
      <c r="C32" s="53" t="s">
        <v>310</v>
      </c>
      <c r="D32" s="201">
        <v>3018</v>
      </c>
      <c r="E32" s="200">
        <v>200</v>
      </c>
      <c r="F32" s="194">
        <v>1</v>
      </c>
      <c r="G32" s="197">
        <v>200</v>
      </c>
      <c r="H32" s="194">
        <v>27</v>
      </c>
      <c r="I32" s="197">
        <v>5400</v>
      </c>
      <c r="J32" s="48">
        <f>SUM(G32+I32)</f>
        <v>5600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320</v>
      </c>
      <c r="C33" s="53" t="s">
        <v>322</v>
      </c>
      <c r="D33" s="201">
        <v>3132</v>
      </c>
      <c r="E33" s="200">
        <v>100</v>
      </c>
      <c r="F33" s="194">
        <v>0</v>
      </c>
      <c r="G33" s="197">
        <v>0</v>
      </c>
      <c r="H33" s="194">
        <v>4</v>
      </c>
      <c r="I33" s="197">
        <v>400</v>
      </c>
      <c r="J33" s="48">
        <f t="shared" si="0"/>
        <v>400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316</v>
      </c>
      <c r="C34" s="53" t="s">
        <v>324</v>
      </c>
      <c r="D34" s="201">
        <v>3045</v>
      </c>
      <c r="E34" s="200">
        <v>200</v>
      </c>
      <c r="F34" s="194">
        <v>0</v>
      </c>
      <c r="G34" s="197">
        <v>0</v>
      </c>
      <c r="H34" s="194">
        <v>125</v>
      </c>
      <c r="I34" s="197">
        <v>25000</v>
      </c>
      <c r="J34" s="48">
        <f t="shared" si="0"/>
        <v>25000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331</v>
      </c>
      <c r="C35" s="53" t="s">
        <v>332</v>
      </c>
      <c r="D35" s="201">
        <v>3027</v>
      </c>
      <c r="E35" s="200">
        <v>200</v>
      </c>
      <c r="F35" s="194">
        <v>10</v>
      </c>
      <c r="G35" s="197">
        <v>2000</v>
      </c>
      <c r="H35" s="194">
        <v>1620</v>
      </c>
      <c r="I35" s="197">
        <v>324000</v>
      </c>
      <c r="J35" s="48">
        <f t="shared" si="0"/>
        <v>326000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333</v>
      </c>
      <c r="C36" s="223" t="s">
        <v>63</v>
      </c>
      <c r="D36" s="201">
        <v>3059</v>
      </c>
      <c r="E36" s="200">
        <v>200</v>
      </c>
      <c r="F36" s="194">
        <v>18</v>
      </c>
      <c r="G36" s="197">
        <v>3600</v>
      </c>
      <c r="H36" s="194">
        <v>382</v>
      </c>
      <c r="I36" s="197">
        <v>76400</v>
      </c>
      <c r="J36" s="48">
        <f t="shared" si="0"/>
        <v>80000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335</v>
      </c>
      <c r="C37" s="53" t="s">
        <v>326</v>
      </c>
      <c r="D37" s="201">
        <v>3066</v>
      </c>
      <c r="E37" s="200">
        <v>200</v>
      </c>
      <c r="F37" s="194">
        <v>0</v>
      </c>
      <c r="G37" s="197">
        <v>0</v>
      </c>
      <c r="H37" s="194">
        <v>5</v>
      </c>
      <c r="I37" s="197">
        <v>1000</v>
      </c>
      <c r="J37" s="48">
        <f t="shared" si="0"/>
        <v>1000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31</v>
      </c>
      <c r="G42" s="6">
        <f>SUM(F42*E42)</f>
        <v>775</v>
      </c>
      <c r="H42" s="39">
        <v>100</v>
      </c>
      <c r="I42" s="28">
        <v>0</v>
      </c>
      <c r="J42" s="17">
        <f>SUM(I42*H42)</f>
        <v>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136</v>
      </c>
      <c r="G43" s="6">
        <f>SUM(F43*E43)</f>
        <v>6800</v>
      </c>
      <c r="H43" s="243">
        <v>50</v>
      </c>
      <c r="I43" s="35">
        <v>3</v>
      </c>
      <c r="J43" s="6">
        <f>SUM(I43*H43)</f>
        <v>150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4CDB-FBA8-4A65-A2AF-299F07483FD8}">
  <dimension ref="A2:P61"/>
  <sheetViews>
    <sheetView topLeftCell="A37" workbookViewId="0">
      <selection activeCell="I46" sqref="I4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336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4"/>
      <c r="C3" s="304"/>
      <c r="D3" s="304"/>
      <c r="E3" s="304"/>
      <c r="F3" s="304"/>
      <c r="G3" s="304"/>
      <c r="H3" s="304"/>
      <c r="I3" s="304"/>
      <c r="J3" s="304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1814</v>
      </c>
      <c r="G7" s="193">
        <v>181400</v>
      </c>
      <c r="H7" s="192">
        <v>2516</v>
      </c>
      <c r="I7" s="193">
        <v>251600</v>
      </c>
      <c r="J7" s="48">
        <f>SUM(G7+I7)</f>
        <v>433000</v>
      </c>
      <c r="K7" s="318">
        <f>SUM(J7:J39)/32</f>
        <v>1125681.25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15</v>
      </c>
      <c r="G8" s="193">
        <v>1500</v>
      </c>
      <c r="H8" s="192">
        <v>24</v>
      </c>
      <c r="I8" s="193">
        <v>2400</v>
      </c>
      <c r="J8" s="48">
        <f t="shared" ref="J8:J39" si="0">SUM(G8+I8)</f>
        <v>3900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5870</v>
      </c>
      <c r="G9" s="193">
        <v>1199500</v>
      </c>
      <c r="H9" s="194">
        <v>102850</v>
      </c>
      <c r="I9" s="193">
        <v>20593100</v>
      </c>
      <c r="J9" s="48">
        <f t="shared" si="0"/>
        <v>21792600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38</v>
      </c>
      <c r="G10" s="193">
        <v>7600</v>
      </c>
      <c r="H10" s="194">
        <v>58</v>
      </c>
      <c r="I10" s="193">
        <v>11600</v>
      </c>
      <c r="J10" s="48">
        <f t="shared" si="0"/>
        <v>19200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40</v>
      </c>
      <c r="G11" s="193">
        <v>4800</v>
      </c>
      <c r="H11" s="195">
        <v>893</v>
      </c>
      <c r="I11" s="193">
        <v>128400</v>
      </c>
      <c r="J11" s="48">
        <f t="shared" si="0"/>
        <v>133200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209</v>
      </c>
      <c r="G12" s="193">
        <v>41800</v>
      </c>
      <c r="H12" s="194">
        <v>1684</v>
      </c>
      <c r="I12" s="193">
        <v>336800</v>
      </c>
      <c r="J12" s="48">
        <f t="shared" si="0"/>
        <v>378600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36</v>
      </c>
      <c r="G13" s="193">
        <v>3600</v>
      </c>
      <c r="H13" s="194">
        <v>207</v>
      </c>
      <c r="I13" s="193">
        <v>20700</v>
      </c>
      <c r="J13" s="48">
        <f t="shared" si="0"/>
        <v>24300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180</v>
      </c>
      <c r="G14" s="193">
        <v>24800</v>
      </c>
      <c r="H14" s="196">
        <v>6319</v>
      </c>
      <c r="I14" s="193">
        <v>1127300</v>
      </c>
      <c r="J14" s="48">
        <f t="shared" si="0"/>
        <v>1152100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179</v>
      </c>
      <c r="G15" s="193">
        <v>36100</v>
      </c>
      <c r="H15" s="192">
        <v>715</v>
      </c>
      <c r="I15" s="193">
        <v>152900</v>
      </c>
      <c r="J15" s="48">
        <f t="shared" si="0"/>
        <v>189000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432</v>
      </c>
      <c r="G16" s="193">
        <v>86400</v>
      </c>
      <c r="H16" s="192">
        <v>7246</v>
      </c>
      <c r="I16" s="193">
        <v>1449200</v>
      </c>
      <c r="J16" s="48">
        <f t="shared" si="0"/>
        <v>1535600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14</v>
      </c>
      <c r="G18" s="193">
        <v>2800</v>
      </c>
      <c r="H18" s="194">
        <v>2</v>
      </c>
      <c r="I18" s="193">
        <v>400</v>
      </c>
      <c r="J18" s="48">
        <f t="shared" si="0"/>
        <v>3200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5</v>
      </c>
      <c r="G19" s="197">
        <v>1000</v>
      </c>
      <c r="H19" s="194">
        <v>34</v>
      </c>
      <c r="I19" s="197">
        <v>6800</v>
      </c>
      <c r="J19" s="48">
        <f t="shared" si="0"/>
        <v>7800</v>
      </c>
      <c r="K19" s="319"/>
      <c r="M19" s="125"/>
      <c r="N19" s="125"/>
    </row>
    <row r="20" spans="1:16" ht="32.25" customHeight="1" x14ac:dyDescent="0.25">
      <c r="A20" s="189"/>
      <c r="B20" s="283" t="s">
        <v>337</v>
      </c>
      <c r="C20" s="29"/>
      <c r="D20" s="134">
        <v>1733</v>
      </c>
      <c r="E20" s="135">
        <v>200</v>
      </c>
      <c r="F20" s="194">
        <v>5</v>
      </c>
      <c r="G20" s="197">
        <v>1000</v>
      </c>
      <c r="H20" s="194">
        <v>34</v>
      </c>
      <c r="I20" s="197">
        <v>6800</v>
      </c>
      <c r="J20" s="48">
        <f t="shared" si="0"/>
        <v>7800</v>
      </c>
      <c r="K20" s="319"/>
      <c r="M20" s="125"/>
      <c r="N20" s="125"/>
    </row>
    <row r="21" spans="1:16" ht="32.25" customHeight="1" x14ac:dyDescent="0.25">
      <c r="A21" s="189">
        <v>14</v>
      </c>
      <c r="B21" s="284" t="s">
        <v>158</v>
      </c>
      <c r="C21" s="265" t="s">
        <v>273</v>
      </c>
      <c r="D21" s="201">
        <v>4030</v>
      </c>
      <c r="E21" s="200">
        <v>100</v>
      </c>
      <c r="F21" s="194">
        <v>75</v>
      </c>
      <c r="G21" s="197">
        <v>7500</v>
      </c>
      <c r="H21" s="194">
        <v>280</v>
      </c>
      <c r="I21" s="197">
        <v>28000</v>
      </c>
      <c r="J21" s="48">
        <f t="shared" si="0"/>
        <v>35500</v>
      </c>
      <c r="K21" s="319"/>
      <c r="M21" s="125"/>
      <c r="N21" s="125"/>
    </row>
    <row r="22" spans="1:16" ht="32.25" customHeight="1" x14ac:dyDescent="0.25">
      <c r="A22" s="189">
        <v>15</v>
      </c>
      <c r="B22" s="284" t="s">
        <v>167</v>
      </c>
      <c r="C22" s="28" t="s">
        <v>168</v>
      </c>
      <c r="D22" s="201">
        <v>1817</v>
      </c>
      <c r="E22" s="200">
        <v>200</v>
      </c>
      <c r="F22" s="194">
        <v>17</v>
      </c>
      <c r="G22" s="197">
        <v>3400</v>
      </c>
      <c r="H22" s="194">
        <v>153</v>
      </c>
      <c r="I22" s="197">
        <v>30600</v>
      </c>
      <c r="J22" s="48">
        <f t="shared" si="0"/>
        <v>34000</v>
      </c>
      <c r="K22" s="319"/>
      <c r="M22" s="125"/>
      <c r="N22" s="125"/>
    </row>
    <row r="23" spans="1:16" ht="32.25" customHeight="1" x14ac:dyDescent="0.25">
      <c r="A23" s="189">
        <v>16</v>
      </c>
      <c r="B23" s="285" t="s">
        <v>206</v>
      </c>
      <c r="C23" s="164" t="s">
        <v>307</v>
      </c>
      <c r="D23" s="201">
        <v>6880</v>
      </c>
      <c r="E23" s="200">
        <v>200</v>
      </c>
      <c r="F23" s="194">
        <v>3</v>
      </c>
      <c r="G23" s="197">
        <v>600</v>
      </c>
      <c r="H23" s="194">
        <v>42</v>
      </c>
      <c r="I23" s="197">
        <v>8400</v>
      </c>
      <c r="J23" s="48">
        <f t="shared" si="0"/>
        <v>9000</v>
      </c>
      <c r="K23" s="319"/>
      <c r="M23" s="125"/>
      <c r="N23" s="125"/>
    </row>
    <row r="24" spans="1:16" ht="32.25" customHeight="1" x14ac:dyDescent="0.25">
      <c r="A24" s="189">
        <v>17</v>
      </c>
      <c r="B24" s="285" t="s">
        <v>211</v>
      </c>
      <c r="C24" s="164" t="s">
        <v>238</v>
      </c>
      <c r="D24" s="201">
        <v>3800</v>
      </c>
      <c r="E24" s="200">
        <v>200</v>
      </c>
      <c r="F24" s="194">
        <v>1489</v>
      </c>
      <c r="G24" s="197">
        <v>297800</v>
      </c>
      <c r="H24" s="194">
        <v>32682</v>
      </c>
      <c r="I24" s="197">
        <v>6536400</v>
      </c>
      <c r="J24" s="48">
        <f t="shared" si="0"/>
        <v>6834200</v>
      </c>
      <c r="K24" s="319"/>
      <c r="M24" s="125"/>
      <c r="N24" s="125"/>
    </row>
    <row r="25" spans="1:16" ht="32.25" customHeight="1" x14ac:dyDescent="0.25">
      <c r="A25" s="189">
        <v>18</v>
      </c>
      <c r="B25" s="285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3</v>
      </c>
      <c r="I25" s="197">
        <v>300</v>
      </c>
      <c r="J25" s="48">
        <f t="shared" si="0"/>
        <v>300</v>
      </c>
      <c r="K25" s="319"/>
      <c r="M25" s="125"/>
      <c r="N25" s="125"/>
    </row>
    <row r="26" spans="1:16" ht="32.25" customHeight="1" x14ac:dyDescent="0.25">
      <c r="A26" s="189">
        <v>19</v>
      </c>
      <c r="B26" s="285" t="s">
        <v>230</v>
      </c>
      <c r="C26" s="164" t="s">
        <v>239</v>
      </c>
      <c r="D26" s="201">
        <v>1389</v>
      </c>
      <c r="E26" s="200">
        <v>100</v>
      </c>
      <c r="F26" s="194">
        <v>28</v>
      </c>
      <c r="G26" s="197">
        <v>2800</v>
      </c>
      <c r="H26" s="194">
        <v>90</v>
      </c>
      <c r="I26" s="197">
        <v>9000</v>
      </c>
      <c r="J26" s="48">
        <f t="shared" si="0"/>
        <v>11800</v>
      </c>
      <c r="K26" s="319"/>
      <c r="M26" s="125"/>
      <c r="N26" s="125"/>
      <c r="P26" s="125"/>
    </row>
    <row r="27" spans="1:16" ht="32.25" customHeight="1" x14ac:dyDescent="0.25">
      <c r="A27" s="189">
        <v>20</v>
      </c>
      <c r="B27" s="285" t="s">
        <v>243</v>
      </c>
      <c r="C27" s="164" t="s">
        <v>249</v>
      </c>
      <c r="D27" s="201">
        <v>6333</v>
      </c>
      <c r="E27" s="200" t="s">
        <v>268</v>
      </c>
      <c r="F27" s="194">
        <v>5</v>
      </c>
      <c r="G27" s="197">
        <v>1000</v>
      </c>
      <c r="H27" s="194">
        <v>81</v>
      </c>
      <c r="I27" s="197">
        <v>16200</v>
      </c>
      <c r="J27" s="48">
        <f t="shared" si="0"/>
        <v>17200</v>
      </c>
      <c r="K27" s="319"/>
      <c r="M27" s="125"/>
      <c r="N27" s="125"/>
    </row>
    <row r="28" spans="1:16" ht="32.25" customHeight="1" x14ac:dyDescent="0.25">
      <c r="A28" s="189">
        <v>21</v>
      </c>
      <c r="B28" s="285" t="s">
        <v>257</v>
      </c>
      <c r="C28" s="164" t="s">
        <v>262</v>
      </c>
      <c r="D28" s="201">
        <v>5800</v>
      </c>
      <c r="E28" s="200">
        <v>200</v>
      </c>
      <c r="F28" s="194">
        <v>139</v>
      </c>
      <c r="G28" s="197">
        <v>27800</v>
      </c>
      <c r="H28" s="194">
        <v>2023</v>
      </c>
      <c r="I28" s="197">
        <v>404600</v>
      </c>
      <c r="J28" s="48">
        <f t="shared" si="0"/>
        <v>432400</v>
      </c>
      <c r="K28" s="319"/>
      <c r="M28" s="125"/>
      <c r="N28" s="125"/>
    </row>
    <row r="29" spans="1:16" ht="32.25" customHeight="1" x14ac:dyDescent="0.25">
      <c r="A29" s="189">
        <v>22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22</v>
      </c>
      <c r="G29" s="197">
        <v>4400</v>
      </c>
      <c r="H29" s="194">
        <v>957</v>
      </c>
      <c r="I29" s="197">
        <v>191400</v>
      </c>
      <c r="J29" s="48">
        <f t="shared" si="0"/>
        <v>195800</v>
      </c>
      <c r="K29" s="319"/>
      <c r="M29" s="125"/>
      <c r="N29" s="125"/>
    </row>
    <row r="30" spans="1:16" ht="32.25" customHeight="1" x14ac:dyDescent="0.25">
      <c r="A30" s="189">
        <v>23</v>
      </c>
      <c r="B30" s="285" t="s">
        <v>297</v>
      </c>
      <c r="C30" s="164" t="s">
        <v>296</v>
      </c>
      <c r="D30" s="201">
        <v>3019</v>
      </c>
      <c r="E30" s="200">
        <v>200</v>
      </c>
      <c r="F30" s="194">
        <v>0</v>
      </c>
      <c r="G30" s="197">
        <v>0</v>
      </c>
      <c r="H30" s="194">
        <v>0</v>
      </c>
      <c r="I30" s="197">
        <v>0</v>
      </c>
      <c r="J30" s="48">
        <f t="shared" si="0"/>
        <v>0</v>
      </c>
      <c r="K30" s="319"/>
      <c r="M30" s="125"/>
      <c r="N30" s="125"/>
    </row>
    <row r="31" spans="1:16" ht="32.25" customHeight="1" x14ac:dyDescent="0.25">
      <c r="A31" s="189">
        <v>24</v>
      </c>
      <c r="B31" s="285" t="s">
        <v>298</v>
      </c>
      <c r="C31" s="290" t="s">
        <v>303</v>
      </c>
      <c r="D31" s="201">
        <v>3051</v>
      </c>
      <c r="E31" s="200">
        <v>200</v>
      </c>
      <c r="F31" s="194">
        <v>114</v>
      </c>
      <c r="G31" s="197">
        <v>22800</v>
      </c>
      <c r="H31" s="194">
        <v>2314</v>
      </c>
      <c r="I31" s="197">
        <v>462800</v>
      </c>
      <c r="J31" s="48">
        <f t="shared" si="0"/>
        <v>485600</v>
      </c>
      <c r="K31" s="319"/>
      <c r="M31" s="125"/>
      <c r="N31" s="125"/>
    </row>
    <row r="32" spans="1:16" ht="32.25" customHeight="1" x14ac:dyDescent="0.25">
      <c r="A32" s="189">
        <v>25</v>
      </c>
      <c r="B32" s="285" t="s">
        <v>318</v>
      </c>
      <c r="C32" s="53" t="s">
        <v>323</v>
      </c>
      <c r="D32" s="201">
        <v>3091</v>
      </c>
      <c r="E32" s="200">
        <v>200</v>
      </c>
      <c r="F32" s="194">
        <v>160</v>
      </c>
      <c r="G32" s="197">
        <v>32000</v>
      </c>
      <c r="H32" s="194">
        <v>1917</v>
      </c>
      <c r="I32" s="197">
        <v>383400</v>
      </c>
      <c r="J32" s="48">
        <f>SUM(G32+I32)</f>
        <v>415400</v>
      </c>
      <c r="K32" s="319"/>
      <c r="M32" s="125"/>
      <c r="N32" s="125"/>
    </row>
    <row r="33" spans="1:14" ht="32.25" customHeight="1" x14ac:dyDescent="0.25">
      <c r="A33" s="189">
        <v>26</v>
      </c>
      <c r="B33" s="285" t="s">
        <v>241</v>
      </c>
      <c r="C33" s="53" t="s">
        <v>310</v>
      </c>
      <c r="D33" s="201">
        <v>3018</v>
      </c>
      <c r="E33" s="200">
        <v>200</v>
      </c>
      <c r="F33" s="194">
        <v>2</v>
      </c>
      <c r="G33" s="197">
        <v>400</v>
      </c>
      <c r="H33" s="194">
        <v>19</v>
      </c>
      <c r="I33" s="197">
        <v>3800</v>
      </c>
      <c r="J33" s="48">
        <f>SUM(G33+I33)</f>
        <v>4200</v>
      </c>
      <c r="K33" s="319"/>
      <c r="M33" s="125"/>
      <c r="N33" s="125"/>
    </row>
    <row r="34" spans="1:14" ht="32.25" customHeight="1" x14ac:dyDescent="0.25">
      <c r="A34" s="189">
        <v>27</v>
      </c>
      <c r="B34" s="285" t="s">
        <v>320</v>
      </c>
      <c r="C34" s="53" t="s">
        <v>322</v>
      </c>
      <c r="D34" s="201">
        <v>3132</v>
      </c>
      <c r="E34" s="200">
        <v>100</v>
      </c>
      <c r="F34" s="194">
        <v>1</v>
      </c>
      <c r="G34" s="197">
        <v>100</v>
      </c>
      <c r="H34" s="194">
        <v>47</v>
      </c>
      <c r="I34" s="197">
        <v>4700</v>
      </c>
      <c r="J34" s="48">
        <f t="shared" si="0"/>
        <v>4800</v>
      </c>
      <c r="K34" s="319"/>
      <c r="M34" s="125"/>
      <c r="N34" s="125"/>
    </row>
    <row r="35" spans="1:14" ht="32.25" customHeight="1" x14ac:dyDescent="0.25">
      <c r="A35" s="189">
        <v>28</v>
      </c>
      <c r="B35" s="285" t="s">
        <v>316</v>
      </c>
      <c r="C35" s="53" t="s">
        <v>324</v>
      </c>
      <c r="D35" s="201">
        <v>3045</v>
      </c>
      <c r="E35" s="200">
        <v>200</v>
      </c>
      <c r="F35" s="194">
        <v>0</v>
      </c>
      <c r="G35" s="197">
        <v>0</v>
      </c>
      <c r="H35" s="194">
        <v>12</v>
      </c>
      <c r="I35" s="197">
        <v>2400</v>
      </c>
      <c r="J35" s="48">
        <f t="shared" si="0"/>
        <v>2400</v>
      </c>
      <c r="K35" s="319"/>
      <c r="M35" s="125"/>
      <c r="N35" s="125"/>
    </row>
    <row r="36" spans="1:14" ht="32.25" customHeight="1" x14ac:dyDescent="0.25">
      <c r="A36" s="189">
        <v>29</v>
      </c>
      <c r="B36" s="285" t="s">
        <v>331</v>
      </c>
      <c r="C36" s="53" t="s">
        <v>332</v>
      </c>
      <c r="D36" s="201">
        <v>3027</v>
      </c>
      <c r="E36" s="200">
        <v>200</v>
      </c>
      <c r="F36" s="194">
        <v>104</v>
      </c>
      <c r="G36" s="197">
        <v>20800</v>
      </c>
      <c r="H36" s="194">
        <v>9129</v>
      </c>
      <c r="I36" s="197">
        <v>1825800</v>
      </c>
      <c r="J36" s="48">
        <f t="shared" si="0"/>
        <v>1846600</v>
      </c>
      <c r="K36" s="319"/>
      <c r="M36" s="125"/>
      <c r="N36" s="125"/>
    </row>
    <row r="37" spans="1:14" ht="32.25" customHeight="1" x14ac:dyDescent="0.25">
      <c r="A37" s="189">
        <v>30</v>
      </c>
      <c r="B37" s="285" t="s">
        <v>333</v>
      </c>
      <c r="C37" s="53" t="s">
        <v>338</v>
      </c>
      <c r="D37" s="201">
        <v>3059</v>
      </c>
      <c r="E37" s="200">
        <v>200</v>
      </c>
      <c r="F37" s="194">
        <v>0</v>
      </c>
      <c r="G37" s="197">
        <v>0</v>
      </c>
      <c r="H37" s="194">
        <v>3</v>
      </c>
      <c r="I37" s="197">
        <v>600</v>
      </c>
      <c r="J37" s="48">
        <f t="shared" si="0"/>
        <v>600</v>
      </c>
      <c r="K37" s="319"/>
      <c r="M37" s="125"/>
      <c r="N37" s="125"/>
    </row>
    <row r="38" spans="1:14" ht="32.25" customHeight="1" x14ac:dyDescent="0.25">
      <c r="A38" s="189">
        <v>31</v>
      </c>
      <c r="B38" s="285" t="s">
        <v>335</v>
      </c>
      <c r="C38" s="53" t="s">
        <v>326</v>
      </c>
      <c r="D38" s="201">
        <v>3066</v>
      </c>
      <c r="E38" s="200">
        <v>200</v>
      </c>
      <c r="F38" s="194">
        <v>0</v>
      </c>
      <c r="G38" s="197">
        <v>0</v>
      </c>
      <c r="H38" s="194">
        <v>39</v>
      </c>
      <c r="I38" s="197">
        <v>7800</v>
      </c>
      <c r="J38" s="48">
        <f t="shared" si="0"/>
        <v>7800</v>
      </c>
      <c r="K38" s="319"/>
      <c r="M38" s="125"/>
      <c r="N38" s="125"/>
    </row>
    <row r="39" spans="1:14" ht="32.25" customHeight="1" x14ac:dyDescent="0.25">
      <c r="A39" s="189">
        <v>32</v>
      </c>
      <c r="B39" s="285" t="s">
        <v>339</v>
      </c>
      <c r="C39" s="223" t="s">
        <v>172</v>
      </c>
      <c r="D39" s="201">
        <v>3008</v>
      </c>
      <c r="E39" s="200">
        <v>200</v>
      </c>
      <c r="F39" s="194">
        <v>1</v>
      </c>
      <c r="G39" s="197">
        <v>100</v>
      </c>
      <c r="H39" s="194">
        <v>38</v>
      </c>
      <c r="I39" s="197">
        <v>3800</v>
      </c>
      <c r="J39" s="48">
        <f t="shared" si="0"/>
        <v>3900</v>
      </c>
      <c r="K39" s="320"/>
      <c r="M39" s="125"/>
      <c r="N39" s="125"/>
    </row>
    <row r="40" spans="1:14" ht="23.25" customHeight="1" x14ac:dyDescent="0.25">
      <c r="A40" s="111"/>
      <c r="B40" s="177"/>
      <c r="C40" s="178"/>
      <c r="D40" s="177"/>
      <c r="E40" s="179"/>
      <c r="F40" s="178"/>
      <c r="G40" s="250"/>
      <c r="H40" s="178"/>
      <c r="I40" s="250"/>
      <c r="J40" s="251"/>
      <c r="K40" s="206"/>
      <c r="L40" s="87"/>
      <c r="M40" s="125"/>
      <c r="N40" s="125"/>
    </row>
    <row r="41" spans="1:14" x14ac:dyDescent="0.25">
      <c r="A41"/>
      <c r="D41"/>
      <c r="E41" s="7"/>
      <c r="F41" s="8"/>
      <c r="G41" s="9"/>
      <c r="H41" s="8"/>
      <c r="I41" s="9"/>
      <c r="N41" s="125"/>
    </row>
    <row r="42" spans="1:14" x14ac:dyDescent="0.25">
      <c r="B42" s="3" t="s">
        <v>12</v>
      </c>
      <c r="E42" s="321" t="s">
        <v>1</v>
      </c>
      <c r="F42" s="322"/>
      <c r="G42" s="323"/>
      <c r="H42" s="321" t="s">
        <v>2</v>
      </c>
      <c r="I42" s="322"/>
      <c r="J42" s="323"/>
    </row>
    <row r="43" spans="1:14" ht="63.75" x14ac:dyDescent="0.25">
      <c r="B43" s="10" t="s">
        <v>3</v>
      </c>
      <c r="C43" s="11" t="s">
        <v>13</v>
      </c>
      <c r="D43" s="10" t="s">
        <v>5</v>
      </c>
      <c r="E43" s="12" t="s">
        <v>14</v>
      </c>
      <c r="F43" s="11" t="s">
        <v>15</v>
      </c>
      <c r="G43" s="10" t="s">
        <v>8</v>
      </c>
      <c r="H43" s="13" t="s">
        <v>16</v>
      </c>
      <c r="I43" s="11" t="s">
        <v>15</v>
      </c>
      <c r="J43" s="14" t="s">
        <v>8</v>
      </c>
      <c r="L43" s="293" t="s">
        <v>308</v>
      </c>
    </row>
    <row r="44" spans="1:14" ht="30" customHeight="1" x14ac:dyDescent="0.25">
      <c r="A44" s="1">
        <v>1</v>
      </c>
      <c r="B44" s="286" t="s">
        <v>17</v>
      </c>
      <c r="C44" s="38" t="s">
        <v>18</v>
      </c>
      <c r="D44" s="16">
        <v>727</v>
      </c>
      <c r="E44" s="39">
        <v>25</v>
      </c>
      <c r="F44" s="36">
        <v>31</v>
      </c>
      <c r="G44" s="6">
        <f>SUM(F44*E44)</f>
        <v>775</v>
      </c>
      <c r="H44" s="39">
        <v>100</v>
      </c>
      <c r="I44" s="28">
        <v>1</v>
      </c>
      <c r="J44" s="17">
        <f>SUM(I44*H44)</f>
        <v>100</v>
      </c>
    </row>
    <row r="45" spans="1:14" ht="26.25" customHeight="1" x14ac:dyDescent="0.25">
      <c r="A45" s="1">
        <v>2</v>
      </c>
      <c r="B45" s="287" t="s">
        <v>19</v>
      </c>
      <c r="C45" s="117" t="s">
        <v>20</v>
      </c>
      <c r="D45" s="22">
        <v>744</v>
      </c>
      <c r="E45" s="243">
        <v>50</v>
      </c>
      <c r="F45" s="35">
        <v>134</v>
      </c>
      <c r="G45" s="6">
        <f>SUM(F45*E45)</f>
        <v>6700</v>
      </c>
      <c r="H45" s="243">
        <v>50</v>
      </c>
      <c r="I45" s="35">
        <v>4</v>
      </c>
      <c r="J45" s="6">
        <f>SUM(I45*H45)</f>
        <v>200</v>
      </c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</row>
    <row r="61" spans="1:9" x14ac:dyDescent="0.25">
      <c r="A61"/>
      <c r="D61"/>
      <c r="E61" s="1"/>
    </row>
  </sheetData>
  <mergeCells count="8">
    <mergeCell ref="E42:G42"/>
    <mergeCell ref="H42:J42"/>
    <mergeCell ref="B2:K2"/>
    <mergeCell ref="F5:G5"/>
    <mergeCell ref="H5:I5"/>
    <mergeCell ref="J5:J6"/>
    <mergeCell ref="K5:K6"/>
    <mergeCell ref="K7:K39"/>
  </mergeCell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533-60A3-45F5-9102-089C4512DC64}">
  <dimension ref="A2:P61"/>
  <sheetViews>
    <sheetView workbookViewId="0">
      <selection activeCell="F49" sqref="F4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5"/>
      <c r="C3" s="305"/>
      <c r="D3" s="305"/>
      <c r="E3" s="305"/>
      <c r="F3" s="305"/>
      <c r="G3" s="305"/>
      <c r="H3" s="305"/>
      <c r="I3" s="305"/>
      <c r="J3" s="305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1487</v>
      </c>
      <c r="G7" s="193">
        <v>148700</v>
      </c>
      <c r="H7" s="192">
        <v>2375</v>
      </c>
      <c r="I7" s="193">
        <v>237500</v>
      </c>
      <c r="J7" s="48">
        <f>SUM(G7+I7)</f>
        <v>386200</v>
      </c>
      <c r="K7" s="318">
        <f>SUM(J7:J39)/32</f>
        <v>1292559.375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24</v>
      </c>
      <c r="G8" s="193">
        <v>2400</v>
      </c>
      <c r="H8" s="192">
        <v>29</v>
      </c>
      <c r="I8" s="193">
        <v>2900</v>
      </c>
      <c r="J8" s="48">
        <f t="shared" ref="J8:J39" si="0">SUM(G8+I8)</f>
        <v>5300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5227</v>
      </c>
      <c r="G9" s="193">
        <v>1049900</v>
      </c>
      <c r="H9" s="194">
        <v>107312</v>
      </c>
      <c r="I9" s="193">
        <v>21483700</v>
      </c>
      <c r="J9" s="48">
        <f t="shared" si="0"/>
        <v>22533600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30</v>
      </c>
      <c r="G10" s="193">
        <v>6000</v>
      </c>
      <c r="H10" s="194">
        <v>36</v>
      </c>
      <c r="I10" s="193">
        <v>7200</v>
      </c>
      <c r="J10" s="48">
        <f t="shared" si="0"/>
        <v>13200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35</v>
      </c>
      <c r="G11" s="193">
        <v>4100</v>
      </c>
      <c r="H11" s="195">
        <v>703</v>
      </c>
      <c r="I11" s="193">
        <v>109300</v>
      </c>
      <c r="J11" s="48">
        <f t="shared" si="0"/>
        <v>113400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383</v>
      </c>
      <c r="G12" s="193">
        <v>76600</v>
      </c>
      <c r="H12" s="194">
        <v>4787</v>
      </c>
      <c r="I12" s="193">
        <v>957400</v>
      </c>
      <c r="J12" s="48">
        <f t="shared" si="0"/>
        <v>1034000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35</v>
      </c>
      <c r="G13" s="193">
        <v>3500</v>
      </c>
      <c r="H13" s="194">
        <v>223</v>
      </c>
      <c r="I13" s="193">
        <v>22300</v>
      </c>
      <c r="J13" s="48">
        <f t="shared" si="0"/>
        <v>25800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171</v>
      </c>
      <c r="G14" s="193">
        <v>23700</v>
      </c>
      <c r="H14" s="196">
        <v>6245</v>
      </c>
      <c r="I14" s="193">
        <v>1115000</v>
      </c>
      <c r="J14" s="48">
        <f t="shared" si="0"/>
        <v>1138700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139</v>
      </c>
      <c r="G15" s="193">
        <v>27800</v>
      </c>
      <c r="H15" s="192">
        <v>1102</v>
      </c>
      <c r="I15" s="193">
        <v>228500</v>
      </c>
      <c r="J15" s="48">
        <f t="shared" si="0"/>
        <v>256300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492</v>
      </c>
      <c r="G16" s="193">
        <v>98700</v>
      </c>
      <c r="H16" s="192">
        <v>6562</v>
      </c>
      <c r="I16" s="193">
        <v>1312700</v>
      </c>
      <c r="J16" s="48">
        <f t="shared" si="0"/>
        <v>1411400</v>
      </c>
      <c r="K16" s="319"/>
      <c r="M16" s="125"/>
      <c r="N16" s="125"/>
    </row>
    <row r="17" spans="1:16" ht="30.75" customHeight="1" x14ac:dyDescent="0.25">
      <c r="A17" s="75">
        <v>11</v>
      </c>
      <c r="B17" s="281" t="s">
        <v>122</v>
      </c>
      <c r="C17" s="147" t="s">
        <v>201</v>
      </c>
      <c r="D17" s="134">
        <v>2205</v>
      </c>
      <c r="E17" s="135">
        <v>200</v>
      </c>
      <c r="F17" s="194">
        <v>0</v>
      </c>
      <c r="G17" s="193">
        <v>0</v>
      </c>
      <c r="H17" s="194">
        <v>0</v>
      </c>
      <c r="I17" s="193">
        <v>0</v>
      </c>
      <c r="J17" s="48">
        <f t="shared" si="0"/>
        <v>0</v>
      </c>
      <c r="K17" s="319"/>
      <c r="M17" s="125"/>
      <c r="N17" s="125"/>
    </row>
    <row r="18" spans="1:16" ht="30.75" customHeight="1" x14ac:dyDescent="0.25">
      <c r="A18" s="150">
        <v>12</v>
      </c>
      <c r="B18" s="282" t="s">
        <v>123</v>
      </c>
      <c r="C18" s="267" t="s">
        <v>278</v>
      </c>
      <c r="D18" s="134">
        <v>4334</v>
      </c>
      <c r="E18" s="135">
        <v>200</v>
      </c>
      <c r="F18" s="194">
        <v>9</v>
      </c>
      <c r="G18" s="193">
        <v>1800</v>
      </c>
      <c r="H18" s="194">
        <v>1</v>
      </c>
      <c r="I18" s="193">
        <v>200</v>
      </c>
      <c r="J18" s="48">
        <f t="shared" si="0"/>
        <v>2000</v>
      </c>
      <c r="K18" s="319"/>
      <c r="M18" s="125"/>
      <c r="N18" s="125"/>
    </row>
    <row r="19" spans="1:16" ht="32.25" customHeight="1" x14ac:dyDescent="0.25">
      <c r="A19" s="189">
        <v>13</v>
      </c>
      <c r="B19" s="283" t="s">
        <v>152</v>
      </c>
      <c r="C19" s="29" t="s">
        <v>160</v>
      </c>
      <c r="D19" s="134">
        <v>1733</v>
      </c>
      <c r="E19" s="135">
        <v>200</v>
      </c>
      <c r="F19" s="194">
        <v>1</v>
      </c>
      <c r="G19" s="197">
        <v>200</v>
      </c>
      <c r="H19" s="194">
        <v>22</v>
      </c>
      <c r="I19" s="197">
        <v>4400</v>
      </c>
      <c r="J19" s="48">
        <f t="shared" si="0"/>
        <v>4600</v>
      </c>
      <c r="K19" s="319"/>
      <c r="M19" s="125"/>
      <c r="N19" s="125"/>
    </row>
    <row r="20" spans="1:16" ht="32.25" customHeight="1" x14ac:dyDescent="0.25">
      <c r="A20" s="189"/>
      <c r="B20" s="283" t="s">
        <v>337</v>
      </c>
      <c r="C20" s="29"/>
      <c r="D20" s="134">
        <v>1733</v>
      </c>
      <c r="E20" s="135">
        <v>200</v>
      </c>
      <c r="F20" s="194"/>
      <c r="G20" s="197"/>
      <c r="H20" s="194"/>
      <c r="I20" s="197"/>
      <c r="J20" s="48">
        <f t="shared" si="0"/>
        <v>0</v>
      </c>
      <c r="K20" s="319"/>
      <c r="M20" s="125"/>
      <c r="N20" s="125"/>
    </row>
    <row r="21" spans="1:16" ht="32.25" customHeight="1" x14ac:dyDescent="0.25">
      <c r="A21" s="189">
        <v>14</v>
      </c>
      <c r="B21" s="284" t="s">
        <v>158</v>
      </c>
      <c r="C21" s="265" t="s">
        <v>273</v>
      </c>
      <c r="D21" s="201">
        <v>4030</v>
      </c>
      <c r="E21" s="200">
        <v>100</v>
      </c>
      <c r="F21" s="194">
        <v>73</v>
      </c>
      <c r="G21" s="197">
        <v>7300</v>
      </c>
      <c r="H21" s="194">
        <v>179</v>
      </c>
      <c r="I21" s="197">
        <v>17900</v>
      </c>
      <c r="J21" s="48">
        <f t="shared" si="0"/>
        <v>25200</v>
      </c>
      <c r="K21" s="319"/>
      <c r="M21" s="125"/>
      <c r="N21" s="125"/>
    </row>
    <row r="22" spans="1:16" ht="32.25" customHeight="1" x14ac:dyDescent="0.25">
      <c r="A22" s="189">
        <v>15</v>
      </c>
      <c r="B22" s="284" t="s">
        <v>167</v>
      </c>
      <c r="C22" s="28" t="s">
        <v>168</v>
      </c>
      <c r="D22" s="201">
        <v>1817</v>
      </c>
      <c r="E22" s="200">
        <v>200</v>
      </c>
      <c r="F22" s="194">
        <v>10</v>
      </c>
      <c r="G22" s="197">
        <v>2000</v>
      </c>
      <c r="H22" s="194">
        <v>72</v>
      </c>
      <c r="I22" s="197">
        <v>14400</v>
      </c>
      <c r="J22" s="48">
        <f t="shared" si="0"/>
        <v>16400</v>
      </c>
      <c r="K22" s="319"/>
      <c r="M22" s="125"/>
      <c r="N22" s="125"/>
    </row>
    <row r="23" spans="1:16" ht="32.25" customHeight="1" x14ac:dyDescent="0.25">
      <c r="A23" s="189">
        <v>16</v>
      </c>
      <c r="B23" s="285" t="s">
        <v>206</v>
      </c>
      <c r="C23" s="164" t="s">
        <v>307</v>
      </c>
      <c r="D23" s="201">
        <v>6880</v>
      </c>
      <c r="E23" s="200">
        <v>200</v>
      </c>
      <c r="F23" s="194">
        <v>8</v>
      </c>
      <c r="G23" s="197">
        <v>1600</v>
      </c>
      <c r="H23" s="194">
        <v>161</v>
      </c>
      <c r="I23" s="197">
        <v>32200</v>
      </c>
      <c r="J23" s="48">
        <f t="shared" si="0"/>
        <v>33800</v>
      </c>
      <c r="K23" s="319"/>
      <c r="M23" s="125"/>
      <c r="N23" s="125"/>
    </row>
    <row r="24" spans="1:16" ht="32.25" customHeight="1" x14ac:dyDescent="0.25">
      <c r="A24" s="189">
        <v>17</v>
      </c>
      <c r="B24" s="285" t="s">
        <v>211</v>
      </c>
      <c r="C24" s="164" t="s">
        <v>238</v>
      </c>
      <c r="D24" s="201">
        <v>3800</v>
      </c>
      <c r="E24" s="200">
        <v>200</v>
      </c>
      <c r="F24" s="194">
        <v>1108</v>
      </c>
      <c r="G24" s="197">
        <v>221600</v>
      </c>
      <c r="H24" s="194">
        <v>24212</v>
      </c>
      <c r="I24" s="197">
        <v>4842400</v>
      </c>
      <c r="J24" s="48">
        <f t="shared" si="0"/>
        <v>5064000</v>
      </c>
      <c r="K24" s="319"/>
      <c r="M24" s="125"/>
      <c r="N24" s="125"/>
    </row>
    <row r="25" spans="1:16" ht="32.25" customHeight="1" x14ac:dyDescent="0.25">
      <c r="A25" s="189">
        <v>18</v>
      </c>
      <c r="B25" s="285" t="s">
        <v>224</v>
      </c>
      <c r="C25" s="164" t="s">
        <v>228</v>
      </c>
      <c r="D25" s="201">
        <v>7323</v>
      </c>
      <c r="E25" s="200">
        <v>100</v>
      </c>
      <c r="F25" s="194">
        <v>0</v>
      </c>
      <c r="G25" s="197">
        <v>0</v>
      </c>
      <c r="H25" s="194">
        <v>3</v>
      </c>
      <c r="I25" s="197">
        <v>300</v>
      </c>
      <c r="J25" s="48">
        <f t="shared" si="0"/>
        <v>300</v>
      </c>
      <c r="K25" s="319"/>
      <c r="M25" s="125"/>
      <c r="N25" s="125"/>
    </row>
    <row r="26" spans="1:16" ht="32.25" customHeight="1" x14ac:dyDescent="0.25">
      <c r="A26" s="189">
        <v>19</v>
      </c>
      <c r="B26" s="285" t="s">
        <v>230</v>
      </c>
      <c r="C26" s="164" t="s">
        <v>239</v>
      </c>
      <c r="D26" s="201">
        <v>1389</v>
      </c>
      <c r="E26" s="200">
        <v>100</v>
      </c>
      <c r="F26" s="194">
        <v>14</v>
      </c>
      <c r="G26" s="197">
        <v>1400</v>
      </c>
      <c r="H26" s="194">
        <v>105</v>
      </c>
      <c r="I26" s="197">
        <v>10500</v>
      </c>
      <c r="J26" s="48">
        <f t="shared" si="0"/>
        <v>11900</v>
      </c>
      <c r="K26" s="319"/>
      <c r="M26" s="125"/>
      <c r="N26" s="125"/>
      <c r="P26" s="125"/>
    </row>
    <row r="27" spans="1:16" ht="32.25" customHeight="1" x14ac:dyDescent="0.25">
      <c r="A27" s="189">
        <v>20</v>
      </c>
      <c r="B27" s="285" t="s">
        <v>243</v>
      </c>
      <c r="C27" s="164" t="s">
        <v>249</v>
      </c>
      <c r="D27" s="201">
        <v>6333</v>
      </c>
      <c r="E27" s="200" t="s">
        <v>268</v>
      </c>
      <c r="F27" s="194">
        <v>8</v>
      </c>
      <c r="G27" s="197">
        <v>1600</v>
      </c>
      <c r="H27" s="194">
        <v>18</v>
      </c>
      <c r="I27" s="197">
        <v>3600</v>
      </c>
      <c r="J27" s="48">
        <f t="shared" si="0"/>
        <v>5200</v>
      </c>
      <c r="K27" s="319"/>
      <c r="M27" s="125"/>
      <c r="N27" s="125"/>
    </row>
    <row r="28" spans="1:16" ht="32.25" customHeight="1" x14ac:dyDescent="0.25">
      <c r="A28" s="189">
        <v>21</v>
      </c>
      <c r="B28" s="285" t="s">
        <v>257</v>
      </c>
      <c r="C28" s="164" t="s">
        <v>262</v>
      </c>
      <c r="D28" s="201">
        <v>5800</v>
      </c>
      <c r="E28" s="200">
        <v>200</v>
      </c>
      <c r="F28" s="194">
        <v>60</v>
      </c>
      <c r="G28" s="197">
        <v>12000</v>
      </c>
      <c r="H28" s="194">
        <v>514</v>
      </c>
      <c r="I28" s="197">
        <v>102800</v>
      </c>
      <c r="J28" s="48">
        <f t="shared" si="0"/>
        <v>114800</v>
      </c>
      <c r="K28" s="319"/>
      <c r="M28" s="125"/>
      <c r="N28" s="125"/>
    </row>
    <row r="29" spans="1:16" ht="32.25" customHeight="1" x14ac:dyDescent="0.25">
      <c r="A29" s="189">
        <v>22</v>
      </c>
      <c r="B29" s="285" t="s">
        <v>290</v>
      </c>
      <c r="C29" s="164" t="s">
        <v>300</v>
      </c>
      <c r="D29" s="201">
        <v>3023</v>
      </c>
      <c r="E29" s="200">
        <v>200</v>
      </c>
      <c r="F29" s="194">
        <v>0</v>
      </c>
      <c r="G29" s="197">
        <v>0</v>
      </c>
      <c r="H29" s="194">
        <v>2</v>
      </c>
      <c r="I29" s="197">
        <v>400</v>
      </c>
      <c r="J29" s="48">
        <f t="shared" si="0"/>
        <v>400</v>
      </c>
      <c r="K29" s="319"/>
      <c r="M29" s="125"/>
      <c r="N29" s="125"/>
    </row>
    <row r="30" spans="1:16" ht="32.25" customHeight="1" x14ac:dyDescent="0.25">
      <c r="A30" s="189">
        <v>23</v>
      </c>
      <c r="B30" s="285" t="s">
        <v>298</v>
      </c>
      <c r="C30" s="290" t="s">
        <v>303</v>
      </c>
      <c r="D30" s="201">
        <v>3051</v>
      </c>
      <c r="E30" s="200">
        <v>200</v>
      </c>
      <c r="F30" s="194">
        <v>24</v>
      </c>
      <c r="G30" s="197">
        <v>4800</v>
      </c>
      <c r="H30" s="194">
        <v>416</v>
      </c>
      <c r="I30" s="197">
        <v>83200</v>
      </c>
      <c r="J30" s="48">
        <f t="shared" si="0"/>
        <v>88000</v>
      </c>
      <c r="K30" s="319"/>
      <c r="M30" s="125"/>
      <c r="N30" s="125"/>
    </row>
    <row r="31" spans="1:16" ht="32.25" customHeight="1" x14ac:dyDescent="0.25">
      <c r="A31" s="189">
        <v>24</v>
      </c>
      <c r="B31" s="285" t="s">
        <v>318</v>
      </c>
      <c r="C31" s="53" t="s">
        <v>323</v>
      </c>
      <c r="D31" s="201">
        <v>3091</v>
      </c>
      <c r="E31" s="200">
        <v>200</v>
      </c>
      <c r="F31" s="194">
        <v>2065</v>
      </c>
      <c r="G31" s="197">
        <v>413000</v>
      </c>
      <c r="H31" s="194">
        <v>42690</v>
      </c>
      <c r="I31" s="197">
        <v>8538000</v>
      </c>
      <c r="J31" s="48">
        <f>SUM(G31+I31)</f>
        <v>8951000</v>
      </c>
      <c r="K31" s="319"/>
      <c r="M31" s="125"/>
      <c r="N31" s="125"/>
    </row>
    <row r="32" spans="1:16" ht="32.25" customHeight="1" x14ac:dyDescent="0.25">
      <c r="A32" s="189">
        <v>25</v>
      </c>
      <c r="B32" s="285" t="s">
        <v>241</v>
      </c>
      <c r="C32" s="53" t="s">
        <v>310</v>
      </c>
      <c r="D32" s="201">
        <v>3018</v>
      </c>
      <c r="E32" s="200">
        <v>200</v>
      </c>
      <c r="F32" s="194">
        <v>1</v>
      </c>
      <c r="G32" s="197">
        <v>200</v>
      </c>
      <c r="H32" s="194">
        <v>49</v>
      </c>
      <c r="I32" s="197">
        <v>9800</v>
      </c>
      <c r="J32" s="48">
        <f>SUM(G32+I32)</f>
        <v>10000</v>
      </c>
      <c r="K32" s="319"/>
      <c r="M32" s="125"/>
      <c r="N32" s="125"/>
    </row>
    <row r="33" spans="1:14" ht="32.25" customHeight="1" x14ac:dyDescent="0.25">
      <c r="A33" s="189">
        <v>26</v>
      </c>
      <c r="B33" s="285" t="s">
        <v>320</v>
      </c>
      <c r="C33" s="53" t="s">
        <v>322</v>
      </c>
      <c r="D33" s="201">
        <v>3132</v>
      </c>
      <c r="E33" s="200">
        <v>100</v>
      </c>
      <c r="F33" s="194">
        <v>1</v>
      </c>
      <c r="G33" s="197">
        <v>100</v>
      </c>
      <c r="H33" s="194">
        <v>299</v>
      </c>
      <c r="I33" s="197">
        <v>29900</v>
      </c>
      <c r="J33" s="48">
        <f t="shared" si="0"/>
        <v>30000</v>
      </c>
      <c r="K33" s="319"/>
      <c r="M33" s="125"/>
      <c r="N33" s="125"/>
    </row>
    <row r="34" spans="1:14" ht="32.25" customHeight="1" x14ac:dyDescent="0.25">
      <c r="A34" s="189">
        <v>27</v>
      </c>
      <c r="B34" s="285" t="s">
        <v>316</v>
      </c>
      <c r="C34" s="53" t="s">
        <v>324</v>
      </c>
      <c r="D34" s="201">
        <v>3045</v>
      </c>
      <c r="E34" s="200">
        <v>200</v>
      </c>
      <c r="F34" s="194">
        <v>1</v>
      </c>
      <c r="G34" s="197">
        <v>200</v>
      </c>
      <c r="H34" s="194">
        <v>306</v>
      </c>
      <c r="I34" s="197">
        <v>61200</v>
      </c>
      <c r="J34" s="48">
        <f t="shared" si="0"/>
        <v>61400</v>
      </c>
      <c r="K34" s="319"/>
      <c r="M34" s="125"/>
      <c r="N34" s="125"/>
    </row>
    <row r="35" spans="1:14" ht="32.25" customHeight="1" x14ac:dyDescent="0.25">
      <c r="A35" s="189">
        <v>28</v>
      </c>
      <c r="B35" s="285" t="s">
        <v>331</v>
      </c>
      <c r="C35" s="53" t="s">
        <v>332</v>
      </c>
      <c r="D35" s="201">
        <v>3027</v>
      </c>
      <c r="E35" s="200">
        <v>200</v>
      </c>
      <c r="F35" s="194">
        <v>19</v>
      </c>
      <c r="G35" s="197">
        <v>3800</v>
      </c>
      <c r="H35" s="194">
        <v>85</v>
      </c>
      <c r="I35" s="197">
        <v>17000</v>
      </c>
      <c r="J35" s="48">
        <f t="shared" si="0"/>
        <v>20800</v>
      </c>
      <c r="K35" s="319"/>
      <c r="M35" s="125"/>
      <c r="N35" s="125"/>
    </row>
    <row r="36" spans="1:14" ht="32.25" customHeight="1" x14ac:dyDescent="0.25">
      <c r="A36" s="189">
        <v>29</v>
      </c>
      <c r="B36" s="285" t="s">
        <v>333</v>
      </c>
      <c r="C36" s="53" t="s">
        <v>338</v>
      </c>
      <c r="D36" s="201">
        <v>3059</v>
      </c>
      <c r="E36" s="200">
        <v>200</v>
      </c>
      <c r="F36" s="194">
        <v>0</v>
      </c>
      <c r="G36" s="197">
        <v>0</v>
      </c>
      <c r="H36" s="194">
        <v>7</v>
      </c>
      <c r="I36" s="197">
        <v>1400</v>
      </c>
      <c r="J36" s="48">
        <f t="shared" si="0"/>
        <v>1400</v>
      </c>
      <c r="K36" s="319"/>
      <c r="M36" s="125"/>
      <c r="N36" s="125"/>
    </row>
    <row r="37" spans="1:14" ht="32.25" customHeight="1" x14ac:dyDescent="0.25">
      <c r="A37" s="189">
        <v>30</v>
      </c>
      <c r="B37" s="285" t="s">
        <v>335</v>
      </c>
      <c r="C37" s="53" t="s">
        <v>326</v>
      </c>
      <c r="D37" s="201">
        <v>3066</v>
      </c>
      <c r="E37" s="200">
        <v>200</v>
      </c>
      <c r="F37" s="194">
        <v>0</v>
      </c>
      <c r="G37" s="197">
        <v>0</v>
      </c>
      <c r="H37" s="194">
        <v>8</v>
      </c>
      <c r="I37" s="197">
        <v>1600</v>
      </c>
      <c r="J37" s="48">
        <f t="shared" si="0"/>
        <v>1600</v>
      </c>
      <c r="K37" s="319"/>
      <c r="M37" s="125"/>
      <c r="N37" s="125"/>
    </row>
    <row r="38" spans="1:14" ht="32.25" customHeight="1" x14ac:dyDescent="0.25">
      <c r="A38" s="189">
        <v>31</v>
      </c>
      <c r="B38" s="285" t="s">
        <v>339</v>
      </c>
      <c r="C38" s="223" t="s">
        <v>172</v>
      </c>
      <c r="D38" s="201">
        <v>3008</v>
      </c>
      <c r="E38" s="200">
        <v>200</v>
      </c>
      <c r="F38" s="194">
        <v>1</v>
      </c>
      <c r="G38" s="197">
        <v>100</v>
      </c>
      <c r="H38" s="194">
        <v>7</v>
      </c>
      <c r="I38" s="197">
        <v>700</v>
      </c>
      <c r="J38" s="48">
        <f t="shared" si="0"/>
        <v>800</v>
      </c>
      <c r="K38" s="319"/>
      <c r="M38" s="125"/>
      <c r="N38" s="125"/>
    </row>
    <row r="39" spans="1:14" ht="32.25" customHeight="1" x14ac:dyDescent="0.25">
      <c r="A39" s="189">
        <v>32</v>
      </c>
      <c r="B39" s="285" t="s">
        <v>341</v>
      </c>
      <c r="C39" s="223" t="s">
        <v>172</v>
      </c>
      <c r="D39" s="201">
        <v>3855</v>
      </c>
      <c r="E39" s="200">
        <v>200</v>
      </c>
      <c r="F39" s="194">
        <v>1</v>
      </c>
      <c r="G39" s="197">
        <v>200</v>
      </c>
      <c r="H39" s="194">
        <v>1</v>
      </c>
      <c r="I39" s="197">
        <v>200</v>
      </c>
      <c r="J39" s="48">
        <f t="shared" si="0"/>
        <v>400</v>
      </c>
      <c r="K39" s="320"/>
      <c r="M39" s="125"/>
      <c r="N39" s="125"/>
    </row>
    <row r="40" spans="1:14" ht="23.25" customHeight="1" x14ac:dyDescent="0.25">
      <c r="A40" s="111"/>
      <c r="B40" s="177"/>
      <c r="C40" s="178"/>
      <c r="D40" s="177"/>
      <c r="E40" s="179"/>
      <c r="F40" s="178"/>
      <c r="G40" s="250"/>
      <c r="H40" s="178"/>
      <c r="I40" s="250"/>
      <c r="J40" s="251"/>
      <c r="K40" s="206"/>
      <c r="L40" s="87"/>
      <c r="M40" s="125"/>
      <c r="N40" s="125"/>
    </row>
    <row r="41" spans="1:14" x14ac:dyDescent="0.25">
      <c r="A41"/>
      <c r="D41"/>
      <c r="E41" s="7"/>
      <c r="F41" s="8"/>
      <c r="G41" s="9"/>
      <c r="H41" s="8"/>
      <c r="I41" s="9"/>
      <c r="N41" s="125"/>
    </row>
    <row r="42" spans="1:14" x14ac:dyDescent="0.25">
      <c r="B42" s="3" t="s">
        <v>12</v>
      </c>
      <c r="E42" s="321" t="s">
        <v>1</v>
      </c>
      <c r="F42" s="322"/>
      <c r="G42" s="323"/>
      <c r="H42" s="321" t="s">
        <v>2</v>
      </c>
      <c r="I42" s="322"/>
      <c r="J42" s="323"/>
    </row>
    <row r="43" spans="1:14" ht="63.75" x14ac:dyDescent="0.25">
      <c r="B43" s="10" t="s">
        <v>3</v>
      </c>
      <c r="C43" s="11" t="s">
        <v>13</v>
      </c>
      <c r="D43" s="10" t="s">
        <v>5</v>
      </c>
      <c r="E43" s="12" t="s">
        <v>14</v>
      </c>
      <c r="F43" s="11" t="s">
        <v>15</v>
      </c>
      <c r="G43" s="10" t="s">
        <v>8</v>
      </c>
      <c r="H43" s="13" t="s">
        <v>16</v>
      </c>
      <c r="I43" s="11" t="s">
        <v>15</v>
      </c>
      <c r="J43" s="14" t="s">
        <v>8</v>
      </c>
      <c r="L43" s="293" t="s">
        <v>308</v>
      </c>
    </row>
    <row r="44" spans="1:14" ht="30" customHeight="1" x14ac:dyDescent="0.25">
      <c r="A44" s="1">
        <v>1</v>
      </c>
      <c r="B44" s="286" t="s">
        <v>17</v>
      </c>
      <c r="C44" s="38" t="s">
        <v>18</v>
      </c>
      <c r="D44" s="16">
        <v>727</v>
      </c>
      <c r="E44" s="39">
        <v>25</v>
      </c>
      <c r="F44" s="36">
        <v>32</v>
      </c>
      <c r="G44" s="6">
        <f>SUM(F44*E44)</f>
        <v>800</v>
      </c>
      <c r="H44" s="39">
        <v>100</v>
      </c>
      <c r="I44" s="28">
        <v>2</v>
      </c>
      <c r="J44" s="17">
        <f>SUM(I44*H44)</f>
        <v>200</v>
      </c>
    </row>
    <row r="45" spans="1:14" ht="26.25" customHeight="1" x14ac:dyDescent="0.25">
      <c r="A45" s="1">
        <v>2</v>
      </c>
      <c r="B45" s="287" t="s">
        <v>19</v>
      </c>
      <c r="C45" s="117" t="s">
        <v>20</v>
      </c>
      <c r="D45" s="22">
        <v>744</v>
      </c>
      <c r="E45" s="243">
        <v>50</v>
      </c>
      <c r="F45" s="35">
        <v>101</v>
      </c>
      <c r="G45" s="6">
        <f>SUM(F45*E45)</f>
        <v>5050</v>
      </c>
      <c r="H45" s="243">
        <v>50</v>
      </c>
      <c r="I45" s="35">
        <v>3</v>
      </c>
      <c r="J45" s="6">
        <f>SUM(I45*H45)</f>
        <v>150</v>
      </c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  <c r="F59" s="8"/>
      <c r="G59" s="9"/>
      <c r="H59" s="8"/>
      <c r="I59" s="9"/>
    </row>
    <row r="60" spans="1:9" x14ac:dyDescent="0.25">
      <c r="A60"/>
      <c r="D60"/>
      <c r="E60" s="7"/>
    </row>
    <row r="61" spans="1:9" x14ac:dyDescent="0.25">
      <c r="A61"/>
      <c r="D61"/>
      <c r="E61" s="1"/>
    </row>
  </sheetData>
  <mergeCells count="8">
    <mergeCell ref="E42:G42"/>
    <mergeCell ref="H42:J42"/>
    <mergeCell ref="B2:K2"/>
    <mergeCell ref="F5:G5"/>
    <mergeCell ref="H5:I5"/>
    <mergeCell ref="J5:J6"/>
    <mergeCell ref="K5:K6"/>
    <mergeCell ref="K7:K39"/>
  </mergeCell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A51C-FE28-4B1F-A715-7640E02FD0EA}">
  <dimension ref="A2:P59"/>
  <sheetViews>
    <sheetView topLeftCell="A13" workbookViewId="0">
      <selection activeCell="M36" sqref="M3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343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6"/>
      <c r="C3" s="306"/>
      <c r="D3" s="306"/>
      <c r="E3" s="306"/>
      <c r="F3" s="306"/>
      <c r="G3" s="306"/>
      <c r="H3" s="306"/>
      <c r="I3" s="306"/>
      <c r="J3" s="306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1407</v>
      </c>
      <c r="G7" s="193">
        <v>140700</v>
      </c>
      <c r="H7" s="192">
        <v>2283</v>
      </c>
      <c r="I7" s="193">
        <v>228300</v>
      </c>
      <c r="J7" s="48">
        <f>SUM(G7+I7)</f>
        <v>369000</v>
      </c>
      <c r="K7" s="318">
        <f>SUM(J7:J37)/31</f>
        <v>1253138.7096774194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14</v>
      </c>
      <c r="G8" s="193">
        <v>1400</v>
      </c>
      <c r="H8" s="192">
        <v>22</v>
      </c>
      <c r="I8" s="193">
        <v>2200</v>
      </c>
      <c r="J8" s="48">
        <f t="shared" ref="J8:J37" si="0">SUM(G8+I8)</f>
        <v>3600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5301</v>
      </c>
      <c r="G9" s="193">
        <v>1067100</v>
      </c>
      <c r="H9" s="194">
        <v>103855</v>
      </c>
      <c r="I9" s="193">
        <v>20794700</v>
      </c>
      <c r="J9" s="48">
        <f t="shared" si="0"/>
        <v>21861800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15</v>
      </c>
      <c r="G10" s="193">
        <v>3000</v>
      </c>
      <c r="H10" s="194">
        <v>47</v>
      </c>
      <c r="I10" s="193">
        <v>9400</v>
      </c>
      <c r="J10" s="48">
        <f t="shared" si="0"/>
        <v>12400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42</v>
      </c>
      <c r="G11" s="193">
        <v>4700</v>
      </c>
      <c r="H11" s="195">
        <v>958</v>
      </c>
      <c r="I11" s="193">
        <v>120100</v>
      </c>
      <c r="J11" s="48">
        <f t="shared" si="0"/>
        <v>124800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133</v>
      </c>
      <c r="G12" s="193">
        <v>26600</v>
      </c>
      <c r="H12" s="194">
        <v>781</v>
      </c>
      <c r="I12" s="193">
        <v>156200</v>
      </c>
      <c r="J12" s="48">
        <f t="shared" si="0"/>
        <v>182800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31</v>
      </c>
      <c r="G13" s="193">
        <v>3100</v>
      </c>
      <c r="H13" s="194">
        <v>122</v>
      </c>
      <c r="I13" s="193">
        <v>12200</v>
      </c>
      <c r="J13" s="48">
        <f t="shared" si="0"/>
        <v>15300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175</v>
      </c>
      <c r="G14" s="193">
        <v>24600</v>
      </c>
      <c r="H14" s="196">
        <v>6188</v>
      </c>
      <c r="I14" s="193">
        <v>1105100</v>
      </c>
      <c r="J14" s="48">
        <f t="shared" si="0"/>
        <v>1129700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316</v>
      </c>
      <c r="G15" s="193">
        <v>63200</v>
      </c>
      <c r="H15" s="192">
        <v>4695</v>
      </c>
      <c r="I15" s="193">
        <v>945300</v>
      </c>
      <c r="J15" s="48">
        <f t="shared" si="0"/>
        <v>1008500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578</v>
      </c>
      <c r="G16" s="193">
        <v>116300</v>
      </c>
      <c r="H16" s="192">
        <v>6994</v>
      </c>
      <c r="I16" s="193">
        <v>1399100</v>
      </c>
      <c r="J16" s="48">
        <f t="shared" si="0"/>
        <v>1515400</v>
      </c>
      <c r="K16" s="319"/>
      <c r="M16" s="125"/>
      <c r="N16" s="125"/>
    </row>
    <row r="17" spans="1:16" ht="30.75" customHeight="1" x14ac:dyDescent="0.25">
      <c r="A17" s="150">
        <v>11</v>
      </c>
      <c r="B17" s="282" t="s">
        <v>123</v>
      </c>
      <c r="C17" s="267" t="s">
        <v>278</v>
      </c>
      <c r="D17" s="134">
        <v>4334</v>
      </c>
      <c r="E17" s="135">
        <v>200</v>
      </c>
      <c r="F17" s="194">
        <v>13</v>
      </c>
      <c r="G17" s="193">
        <v>2600</v>
      </c>
      <c r="H17" s="194">
        <v>3</v>
      </c>
      <c r="I17" s="193">
        <v>600</v>
      </c>
      <c r="J17" s="48">
        <f t="shared" si="0"/>
        <v>3200</v>
      </c>
      <c r="K17" s="319"/>
      <c r="M17" s="125"/>
      <c r="N17" s="125"/>
    </row>
    <row r="18" spans="1:16" ht="32.25" customHeight="1" x14ac:dyDescent="0.25">
      <c r="A18" s="189">
        <v>12</v>
      </c>
      <c r="B18" s="283" t="s">
        <v>337</v>
      </c>
      <c r="C18" s="29" t="s">
        <v>160</v>
      </c>
      <c r="D18" s="134">
        <v>1733</v>
      </c>
      <c r="E18" s="135">
        <v>200</v>
      </c>
      <c r="F18" s="194">
        <v>45</v>
      </c>
      <c r="G18" s="197">
        <v>9000</v>
      </c>
      <c r="H18" s="194">
        <v>1477</v>
      </c>
      <c r="I18" s="197">
        <v>295400</v>
      </c>
      <c r="J18" s="48">
        <f t="shared" si="0"/>
        <v>304400</v>
      </c>
      <c r="K18" s="319"/>
      <c r="M18" s="125"/>
      <c r="N18" s="125"/>
    </row>
    <row r="19" spans="1:16" ht="32.25" customHeight="1" x14ac:dyDescent="0.25">
      <c r="A19" s="189">
        <v>13</v>
      </c>
      <c r="B19" s="284" t="s">
        <v>158</v>
      </c>
      <c r="C19" s="265" t="s">
        <v>273</v>
      </c>
      <c r="D19" s="201">
        <v>4030</v>
      </c>
      <c r="E19" s="200">
        <v>100</v>
      </c>
      <c r="F19" s="194">
        <v>77</v>
      </c>
      <c r="G19" s="197">
        <v>7700</v>
      </c>
      <c r="H19" s="194">
        <v>381</v>
      </c>
      <c r="I19" s="197">
        <v>38100</v>
      </c>
      <c r="J19" s="48">
        <f t="shared" si="0"/>
        <v>45800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167</v>
      </c>
      <c r="C20" s="28" t="s">
        <v>168</v>
      </c>
      <c r="D20" s="201">
        <v>1817</v>
      </c>
      <c r="E20" s="200">
        <v>200</v>
      </c>
      <c r="F20" s="194">
        <v>16</v>
      </c>
      <c r="G20" s="197">
        <v>3200</v>
      </c>
      <c r="H20" s="194">
        <v>62</v>
      </c>
      <c r="I20" s="197">
        <v>12400</v>
      </c>
      <c r="J20" s="48">
        <f t="shared" si="0"/>
        <v>15600</v>
      </c>
      <c r="K20" s="319"/>
      <c r="M20" s="125"/>
      <c r="N20" s="125"/>
    </row>
    <row r="21" spans="1:16" ht="32.25" customHeight="1" x14ac:dyDescent="0.25">
      <c r="A21" s="189">
        <v>15</v>
      </c>
      <c r="B21" s="285" t="s">
        <v>206</v>
      </c>
      <c r="C21" s="164" t="s">
        <v>307</v>
      </c>
      <c r="D21" s="201">
        <v>6880</v>
      </c>
      <c r="E21" s="200">
        <v>200</v>
      </c>
      <c r="F21" s="194">
        <v>7</v>
      </c>
      <c r="G21" s="197">
        <v>1400</v>
      </c>
      <c r="H21" s="194">
        <v>72</v>
      </c>
      <c r="I21" s="197">
        <v>14400</v>
      </c>
      <c r="J21" s="48">
        <f t="shared" si="0"/>
        <v>15800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211</v>
      </c>
      <c r="C22" s="164" t="s">
        <v>238</v>
      </c>
      <c r="D22" s="201">
        <v>3800</v>
      </c>
      <c r="E22" s="200">
        <v>200</v>
      </c>
      <c r="F22" s="194">
        <v>1839</v>
      </c>
      <c r="G22" s="197">
        <v>367800</v>
      </c>
      <c r="H22" s="194">
        <v>46081</v>
      </c>
      <c r="I22" s="197">
        <v>9216200</v>
      </c>
      <c r="J22" s="48">
        <f t="shared" si="0"/>
        <v>9584000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224</v>
      </c>
      <c r="C23" s="164" t="s">
        <v>228</v>
      </c>
      <c r="D23" s="201">
        <v>7323</v>
      </c>
      <c r="E23" s="200">
        <v>100</v>
      </c>
      <c r="F23" s="194">
        <v>0</v>
      </c>
      <c r="G23" s="197">
        <v>0</v>
      </c>
      <c r="H23" s="194">
        <v>2</v>
      </c>
      <c r="I23" s="197">
        <v>200</v>
      </c>
      <c r="J23" s="48">
        <f t="shared" si="0"/>
        <v>200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230</v>
      </c>
      <c r="C24" s="164" t="s">
        <v>239</v>
      </c>
      <c r="D24" s="201">
        <v>1389</v>
      </c>
      <c r="E24" s="200">
        <v>100</v>
      </c>
      <c r="F24" s="194">
        <v>14</v>
      </c>
      <c r="G24" s="197">
        <v>1400</v>
      </c>
      <c r="H24" s="194">
        <v>126</v>
      </c>
      <c r="I24" s="197">
        <v>12600</v>
      </c>
      <c r="J24" s="48">
        <f t="shared" si="0"/>
        <v>14000</v>
      </c>
      <c r="K24" s="319"/>
      <c r="M24" s="125"/>
      <c r="N24" s="125"/>
      <c r="P24" s="125"/>
    </row>
    <row r="25" spans="1:16" ht="32.25" customHeight="1" x14ac:dyDescent="0.25">
      <c r="A25" s="189">
        <v>19</v>
      </c>
      <c r="B25" s="285" t="s">
        <v>243</v>
      </c>
      <c r="C25" s="164" t="s">
        <v>249</v>
      </c>
      <c r="D25" s="201">
        <v>6333</v>
      </c>
      <c r="E25" s="200" t="s">
        <v>268</v>
      </c>
      <c r="F25" s="194">
        <v>1</v>
      </c>
      <c r="G25" s="197">
        <v>200</v>
      </c>
      <c r="H25" s="194">
        <v>0</v>
      </c>
      <c r="I25" s="197">
        <v>0</v>
      </c>
      <c r="J25" s="48">
        <f t="shared" si="0"/>
        <v>200</v>
      </c>
      <c r="K25" s="319"/>
      <c r="M25" s="125"/>
      <c r="N25" s="125"/>
    </row>
    <row r="26" spans="1:16" ht="32.25" customHeight="1" x14ac:dyDescent="0.25">
      <c r="A26" s="189">
        <v>20</v>
      </c>
      <c r="B26" s="285" t="s">
        <v>257</v>
      </c>
      <c r="C26" s="164" t="s">
        <v>262</v>
      </c>
      <c r="D26" s="201">
        <v>5800</v>
      </c>
      <c r="E26" s="200">
        <v>200</v>
      </c>
      <c r="F26" s="194">
        <v>53</v>
      </c>
      <c r="G26" s="197">
        <v>10600</v>
      </c>
      <c r="H26" s="194">
        <v>763</v>
      </c>
      <c r="I26" s="197">
        <v>152600</v>
      </c>
      <c r="J26" s="48">
        <f t="shared" si="0"/>
        <v>163200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290</v>
      </c>
      <c r="C27" s="164" t="s">
        <v>300</v>
      </c>
      <c r="D27" s="201">
        <v>3023</v>
      </c>
      <c r="E27" s="200">
        <v>200</v>
      </c>
      <c r="F27" s="194">
        <v>0</v>
      </c>
      <c r="G27" s="197">
        <v>0</v>
      </c>
      <c r="H27" s="194">
        <v>2</v>
      </c>
      <c r="I27" s="197">
        <v>400</v>
      </c>
      <c r="J27" s="48">
        <f t="shared" si="0"/>
        <v>400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298</v>
      </c>
      <c r="C28" s="290" t="s">
        <v>303</v>
      </c>
      <c r="D28" s="201">
        <v>3051</v>
      </c>
      <c r="E28" s="200">
        <v>200</v>
      </c>
      <c r="F28" s="194">
        <v>26</v>
      </c>
      <c r="G28" s="197">
        <v>5200</v>
      </c>
      <c r="H28" s="194">
        <v>566</v>
      </c>
      <c r="I28" s="197">
        <v>113200</v>
      </c>
      <c r="J28" s="48">
        <f t="shared" si="0"/>
        <v>118400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318</v>
      </c>
      <c r="C29" s="53" t="s">
        <v>323</v>
      </c>
      <c r="D29" s="201">
        <v>3091</v>
      </c>
      <c r="E29" s="200">
        <v>200</v>
      </c>
      <c r="F29" s="194">
        <v>790</v>
      </c>
      <c r="G29" s="197">
        <v>158000</v>
      </c>
      <c r="H29" s="194">
        <v>10844</v>
      </c>
      <c r="I29" s="197">
        <v>2168800</v>
      </c>
      <c r="J29" s="48">
        <f>SUM(G29+I29)</f>
        <v>2326800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241</v>
      </c>
      <c r="C30" s="53" t="s">
        <v>310</v>
      </c>
      <c r="D30" s="201">
        <v>3018</v>
      </c>
      <c r="E30" s="200">
        <v>200</v>
      </c>
      <c r="F30" s="194">
        <v>0</v>
      </c>
      <c r="G30" s="197">
        <v>0</v>
      </c>
      <c r="H30" s="194">
        <v>13</v>
      </c>
      <c r="I30" s="197">
        <v>2600</v>
      </c>
      <c r="J30" s="48">
        <f>SUM(G30+I30)</f>
        <v>2600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320</v>
      </c>
      <c r="C31" s="53" t="s">
        <v>322</v>
      </c>
      <c r="D31" s="201">
        <v>3132</v>
      </c>
      <c r="E31" s="200">
        <v>100</v>
      </c>
      <c r="F31" s="194">
        <v>0</v>
      </c>
      <c r="G31" s="197">
        <v>0</v>
      </c>
      <c r="H31" s="194">
        <v>94</v>
      </c>
      <c r="I31" s="197">
        <v>9400</v>
      </c>
      <c r="J31" s="48">
        <f t="shared" si="0"/>
        <v>9400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316</v>
      </c>
      <c r="C32" s="53" t="s">
        <v>324</v>
      </c>
      <c r="D32" s="201">
        <v>3045</v>
      </c>
      <c r="E32" s="200">
        <v>200</v>
      </c>
      <c r="F32" s="194">
        <v>0</v>
      </c>
      <c r="G32" s="197">
        <v>0</v>
      </c>
      <c r="H32" s="194">
        <v>14</v>
      </c>
      <c r="I32" s="197">
        <v>2800</v>
      </c>
      <c r="J32" s="48">
        <f t="shared" si="0"/>
        <v>2800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331</v>
      </c>
      <c r="C33" s="53" t="s">
        <v>332</v>
      </c>
      <c r="D33" s="201">
        <v>3027</v>
      </c>
      <c r="E33" s="200">
        <v>200</v>
      </c>
      <c r="F33" s="194">
        <v>6</v>
      </c>
      <c r="G33" s="197">
        <v>1200</v>
      </c>
      <c r="H33" s="194">
        <v>34</v>
      </c>
      <c r="I33" s="197">
        <v>6800</v>
      </c>
      <c r="J33" s="48">
        <f t="shared" si="0"/>
        <v>8000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333</v>
      </c>
      <c r="C34" s="53" t="s">
        <v>338</v>
      </c>
      <c r="D34" s="201">
        <v>3059</v>
      </c>
      <c r="E34" s="200">
        <v>200</v>
      </c>
      <c r="F34" s="194">
        <v>0</v>
      </c>
      <c r="G34" s="197">
        <v>0</v>
      </c>
      <c r="H34" s="194">
        <v>5</v>
      </c>
      <c r="I34" s="197">
        <v>1000</v>
      </c>
      <c r="J34" s="48">
        <f t="shared" si="0"/>
        <v>1000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335</v>
      </c>
      <c r="C35" s="53" t="s">
        <v>326</v>
      </c>
      <c r="D35" s="201">
        <v>3066</v>
      </c>
      <c r="E35" s="200">
        <v>200</v>
      </c>
      <c r="F35" s="194">
        <v>0</v>
      </c>
      <c r="G35" s="197">
        <v>0</v>
      </c>
      <c r="H35" s="194">
        <v>26</v>
      </c>
      <c r="I35" s="197">
        <v>5200</v>
      </c>
      <c r="J35" s="48">
        <f t="shared" si="0"/>
        <v>5200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339</v>
      </c>
      <c r="C36" s="53" t="s">
        <v>344</v>
      </c>
      <c r="D36" s="201">
        <v>3008</v>
      </c>
      <c r="E36" s="200">
        <v>200</v>
      </c>
      <c r="F36" s="194">
        <v>1</v>
      </c>
      <c r="G36" s="197">
        <v>100</v>
      </c>
      <c r="H36" s="194">
        <v>25</v>
      </c>
      <c r="I36" s="197">
        <v>2500</v>
      </c>
      <c r="J36" s="48">
        <f t="shared" si="0"/>
        <v>2600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341</v>
      </c>
      <c r="C37" s="53" t="s">
        <v>345</v>
      </c>
      <c r="D37" s="201">
        <v>3855</v>
      </c>
      <c r="E37" s="200">
        <v>200</v>
      </c>
      <c r="F37" s="194">
        <v>0</v>
      </c>
      <c r="G37" s="197">
        <v>0</v>
      </c>
      <c r="H37" s="194">
        <v>2</v>
      </c>
      <c r="I37" s="197">
        <v>400</v>
      </c>
      <c r="J37" s="48">
        <f t="shared" si="0"/>
        <v>400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31</v>
      </c>
      <c r="G42" s="6">
        <f>SUM(F42*E42)</f>
        <v>775</v>
      </c>
      <c r="H42" s="39">
        <v>100</v>
      </c>
      <c r="I42" s="28">
        <v>0</v>
      </c>
      <c r="J42" s="17">
        <f>SUM(I42*H42)</f>
        <v>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160</v>
      </c>
      <c r="G43" s="6">
        <f>SUM(F43*E43)</f>
        <v>8000</v>
      </c>
      <c r="H43" s="243">
        <v>50</v>
      </c>
      <c r="I43" s="35">
        <v>6</v>
      </c>
      <c r="J43" s="6">
        <f>SUM(I43*H43)</f>
        <v>300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FF49-9E95-4914-BD8C-2E52C1EF531A}">
  <dimension ref="A2:P59"/>
  <sheetViews>
    <sheetView topLeftCell="A19" workbookViewId="0">
      <selection activeCell="H52" sqref="H5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346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7"/>
      <c r="C3" s="307"/>
      <c r="D3" s="307"/>
      <c r="E3" s="307"/>
      <c r="F3" s="307"/>
      <c r="G3" s="307"/>
      <c r="H3" s="307"/>
      <c r="I3" s="307"/>
      <c r="J3" s="307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1520</v>
      </c>
      <c r="G7" s="193">
        <v>152000</v>
      </c>
      <c r="H7" s="192">
        <v>2574</v>
      </c>
      <c r="I7" s="193">
        <v>257400</v>
      </c>
      <c r="J7" s="48">
        <f>SUM(G7+I7)</f>
        <v>409400</v>
      </c>
      <c r="K7" s="318">
        <f>SUM(J7:J37)/31</f>
        <v>925967.74193548388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9</v>
      </c>
      <c r="G8" s="193">
        <v>900</v>
      </c>
      <c r="H8" s="192">
        <v>19</v>
      </c>
      <c r="I8" s="193">
        <v>1900</v>
      </c>
      <c r="J8" s="48">
        <f t="shared" ref="J8:J37" si="0">SUM(G8+I8)</f>
        <v>2800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3457</v>
      </c>
      <c r="G9" s="193">
        <v>697400</v>
      </c>
      <c r="H9" s="194">
        <v>70305</v>
      </c>
      <c r="I9" s="193">
        <v>14245500</v>
      </c>
      <c r="J9" s="48">
        <f t="shared" si="0"/>
        <v>14942900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23</v>
      </c>
      <c r="G10" s="193">
        <v>4600</v>
      </c>
      <c r="H10" s="194">
        <v>40</v>
      </c>
      <c r="I10" s="193">
        <v>8000</v>
      </c>
      <c r="J10" s="48">
        <f t="shared" si="0"/>
        <v>12600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54</v>
      </c>
      <c r="G11" s="193">
        <v>5800</v>
      </c>
      <c r="H11" s="195">
        <v>808</v>
      </c>
      <c r="I11" s="193">
        <v>105400</v>
      </c>
      <c r="J11" s="48">
        <f t="shared" si="0"/>
        <v>111200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151</v>
      </c>
      <c r="G12" s="193">
        <v>30200</v>
      </c>
      <c r="H12" s="194">
        <v>1350</v>
      </c>
      <c r="I12" s="193">
        <v>270000</v>
      </c>
      <c r="J12" s="48">
        <f t="shared" si="0"/>
        <v>300200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22</v>
      </c>
      <c r="G13" s="193">
        <v>2200</v>
      </c>
      <c r="H13" s="194">
        <v>156</v>
      </c>
      <c r="I13" s="193">
        <v>15600</v>
      </c>
      <c r="J13" s="48">
        <f t="shared" si="0"/>
        <v>17800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170</v>
      </c>
      <c r="G14" s="193">
        <v>23400</v>
      </c>
      <c r="H14" s="196">
        <v>6135</v>
      </c>
      <c r="I14" s="193">
        <v>1097500</v>
      </c>
      <c r="J14" s="48">
        <f t="shared" si="0"/>
        <v>1120900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180</v>
      </c>
      <c r="G15" s="193">
        <v>36300</v>
      </c>
      <c r="H15" s="192">
        <v>1617</v>
      </c>
      <c r="I15" s="193">
        <v>331200</v>
      </c>
      <c r="J15" s="48">
        <f t="shared" si="0"/>
        <v>367500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798</v>
      </c>
      <c r="G16" s="193">
        <v>159600</v>
      </c>
      <c r="H16" s="192">
        <v>15385</v>
      </c>
      <c r="I16" s="193">
        <v>3079200</v>
      </c>
      <c r="J16" s="48">
        <f t="shared" si="0"/>
        <v>3238800</v>
      </c>
      <c r="K16" s="319"/>
      <c r="M16" s="125"/>
      <c r="N16" s="125"/>
    </row>
    <row r="17" spans="1:16" ht="30.75" customHeight="1" x14ac:dyDescent="0.25">
      <c r="A17" s="150">
        <v>11</v>
      </c>
      <c r="B17" s="282" t="s">
        <v>123</v>
      </c>
      <c r="C17" s="267" t="s">
        <v>278</v>
      </c>
      <c r="D17" s="134">
        <v>4334</v>
      </c>
      <c r="E17" s="135">
        <v>200</v>
      </c>
      <c r="F17" s="194">
        <v>9</v>
      </c>
      <c r="G17" s="193">
        <v>1800</v>
      </c>
      <c r="H17" s="194">
        <v>1</v>
      </c>
      <c r="I17" s="193">
        <v>200</v>
      </c>
      <c r="J17" s="48">
        <f t="shared" si="0"/>
        <v>2000</v>
      </c>
      <c r="K17" s="319"/>
      <c r="M17" s="125"/>
      <c r="N17" s="125"/>
    </row>
    <row r="18" spans="1:16" ht="32.25" customHeight="1" x14ac:dyDescent="0.25">
      <c r="A18" s="189">
        <v>12</v>
      </c>
      <c r="B18" s="283" t="s">
        <v>337</v>
      </c>
      <c r="C18" s="29" t="s">
        <v>160</v>
      </c>
      <c r="D18" s="134">
        <v>1733</v>
      </c>
      <c r="E18" s="135">
        <v>200</v>
      </c>
      <c r="F18" s="194">
        <v>24</v>
      </c>
      <c r="G18" s="197">
        <v>4800</v>
      </c>
      <c r="H18" s="194">
        <v>374</v>
      </c>
      <c r="I18" s="197">
        <v>74800</v>
      </c>
      <c r="J18" s="48">
        <f t="shared" si="0"/>
        <v>79600</v>
      </c>
      <c r="K18" s="319"/>
      <c r="M18" s="125"/>
      <c r="N18" s="125"/>
    </row>
    <row r="19" spans="1:16" ht="32.25" customHeight="1" x14ac:dyDescent="0.25">
      <c r="A19" s="189">
        <v>13</v>
      </c>
      <c r="B19" s="284" t="s">
        <v>158</v>
      </c>
      <c r="C19" s="265" t="s">
        <v>273</v>
      </c>
      <c r="D19" s="201">
        <v>4030</v>
      </c>
      <c r="E19" s="200">
        <v>100</v>
      </c>
      <c r="F19" s="194">
        <v>45</v>
      </c>
      <c r="G19" s="197">
        <v>4500</v>
      </c>
      <c r="H19" s="194">
        <v>287</v>
      </c>
      <c r="I19" s="197">
        <v>28700</v>
      </c>
      <c r="J19" s="48">
        <f t="shared" si="0"/>
        <v>33200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167</v>
      </c>
      <c r="C20" s="28" t="s">
        <v>168</v>
      </c>
      <c r="D20" s="201">
        <v>1817</v>
      </c>
      <c r="E20" s="200">
        <v>200</v>
      </c>
      <c r="F20" s="194">
        <v>10</v>
      </c>
      <c r="G20" s="197">
        <v>2000</v>
      </c>
      <c r="H20" s="194">
        <v>90</v>
      </c>
      <c r="I20" s="197">
        <v>18000</v>
      </c>
      <c r="J20" s="48">
        <f t="shared" si="0"/>
        <v>20000</v>
      </c>
      <c r="K20" s="319"/>
      <c r="M20" s="125"/>
      <c r="N20" s="125"/>
    </row>
    <row r="21" spans="1:16" ht="32.25" customHeight="1" x14ac:dyDescent="0.25">
      <c r="A21" s="189">
        <v>15</v>
      </c>
      <c r="B21" s="285" t="s">
        <v>206</v>
      </c>
      <c r="C21" s="164" t="s">
        <v>307</v>
      </c>
      <c r="D21" s="201">
        <v>6880</v>
      </c>
      <c r="E21" s="200">
        <v>200</v>
      </c>
      <c r="F21" s="194">
        <v>4</v>
      </c>
      <c r="G21" s="197">
        <v>800</v>
      </c>
      <c r="H21" s="194">
        <v>57</v>
      </c>
      <c r="I21" s="197">
        <v>11400</v>
      </c>
      <c r="J21" s="48">
        <f t="shared" si="0"/>
        <v>12200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211</v>
      </c>
      <c r="C22" s="164" t="s">
        <v>238</v>
      </c>
      <c r="D22" s="201">
        <v>3800</v>
      </c>
      <c r="E22" s="200">
        <v>200</v>
      </c>
      <c r="F22" s="194">
        <v>1098</v>
      </c>
      <c r="G22" s="197">
        <v>219600</v>
      </c>
      <c r="H22" s="194">
        <v>22575</v>
      </c>
      <c r="I22" s="197">
        <v>4515000</v>
      </c>
      <c r="J22" s="48">
        <f t="shared" si="0"/>
        <v>4734600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224</v>
      </c>
      <c r="C23" s="164" t="s">
        <v>228</v>
      </c>
      <c r="D23" s="201">
        <v>7323</v>
      </c>
      <c r="E23" s="200">
        <v>100</v>
      </c>
      <c r="F23" s="194">
        <v>0</v>
      </c>
      <c r="G23" s="197">
        <v>0</v>
      </c>
      <c r="H23" s="194">
        <v>4</v>
      </c>
      <c r="I23" s="197">
        <v>400</v>
      </c>
      <c r="J23" s="48">
        <f t="shared" si="0"/>
        <v>400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230</v>
      </c>
      <c r="C24" s="164" t="s">
        <v>239</v>
      </c>
      <c r="D24" s="201">
        <v>1389</v>
      </c>
      <c r="E24" s="200">
        <v>100</v>
      </c>
      <c r="F24" s="194">
        <v>23</v>
      </c>
      <c r="G24" s="197">
        <v>2300</v>
      </c>
      <c r="H24" s="194">
        <v>92</v>
      </c>
      <c r="I24" s="197">
        <v>9200</v>
      </c>
      <c r="J24" s="48">
        <f t="shared" si="0"/>
        <v>11500</v>
      </c>
      <c r="K24" s="319"/>
      <c r="M24" s="125"/>
      <c r="N24" s="125"/>
      <c r="P24" s="125"/>
    </row>
    <row r="25" spans="1:16" ht="32.25" customHeight="1" x14ac:dyDescent="0.25">
      <c r="A25" s="189">
        <v>19</v>
      </c>
      <c r="B25" s="285" t="s">
        <v>243</v>
      </c>
      <c r="C25" s="164" t="s">
        <v>249</v>
      </c>
      <c r="D25" s="201">
        <v>6333</v>
      </c>
      <c r="E25" s="200" t="s">
        <v>268</v>
      </c>
      <c r="F25" s="194">
        <v>9</v>
      </c>
      <c r="G25" s="197">
        <v>1800</v>
      </c>
      <c r="H25" s="194">
        <v>129</v>
      </c>
      <c r="I25" s="197">
        <v>25800</v>
      </c>
      <c r="J25" s="48">
        <f t="shared" si="0"/>
        <v>27600</v>
      </c>
      <c r="K25" s="319"/>
      <c r="M25" s="125"/>
      <c r="N25" s="125"/>
    </row>
    <row r="26" spans="1:16" ht="32.25" customHeight="1" x14ac:dyDescent="0.25">
      <c r="A26" s="189">
        <v>20</v>
      </c>
      <c r="B26" s="285" t="s">
        <v>257</v>
      </c>
      <c r="C26" s="164" t="s">
        <v>262</v>
      </c>
      <c r="D26" s="201">
        <v>5800</v>
      </c>
      <c r="E26" s="200">
        <v>200</v>
      </c>
      <c r="F26" s="194">
        <v>131</v>
      </c>
      <c r="G26" s="197">
        <v>26200</v>
      </c>
      <c r="H26" s="194">
        <v>1624</v>
      </c>
      <c r="I26" s="197">
        <v>324800</v>
      </c>
      <c r="J26" s="48">
        <f t="shared" si="0"/>
        <v>351000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290</v>
      </c>
      <c r="C27" s="164" t="s">
        <v>300</v>
      </c>
      <c r="D27" s="201">
        <v>3023</v>
      </c>
      <c r="E27" s="200">
        <v>200</v>
      </c>
      <c r="F27" s="194">
        <v>0</v>
      </c>
      <c r="G27" s="197">
        <v>0</v>
      </c>
      <c r="H27" s="194">
        <v>6</v>
      </c>
      <c r="I27" s="197">
        <v>1200</v>
      </c>
      <c r="J27" s="48">
        <f t="shared" si="0"/>
        <v>1200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298</v>
      </c>
      <c r="C28" s="290" t="s">
        <v>303</v>
      </c>
      <c r="D28" s="201">
        <v>3051</v>
      </c>
      <c r="E28" s="200">
        <v>200</v>
      </c>
      <c r="F28" s="194">
        <v>8</v>
      </c>
      <c r="G28" s="197">
        <v>1600</v>
      </c>
      <c r="H28" s="194">
        <v>365</v>
      </c>
      <c r="I28" s="197">
        <v>73000</v>
      </c>
      <c r="J28" s="48">
        <f t="shared" si="0"/>
        <v>74600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318</v>
      </c>
      <c r="C29" s="53" t="s">
        <v>323</v>
      </c>
      <c r="D29" s="201">
        <v>3091</v>
      </c>
      <c r="E29" s="200">
        <v>200</v>
      </c>
      <c r="F29" s="194">
        <v>1098</v>
      </c>
      <c r="G29" s="197">
        <v>219600</v>
      </c>
      <c r="H29" s="194">
        <v>12928</v>
      </c>
      <c r="I29" s="197">
        <v>2585600</v>
      </c>
      <c r="J29" s="48">
        <f>SUM(G29+I29)</f>
        <v>2805200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241</v>
      </c>
      <c r="C30" s="53" t="s">
        <v>310</v>
      </c>
      <c r="D30" s="201">
        <v>3018</v>
      </c>
      <c r="E30" s="200">
        <v>200</v>
      </c>
      <c r="F30" s="194">
        <v>1</v>
      </c>
      <c r="G30" s="197">
        <v>200</v>
      </c>
      <c r="H30" s="194">
        <v>10</v>
      </c>
      <c r="I30" s="197">
        <v>2000</v>
      </c>
      <c r="J30" s="48">
        <f>SUM(G30+I30)</f>
        <v>2200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320</v>
      </c>
      <c r="C31" s="53" t="s">
        <v>322</v>
      </c>
      <c r="D31" s="201">
        <v>3132</v>
      </c>
      <c r="E31" s="200">
        <v>100</v>
      </c>
      <c r="F31" s="194">
        <v>1</v>
      </c>
      <c r="G31" s="197">
        <v>100</v>
      </c>
      <c r="H31" s="194">
        <v>40</v>
      </c>
      <c r="I31" s="197">
        <v>4000</v>
      </c>
      <c r="J31" s="48">
        <f t="shared" si="0"/>
        <v>4100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316</v>
      </c>
      <c r="C32" s="53" t="s">
        <v>324</v>
      </c>
      <c r="D32" s="201">
        <v>3045</v>
      </c>
      <c r="E32" s="200">
        <v>200</v>
      </c>
      <c r="F32" s="194">
        <v>0</v>
      </c>
      <c r="G32" s="197">
        <v>0</v>
      </c>
      <c r="H32" s="194">
        <v>50</v>
      </c>
      <c r="I32" s="197">
        <v>10000</v>
      </c>
      <c r="J32" s="48">
        <f t="shared" si="0"/>
        <v>10000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331</v>
      </c>
      <c r="C33" s="53" t="s">
        <v>332</v>
      </c>
      <c r="D33" s="201">
        <v>3027</v>
      </c>
      <c r="E33" s="200">
        <v>200</v>
      </c>
      <c r="F33" s="194">
        <v>1</v>
      </c>
      <c r="G33" s="197">
        <v>200</v>
      </c>
      <c r="H33" s="194">
        <v>22</v>
      </c>
      <c r="I33" s="197">
        <v>4400</v>
      </c>
      <c r="J33" s="48">
        <f t="shared" si="0"/>
        <v>4600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333</v>
      </c>
      <c r="C34" s="53" t="s">
        <v>338</v>
      </c>
      <c r="D34" s="201">
        <v>3059</v>
      </c>
      <c r="E34" s="200">
        <v>200</v>
      </c>
      <c r="F34" s="194">
        <v>0</v>
      </c>
      <c r="G34" s="197">
        <v>0</v>
      </c>
      <c r="H34" s="194">
        <v>16</v>
      </c>
      <c r="I34" s="197">
        <v>3200</v>
      </c>
      <c r="J34" s="48">
        <f t="shared" si="0"/>
        <v>3200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335</v>
      </c>
      <c r="C35" s="53" t="s">
        <v>326</v>
      </c>
      <c r="D35" s="201">
        <v>3066</v>
      </c>
      <c r="E35" s="200">
        <v>200</v>
      </c>
      <c r="F35" s="194">
        <v>0</v>
      </c>
      <c r="G35" s="197">
        <v>0</v>
      </c>
      <c r="H35" s="194">
        <v>9</v>
      </c>
      <c r="I35" s="197">
        <v>1800</v>
      </c>
      <c r="J35" s="48">
        <f t="shared" si="0"/>
        <v>1800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339</v>
      </c>
      <c r="C36" s="53" t="s">
        <v>344</v>
      </c>
      <c r="D36" s="201">
        <v>3008</v>
      </c>
      <c r="E36" s="200">
        <v>200</v>
      </c>
      <c r="F36" s="194">
        <v>2</v>
      </c>
      <c r="G36" s="197">
        <v>200</v>
      </c>
      <c r="H36" s="194">
        <v>11</v>
      </c>
      <c r="I36" s="197">
        <v>1100</v>
      </c>
      <c r="J36" s="48">
        <f t="shared" si="0"/>
        <v>1300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341</v>
      </c>
      <c r="C37" s="53" t="s">
        <v>345</v>
      </c>
      <c r="D37" s="201">
        <v>3855</v>
      </c>
      <c r="E37" s="200">
        <v>200</v>
      </c>
      <c r="F37" s="194">
        <v>0</v>
      </c>
      <c r="G37" s="197">
        <v>0</v>
      </c>
      <c r="H37" s="194">
        <v>3</v>
      </c>
      <c r="I37" s="197">
        <v>600</v>
      </c>
      <c r="J37" s="48">
        <f t="shared" si="0"/>
        <v>600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30</v>
      </c>
      <c r="G42" s="6">
        <f>SUM(F42*E42)</f>
        <v>750</v>
      </c>
      <c r="H42" s="39">
        <v>100</v>
      </c>
      <c r="I42" s="28">
        <v>0</v>
      </c>
      <c r="J42" s="17">
        <f>SUM(I42*H42)</f>
        <v>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142</v>
      </c>
      <c r="G43" s="6">
        <f>SUM(F43*E43)</f>
        <v>7100</v>
      </c>
      <c r="H43" s="243">
        <v>50</v>
      </c>
      <c r="I43" s="35">
        <v>4</v>
      </c>
      <c r="J43" s="6">
        <f>SUM(I43*H43)</f>
        <v>200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7FCF-9C71-46DC-8565-C4474E950393}">
  <dimension ref="A2:P59"/>
  <sheetViews>
    <sheetView topLeftCell="C34" workbookViewId="0">
      <selection activeCell="J47" sqref="J4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347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8"/>
      <c r="C3" s="308"/>
      <c r="D3" s="308"/>
      <c r="E3" s="308"/>
      <c r="F3" s="308"/>
      <c r="G3" s="308"/>
      <c r="H3" s="308"/>
      <c r="I3" s="308"/>
      <c r="J3" s="308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1592</v>
      </c>
      <c r="G7" s="193">
        <v>159200</v>
      </c>
      <c r="H7" s="192">
        <v>2870</v>
      </c>
      <c r="I7" s="193">
        <v>287000</v>
      </c>
      <c r="J7" s="48">
        <f>SUM(G7+I7)</f>
        <v>446200</v>
      </c>
      <c r="K7" s="318">
        <f>SUM(J7:J37)/31</f>
        <v>982406.45161290327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13</v>
      </c>
      <c r="G8" s="193">
        <v>1300</v>
      </c>
      <c r="H8" s="192">
        <v>26</v>
      </c>
      <c r="I8" s="193">
        <v>2600</v>
      </c>
      <c r="J8" s="48">
        <f t="shared" ref="J8:J37" si="0">SUM(G8+I8)</f>
        <v>3900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2873</v>
      </c>
      <c r="G9" s="193">
        <v>582700</v>
      </c>
      <c r="H9" s="194">
        <v>48292</v>
      </c>
      <c r="I9" s="193">
        <v>9677600</v>
      </c>
      <c r="J9" s="48">
        <f t="shared" si="0"/>
        <v>10260300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19</v>
      </c>
      <c r="G10" s="193">
        <v>3800</v>
      </c>
      <c r="H10" s="194">
        <v>42</v>
      </c>
      <c r="I10" s="193">
        <v>8400</v>
      </c>
      <c r="J10" s="48">
        <f t="shared" si="0"/>
        <v>12200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37</v>
      </c>
      <c r="G11" s="193">
        <v>3900</v>
      </c>
      <c r="H11" s="195">
        <v>716</v>
      </c>
      <c r="I11" s="193">
        <v>93700</v>
      </c>
      <c r="J11" s="48">
        <f t="shared" si="0"/>
        <v>97600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180</v>
      </c>
      <c r="G12" s="193">
        <v>36000</v>
      </c>
      <c r="H12" s="194">
        <v>1187</v>
      </c>
      <c r="I12" s="193">
        <v>237400</v>
      </c>
      <c r="J12" s="48">
        <f t="shared" si="0"/>
        <v>273400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42</v>
      </c>
      <c r="G13" s="193">
        <v>4200</v>
      </c>
      <c r="H13" s="194">
        <v>175</v>
      </c>
      <c r="I13" s="193">
        <v>17500</v>
      </c>
      <c r="J13" s="48">
        <f t="shared" si="0"/>
        <v>21700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147</v>
      </c>
      <c r="G14" s="193">
        <v>20800</v>
      </c>
      <c r="H14" s="196">
        <v>6073</v>
      </c>
      <c r="I14" s="193">
        <v>1093400</v>
      </c>
      <c r="J14" s="48">
        <f t="shared" si="0"/>
        <v>1114200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765</v>
      </c>
      <c r="G15" s="193">
        <v>153300</v>
      </c>
      <c r="H15" s="192">
        <v>10442</v>
      </c>
      <c r="I15" s="193">
        <v>2096500</v>
      </c>
      <c r="J15" s="48">
        <f t="shared" si="0"/>
        <v>2249800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904</v>
      </c>
      <c r="G16" s="193">
        <v>181100</v>
      </c>
      <c r="H16" s="192">
        <v>16314</v>
      </c>
      <c r="I16" s="193">
        <v>3266400</v>
      </c>
      <c r="J16" s="48">
        <f t="shared" si="0"/>
        <v>3447500</v>
      </c>
      <c r="K16" s="319"/>
      <c r="M16" s="125"/>
      <c r="N16" s="125"/>
    </row>
    <row r="17" spans="1:16" ht="30.75" customHeight="1" x14ac:dyDescent="0.25">
      <c r="A17" s="150">
        <v>11</v>
      </c>
      <c r="B17" s="282" t="s">
        <v>123</v>
      </c>
      <c r="C17" s="267" t="s">
        <v>278</v>
      </c>
      <c r="D17" s="134">
        <v>4334</v>
      </c>
      <c r="E17" s="135">
        <v>200</v>
      </c>
      <c r="F17" s="194">
        <v>11</v>
      </c>
      <c r="G17" s="193">
        <v>2200</v>
      </c>
      <c r="H17" s="194">
        <v>1</v>
      </c>
      <c r="I17" s="193">
        <v>200</v>
      </c>
      <c r="J17" s="48">
        <f t="shared" si="0"/>
        <v>2400</v>
      </c>
      <c r="K17" s="319"/>
      <c r="M17" s="125"/>
      <c r="N17" s="125"/>
    </row>
    <row r="18" spans="1:16" ht="32.25" customHeight="1" x14ac:dyDescent="0.25">
      <c r="A18" s="189">
        <v>12</v>
      </c>
      <c r="B18" s="283" t="s">
        <v>337</v>
      </c>
      <c r="C18" s="29" t="s">
        <v>160</v>
      </c>
      <c r="D18" s="134">
        <v>1733</v>
      </c>
      <c r="E18" s="135">
        <v>200</v>
      </c>
      <c r="F18" s="194">
        <v>21</v>
      </c>
      <c r="G18" s="197">
        <v>4200</v>
      </c>
      <c r="H18" s="194">
        <v>263</v>
      </c>
      <c r="I18" s="197">
        <v>52600</v>
      </c>
      <c r="J18" s="48">
        <f t="shared" si="0"/>
        <v>56800</v>
      </c>
      <c r="K18" s="319"/>
      <c r="M18" s="125"/>
      <c r="N18" s="125"/>
    </row>
    <row r="19" spans="1:16" ht="32.25" customHeight="1" x14ac:dyDescent="0.25">
      <c r="A19" s="189">
        <v>13</v>
      </c>
      <c r="B19" s="284" t="s">
        <v>158</v>
      </c>
      <c r="C19" s="265" t="s">
        <v>273</v>
      </c>
      <c r="D19" s="201">
        <v>4030</v>
      </c>
      <c r="E19" s="200">
        <v>100</v>
      </c>
      <c r="F19" s="194">
        <v>62</v>
      </c>
      <c r="G19" s="197">
        <v>6200</v>
      </c>
      <c r="H19" s="194">
        <v>382</v>
      </c>
      <c r="I19" s="197">
        <v>38200</v>
      </c>
      <c r="J19" s="48">
        <f t="shared" si="0"/>
        <v>44400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167</v>
      </c>
      <c r="C20" s="28" t="s">
        <v>168</v>
      </c>
      <c r="D20" s="201">
        <v>1817</v>
      </c>
      <c r="E20" s="200">
        <v>200</v>
      </c>
      <c r="F20" s="194">
        <v>13</v>
      </c>
      <c r="G20" s="197">
        <v>2600</v>
      </c>
      <c r="H20" s="194">
        <v>37</v>
      </c>
      <c r="I20" s="197">
        <v>7400</v>
      </c>
      <c r="J20" s="48">
        <f t="shared" si="0"/>
        <v>10000</v>
      </c>
      <c r="K20" s="319"/>
      <c r="M20" s="125"/>
      <c r="N20" s="125"/>
    </row>
    <row r="21" spans="1:16" ht="32.25" customHeight="1" x14ac:dyDescent="0.25">
      <c r="A21" s="189">
        <v>15</v>
      </c>
      <c r="B21" s="285" t="s">
        <v>206</v>
      </c>
      <c r="C21" s="164" t="s">
        <v>307</v>
      </c>
      <c r="D21" s="201">
        <v>6880</v>
      </c>
      <c r="E21" s="200">
        <v>200</v>
      </c>
      <c r="F21" s="194">
        <v>4</v>
      </c>
      <c r="G21" s="197">
        <v>800</v>
      </c>
      <c r="H21" s="194">
        <v>97</v>
      </c>
      <c r="I21" s="197">
        <v>19400</v>
      </c>
      <c r="J21" s="48">
        <f t="shared" si="0"/>
        <v>20200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211</v>
      </c>
      <c r="C22" s="164" t="s">
        <v>238</v>
      </c>
      <c r="D22" s="201">
        <v>3800</v>
      </c>
      <c r="E22" s="200">
        <v>200</v>
      </c>
      <c r="F22" s="194">
        <v>2148</v>
      </c>
      <c r="G22" s="197">
        <v>429600</v>
      </c>
      <c r="H22" s="194">
        <v>57324</v>
      </c>
      <c r="I22" s="197">
        <v>11464800</v>
      </c>
      <c r="J22" s="48">
        <f t="shared" si="0"/>
        <v>11894400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224</v>
      </c>
      <c r="C23" s="164" t="s">
        <v>228</v>
      </c>
      <c r="D23" s="201">
        <v>7323</v>
      </c>
      <c r="E23" s="200">
        <v>100</v>
      </c>
      <c r="F23" s="194">
        <v>0</v>
      </c>
      <c r="G23" s="197">
        <v>0</v>
      </c>
      <c r="H23" s="194">
        <v>4</v>
      </c>
      <c r="I23" s="197">
        <v>400</v>
      </c>
      <c r="J23" s="48">
        <f t="shared" si="0"/>
        <v>400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230</v>
      </c>
      <c r="C24" s="164" t="s">
        <v>239</v>
      </c>
      <c r="D24" s="201">
        <v>1389</v>
      </c>
      <c r="E24" s="200">
        <v>100</v>
      </c>
      <c r="F24" s="194">
        <v>15</v>
      </c>
      <c r="G24" s="197">
        <v>1500</v>
      </c>
      <c r="H24" s="194">
        <v>94</v>
      </c>
      <c r="I24" s="197">
        <v>9400</v>
      </c>
      <c r="J24" s="48">
        <f t="shared" si="0"/>
        <v>10900</v>
      </c>
      <c r="K24" s="319"/>
      <c r="M24" s="125"/>
      <c r="N24" s="125"/>
      <c r="P24" s="125"/>
    </row>
    <row r="25" spans="1:16" ht="32.25" customHeight="1" x14ac:dyDescent="0.25">
      <c r="A25" s="189">
        <v>19</v>
      </c>
      <c r="B25" s="285" t="s">
        <v>243</v>
      </c>
      <c r="C25" s="164" t="s">
        <v>249</v>
      </c>
      <c r="D25" s="201">
        <v>6333</v>
      </c>
      <c r="E25" s="200" t="s">
        <v>268</v>
      </c>
      <c r="F25" s="194">
        <v>8</v>
      </c>
      <c r="G25" s="197">
        <v>1600</v>
      </c>
      <c r="H25" s="194">
        <v>46</v>
      </c>
      <c r="I25" s="197">
        <v>9200</v>
      </c>
      <c r="J25" s="48">
        <f t="shared" si="0"/>
        <v>10800</v>
      </c>
      <c r="K25" s="319"/>
      <c r="M25" s="125"/>
      <c r="N25" s="125"/>
    </row>
    <row r="26" spans="1:16" ht="32.25" customHeight="1" x14ac:dyDescent="0.25">
      <c r="A26" s="189">
        <v>20</v>
      </c>
      <c r="B26" s="285" t="s">
        <v>257</v>
      </c>
      <c r="C26" s="164" t="s">
        <v>262</v>
      </c>
      <c r="D26" s="201">
        <v>5800</v>
      </c>
      <c r="E26" s="200">
        <v>200</v>
      </c>
      <c r="F26" s="194">
        <v>88</v>
      </c>
      <c r="G26" s="197">
        <v>17600</v>
      </c>
      <c r="H26" s="194">
        <v>808</v>
      </c>
      <c r="I26" s="197">
        <v>161600</v>
      </c>
      <c r="J26" s="48">
        <f t="shared" si="0"/>
        <v>179200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290</v>
      </c>
      <c r="C27" s="164" t="s">
        <v>300</v>
      </c>
      <c r="D27" s="201">
        <v>3023</v>
      </c>
      <c r="E27" s="200">
        <v>200</v>
      </c>
      <c r="F27" s="194">
        <v>0</v>
      </c>
      <c r="G27" s="197">
        <v>0</v>
      </c>
      <c r="H27" s="194">
        <v>4</v>
      </c>
      <c r="I27" s="197">
        <v>800</v>
      </c>
      <c r="J27" s="48">
        <f t="shared" si="0"/>
        <v>800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298</v>
      </c>
      <c r="C28" s="290" t="s">
        <v>303</v>
      </c>
      <c r="D28" s="201">
        <v>3051</v>
      </c>
      <c r="E28" s="200">
        <v>200</v>
      </c>
      <c r="F28" s="194">
        <v>4</v>
      </c>
      <c r="G28" s="197">
        <v>800</v>
      </c>
      <c r="H28" s="194">
        <v>15</v>
      </c>
      <c r="I28" s="197">
        <v>3000</v>
      </c>
      <c r="J28" s="48">
        <f t="shared" si="0"/>
        <v>3800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318</v>
      </c>
      <c r="C29" s="53" t="s">
        <v>323</v>
      </c>
      <c r="D29" s="201">
        <v>3091</v>
      </c>
      <c r="E29" s="200">
        <v>200</v>
      </c>
      <c r="F29" s="194">
        <v>118</v>
      </c>
      <c r="G29" s="197">
        <v>23600</v>
      </c>
      <c r="H29" s="194">
        <v>795</v>
      </c>
      <c r="I29" s="197">
        <v>159000</v>
      </c>
      <c r="J29" s="48">
        <f>SUM(G29+I29)</f>
        <v>182600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241</v>
      </c>
      <c r="C30" s="53" t="s">
        <v>310</v>
      </c>
      <c r="D30" s="201">
        <v>3018</v>
      </c>
      <c r="E30" s="200">
        <v>200</v>
      </c>
      <c r="F30" s="194">
        <v>3</v>
      </c>
      <c r="G30" s="197">
        <v>600</v>
      </c>
      <c r="H30" s="194">
        <v>11</v>
      </c>
      <c r="I30" s="197">
        <v>2200</v>
      </c>
      <c r="J30" s="48">
        <f>SUM(G30+I30)</f>
        <v>2800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320</v>
      </c>
      <c r="C31" s="53" t="s">
        <v>322</v>
      </c>
      <c r="D31" s="201">
        <v>3132</v>
      </c>
      <c r="E31" s="200">
        <v>100</v>
      </c>
      <c r="F31" s="194">
        <v>1</v>
      </c>
      <c r="G31" s="197">
        <v>100</v>
      </c>
      <c r="H31" s="194">
        <v>407</v>
      </c>
      <c r="I31" s="197">
        <v>40700</v>
      </c>
      <c r="J31" s="48">
        <f t="shared" si="0"/>
        <v>40800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316</v>
      </c>
      <c r="C32" s="53" t="s">
        <v>324</v>
      </c>
      <c r="D32" s="201">
        <v>3045</v>
      </c>
      <c r="E32" s="200">
        <v>200</v>
      </c>
      <c r="F32" s="194">
        <v>2</v>
      </c>
      <c r="G32" s="197">
        <v>400</v>
      </c>
      <c r="H32" s="194">
        <v>214</v>
      </c>
      <c r="I32" s="197">
        <v>42800</v>
      </c>
      <c r="J32" s="48">
        <f t="shared" si="0"/>
        <v>43200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331</v>
      </c>
      <c r="C33" s="53" t="s">
        <v>332</v>
      </c>
      <c r="D33" s="201">
        <v>3027</v>
      </c>
      <c r="E33" s="200">
        <v>200</v>
      </c>
      <c r="F33" s="194">
        <v>1</v>
      </c>
      <c r="G33" s="197">
        <v>200</v>
      </c>
      <c r="H33" s="194">
        <v>19</v>
      </c>
      <c r="I33" s="197">
        <v>3800</v>
      </c>
      <c r="J33" s="48">
        <f t="shared" si="0"/>
        <v>4000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333</v>
      </c>
      <c r="C34" s="53" t="s">
        <v>338</v>
      </c>
      <c r="D34" s="201">
        <v>3059</v>
      </c>
      <c r="E34" s="200">
        <v>200</v>
      </c>
      <c r="F34" s="194">
        <v>0</v>
      </c>
      <c r="G34" s="197">
        <v>0</v>
      </c>
      <c r="H34" s="194">
        <v>6</v>
      </c>
      <c r="I34" s="197">
        <v>1200</v>
      </c>
      <c r="J34" s="48">
        <f t="shared" si="0"/>
        <v>1200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335</v>
      </c>
      <c r="C35" s="53" t="s">
        <v>326</v>
      </c>
      <c r="D35" s="201">
        <v>3066</v>
      </c>
      <c r="E35" s="200">
        <v>200</v>
      </c>
      <c r="F35" s="194">
        <v>0</v>
      </c>
      <c r="G35" s="197">
        <v>0</v>
      </c>
      <c r="H35" s="194">
        <v>68</v>
      </c>
      <c r="I35" s="197">
        <v>13600</v>
      </c>
      <c r="J35" s="48">
        <f t="shared" si="0"/>
        <v>13600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339</v>
      </c>
      <c r="C36" s="53" t="s">
        <v>344</v>
      </c>
      <c r="D36" s="201">
        <v>3008</v>
      </c>
      <c r="E36" s="200">
        <v>200</v>
      </c>
      <c r="F36" s="194">
        <v>2</v>
      </c>
      <c r="G36" s="197">
        <v>200</v>
      </c>
      <c r="H36" s="194">
        <v>49</v>
      </c>
      <c r="I36" s="197">
        <v>4900</v>
      </c>
      <c r="J36" s="48">
        <f t="shared" si="0"/>
        <v>5100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341</v>
      </c>
      <c r="C37" s="53" t="s">
        <v>345</v>
      </c>
      <c r="D37" s="201">
        <v>3855</v>
      </c>
      <c r="E37" s="200">
        <v>200</v>
      </c>
      <c r="F37" s="194">
        <v>0</v>
      </c>
      <c r="G37" s="197">
        <v>0</v>
      </c>
      <c r="H37" s="194">
        <v>2</v>
      </c>
      <c r="I37" s="197">
        <v>400</v>
      </c>
      <c r="J37" s="48">
        <f t="shared" si="0"/>
        <v>400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23</v>
      </c>
      <c r="G42" s="6">
        <f>SUM(F42*E42)</f>
        <v>575</v>
      </c>
      <c r="H42" s="39">
        <v>100</v>
      </c>
      <c r="I42" s="28">
        <v>0</v>
      </c>
      <c r="J42" s="17">
        <f>SUM(I42*H42)</f>
        <v>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114</v>
      </c>
      <c r="G43" s="6">
        <f>SUM(F43*E43)</f>
        <v>5700</v>
      </c>
      <c r="H43" s="243">
        <v>50</v>
      </c>
      <c r="I43" s="35">
        <v>4</v>
      </c>
      <c r="J43" s="6">
        <f>SUM(I43*H43)</f>
        <v>200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4C00-B387-403C-A6EA-4BE0BE3A17EE}">
  <dimension ref="A2:P59"/>
  <sheetViews>
    <sheetView workbookViewId="0">
      <selection activeCell="I44" sqref="I4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348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09"/>
      <c r="C3" s="309"/>
      <c r="D3" s="309"/>
      <c r="E3" s="309"/>
      <c r="F3" s="309"/>
      <c r="G3" s="309"/>
      <c r="H3" s="309"/>
      <c r="I3" s="309"/>
      <c r="J3" s="309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1532</v>
      </c>
      <c r="G7" s="193">
        <v>153200</v>
      </c>
      <c r="H7" s="192">
        <v>2637</v>
      </c>
      <c r="I7" s="193">
        <v>263700</v>
      </c>
      <c r="J7" s="48">
        <f>SUM(G7+I7)</f>
        <v>416900</v>
      </c>
      <c r="K7" s="318">
        <f>SUM(J7:J37)/31</f>
        <v>1290803.2258064516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21</v>
      </c>
      <c r="G8" s="193">
        <v>2100</v>
      </c>
      <c r="H8" s="192">
        <v>21</v>
      </c>
      <c r="I8" s="193">
        <v>2100</v>
      </c>
      <c r="J8" s="48">
        <f t="shared" ref="J8:J37" si="0">SUM(G8+I8)</f>
        <v>4200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5235</v>
      </c>
      <c r="G9" s="193">
        <v>1050300</v>
      </c>
      <c r="H9" s="194">
        <v>98621</v>
      </c>
      <c r="I9" s="193">
        <v>19742500</v>
      </c>
      <c r="J9" s="48">
        <f t="shared" si="0"/>
        <v>20792800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39</v>
      </c>
      <c r="G10" s="193">
        <v>7800</v>
      </c>
      <c r="H10" s="194">
        <v>122</v>
      </c>
      <c r="I10" s="193">
        <v>24400</v>
      </c>
      <c r="J10" s="48">
        <f t="shared" si="0"/>
        <v>32200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87</v>
      </c>
      <c r="G11" s="193">
        <v>11400</v>
      </c>
      <c r="H11" s="195">
        <v>1917</v>
      </c>
      <c r="I11" s="193">
        <v>258900</v>
      </c>
      <c r="J11" s="48">
        <f t="shared" si="0"/>
        <v>270300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183</v>
      </c>
      <c r="G12" s="193">
        <v>36600</v>
      </c>
      <c r="H12" s="194">
        <v>1795</v>
      </c>
      <c r="I12" s="193">
        <v>359000</v>
      </c>
      <c r="J12" s="48">
        <f t="shared" si="0"/>
        <v>395600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27</v>
      </c>
      <c r="G13" s="193">
        <v>2700</v>
      </c>
      <c r="H13" s="194">
        <v>80</v>
      </c>
      <c r="I13" s="193">
        <v>8000</v>
      </c>
      <c r="J13" s="48">
        <f t="shared" si="0"/>
        <v>10700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156</v>
      </c>
      <c r="G14" s="193">
        <v>22000</v>
      </c>
      <c r="H14" s="196">
        <v>6013</v>
      </c>
      <c r="I14" s="193">
        <v>1086000</v>
      </c>
      <c r="J14" s="48">
        <f t="shared" si="0"/>
        <v>1108000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112</v>
      </c>
      <c r="G15" s="193">
        <v>22700</v>
      </c>
      <c r="H15" s="192">
        <v>472</v>
      </c>
      <c r="I15" s="193">
        <v>107300</v>
      </c>
      <c r="J15" s="48">
        <f t="shared" si="0"/>
        <v>130000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980</v>
      </c>
      <c r="G16" s="193">
        <v>196600</v>
      </c>
      <c r="H16" s="192">
        <v>18314</v>
      </c>
      <c r="I16" s="193">
        <v>3669000</v>
      </c>
      <c r="J16" s="48">
        <f t="shared" si="0"/>
        <v>3865600</v>
      </c>
      <c r="K16" s="319"/>
      <c r="M16" s="125"/>
      <c r="N16" s="125"/>
    </row>
    <row r="17" spans="1:16" ht="30.75" customHeight="1" x14ac:dyDescent="0.25">
      <c r="A17" s="150">
        <v>11</v>
      </c>
      <c r="B17" s="282" t="s">
        <v>123</v>
      </c>
      <c r="C17" s="267" t="s">
        <v>278</v>
      </c>
      <c r="D17" s="134">
        <v>4334</v>
      </c>
      <c r="E17" s="135">
        <v>200</v>
      </c>
      <c r="F17" s="194">
        <v>1</v>
      </c>
      <c r="G17" s="193">
        <v>200</v>
      </c>
      <c r="H17" s="194">
        <v>1</v>
      </c>
      <c r="I17" s="193">
        <v>200</v>
      </c>
      <c r="J17" s="48">
        <f t="shared" si="0"/>
        <v>400</v>
      </c>
      <c r="K17" s="319"/>
      <c r="M17" s="125"/>
      <c r="N17" s="125"/>
    </row>
    <row r="18" spans="1:16" ht="32.25" customHeight="1" x14ac:dyDescent="0.25">
      <c r="A18" s="189">
        <v>12</v>
      </c>
      <c r="B18" s="283" t="s">
        <v>337</v>
      </c>
      <c r="C18" s="29" t="s">
        <v>160</v>
      </c>
      <c r="D18" s="134">
        <v>1733</v>
      </c>
      <c r="E18" s="135">
        <v>200</v>
      </c>
      <c r="F18" s="194">
        <v>6</v>
      </c>
      <c r="G18" s="197">
        <v>1200</v>
      </c>
      <c r="H18" s="194">
        <v>64</v>
      </c>
      <c r="I18" s="197">
        <v>12800</v>
      </c>
      <c r="J18" s="48">
        <f t="shared" si="0"/>
        <v>14000</v>
      </c>
      <c r="K18" s="319"/>
      <c r="M18" s="125"/>
      <c r="N18" s="125"/>
    </row>
    <row r="19" spans="1:16" ht="32.25" customHeight="1" x14ac:dyDescent="0.25">
      <c r="A19" s="189">
        <v>13</v>
      </c>
      <c r="B19" s="284" t="s">
        <v>158</v>
      </c>
      <c r="C19" s="265" t="s">
        <v>273</v>
      </c>
      <c r="D19" s="201">
        <v>4030</v>
      </c>
      <c r="E19" s="200">
        <v>100</v>
      </c>
      <c r="F19" s="194">
        <v>37</v>
      </c>
      <c r="G19" s="197">
        <v>3700</v>
      </c>
      <c r="H19" s="194">
        <v>190</v>
      </c>
      <c r="I19" s="197">
        <v>19000</v>
      </c>
      <c r="J19" s="48">
        <f t="shared" si="0"/>
        <v>22700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167</v>
      </c>
      <c r="C20" s="28" t="s">
        <v>168</v>
      </c>
      <c r="D20" s="201">
        <v>1817</v>
      </c>
      <c r="E20" s="200">
        <v>200</v>
      </c>
      <c r="F20" s="194">
        <v>7</v>
      </c>
      <c r="G20" s="197">
        <v>1400</v>
      </c>
      <c r="H20" s="194">
        <v>111</v>
      </c>
      <c r="I20" s="197">
        <v>22200</v>
      </c>
      <c r="J20" s="48">
        <f t="shared" si="0"/>
        <v>23600</v>
      </c>
      <c r="K20" s="319"/>
      <c r="M20" s="125"/>
      <c r="N20" s="125"/>
    </row>
    <row r="21" spans="1:16" ht="32.25" customHeight="1" x14ac:dyDescent="0.25">
      <c r="A21" s="189">
        <v>15</v>
      </c>
      <c r="B21" s="285" t="s">
        <v>206</v>
      </c>
      <c r="C21" s="164" t="s">
        <v>307</v>
      </c>
      <c r="D21" s="201">
        <v>6880</v>
      </c>
      <c r="E21" s="200">
        <v>200</v>
      </c>
      <c r="F21" s="194">
        <v>7</v>
      </c>
      <c r="G21" s="197">
        <v>1400</v>
      </c>
      <c r="H21" s="194">
        <v>104</v>
      </c>
      <c r="I21" s="197">
        <v>20800</v>
      </c>
      <c r="J21" s="48">
        <f t="shared" si="0"/>
        <v>22200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211</v>
      </c>
      <c r="C22" s="164" t="s">
        <v>238</v>
      </c>
      <c r="D22" s="201">
        <v>3800</v>
      </c>
      <c r="E22" s="200">
        <v>200</v>
      </c>
      <c r="F22" s="194">
        <v>2072</v>
      </c>
      <c r="G22" s="197">
        <v>414400</v>
      </c>
      <c r="H22" s="194">
        <v>46315</v>
      </c>
      <c r="I22" s="197">
        <v>9263000</v>
      </c>
      <c r="J22" s="48">
        <f t="shared" si="0"/>
        <v>9677400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224</v>
      </c>
      <c r="C23" s="164" t="s">
        <v>228</v>
      </c>
      <c r="D23" s="201">
        <v>7323</v>
      </c>
      <c r="E23" s="200">
        <v>100</v>
      </c>
      <c r="F23" s="194">
        <v>1</v>
      </c>
      <c r="G23" s="197">
        <v>100</v>
      </c>
      <c r="H23" s="194">
        <v>2</v>
      </c>
      <c r="I23" s="197">
        <v>200</v>
      </c>
      <c r="J23" s="48">
        <f t="shared" si="0"/>
        <v>300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230</v>
      </c>
      <c r="C24" s="164" t="s">
        <v>239</v>
      </c>
      <c r="D24" s="201">
        <v>1389</v>
      </c>
      <c r="E24" s="200">
        <v>100</v>
      </c>
      <c r="F24" s="194">
        <v>15</v>
      </c>
      <c r="G24" s="197">
        <v>1500</v>
      </c>
      <c r="H24" s="194">
        <v>94</v>
      </c>
      <c r="I24" s="197">
        <v>9400</v>
      </c>
      <c r="J24" s="48">
        <f t="shared" si="0"/>
        <v>10900</v>
      </c>
      <c r="K24" s="319"/>
      <c r="M24" s="125"/>
      <c r="N24" s="125"/>
      <c r="P24" s="125"/>
    </row>
    <row r="25" spans="1:16" ht="32.25" customHeight="1" x14ac:dyDescent="0.25">
      <c r="A25" s="189">
        <v>19</v>
      </c>
      <c r="B25" s="285" t="s">
        <v>243</v>
      </c>
      <c r="C25" s="164" t="s">
        <v>249</v>
      </c>
      <c r="D25" s="201">
        <v>6333</v>
      </c>
      <c r="E25" s="200" t="s">
        <v>268</v>
      </c>
      <c r="F25" s="194">
        <v>1</v>
      </c>
      <c r="G25" s="197">
        <v>200</v>
      </c>
      <c r="H25" s="194">
        <v>37</v>
      </c>
      <c r="I25" s="197">
        <v>7400</v>
      </c>
      <c r="J25" s="48">
        <f t="shared" si="0"/>
        <v>7600</v>
      </c>
      <c r="K25" s="319"/>
      <c r="M25" s="125"/>
      <c r="N25" s="125"/>
    </row>
    <row r="26" spans="1:16" ht="32.25" customHeight="1" x14ac:dyDescent="0.25">
      <c r="A26" s="189">
        <v>20</v>
      </c>
      <c r="B26" s="285" t="s">
        <v>257</v>
      </c>
      <c r="C26" s="164" t="s">
        <v>262</v>
      </c>
      <c r="D26" s="201">
        <v>5800</v>
      </c>
      <c r="E26" s="200">
        <v>200</v>
      </c>
      <c r="F26" s="194">
        <v>58</v>
      </c>
      <c r="G26" s="197">
        <v>11600</v>
      </c>
      <c r="H26" s="194">
        <v>1380</v>
      </c>
      <c r="I26" s="197">
        <v>276000</v>
      </c>
      <c r="J26" s="48">
        <f t="shared" si="0"/>
        <v>287600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290</v>
      </c>
      <c r="C27" s="164" t="s">
        <v>300</v>
      </c>
      <c r="D27" s="201">
        <v>3023</v>
      </c>
      <c r="E27" s="200">
        <v>200</v>
      </c>
      <c r="F27" s="194">
        <v>16</v>
      </c>
      <c r="G27" s="197">
        <v>3200</v>
      </c>
      <c r="H27" s="194">
        <v>171</v>
      </c>
      <c r="I27" s="197">
        <v>34200</v>
      </c>
      <c r="J27" s="48">
        <f t="shared" si="0"/>
        <v>37400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298</v>
      </c>
      <c r="C28" s="290" t="s">
        <v>303</v>
      </c>
      <c r="D28" s="201">
        <v>3051</v>
      </c>
      <c r="E28" s="200">
        <v>200</v>
      </c>
      <c r="F28" s="194">
        <v>434</v>
      </c>
      <c r="G28" s="197">
        <v>86800</v>
      </c>
      <c r="H28" s="194">
        <v>10439</v>
      </c>
      <c r="I28" s="197">
        <v>2087800</v>
      </c>
      <c r="J28" s="48">
        <f t="shared" si="0"/>
        <v>2174600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318</v>
      </c>
      <c r="C29" s="53" t="s">
        <v>323</v>
      </c>
      <c r="D29" s="201">
        <v>3091</v>
      </c>
      <c r="E29" s="200">
        <v>200</v>
      </c>
      <c r="F29" s="194">
        <v>291</v>
      </c>
      <c r="G29" s="197">
        <v>58200</v>
      </c>
      <c r="H29" s="194">
        <v>2993</v>
      </c>
      <c r="I29" s="197">
        <v>598600</v>
      </c>
      <c r="J29" s="48">
        <f>SUM(G29+I29)</f>
        <v>656800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241</v>
      </c>
      <c r="C30" s="53" t="s">
        <v>310</v>
      </c>
      <c r="D30" s="201">
        <v>3018</v>
      </c>
      <c r="E30" s="200">
        <v>200</v>
      </c>
      <c r="F30" s="194">
        <v>2</v>
      </c>
      <c r="G30" s="197">
        <v>400</v>
      </c>
      <c r="H30" s="194">
        <v>11</v>
      </c>
      <c r="I30" s="197">
        <v>2200</v>
      </c>
      <c r="J30" s="48">
        <f>SUM(G30+I30)</f>
        <v>2600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320</v>
      </c>
      <c r="C31" s="53" t="s">
        <v>322</v>
      </c>
      <c r="D31" s="201">
        <v>3132</v>
      </c>
      <c r="E31" s="200">
        <v>100</v>
      </c>
      <c r="F31" s="194">
        <v>1</v>
      </c>
      <c r="G31" s="197">
        <v>100</v>
      </c>
      <c r="H31" s="194">
        <v>68</v>
      </c>
      <c r="I31" s="197">
        <v>6800</v>
      </c>
      <c r="J31" s="48">
        <f t="shared" si="0"/>
        <v>6900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316</v>
      </c>
      <c r="C32" s="53" t="s">
        <v>324</v>
      </c>
      <c r="D32" s="201">
        <v>3045</v>
      </c>
      <c r="E32" s="200">
        <v>200</v>
      </c>
      <c r="F32" s="194">
        <v>1</v>
      </c>
      <c r="G32" s="197">
        <v>200</v>
      </c>
      <c r="H32" s="194">
        <v>37</v>
      </c>
      <c r="I32" s="197">
        <v>7400</v>
      </c>
      <c r="J32" s="48">
        <f t="shared" si="0"/>
        <v>7600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331</v>
      </c>
      <c r="C33" s="53" t="s">
        <v>332</v>
      </c>
      <c r="D33" s="201">
        <v>3027</v>
      </c>
      <c r="E33" s="200">
        <v>200</v>
      </c>
      <c r="F33" s="194">
        <v>4</v>
      </c>
      <c r="G33" s="197">
        <v>800</v>
      </c>
      <c r="H33" s="194">
        <v>19</v>
      </c>
      <c r="I33" s="197">
        <v>3800</v>
      </c>
      <c r="J33" s="48">
        <f t="shared" si="0"/>
        <v>4600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333</v>
      </c>
      <c r="C34" s="53" t="s">
        <v>338</v>
      </c>
      <c r="D34" s="201">
        <v>3059</v>
      </c>
      <c r="E34" s="200">
        <v>200</v>
      </c>
      <c r="F34" s="194">
        <v>0</v>
      </c>
      <c r="G34" s="197">
        <v>0</v>
      </c>
      <c r="H34" s="194">
        <v>3</v>
      </c>
      <c r="I34" s="197">
        <v>600</v>
      </c>
      <c r="J34" s="48">
        <f t="shared" si="0"/>
        <v>600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335</v>
      </c>
      <c r="C35" s="53" t="s">
        <v>326</v>
      </c>
      <c r="D35" s="201">
        <v>3066</v>
      </c>
      <c r="E35" s="200">
        <v>200</v>
      </c>
      <c r="F35" s="194">
        <v>0</v>
      </c>
      <c r="G35" s="197">
        <v>0</v>
      </c>
      <c r="H35" s="194">
        <v>141</v>
      </c>
      <c r="I35" s="197">
        <v>28200</v>
      </c>
      <c r="J35" s="48">
        <f t="shared" si="0"/>
        <v>28200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339</v>
      </c>
      <c r="C36" s="53" t="s">
        <v>344</v>
      </c>
      <c r="D36" s="201">
        <v>3008</v>
      </c>
      <c r="E36" s="200">
        <v>200</v>
      </c>
      <c r="F36" s="194">
        <v>2</v>
      </c>
      <c r="G36" s="197">
        <v>200</v>
      </c>
      <c r="H36" s="194">
        <v>22</v>
      </c>
      <c r="I36" s="197">
        <v>2200</v>
      </c>
      <c r="J36" s="48">
        <f t="shared" si="0"/>
        <v>2400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341</v>
      </c>
      <c r="C37" s="53" t="s">
        <v>345</v>
      </c>
      <c r="D37" s="201">
        <v>3855</v>
      </c>
      <c r="E37" s="200">
        <v>200</v>
      </c>
      <c r="F37" s="194">
        <v>0</v>
      </c>
      <c r="G37" s="197">
        <v>0</v>
      </c>
      <c r="H37" s="194">
        <v>1</v>
      </c>
      <c r="I37" s="197">
        <v>200</v>
      </c>
      <c r="J37" s="48">
        <f t="shared" si="0"/>
        <v>200</v>
      </c>
      <c r="K37" s="320"/>
      <c r="M37" s="125"/>
      <c r="N37" s="125"/>
    </row>
    <row r="38" spans="1:14" ht="23.25" customHeight="1" x14ac:dyDescent="0.25">
      <c r="A38" s="111"/>
      <c r="B38" s="177"/>
      <c r="C38" s="178"/>
      <c r="D38" s="177"/>
      <c r="E38" s="179"/>
      <c r="F38" s="178"/>
      <c r="G38" s="250"/>
      <c r="H38" s="178"/>
      <c r="I38" s="250"/>
      <c r="J38" s="251"/>
      <c r="K38" s="206"/>
      <c r="L38" s="87"/>
      <c r="M38" s="125"/>
      <c r="N38" s="125"/>
    </row>
    <row r="39" spans="1:14" x14ac:dyDescent="0.25">
      <c r="A39"/>
      <c r="D39"/>
      <c r="E39" s="7"/>
      <c r="F39" s="8"/>
      <c r="G39" s="9"/>
      <c r="H39" s="8"/>
      <c r="I39" s="9"/>
      <c r="N39" s="125"/>
    </row>
    <row r="40" spans="1:14" x14ac:dyDescent="0.25">
      <c r="B40" s="3" t="s">
        <v>12</v>
      </c>
      <c r="E40" s="321" t="s">
        <v>1</v>
      </c>
      <c r="F40" s="322"/>
      <c r="G40" s="323"/>
      <c r="H40" s="321" t="s">
        <v>2</v>
      </c>
      <c r="I40" s="322"/>
      <c r="J40" s="323"/>
    </row>
    <row r="41" spans="1:14" ht="63.75" x14ac:dyDescent="0.25">
      <c r="B41" s="10" t="s">
        <v>3</v>
      </c>
      <c r="C41" s="11" t="s">
        <v>13</v>
      </c>
      <c r="D41" s="10" t="s">
        <v>5</v>
      </c>
      <c r="E41" s="12" t="s">
        <v>14</v>
      </c>
      <c r="F41" s="11" t="s">
        <v>15</v>
      </c>
      <c r="G41" s="10" t="s">
        <v>8</v>
      </c>
      <c r="H41" s="13" t="s">
        <v>16</v>
      </c>
      <c r="I41" s="11" t="s">
        <v>15</v>
      </c>
      <c r="J41" s="14" t="s">
        <v>8</v>
      </c>
      <c r="L41" s="293" t="s">
        <v>308</v>
      </c>
    </row>
    <row r="42" spans="1:14" ht="30" customHeight="1" x14ac:dyDescent="0.25">
      <c r="A42" s="1">
        <v>1</v>
      </c>
      <c r="B42" s="286" t="s">
        <v>17</v>
      </c>
      <c r="C42" s="38" t="s">
        <v>18</v>
      </c>
      <c r="D42" s="16">
        <v>727</v>
      </c>
      <c r="E42" s="39">
        <v>25</v>
      </c>
      <c r="F42" s="36">
        <v>33</v>
      </c>
      <c r="G42" s="6">
        <f>SUM(F42*E42)</f>
        <v>825</v>
      </c>
      <c r="H42" s="39">
        <v>100</v>
      </c>
      <c r="I42" s="28">
        <v>1</v>
      </c>
      <c r="J42" s="17">
        <f>SUM(I42*H42)</f>
        <v>100</v>
      </c>
    </row>
    <row r="43" spans="1:14" ht="26.25" customHeight="1" x14ac:dyDescent="0.25">
      <c r="A43" s="1">
        <v>2</v>
      </c>
      <c r="B43" s="287" t="s">
        <v>19</v>
      </c>
      <c r="C43" s="117" t="s">
        <v>20</v>
      </c>
      <c r="D43" s="22">
        <v>744</v>
      </c>
      <c r="E43" s="243">
        <v>50</v>
      </c>
      <c r="F43" s="35">
        <v>146</v>
      </c>
      <c r="G43" s="6">
        <f>SUM(F43*E43)</f>
        <v>7300</v>
      </c>
      <c r="H43" s="243">
        <v>50</v>
      </c>
      <c r="I43" s="35">
        <v>4</v>
      </c>
      <c r="J43" s="6">
        <f>SUM(I43*H43)</f>
        <v>200</v>
      </c>
    </row>
    <row r="44" spans="1:14" x14ac:dyDescent="0.25">
      <c r="A44"/>
      <c r="D44"/>
      <c r="E44" s="7"/>
      <c r="F44" s="8"/>
      <c r="G44" s="9"/>
      <c r="H44" s="8"/>
      <c r="I44" s="9"/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</row>
    <row r="59" spans="1:9" x14ac:dyDescent="0.25">
      <c r="A59"/>
      <c r="D59"/>
      <c r="E59" s="1"/>
    </row>
  </sheetData>
  <mergeCells count="8">
    <mergeCell ref="E40:G40"/>
    <mergeCell ref="H40:J40"/>
    <mergeCell ref="B2:K2"/>
    <mergeCell ref="F5:G5"/>
    <mergeCell ref="H5:I5"/>
    <mergeCell ref="J5:J6"/>
    <mergeCell ref="K5:K6"/>
    <mergeCell ref="K7:K37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2B37-8898-4F44-B587-84FB1507F37B}">
  <dimension ref="A2:P60"/>
  <sheetViews>
    <sheetView topLeftCell="A28" workbookViewId="0">
      <selection activeCell="I48" sqref="I4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0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14.7109375" customWidth="1"/>
    <col min="11" max="11" width="15.28515625" customWidth="1"/>
    <col min="13" max="13" width="17.5703125" customWidth="1"/>
    <col min="14" max="14" width="12.7109375" customWidth="1"/>
    <col min="16" max="16" width="13.140625" customWidth="1"/>
    <col min="257" max="257" width="5.7109375" customWidth="1"/>
    <col min="258" max="258" width="43.7109375" customWidth="1"/>
    <col min="259" max="259" width="21.140625" customWidth="1"/>
    <col min="260" max="260" width="11.85546875" customWidth="1"/>
    <col min="261" max="261" width="12.28515625" customWidth="1"/>
    <col min="262" max="262" width="11.85546875" customWidth="1"/>
    <col min="263" max="263" width="13.7109375" customWidth="1"/>
    <col min="264" max="264" width="10.85546875" customWidth="1"/>
    <col min="265" max="265" width="13.7109375" customWidth="1"/>
    <col min="266" max="266" width="14.7109375" customWidth="1"/>
    <col min="267" max="267" width="10.140625" bestFit="1" customWidth="1"/>
    <col min="513" max="513" width="5.7109375" customWidth="1"/>
    <col min="514" max="514" width="43.7109375" customWidth="1"/>
    <col min="515" max="515" width="21.140625" customWidth="1"/>
    <col min="516" max="516" width="11.85546875" customWidth="1"/>
    <col min="517" max="517" width="12.28515625" customWidth="1"/>
    <col min="518" max="518" width="11.85546875" customWidth="1"/>
    <col min="519" max="519" width="13.7109375" customWidth="1"/>
    <col min="520" max="520" width="10.85546875" customWidth="1"/>
    <col min="521" max="521" width="13.7109375" customWidth="1"/>
    <col min="522" max="522" width="14.7109375" customWidth="1"/>
    <col min="523" max="523" width="10.140625" bestFit="1" customWidth="1"/>
    <col min="769" max="769" width="5.7109375" customWidth="1"/>
    <col min="770" max="770" width="43.7109375" customWidth="1"/>
    <col min="771" max="771" width="21.140625" customWidth="1"/>
    <col min="772" max="772" width="11.85546875" customWidth="1"/>
    <col min="773" max="773" width="12.28515625" customWidth="1"/>
    <col min="774" max="774" width="11.85546875" customWidth="1"/>
    <col min="775" max="775" width="13.7109375" customWidth="1"/>
    <col min="776" max="776" width="10.85546875" customWidth="1"/>
    <col min="777" max="777" width="13.7109375" customWidth="1"/>
    <col min="778" max="778" width="14.7109375" customWidth="1"/>
    <col min="779" max="779" width="10.140625" bestFit="1" customWidth="1"/>
    <col min="1025" max="1025" width="5.7109375" customWidth="1"/>
    <col min="1026" max="1026" width="43.7109375" customWidth="1"/>
    <col min="1027" max="1027" width="21.140625" customWidth="1"/>
    <col min="1028" max="1028" width="11.85546875" customWidth="1"/>
    <col min="1029" max="1029" width="12.28515625" customWidth="1"/>
    <col min="1030" max="1030" width="11.85546875" customWidth="1"/>
    <col min="1031" max="1031" width="13.7109375" customWidth="1"/>
    <col min="1032" max="1032" width="10.85546875" customWidth="1"/>
    <col min="1033" max="1033" width="13.7109375" customWidth="1"/>
    <col min="1034" max="1034" width="14.7109375" customWidth="1"/>
    <col min="1035" max="1035" width="10.140625" bestFit="1" customWidth="1"/>
    <col min="1281" max="1281" width="5.7109375" customWidth="1"/>
    <col min="1282" max="1282" width="43.7109375" customWidth="1"/>
    <col min="1283" max="1283" width="21.140625" customWidth="1"/>
    <col min="1284" max="1284" width="11.85546875" customWidth="1"/>
    <col min="1285" max="1285" width="12.28515625" customWidth="1"/>
    <col min="1286" max="1286" width="11.85546875" customWidth="1"/>
    <col min="1287" max="1287" width="13.7109375" customWidth="1"/>
    <col min="1288" max="1288" width="10.85546875" customWidth="1"/>
    <col min="1289" max="1289" width="13.7109375" customWidth="1"/>
    <col min="1290" max="1290" width="14.7109375" customWidth="1"/>
    <col min="1291" max="1291" width="10.140625" bestFit="1" customWidth="1"/>
    <col min="1537" max="1537" width="5.7109375" customWidth="1"/>
    <col min="1538" max="1538" width="43.7109375" customWidth="1"/>
    <col min="1539" max="1539" width="21.140625" customWidth="1"/>
    <col min="1540" max="1540" width="11.85546875" customWidth="1"/>
    <col min="1541" max="1541" width="12.28515625" customWidth="1"/>
    <col min="1542" max="1542" width="11.85546875" customWidth="1"/>
    <col min="1543" max="1543" width="13.7109375" customWidth="1"/>
    <col min="1544" max="1544" width="10.85546875" customWidth="1"/>
    <col min="1545" max="1545" width="13.7109375" customWidth="1"/>
    <col min="1546" max="1546" width="14.7109375" customWidth="1"/>
    <col min="1547" max="1547" width="10.140625" bestFit="1" customWidth="1"/>
    <col min="1793" max="1793" width="5.7109375" customWidth="1"/>
    <col min="1794" max="1794" width="43.7109375" customWidth="1"/>
    <col min="1795" max="1795" width="21.140625" customWidth="1"/>
    <col min="1796" max="1796" width="11.85546875" customWidth="1"/>
    <col min="1797" max="1797" width="12.28515625" customWidth="1"/>
    <col min="1798" max="1798" width="11.85546875" customWidth="1"/>
    <col min="1799" max="1799" width="13.7109375" customWidth="1"/>
    <col min="1800" max="1800" width="10.85546875" customWidth="1"/>
    <col min="1801" max="1801" width="13.7109375" customWidth="1"/>
    <col min="1802" max="1802" width="14.7109375" customWidth="1"/>
    <col min="1803" max="1803" width="10.140625" bestFit="1" customWidth="1"/>
    <col min="2049" max="2049" width="5.7109375" customWidth="1"/>
    <col min="2050" max="2050" width="43.7109375" customWidth="1"/>
    <col min="2051" max="2051" width="21.140625" customWidth="1"/>
    <col min="2052" max="2052" width="11.85546875" customWidth="1"/>
    <col min="2053" max="2053" width="12.28515625" customWidth="1"/>
    <col min="2054" max="2054" width="11.85546875" customWidth="1"/>
    <col min="2055" max="2055" width="13.7109375" customWidth="1"/>
    <col min="2056" max="2056" width="10.85546875" customWidth="1"/>
    <col min="2057" max="2057" width="13.7109375" customWidth="1"/>
    <col min="2058" max="2058" width="14.7109375" customWidth="1"/>
    <col min="2059" max="2059" width="10.140625" bestFit="1" customWidth="1"/>
    <col min="2305" max="2305" width="5.7109375" customWidth="1"/>
    <col min="2306" max="2306" width="43.7109375" customWidth="1"/>
    <col min="2307" max="2307" width="21.140625" customWidth="1"/>
    <col min="2308" max="2308" width="11.85546875" customWidth="1"/>
    <col min="2309" max="2309" width="12.28515625" customWidth="1"/>
    <col min="2310" max="2310" width="11.85546875" customWidth="1"/>
    <col min="2311" max="2311" width="13.7109375" customWidth="1"/>
    <col min="2312" max="2312" width="10.85546875" customWidth="1"/>
    <col min="2313" max="2313" width="13.7109375" customWidth="1"/>
    <col min="2314" max="2314" width="14.7109375" customWidth="1"/>
    <col min="2315" max="2315" width="10.140625" bestFit="1" customWidth="1"/>
    <col min="2561" max="2561" width="5.7109375" customWidth="1"/>
    <col min="2562" max="2562" width="43.7109375" customWidth="1"/>
    <col min="2563" max="2563" width="21.140625" customWidth="1"/>
    <col min="2564" max="2564" width="11.85546875" customWidth="1"/>
    <col min="2565" max="2565" width="12.28515625" customWidth="1"/>
    <col min="2566" max="2566" width="11.85546875" customWidth="1"/>
    <col min="2567" max="2567" width="13.7109375" customWidth="1"/>
    <col min="2568" max="2568" width="10.85546875" customWidth="1"/>
    <col min="2569" max="2569" width="13.7109375" customWidth="1"/>
    <col min="2570" max="2570" width="14.7109375" customWidth="1"/>
    <col min="2571" max="2571" width="10.140625" bestFit="1" customWidth="1"/>
    <col min="2817" max="2817" width="5.7109375" customWidth="1"/>
    <col min="2818" max="2818" width="43.7109375" customWidth="1"/>
    <col min="2819" max="2819" width="21.140625" customWidth="1"/>
    <col min="2820" max="2820" width="11.85546875" customWidth="1"/>
    <col min="2821" max="2821" width="12.28515625" customWidth="1"/>
    <col min="2822" max="2822" width="11.85546875" customWidth="1"/>
    <col min="2823" max="2823" width="13.7109375" customWidth="1"/>
    <col min="2824" max="2824" width="10.85546875" customWidth="1"/>
    <col min="2825" max="2825" width="13.7109375" customWidth="1"/>
    <col min="2826" max="2826" width="14.7109375" customWidth="1"/>
    <col min="2827" max="2827" width="10.140625" bestFit="1" customWidth="1"/>
    <col min="3073" max="3073" width="5.7109375" customWidth="1"/>
    <col min="3074" max="3074" width="43.7109375" customWidth="1"/>
    <col min="3075" max="3075" width="21.140625" customWidth="1"/>
    <col min="3076" max="3076" width="11.85546875" customWidth="1"/>
    <col min="3077" max="3077" width="12.28515625" customWidth="1"/>
    <col min="3078" max="3078" width="11.85546875" customWidth="1"/>
    <col min="3079" max="3079" width="13.7109375" customWidth="1"/>
    <col min="3080" max="3080" width="10.85546875" customWidth="1"/>
    <col min="3081" max="3081" width="13.7109375" customWidth="1"/>
    <col min="3082" max="3082" width="14.7109375" customWidth="1"/>
    <col min="3083" max="3083" width="10.140625" bestFit="1" customWidth="1"/>
    <col min="3329" max="3329" width="5.7109375" customWidth="1"/>
    <col min="3330" max="3330" width="43.7109375" customWidth="1"/>
    <col min="3331" max="3331" width="21.140625" customWidth="1"/>
    <col min="3332" max="3332" width="11.85546875" customWidth="1"/>
    <col min="3333" max="3333" width="12.28515625" customWidth="1"/>
    <col min="3334" max="3334" width="11.85546875" customWidth="1"/>
    <col min="3335" max="3335" width="13.7109375" customWidth="1"/>
    <col min="3336" max="3336" width="10.85546875" customWidth="1"/>
    <col min="3337" max="3337" width="13.7109375" customWidth="1"/>
    <col min="3338" max="3338" width="14.7109375" customWidth="1"/>
    <col min="3339" max="3339" width="10.140625" bestFit="1" customWidth="1"/>
    <col min="3585" max="3585" width="5.7109375" customWidth="1"/>
    <col min="3586" max="3586" width="43.7109375" customWidth="1"/>
    <col min="3587" max="3587" width="21.140625" customWidth="1"/>
    <col min="3588" max="3588" width="11.85546875" customWidth="1"/>
    <col min="3589" max="3589" width="12.28515625" customWidth="1"/>
    <col min="3590" max="3590" width="11.85546875" customWidth="1"/>
    <col min="3591" max="3591" width="13.7109375" customWidth="1"/>
    <col min="3592" max="3592" width="10.85546875" customWidth="1"/>
    <col min="3593" max="3593" width="13.7109375" customWidth="1"/>
    <col min="3594" max="3594" width="14.7109375" customWidth="1"/>
    <col min="3595" max="3595" width="10.140625" bestFit="1" customWidth="1"/>
    <col min="3841" max="3841" width="5.7109375" customWidth="1"/>
    <col min="3842" max="3842" width="43.7109375" customWidth="1"/>
    <col min="3843" max="3843" width="21.140625" customWidth="1"/>
    <col min="3844" max="3844" width="11.85546875" customWidth="1"/>
    <col min="3845" max="3845" width="12.28515625" customWidth="1"/>
    <col min="3846" max="3846" width="11.85546875" customWidth="1"/>
    <col min="3847" max="3847" width="13.7109375" customWidth="1"/>
    <col min="3848" max="3848" width="10.85546875" customWidth="1"/>
    <col min="3849" max="3849" width="13.7109375" customWidth="1"/>
    <col min="3850" max="3850" width="14.7109375" customWidth="1"/>
    <col min="3851" max="3851" width="10.140625" bestFit="1" customWidth="1"/>
    <col min="4097" max="4097" width="5.7109375" customWidth="1"/>
    <col min="4098" max="4098" width="43.7109375" customWidth="1"/>
    <col min="4099" max="4099" width="21.140625" customWidth="1"/>
    <col min="4100" max="4100" width="11.85546875" customWidth="1"/>
    <col min="4101" max="4101" width="12.28515625" customWidth="1"/>
    <col min="4102" max="4102" width="11.85546875" customWidth="1"/>
    <col min="4103" max="4103" width="13.7109375" customWidth="1"/>
    <col min="4104" max="4104" width="10.85546875" customWidth="1"/>
    <col min="4105" max="4105" width="13.7109375" customWidth="1"/>
    <col min="4106" max="4106" width="14.7109375" customWidth="1"/>
    <col min="4107" max="4107" width="10.140625" bestFit="1" customWidth="1"/>
    <col min="4353" max="4353" width="5.7109375" customWidth="1"/>
    <col min="4354" max="4354" width="43.7109375" customWidth="1"/>
    <col min="4355" max="4355" width="21.140625" customWidth="1"/>
    <col min="4356" max="4356" width="11.85546875" customWidth="1"/>
    <col min="4357" max="4357" width="12.28515625" customWidth="1"/>
    <col min="4358" max="4358" width="11.85546875" customWidth="1"/>
    <col min="4359" max="4359" width="13.7109375" customWidth="1"/>
    <col min="4360" max="4360" width="10.85546875" customWidth="1"/>
    <col min="4361" max="4361" width="13.7109375" customWidth="1"/>
    <col min="4362" max="4362" width="14.7109375" customWidth="1"/>
    <col min="4363" max="4363" width="10.140625" bestFit="1" customWidth="1"/>
    <col min="4609" max="4609" width="5.7109375" customWidth="1"/>
    <col min="4610" max="4610" width="43.7109375" customWidth="1"/>
    <col min="4611" max="4611" width="21.140625" customWidth="1"/>
    <col min="4612" max="4612" width="11.85546875" customWidth="1"/>
    <col min="4613" max="4613" width="12.28515625" customWidth="1"/>
    <col min="4614" max="4614" width="11.85546875" customWidth="1"/>
    <col min="4615" max="4615" width="13.7109375" customWidth="1"/>
    <col min="4616" max="4616" width="10.85546875" customWidth="1"/>
    <col min="4617" max="4617" width="13.7109375" customWidth="1"/>
    <col min="4618" max="4618" width="14.7109375" customWidth="1"/>
    <col min="4619" max="4619" width="10.140625" bestFit="1" customWidth="1"/>
    <col min="4865" max="4865" width="5.7109375" customWidth="1"/>
    <col min="4866" max="4866" width="43.7109375" customWidth="1"/>
    <col min="4867" max="4867" width="21.140625" customWidth="1"/>
    <col min="4868" max="4868" width="11.85546875" customWidth="1"/>
    <col min="4869" max="4869" width="12.28515625" customWidth="1"/>
    <col min="4870" max="4870" width="11.85546875" customWidth="1"/>
    <col min="4871" max="4871" width="13.7109375" customWidth="1"/>
    <col min="4872" max="4872" width="10.85546875" customWidth="1"/>
    <col min="4873" max="4873" width="13.7109375" customWidth="1"/>
    <col min="4874" max="4874" width="14.7109375" customWidth="1"/>
    <col min="4875" max="4875" width="10.140625" bestFit="1" customWidth="1"/>
    <col min="5121" max="5121" width="5.7109375" customWidth="1"/>
    <col min="5122" max="5122" width="43.7109375" customWidth="1"/>
    <col min="5123" max="5123" width="21.140625" customWidth="1"/>
    <col min="5124" max="5124" width="11.85546875" customWidth="1"/>
    <col min="5125" max="5125" width="12.28515625" customWidth="1"/>
    <col min="5126" max="5126" width="11.85546875" customWidth="1"/>
    <col min="5127" max="5127" width="13.7109375" customWidth="1"/>
    <col min="5128" max="5128" width="10.85546875" customWidth="1"/>
    <col min="5129" max="5129" width="13.7109375" customWidth="1"/>
    <col min="5130" max="5130" width="14.7109375" customWidth="1"/>
    <col min="5131" max="5131" width="10.140625" bestFit="1" customWidth="1"/>
    <col min="5377" max="5377" width="5.7109375" customWidth="1"/>
    <col min="5378" max="5378" width="43.7109375" customWidth="1"/>
    <col min="5379" max="5379" width="21.140625" customWidth="1"/>
    <col min="5380" max="5380" width="11.85546875" customWidth="1"/>
    <col min="5381" max="5381" width="12.28515625" customWidth="1"/>
    <col min="5382" max="5382" width="11.85546875" customWidth="1"/>
    <col min="5383" max="5383" width="13.7109375" customWidth="1"/>
    <col min="5384" max="5384" width="10.85546875" customWidth="1"/>
    <col min="5385" max="5385" width="13.7109375" customWidth="1"/>
    <col min="5386" max="5386" width="14.7109375" customWidth="1"/>
    <col min="5387" max="5387" width="10.140625" bestFit="1" customWidth="1"/>
    <col min="5633" max="5633" width="5.7109375" customWidth="1"/>
    <col min="5634" max="5634" width="43.7109375" customWidth="1"/>
    <col min="5635" max="5635" width="21.140625" customWidth="1"/>
    <col min="5636" max="5636" width="11.85546875" customWidth="1"/>
    <col min="5637" max="5637" width="12.28515625" customWidth="1"/>
    <col min="5638" max="5638" width="11.85546875" customWidth="1"/>
    <col min="5639" max="5639" width="13.7109375" customWidth="1"/>
    <col min="5640" max="5640" width="10.85546875" customWidth="1"/>
    <col min="5641" max="5641" width="13.7109375" customWidth="1"/>
    <col min="5642" max="5642" width="14.7109375" customWidth="1"/>
    <col min="5643" max="5643" width="10.140625" bestFit="1" customWidth="1"/>
    <col min="5889" max="5889" width="5.7109375" customWidth="1"/>
    <col min="5890" max="5890" width="43.7109375" customWidth="1"/>
    <col min="5891" max="5891" width="21.140625" customWidth="1"/>
    <col min="5892" max="5892" width="11.85546875" customWidth="1"/>
    <col min="5893" max="5893" width="12.28515625" customWidth="1"/>
    <col min="5894" max="5894" width="11.85546875" customWidth="1"/>
    <col min="5895" max="5895" width="13.7109375" customWidth="1"/>
    <col min="5896" max="5896" width="10.85546875" customWidth="1"/>
    <col min="5897" max="5897" width="13.7109375" customWidth="1"/>
    <col min="5898" max="5898" width="14.7109375" customWidth="1"/>
    <col min="5899" max="5899" width="10.140625" bestFit="1" customWidth="1"/>
    <col min="6145" max="6145" width="5.7109375" customWidth="1"/>
    <col min="6146" max="6146" width="43.7109375" customWidth="1"/>
    <col min="6147" max="6147" width="21.140625" customWidth="1"/>
    <col min="6148" max="6148" width="11.85546875" customWidth="1"/>
    <col min="6149" max="6149" width="12.28515625" customWidth="1"/>
    <col min="6150" max="6150" width="11.85546875" customWidth="1"/>
    <col min="6151" max="6151" width="13.7109375" customWidth="1"/>
    <col min="6152" max="6152" width="10.85546875" customWidth="1"/>
    <col min="6153" max="6153" width="13.7109375" customWidth="1"/>
    <col min="6154" max="6154" width="14.7109375" customWidth="1"/>
    <col min="6155" max="6155" width="10.140625" bestFit="1" customWidth="1"/>
    <col min="6401" max="6401" width="5.7109375" customWidth="1"/>
    <col min="6402" max="6402" width="43.7109375" customWidth="1"/>
    <col min="6403" max="6403" width="21.140625" customWidth="1"/>
    <col min="6404" max="6404" width="11.85546875" customWidth="1"/>
    <col min="6405" max="6405" width="12.28515625" customWidth="1"/>
    <col min="6406" max="6406" width="11.85546875" customWidth="1"/>
    <col min="6407" max="6407" width="13.7109375" customWidth="1"/>
    <col min="6408" max="6408" width="10.85546875" customWidth="1"/>
    <col min="6409" max="6409" width="13.7109375" customWidth="1"/>
    <col min="6410" max="6410" width="14.7109375" customWidth="1"/>
    <col min="6411" max="6411" width="10.140625" bestFit="1" customWidth="1"/>
    <col min="6657" max="6657" width="5.7109375" customWidth="1"/>
    <col min="6658" max="6658" width="43.7109375" customWidth="1"/>
    <col min="6659" max="6659" width="21.140625" customWidth="1"/>
    <col min="6660" max="6660" width="11.85546875" customWidth="1"/>
    <col min="6661" max="6661" width="12.28515625" customWidth="1"/>
    <col min="6662" max="6662" width="11.85546875" customWidth="1"/>
    <col min="6663" max="6663" width="13.7109375" customWidth="1"/>
    <col min="6664" max="6664" width="10.85546875" customWidth="1"/>
    <col min="6665" max="6665" width="13.7109375" customWidth="1"/>
    <col min="6666" max="6666" width="14.7109375" customWidth="1"/>
    <col min="6667" max="6667" width="10.140625" bestFit="1" customWidth="1"/>
    <col min="6913" max="6913" width="5.7109375" customWidth="1"/>
    <col min="6914" max="6914" width="43.7109375" customWidth="1"/>
    <col min="6915" max="6915" width="21.140625" customWidth="1"/>
    <col min="6916" max="6916" width="11.85546875" customWidth="1"/>
    <col min="6917" max="6917" width="12.28515625" customWidth="1"/>
    <col min="6918" max="6918" width="11.85546875" customWidth="1"/>
    <col min="6919" max="6919" width="13.7109375" customWidth="1"/>
    <col min="6920" max="6920" width="10.85546875" customWidth="1"/>
    <col min="6921" max="6921" width="13.7109375" customWidth="1"/>
    <col min="6922" max="6922" width="14.7109375" customWidth="1"/>
    <col min="6923" max="6923" width="10.140625" bestFit="1" customWidth="1"/>
    <col min="7169" max="7169" width="5.7109375" customWidth="1"/>
    <col min="7170" max="7170" width="43.7109375" customWidth="1"/>
    <col min="7171" max="7171" width="21.140625" customWidth="1"/>
    <col min="7172" max="7172" width="11.85546875" customWidth="1"/>
    <col min="7173" max="7173" width="12.28515625" customWidth="1"/>
    <col min="7174" max="7174" width="11.85546875" customWidth="1"/>
    <col min="7175" max="7175" width="13.7109375" customWidth="1"/>
    <col min="7176" max="7176" width="10.85546875" customWidth="1"/>
    <col min="7177" max="7177" width="13.7109375" customWidth="1"/>
    <col min="7178" max="7178" width="14.7109375" customWidth="1"/>
    <col min="7179" max="7179" width="10.140625" bestFit="1" customWidth="1"/>
    <col min="7425" max="7425" width="5.7109375" customWidth="1"/>
    <col min="7426" max="7426" width="43.7109375" customWidth="1"/>
    <col min="7427" max="7427" width="21.140625" customWidth="1"/>
    <col min="7428" max="7428" width="11.85546875" customWidth="1"/>
    <col min="7429" max="7429" width="12.28515625" customWidth="1"/>
    <col min="7430" max="7430" width="11.85546875" customWidth="1"/>
    <col min="7431" max="7431" width="13.7109375" customWidth="1"/>
    <col min="7432" max="7432" width="10.85546875" customWidth="1"/>
    <col min="7433" max="7433" width="13.7109375" customWidth="1"/>
    <col min="7434" max="7434" width="14.7109375" customWidth="1"/>
    <col min="7435" max="7435" width="10.140625" bestFit="1" customWidth="1"/>
    <col min="7681" max="7681" width="5.7109375" customWidth="1"/>
    <col min="7682" max="7682" width="43.7109375" customWidth="1"/>
    <col min="7683" max="7683" width="21.140625" customWidth="1"/>
    <col min="7684" max="7684" width="11.85546875" customWidth="1"/>
    <col min="7685" max="7685" width="12.28515625" customWidth="1"/>
    <col min="7686" max="7686" width="11.85546875" customWidth="1"/>
    <col min="7687" max="7687" width="13.7109375" customWidth="1"/>
    <col min="7688" max="7688" width="10.85546875" customWidth="1"/>
    <col min="7689" max="7689" width="13.7109375" customWidth="1"/>
    <col min="7690" max="7690" width="14.7109375" customWidth="1"/>
    <col min="7691" max="7691" width="10.140625" bestFit="1" customWidth="1"/>
    <col min="7937" max="7937" width="5.7109375" customWidth="1"/>
    <col min="7938" max="7938" width="43.7109375" customWidth="1"/>
    <col min="7939" max="7939" width="21.140625" customWidth="1"/>
    <col min="7940" max="7940" width="11.85546875" customWidth="1"/>
    <col min="7941" max="7941" width="12.28515625" customWidth="1"/>
    <col min="7942" max="7942" width="11.85546875" customWidth="1"/>
    <col min="7943" max="7943" width="13.7109375" customWidth="1"/>
    <col min="7944" max="7944" width="10.85546875" customWidth="1"/>
    <col min="7945" max="7945" width="13.7109375" customWidth="1"/>
    <col min="7946" max="7946" width="14.7109375" customWidth="1"/>
    <col min="7947" max="7947" width="10.140625" bestFit="1" customWidth="1"/>
    <col min="8193" max="8193" width="5.7109375" customWidth="1"/>
    <col min="8194" max="8194" width="43.7109375" customWidth="1"/>
    <col min="8195" max="8195" width="21.140625" customWidth="1"/>
    <col min="8196" max="8196" width="11.85546875" customWidth="1"/>
    <col min="8197" max="8197" width="12.28515625" customWidth="1"/>
    <col min="8198" max="8198" width="11.85546875" customWidth="1"/>
    <col min="8199" max="8199" width="13.7109375" customWidth="1"/>
    <col min="8200" max="8200" width="10.85546875" customWidth="1"/>
    <col min="8201" max="8201" width="13.7109375" customWidth="1"/>
    <col min="8202" max="8202" width="14.7109375" customWidth="1"/>
    <col min="8203" max="8203" width="10.140625" bestFit="1" customWidth="1"/>
    <col min="8449" max="8449" width="5.7109375" customWidth="1"/>
    <col min="8450" max="8450" width="43.7109375" customWidth="1"/>
    <col min="8451" max="8451" width="21.140625" customWidth="1"/>
    <col min="8452" max="8452" width="11.85546875" customWidth="1"/>
    <col min="8453" max="8453" width="12.28515625" customWidth="1"/>
    <col min="8454" max="8454" width="11.85546875" customWidth="1"/>
    <col min="8455" max="8455" width="13.7109375" customWidth="1"/>
    <col min="8456" max="8456" width="10.85546875" customWidth="1"/>
    <col min="8457" max="8457" width="13.7109375" customWidth="1"/>
    <col min="8458" max="8458" width="14.7109375" customWidth="1"/>
    <col min="8459" max="8459" width="10.140625" bestFit="1" customWidth="1"/>
    <col min="8705" max="8705" width="5.7109375" customWidth="1"/>
    <col min="8706" max="8706" width="43.7109375" customWidth="1"/>
    <col min="8707" max="8707" width="21.140625" customWidth="1"/>
    <col min="8708" max="8708" width="11.85546875" customWidth="1"/>
    <col min="8709" max="8709" width="12.28515625" customWidth="1"/>
    <col min="8710" max="8710" width="11.85546875" customWidth="1"/>
    <col min="8711" max="8711" width="13.7109375" customWidth="1"/>
    <col min="8712" max="8712" width="10.85546875" customWidth="1"/>
    <col min="8713" max="8713" width="13.7109375" customWidth="1"/>
    <col min="8714" max="8714" width="14.7109375" customWidth="1"/>
    <col min="8715" max="8715" width="10.140625" bestFit="1" customWidth="1"/>
    <col min="8961" max="8961" width="5.7109375" customWidth="1"/>
    <col min="8962" max="8962" width="43.7109375" customWidth="1"/>
    <col min="8963" max="8963" width="21.140625" customWidth="1"/>
    <col min="8964" max="8964" width="11.85546875" customWidth="1"/>
    <col min="8965" max="8965" width="12.28515625" customWidth="1"/>
    <col min="8966" max="8966" width="11.85546875" customWidth="1"/>
    <col min="8967" max="8967" width="13.7109375" customWidth="1"/>
    <col min="8968" max="8968" width="10.85546875" customWidth="1"/>
    <col min="8969" max="8969" width="13.7109375" customWidth="1"/>
    <col min="8970" max="8970" width="14.7109375" customWidth="1"/>
    <col min="8971" max="8971" width="10.140625" bestFit="1" customWidth="1"/>
    <col min="9217" max="9217" width="5.7109375" customWidth="1"/>
    <col min="9218" max="9218" width="43.7109375" customWidth="1"/>
    <col min="9219" max="9219" width="21.140625" customWidth="1"/>
    <col min="9220" max="9220" width="11.85546875" customWidth="1"/>
    <col min="9221" max="9221" width="12.28515625" customWidth="1"/>
    <col min="9222" max="9222" width="11.85546875" customWidth="1"/>
    <col min="9223" max="9223" width="13.7109375" customWidth="1"/>
    <col min="9224" max="9224" width="10.85546875" customWidth="1"/>
    <col min="9225" max="9225" width="13.7109375" customWidth="1"/>
    <col min="9226" max="9226" width="14.7109375" customWidth="1"/>
    <col min="9227" max="9227" width="10.140625" bestFit="1" customWidth="1"/>
    <col min="9473" max="9473" width="5.7109375" customWidth="1"/>
    <col min="9474" max="9474" width="43.7109375" customWidth="1"/>
    <col min="9475" max="9475" width="21.140625" customWidth="1"/>
    <col min="9476" max="9476" width="11.85546875" customWidth="1"/>
    <col min="9477" max="9477" width="12.28515625" customWidth="1"/>
    <col min="9478" max="9478" width="11.85546875" customWidth="1"/>
    <col min="9479" max="9479" width="13.7109375" customWidth="1"/>
    <col min="9480" max="9480" width="10.85546875" customWidth="1"/>
    <col min="9481" max="9481" width="13.7109375" customWidth="1"/>
    <col min="9482" max="9482" width="14.7109375" customWidth="1"/>
    <col min="9483" max="9483" width="10.140625" bestFit="1" customWidth="1"/>
    <col min="9729" max="9729" width="5.7109375" customWidth="1"/>
    <col min="9730" max="9730" width="43.7109375" customWidth="1"/>
    <col min="9731" max="9731" width="21.140625" customWidth="1"/>
    <col min="9732" max="9732" width="11.85546875" customWidth="1"/>
    <col min="9733" max="9733" width="12.28515625" customWidth="1"/>
    <col min="9734" max="9734" width="11.85546875" customWidth="1"/>
    <col min="9735" max="9735" width="13.7109375" customWidth="1"/>
    <col min="9736" max="9736" width="10.85546875" customWidth="1"/>
    <col min="9737" max="9737" width="13.7109375" customWidth="1"/>
    <col min="9738" max="9738" width="14.7109375" customWidth="1"/>
    <col min="9739" max="9739" width="10.140625" bestFit="1" customWidth="1"/>
    <col min="9985" max="9985" width="5.7109375" customWidth="1"/>
    <col min="9986" max="9986" width="43.7109375" customWidth="1"/>
    <col min="9987" max="9987" width="21.140625" customWidth="1"/>
    <col min="9988" max="9988" width="11.85546875" customWidth="1"/>
    <col min="9989" max="9989" width="12.28515625" customWidth="1"/>
    <col min="9990" max="9990" width="11.85546875" customWidth="1"/>
    <col min="9991" max="9991" width="13.7109375" customWidth="1"/>
    <col min="9992" max="9992" width="10.85546875" customWidth="1"/>
    <col min="9993" max="9993" width="13.7109375" customWidth="1"/>
    <col min="9994" max="9994" width="14.7109375" customWidth="1"/>
    <col min="9995" max="9995" width="10.140625" bestFit="1" customWidth="1"/>
    <col min="10241" max="10241" width="5.7109375" customWidth="1"/>
    <col min="10242" max="10242" width="43.7109375" customWidth="1"/>
    <col min="10243" max="10243" width="21.140625" customWidth="1"/>
    <col min="10244" max="10244" width="11.85546875" customWidth="1"/>
    <col min="10245" max="10245" width="12.28515625" customWidth="1"/>
    <col min="10246" max="10246" width="11.85546875" customWidth="1"/>
    <col min="10247" max="10247" width="13.7109375" customWidth="1"/>
    <col min="10248" max="10248" width="10.85546875" customWidth="1"/>
    <col min="10249" max="10249" width="13.7109375" customWidth="1"/>
    <col min="10250" max="10250" width="14.7109375" customWidth="1"/>
    <col min="10251" max="10251" width="10.140625" bestFit="1" customWidth="1"/>
    <col min="10497" max="10497" width="5.7109375" customWidth="1"/>
    <col min="10498" max="10498" width="43.7109375" customWidth="1"/>
    <col min="10499" max="10499" width="21.140625" customWidth="1"/>
    <col min="10500" max="10500" width="11.85546875" customWidth="1"/>
    <col min="10501" max="10501" width="12.28515625" customWidth="1"/>
    <col min="10502" max="10502" width="11.85546875" customWidth="1"/>
    <col min="10503" max="10503" width="13.7109375" customWidth="1"/>
    <col min="10504" max="10504" width="10.85546875" customWidth="1"/>
    <col min="10505" max="10505" width="13.7109375" customWidth="1"/>
    <col min="10506" max="10506" width="14.7109375" customWidth="1"/>
    <col min="10507" max="10507" width="10.140625" bestFit="1" customWidth="1"/>
    <col min="10753" max="10753" width="5.7109375" customWidth="1"/>
    <col min="10754" max="10754" width="43.7109375" customWidth="1"/>
    <col min="10755" max="10755" width="21.140625" customWidth="1"/>
    <col min="10756" max="10756" width="11.85546875" customWidth="1"/>
    <col min="10757" max="10757" width="12.28515625" customWidth="1"/>
    <col min="10758" max="10758" width="11.85546875" customWidth="1"/>
    <col min="10759" max="10759" width="13.7109375" customWidth="1"/>
    <col min="10760" max="10760" width="10.85546875" customWidth="1"/>
    <col min="10761" max="10761" width="13.7109375" customWidth="1"/>
    <col min="10762" max="10762" width="14.7109375" customWidth="1"/>
    <col min="10763" max="10763" width="10.140625" bestFit="1" customWidth="1"/>
    <col min="11009" max="11009" width="5.7109375" customWidth="1"/>
    <col min="11010" max="11010" width="43.7109375" customWidth="1"/>
    <col min="11011" max="11011" width="21.140625" customWidth="1"/>
    <col min="11012" max="11012" width="11.85546875" customWidth="1"/>
    <col min="11013" max="11013" width="12.28515625" customWidth="1"/>
    <col min="11014" max="11014" width="11.85546875" customWidth="1"/>
    <col min="11015" max="11015" width="13.7109375" customWidth="1"/>
    <col min="11016" max="11016" width="10.85546875" customWidth="1"/>
    <col min="11017" max="11017" width="13.7109375" customWidth="1"/>
    <col min="11018" max="11018" width="14.7109375" customWidth="1"/>
    <col min="11019" max="11019" width="10.140625" bestFit="1" customWidth="1"/>
    <col min="11265" max="11265" width="5.7109375" customWidth="1"/>
    <col min="11266" max="11266" width="43.7109375" customWidth="1"/>
    <col min="11267" max="11267" width="21.140625" customWidth="1"/>
    <col min="11268" max="11268" width="11.85546875" customWidth="1"/>
    <col min="11269" max="11269" width="12.28515625" customWidth="1"/>
    <col min="11270" max="11270" width="11.85546875" customWidth="1"/>
    <col min="11271" max="11271" width="13.7109375" customWidth="1"/>
    <col min="11272" max="11272" width="10.85546875" customWidth="1"/>
    <col min="11273" max="11273" width="13.7109375" customWidth="1"/>
    <col min="11274" max="11274" width="14.7109375" customWidth="1"/>
    <col min="11275" max="11275" width="10.140625" bestFit="1" customWidth="1"/>
    <col min="11521" max="11521" width="5.7109375" customWidth="1"/>
    <col min="11522" max="11522" width="43.7109375" customWidth="1"/>
    <col min="11523" max="11523" width="21.140625" customWidth="1"/>
    <col min="11524" max="11524" width="11.85546875" customWidth="1"/>
    <col min="11525" max="11525" width="12.28515625" customWidth="1"/>
    <col min="11526" max="11526" width="11.85546875" customWidth="1"/>
    <col min="11527" max="11527" width="13.7109375" customWidth="1"/>
    <col min="11528" max="11528" width="10.85546875" customWidth="1"/>
    <col min="11529" max="11529" width="13.7109375" customWidth="1"/>
    <col min="11530" max="11530" width="14.7109375" customWidth="1"/>
    <col min="11531" max="11531" width="10.140625" bestFit="1" customWidth="1"/>
    <col min="11777" max="11777" width="5.7109375" customWidth="1"/>
    <col min="11778" max="11778" width="43.7109375" customWidth="1"/>
    <col min="11779" max="11779" width="21.140625" customWidth="1"/>
    <col min="11780" max="11780" width="11.85546875" customWidth="1"/>
    <col min="11781" max="11781" width="12.28515625" customWidth="1"/>
    <col min="11782" max="11782" width="11.85546875" customWidth="1"/>
    <col min="11783" max="11783" width="13.7109375" customWidth="1"/>
    <col min="11784" max="11784" width="10.85546875" customWidth="1"/>
    <col min="11785" max="11785" width="13.7109375" customWidth="1"/>
    <col min="11786" max="11786" width="14.7109375" customWidth="1"/>
    <col min="11787" max="11787" width="10.140625" bestFit="1" customWidth="1"/>
    <col min="12033" max="12033" width="5.7109375" customWidth="1"/>
    <col min="12034" max="12034" width="43.7109375" customWidth="1"/>
    <col min="12035" max="12035" width="21.140625" customWidth="1"/>
    <col min="12036" max="12036" width="11.85546875" customWidth="1"/>
    <col min="12037" max="12037" width="12.28515625" customWidth="1"/>
    <col min="12038" max="12038" width="11.85546875" customWidth="1"/>
    <col min="12039" max="12039" width="13.7109375" customWidth="1"/>
    <col min="12040" max="12040" width="10.85546875" customWidth="1"/>
    <col min="12041" max="12041" width="13.7109375" customWidth="1"/>
    <col min="12042" max="12042" width="14.7109375" customWidth="1"/>
    <col min="12043" max="12043" width="10.140625" bestFit="1" customWidth="1"/>
    <col min="12289" max="12289" width="5.7109375" customWidth="1"/>
    <col min="12290" max="12290" width="43.7109375" customWidth="1"/>
    <col min="12291" max="12291" width="21.140625" customWidth="1"/>
    <col min="12292" max="12292" width="11.85546875" customWidth="1"/>
    <col min="12293" max="12293" width="12.28515625" customWidth="1"/>
    <col min="12294" max="12294" width="11.85546875" customWidth="1"/>
    <col min="12295" max="12295" width="13.7109375" customWidth="1"/>
    <col min="12296" max="12296" width="10.85546875" customWidth="1"/>
    <col min="12297" max="12297" width="13.7109375" customWidth="1"/>
    <col min="12298" max="12298" width="14.7109375" customWidth="1"/>
    <col min="12299" max="12299" width="10.140625" bestFit="1" customWidth="1"/>
    <col min="12545" max="12545" width="5.7109375" customWidth="1"/>
    <col min="12546" max="12546" width="43.7109375" customWidth="1"/>
    <col min="12547" max="12547" width="21.140625" customWidth="1"/>
    <col min="12548" max="12548" width="11.85546875" customWidth="1"/>
    <col min="12549" max="12549" width="12.28515625" customWidth="1"/>
    <col min="12550" max="12550" width="11.85546875" customWidth="1"/>
    <col min="12551" max="12551" width="13.7109375" customWidth="1"/>
    <col min="12552" max="12552" width="10.85546875" customWidth="1"/>
    <col min="12553" max="12553" width="13.7109375" customWidth="1"/>
    <col min="12554" max="12554" width="14.7109375" customWidth="1"/>
    <col min="12555" max="12555" width="10.140625" bestFit="1" customWidth="1"/>
    <col min="12801" max="12801" width="5.7109375" customWidth="1"/>
    <col min="12802" max="12802" width="43.7109375" customWidth="1"/>
    <col min="12803" max="12803" width="21.140625" customWidth="1"/>
    <col min="12804" max="12804" width="11.85546875" customWidth="1"/>
    <col min="12805" max="12805" width="12.28515625" customWidth="1"/>
    <col min="12806" max="12806" width="11.85546875" customWidth="1"/>
    <col min="12807" max="12807" width="13.7109375" customWidth="1"/>
    <col min="12808" max="12808" width="10.85546875" customWidth="1"/>
    <col min="12809" max="12809" width="13.7109375" customWidth="1"/>
    <col min="12810" max="12810" width="14.7109375" customWidth="1"/>
    <col min="12811" max="12811" width="10.140625" bestFit="1" customWidth="1"/>
    <col min="13057" max="13057" width="5.7109375" customWidth="1"/>
    <col min="13058" max="13058" width="43.7109375" customWidth="1"/>
    <col min="13059" max="13059" width="21.140625" customWidth="1"/>
    <col min="13060" max="13060" width="11.85546875" customWidth="1"/>
    <col min="13061" max="13061" width="12.28515625" customWidth="1"/>
    <col min="13062" max="13062" width="11.85546875" customWidth="1"/>
    <col min="13063" max="13063" width="13.7109375" customWidth="1"/>
    <col min="13064" max="13064" width="10.85546875" customWidth="1"/>
    <col min="13065" max="13065" width="13.7109375" customWidth="1"/>
    <col min="13066" max="13066" width="14.7109375" customWidth="1"/>
    <col min="13067" max="13067" width="10.140625" bestFit="1" customWidth="1"/>
    <col min="13313" max="13313" width="5.7109375" customWidth="1"/>
    <col min="13314" max="13314" width="43.7109375" customWidth="1"/>
    <col min="13315" max="13315" width="21.140625" customWidth="1"/>
    <col min="13316" max="13316" width="11.85546875" customWidth="1"/>
    <col min="13317" max="13317" width="12.28515625" customWidth="1"/>
    <col min="13318" max="13318" width="11.85546875" customWidth="1"/>
    <col min="13319" max="13319" width="13.7109375" customWidth="1"/>
    <col min="13320" max="13320" width="10.85546875" customWidth="1"/>
    <col min="13321" max="13321" width="13.7109375" customWidth="1"/>
    <col min="13322" max="13322" width="14.7109375" customWidth="1"/>
    <col min="13323" max="13323" width="10.140625" bestFit="1" customWidth="1"/>
    <col min="13569" max="13569" width="5.7109375" customWidth="1"/>
    <col min="13570" max="13570" width="43.7109375" customWidth="1"/>
    <col min="13571" max="13571" width="21.140625" customWidth="1"/>
    <col min="13572" max="13572" width="11.85546875" customWidth="1"/>
    <col min="13573" max="13573" width="12.28515625" customWidth="1"/>
    <col min="13574" max="13574" width="11.85546875" customWidth="1"/>
    <col min="13575" max="13575" width="13.7109375" customWidth="1"/>
    <col min="13576" max="13576" width="10.85546875" customWidth="1"/>
    <col min="13577" max="13577" width="13.7109375" customWidth="1"/>
    <col min="13578" max="13578" width="14.7109375" customWidth="1"/>
    <col min="13579" max="13579" width="10.140625" bestFit="1" customWidth="1"/>
    <col min="13825" max="13825" width="5.7109375" customWidth="1"/>
    <col min="13826" max="13826" width="43.7109375" customWidth="1"/>
    <col min="13827" max="13827" width="21.140625" customWidth="1"/>
    <col min="13828" max="13828" width="11.85546875" customWidth="1"/>
    <col min="13829" max="13829" width="12.28515625" customWidth="1"/>
    <col min="13830" max="13830" width="11.85546875" customWidth="1"/>
    <col min="13831" max="13831" width="13.7109375" customWidth="1"/>
    <col min="13832" max="13832" width="10.85546875" customWidth="1"/>
    <col min="13833" max="13833" width="13.7109375" customWidth="1"/>
    <col min="13834" max="13834" width="14.7109375" customWidth="1"/>
    <col min="13835" max="13835" width="10.140625" bestFit="1" customWidth="1"/>
    <col min="14081" max="14081" width="5.7109375" customWidth="1"/>
    <col min="14082" max="14082" width="43.7109375" customWidth="1"/>
    <col min="14083" max="14083" width="21.140625" customWidth="1"/>
    <col min="14084" max="14084" width="11.85546875" customWidth="1"/>
    <col min="14085" max="14085" width="12.28515625" customWidth="1"/>
    <col min="14086" max="14086" width="11.85546875" customWidth="1"/>
    <col min="14087" max="14087" width="13.7109375" customWidth="1"/>
    <col min="14088" max="14088" width="10.85546875" customWidth="1"/>
    <col min="14089" max="14089" width="13.7109375" customWidth="1"/>
    <col min="14090" max="14090" width="14.7109375" customWidth="1"/>
    <col min="14091" max="14091" width="10.140625" bestFit="1" customWidth="1"/>
    <col min="14337" max="14337" width="5.7109375" customWidth="1"/>
    <col min="14338" max="14338" width="43.7109375" customWidth="1"/>
    <col min="14339" max="14339" width="21.140625" customWidth="1"/>
    <col min="14340" max="14340" width="11.85546875" customWidth="1"/>
    <col min="14341" max="14341" width="12.28515625" customWidth="1"/>
    <col min="14342" max="14342" width="11.85546875" customWidth="1"/>
    <col min="14343" max="14343" width="13.7109375" customWidth="1"/>
    <col min="14344" max="14344" width="10.85546875" customWidth="1"/>
    <col min="14345" max="14345" width="13.7109375" customWidth="1"/>
    <col min="14346" max="14346" width="14.7109375" customWidth="1"/>
    <col min="14347" max="14347" width="10.140625" bestFit="1" customWidth="1"/>
    <col min="14593" max="14593" width="5.7109375" customWidth="1"/>
    <col min="14594" max="14594" width="43.7109375" customWidth="1"/>
    <col min="14595" max="14595" width="21.140625" customWidth="1"/>
    <col min="14596" max="14596" width="11.85546875" customWidth="1"/>
    <col min="14597" max="14597" width="12.28515625" customWidth="1"/>
    <col min="14598" max="14598" width="11.85546875" customWidth="1"/>
    <col min="14599" max="14599" width="13.7109375" customWidth="1"/>
    <col min="14600" max="14600" width="10.85546875" customWidth="1"/>
    <col min="14601" max="14601" width="13.7109375" customWidth="1"/>
    <col min="14602" max="14602" width="14.7109375" customWidth="1"/>
    <col min="14603" max="14603" width="10.140625" bestFit="1" customWidth="1"/>
    <col min="14849" max="14849" width="5.7109375" customWidth="1"/>
    <col min="14850" max="14850" width="43.7109375" customWidth="1"/>
    <col min="14851" max="14851" width="21.140625" customWidth="1"/>
    <col min="14852" max="14852" width="11.85546875" customWidth="1"/>
    <col min="14853" max="14853" width="12.28515625" customWidth="1"/>
    <col min="14854" max="14854" width="11.85546875" customWidth="1"/>
    <col min="14855" max="14855" width="13.7109375" customWidth="1"/>
    <col min="14856" max="14856" width="10.85546875" customWidth="1"/>
    <col min="14857" max="14857" width="13.7109375" customWidth="1"/>
    <col min="14858" max="14858" width="14.7109375" customWidth="1"/>
    <col min="14859" max="14859" width="10.140625" bestFit="1" customWidth="1"/>
    <col min="15105" max="15105" width="5.7109375" customWidth="1"/>
    <col min="15106" max="15106" width="43.7109375" customWidth="1"/>
    <col min="15107" max="15107" width="21.140625" customWidth="1"/>
    <col min="15108" max="15108" width="11.85546875" customWidth="1"/>
    <col min="15109" max="15109" width="12.28515625" customWidth="1"/>
    <col min="15110" max="15110" width="11.85546875" customWidth="1"/>
    <col min="15111" max="15111" width="13.7109375" customWidth="1"/>
    <col min="15112" max="15112" width="10.85546875" customWidth="1"/>
    <col min="15113" max="15113" width="13.7109375" customWidth="1"/>
    <col min="15114" max="15114" width="14.7109375" customWidth="1"/>
    <col min="15115" max="15115" width="10.140625" bestFit="1" customWidth="1"/>
    <col min="15361" max="15361" width="5.7109375" customWidth="1"/>
    <col min="15362" max="15362" width="43.7109375" customWidth="1"/>
    <col min="15363" max="15363" width="21.140625" customWidth="1"/>
    <col min="15364" max="15364" width="11.85546875" customWidth="1"/>
    <col min="15365" max="15365" width="12.28515625" customWidth="1"/>
    <col min="15366" max="15366" width="11.85546875" customWidth="1"/>
    <col min="15367" max="15367" width="13.7109375" customWidth="1"/>
    <col min="15368" max="15368" width="10.85546875" customWidth="1"/>
    <col min="15369" max="15369" width="13.7109375" customWidth="1"/>
    <col min="15370" max="15370" width="14.7109375" customWidth="1"/>
    <col min="15371" max="15371" width="10.140625" bestFit="1" customWidth="1"/>
    <col min="15617" max="15617" width="5.7109375" customWidth="1"/>
    <col min="15618" max="15618" width="43.7109375" customWidth="1"/>
    <col min="15619" max="15619" width="21.140625" customWidth="1"/>
    <col min="15620" max="15620" width="11.85546875" customWidth="1"/>
    <col min="15621" max="15621" width="12.28515625" customWidth="1"/>
    <col min="15622" max="15622" width="11.85546875" customWidth="1"/>
    <col min="15623" max="15623" width="13.7109375" customWidth="1"/>
    <col min="15624" max="15624" width="10.85546875" customWidth="1"/>
    <col min="15625" max="15625" width="13.7109375" customWidth="1"/>
    <col min="15626" max="15626" width="14.7109375" customWidth="1"/>
    <col min="15627" max="15627" width="10.140625" bestFit="1" customWidth="1"/>
    <col min="15873" max="15873" width="5.7109375" customWidth="1"/>
    <col min="15874" max="15874" width="43.7109375" customWidth="1"/>
    <col min="15875" max="15875" width="21.140625" customWidth="1"/>
    <col min="15876" max="15876" width="11.85546875" customWidth="1"/>
    <col min="15877" max="15877" width="12.28515625" customWidth="1"/>
    <col min="15878" max="15878" width="11.85546875" customWidth="1"/>
    <col min="15879" max="15879" width="13.7109375" customWidth="1"/>
    <col min="15880" max="15880" width="10.85546875" customWidth="1"/>
    <col min="15881" max="15881" width="13.7109375" customWidth="1"/>
    <col min="15882" max="15882" width="14.7109375" customWidth="1"/>
    <col min="15883" max="15883" width="10.140625" bestFit="1" customWidth="1"/>
    <col min="16129" max="16129" width="5.7109375" customWidth="1"/>
    <col min="16130" max="16130" width="43.7109375" customWidth="1"/>
    <col min="16131" max="16131" width="21.140625" customWidth="1"/>
    <col min="16132" max="16132" width="11.85546875" customWidth="1"/>
    <col min="16133" max="16133" width="12.28515625" customWidth="1"/>
    <col min="16134" max="16134" width="11.85546875" customWidth="1"/>
    <col min="16135" max="16135" width="13.7109375" customWidth="1"/>
    <col min="16136" max="16136" width="10.85546875" customWidth="1"/>
    <col min="16137" max="16137" width="13.7109375" customWidth="1"/>
    <col min="16138" max="16138" width="14.7109375" customWidth="1"/>
    <col min="16139" max="16139" width="10.140625" bestFit="1" customWidth="1"/>
  </cols>
  <sheetData>
    <row r="2" spans="1:15" ht="15.75" x14ac:dyDescent="0.25">
      <c r="B2" s="314" t="s">
        <v>349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1:15" ht="15.75" x14ac:dyDescent="0.25">
      <c r="B3" s="310"/>
      <c r="C3" s="310"/>
      <c r="D3" s="310"/>
      <c r="E3" s="310"/>
      <c r="F3" s="310"/>
      <c r="G3" s="310"/>
      <c r="H3" s="310"/>
      <c r="I3" s="310"/>
      <c r="J3" s="310"/>
    </row>
    <row r="5" spans="1:15" x14ac:dyDescent="0.25">
      <c r="B5" s="3" t="s">
        <v>0</v>
      </c>
      <c r="F5" s="311" t="s">
        <v>1</v>
      </c>
      <c r="G5" s="313"/>
      <c r="H5" s="311" t="s">
        <v>2</v>
      </c>
      <c r="I5" s="313"/>
      <c r="J5" s="315" t="s">
        <v>22</v>
      </c>
      <c r="K5" s="315" t="s">
        <v>23</v>
      </c>
    </row>
    <row r="6" spans="1:15" ht="26.25" x14ac:dyDescent="0.25">
      <c r="B6" s="4" t="s">
        <v>3</v>
      </c>
      <c r="C6" s="4" t="s">
        <v>4</v>
      </c>
      <c r="D6" s="4" t="s">
        <v>5</v>
      </c>
      <c r="E6" s="4" t="s">
        <v>6</v>
      </c>
      <c r="F6" s="37" t="s">
        <v>7</v>
      </c>
      <c r="G6" s="10" t="s">
        <v>8</v>
      </c>
      <c r="H6" s="37" t="s">
        <v>7</v>
      </c>
      <c r="I6" s="14" t="s">
        <v>8</v>
      </c>
      <c r="J6" s="316"/>
      <c r="K6" s="317"/>
    </row>
    <row r="7" spans="1:15" ht="24" customHeight="1" x14ac:dyDescent="0.25">
      <c r="A7" s="5">
        <v>1</v>
      </c>
      <c r="B7" s="277" t="s">
        <v>9</v>
      </c>
      <c r="C7" s="124" t="s">
        <v>98</v>
      </c>
      <c r="D7" s="31">
        <v>1033</v>
      </c>
      <c r="E7" s="180">
        <v>100</v>
      </c>
      <c r="F7" s="192">
        <v>1775</v>
      </c>
      <c r="G7" s="193">
        <v>177500</v>
      </c>
      <c r="H7" s="192">
        <v>3241</v>
      </c>
      <c r="I7" s="193">
        <v>324100</v>
      </c>
      <c r="J7" s="48">
        <f>SUM(G7+I7)</f>
        <v>501600</v>
      </c>
      <c r="K7" s="318">
        <f>SUM(J7:J38)/32</f>
        <v>1150246.875</v>
      </c>
      <c r="M7" s="125"/>
      <c r="N7" s="125"/>
    </row>
    <row r="8" spans="1:15" ht="24" customHeight="1" x14ac:dyDescent="0.25">
      <c r="A8" s="5">
        <v>2</v>
      </c>
      <c r="B8" s="278" t="s">
        <v>11</v>
      </c>
      <c r="C8" s="59" t="s">
        <v>112</v>
      </c>
      <c r="D8" s="31">
        <v>2552</v>
      </c>
      <c r="E8" s="27">
        <v>100</v>
      </c>
      <c r="F8" s="192">
        <v>18</v>
      </c>
      <c r="G8" s="193">
        <v>1800</v>
      </c>
      <c r="H8" s="192">
        <v>21</v>
      </c>
      <c r="I8" s="193">
        <v>2100</v>
      </c>
      <c r="J8" s="48">
        <f t="shared" ref="J8:J38" si="0">SUM(G8+I8)</f>
        <v>3900</v>
      </c>
      <c r="K8" s="319"/>
      <c r="M8" s="125"/>
      <c r="N8" s="125"/>
      <c r="O8" s="87"/>
    </row>
    <row r="9" spans="1:15" ht="31.5" customHeight="1" x14ac:dyDescent="0.25">
      <c r="A9" s="5">
        <v>3</v>
      </c>
      <c r="B9" s="278" t="s">
        <v>42</v>
      </c>
      <c r="C9" s="70" t="s">
        <v>280</v>
      </c>
      <c r="D9" s="45">
        <v>3030</v>
      </c>
      <c r="E9" s="135" t="s">
        <v>282</v>
      </c>
      <c r="F9" s="194">
        <v>5428</v>
      </c>
      <c r="G9" s="193">
        <v>1094000</v>
      </c>
      <c r="H9" s="194">
        <v>117910</v>
      </c>
      <c r="I9" s="193">
        <v>23606600</v>
      </c>
      <c r="J9" s="48">
        <f t="shared" si="0"/>
        <v>24700600</v>
      </c>
      <c r="K9" s="319"/>
      <c r="M9" s="125"/>
      <c r="N9" s="125"/>
    </row>
    <row r="10" spans="1:15" ht="24" customHeight="1" x14ac:dyDescent="0.25">
      <c r="A10" s="5">
        <v>4</v>
      </c>
      <c r="B10" s="279" t="s">
        <v>26</v>
      </c>
      <c r="C10" s="97" t="s">
        <v>314</v>
      </c>
      <c r="D10" s="45">
        <v>5757</v>
      </c>
      <c r="E10" s="181">
        <v>100</v>
      </c>
      <c r="F10" s="194">
        <v>43</v>
      </c>
      <c r="G10" s="193">
        <v>8600</v>
      </c>
      <c r="H10" s="194">
        <v>42</v>
      </c>
      <c r="I10" s="193">
        <v>8400</v>
      </c>
      <c r="J10" s="48">
        <f t="shared" si="0"/>
        <v>17000</v>
      </c>
      <c r="K10" s="319"/>
      <c r="M10" s="125"/>
      <c r="N10" s="125"/>
    </row>
    <row r="11" spans="1:15" ht="24" customHeight="1" x14ac:dyDescent="0.25">
      <c r="A11" s="5">
        <v>5</v>
      </c>
      <c r="B11" s="278" t="s">
        <v>29</v>
      </c>
      <c r="C11" s="53" t="s">
        <v>313</v>
      </c>
      <c r="D11" s="182">
        <v>1150</v>
      </c>
      <c r="E11" s="135" t="s">
        <v>312</v>
      </c>
      <c r="F11" s="195">
        <v>43</v>
      </c>
      <c r="G11" s="193">
        <v>4900</v>
      </c>
      <c r="H11" s="195">
        <v>641</v>
      </c>
      <c r="I11" s="193">
        <v>101600</v>
      </c>
      <c r="J11" s="48">
        <f t="shared" si="0"/>
        <v>106500</v>
      </c>
      <c r="K11" s="319"/>
      <c r="M11" s="125"/>
      <c r="N11" s="125"/>
    </row>
    <row r="12" spans="1:15" ht="24" customHeight="1" x14ac:dyDescent="0.25">
      <c r="A12" s="5">
        <v>6</v>
      </c>
      <c r="B12" s="278" t="s">
        <v>31</v>
      </c>
      <c r="C12" s="53" t="s">
        <v>199</v>
      </c>
      <c r="D12" s="45">
        <v>7763</v>
      </c>
      <c r="E12" s="181">
        <v>200</v>
      </c>
      <c r="F12" s="194">
        <v>324</v>
      </c>
      <c r="G12" s="193">
        <v>64800</v>
      </c>
      <c r="H12" s="194">
        <v>4443</v>
      </c>
      <c r="I12" s="193">
        <v>888600</v>
      </c>
      <c r="J12" s="48">
        <f t="shared" si="0"/>
        <v>953400</v>
      </c>
      <c r="K12" s="319"/>
      <c r="M12" s="125"/>
      <c r="N12" s="125"/>
    </row>
    <row r="13" spans="1:15" ht="24" customHeight="1" x14ac:dyDescent="0.25">
      <c r="A13" s="5">
        <v>7</v>
      </c>
      <c r="B13" s="278" t="s">
        <v>33</v>
      </c>
      <c r="C13" s="68" t="s">
        <v>40</v>
      </c>
      <c r="D13" s="45">
        <v>7175</v>
      </c>
      <c r="E13" s="181">
        <v>100</v>
      </c>
      <c r="F13" s="194">
        <v>43</v>
      </c>
      <c r="G13" s="193">
        <v>4300</v>
      </c>
      <c r="H13" s="194">
        <v>161</v>
      </c>
      <c r="I13" s="193">
        <v>16100</v>
      </c>
      <c r="J13" s="48">
        <f t="shared" si="0"/>
        <v>20400</v>
      </c>
      <c r="K13" s="319"/>
      <c r="M13" s="125"/>
      <c r="N13" s="125"/>
    </row>
    <row r="14" spans="1:15" ht="51" customHeight="1" x14ac:dyDescent="0.25">
      <c r="A14" s="5">
        <v>8</v>
      </c>
      <c r="B14" s="282" t="s">
        <v>38</v>
      </c>
      <c r="C14" s="29" t="s">
        <v>181</v>
      </c>
      <c r="D14" s="45">
        <v>9656</v>
      </c>
      <c r="E14" s="135" t="s">
        <v>165</v>
      </c>
      <c r="F14" s="196">
        <v>164</v>
      </c>
      <c r="G14" s="193">
        <v>22100</v>
      </c>
      <c r="H14" s="196">
        <v>5947</v>
      </c>
      <c r="I14" s="193">
        <v>1072900</v>
      </c>
      <c r="J14" s="48">
        <f t="shared" si="0"/>
        <v>1095000</v>
      </c>
      <c r="K14" s="319"/>
      <c r="M14" s="125"/>
      <c r="N14" s="125"/>
    </row>
    <row r="15" spans="1:15" ht="30" customHeight="1" x14ac:dyDescent="0.25">
      <c r="A15" s="5">
        <v>9</v>
      </c>
      <c r="B15" s="276" t="s">
        <v>46</v>
      </c>
      <c r="C15" s="70" t="s">
        <v>86</v>
      </c>
      <c r="D15" s="45">
        <v>2844</v>
      </c>
      <c r="E15" s="183" t="s">
        <v>269</v>
      </c>
      <c r="F15" s="192">
        <v>106</v>
      </c>
      <c r="G15" s="193">
        <v>21200</v>
      </c>
      <c r="H15" s="192">
        <v>488</v>
      </c>
      <c r="I15" s="193">
        <v>112000</v>
      </c>
      <c r="J15" s="48">
        <f t="shared" si="0"/>
        <v>133200</v>
      </c>
      <c r="K15" s="319"/>
      <c r="M15" s="125"/>
      <c r="N15" s="125"/>
    </row>
    <row r="16" spans="1:15" ht="30.75" customHeight="1" x14ac:dyDescent="0.25">
      <c r="A16" s="5">
        <v>10</v>
      </c>
      <c r="B16" s="280" t="s">
        <v>232</v>
      </c>
      <c r="C16" s="70" t="s">
        <v>272</v>
      </c>
      <c r="D16" s="71">
        <v>2407</v>
      </c>
      <c r="E16" s="183">
        <v>200</v>
      </c>
      <c r="F16" s="192">
        <v>1192</v>
      </c>
      <c r="G16" s="193">
        <v>238400</v>
      </c>
      <c r="H16" s="192">
        <v>19570</v>
      </c>
      <c r="I16" s="193">
        <v>3922300</v>
      </c>
      <c r="J16" s="48">
        <f t="shared" si="0"/>
        <v>4160700</v>
      </c>
      <c r="K16" s="319"/>
      <c r="M16" s="125"/>
      <c r="N16" s="125"/>
    </row>
    <row r="17" spans="1:16" ht="30.75" customHeight="1" x14ac:dyDescent="0.25">
      <c r="A17" s="150">
        <v>11</v>
      </c>
      <c r="B17" s="282" t="s">
        <v>123</v>
      </c>
      <c r="C17" s="267" t="s">
        <v>278</v>
      </c>
      <c r="D17" s="134">
        <v>4334</v>
      </c>
      <c r="E17" s="135">
        <v>200</v>
      </c>
      <c r="F17" s="194">
        <v>6</v>
      </c>
      <c r="G17" s="193">
        <v>1200</v>
      </c>
      <c r="H17" s="194">
        <v>1</v>
      </c>
      <c r="I17" s="193">
        <v>200</v>
      </c>
      <c r="J17" s="48">
        <f t="shared" si="0"/>
        <v>1400</v>
      </c>
      <c r="K17" s="319"/>
      <c r="M17" s="125"/>
      <c r="N17" s="125"/>
    </row>
    <row r="18" spans="1:16" ht="32.25" customHeight="1" x14ac:dyDescent="0.25">
      <c r="A18" s="189">
        <v>12</v>
      </c>
      <c r="B18" s="283" t="s">
        <v>352</v>
      </c>
      <c r="C18" s="29" t="s">
        <v>160</v>
      </c>
      <c r="D18" s="134">
        <v>1733</v>
      </c>
      <c r="E18" s="135">
        <v>200</v>
      </c>
      <c r="F18" s="194">
        <v>2</v>
      </c>
      <c r="G18" s="197">
        <v>400</v>
      </c>
      <c r="H18" s="194">
        <v>20</v>
      </c>
      <c r="I18" s="197">
        <v>4000</v>
      </c>
      <c r="J18" s="48">
        <f t="shared" si="0"/>
        <v>4400</v>
      </c>
      <c r="K18" s="319"/>
      <c r="M18" s="125"/>
      <c r="N18" s="125"/>
    </row>
    <row r="19" spans="1:16" ht="32.25" customHeight="1" x14ac:dyDescent="0.25">
      <c r="A19" s="189">
        <v>13</v>
      </c>
      <c r="B19" s="284" t="s">
        <v>158</v>
      </c>
      <c r="C19" s="265" t="s">
        <v>273</v>
      </c>
      <c r="D19" s="201">
        <v>4030</v>
      </c>
      <c r="E19" s="200">
        <v>100</v>
      </c>
      <c r="F19" s="194">
        <v>48</v>
      </c>
      <c r="G19" s="197">
        <v>4800</v>
      </c>
      <c r="H19" s="194">
        <v>235</v>
      </c>
      <c r="I19" s="197">
        <v>23500</v>
      </c>
      <c r="J19" s="48">
        <f t="shared" si="0"/>
        <v>28300</v>
      </c>
      <c r="K19" s="319"/>
      <c r="M19" s="125"/>
      <c r="N19" s="125"/>
    </row>
    <row r="20" spans="1:16" ht="32.25" customHeight="1" x14ac:dyDescent="0.25">
      <c r="A20" s="189">
        <v>14</v>
      </c>
      <c r="B20" s="284" t="s">
        <v>167</v>
      </c>
      <c r="C20" s="28" t="s">
        <v>168</v>
      </c>
      <c r="D20" s="201">
        <v>1817</v>
      </c>
      <c r="E20" s="200">
        <v>200</v>
      </c>
      <c r="F20" s="194">
        <v>13</v>
      </c>
      <c r="G20" s="197">
        <v>2600</v>
      </c>
      <c r="H20" s="194">
        <v>110</v>
      </c>
      <c r="I20" s="197">
        <v>22000</v>
      </c>
      <c r="J20" s="48">
        <f t="shared" si="0"/>
        <v>24600</v>
      </c>
      <c r="K20" s="319"/>
      <c r="M20" s="125"/>
      <c r="N20" s="125"/>
    </row>
    <row r="21" spans="1:16" ht="32.25" customHeight="1" x14ac:dyDescent="0.25">
      <c r="A21" s="189">
        <v>15</v>
      </c>
      <c r="B21" s="285" t="s">
        <v>206</v>
      </c>
      <c r="C21" s="164" t="s">
        <v>307</v>
      </c>
      <c r="D21" s="201">
        <v>6880</v>
      </c>
      <c r="E21" s="200">
        <v>200</v>
      </c>
      <c r="F21" s="194">
        <v>3</v>
      </c>
      <c r="G21" s="197">
        <v>600</v>
      </c>
      <c r="H21" s="194">
        <v>86</v>
      </c>
      <c r="I21" s="197">
        <v>17200</v>
      </c>
      <c r="J21" s="48">
        <f t="shared" si="0"/>
        <v>17800</v>
      </c>
      <c r="K21" s="319"/>
      <c r="M21" s="125"/>
      <c r="N21" s="125"/>
    </row>
    <row r="22" spans="1:16" ht="32.25" customHeight="1" x14ac:dyDescent="0.25">
      <c r="A22" s="189">
        <v>16</v>
      </c>
      <c r="B22" s="285" t="s">
        <v>211</v>
      </c>
      <c r="C22" s="164" t="s">
        <v>238</v>
      </c>
      <c r="D22" s="201">
        <v>3800</v>
      </c>
      <c r="E22" s="200">
        <v>200</v>
      </c>
      <c r="F22" s="194">
        <v>1001</v>
      </c>
      <c r="G22" s="197">
        <v>200200</v>
      </c>
      <c r="H22" s="194">
        <v>17275</v>
      </c>
      <c r="I22" s="197">
        <v>3455000</v>
      </c>
      <c r="J22" s="48">
        <f t="shared" si="0"/>
        <v>3655200</v>
      </c>
      <c r="K22" s="319"/>
      <c r="M22" s="125"/>
      <c r="N22" s="125"/>
    </row>
    <row r="23" spans="1:16" ht="32.25" customHeight="1" x14ac:dyDescent="0.25">
      <c r="A23" s="189">
        <v>17</v>
      </c>
      <c r="B23" s="285" t="s">
        <v>224</v>
      </c>
      <c r="C23" s="164" t="s">
        <v>228</v>
      </c>
      <c r="D23" s="201">
        <v>7323</v>
      </c>
      <c r="E23" s="200">
        <v>100</v>
      </c>
      <c r="F23" s="194">
        <v>0</v>
      </c>
      <c r="G23" s="197">
        <v>0</v>
      </c>
      <c r="H23" s="194">
        <v>1</v>
      </c>
      <c r="I23" s="197">
        <v>100</v>
      </c>
      <c r="J23" s="48">
        <f t="shared" si="0"/>
        <v>100</v>
      </c>
      <c r="K23" s="319"/>
      <c r="M23" s="125"/>
      <c r="N23" s="125"/>
    </row>
    <row r="24" spans="1:16" ht="32.25" customHeight="1" x14ac:dyDescent="0.25">
      <c r="A24" s="189">
        <v>18</v>
      </c>
      <c r="B24" s="285" t="s">
        <v>230</v>
      </c>
      <c r="C24" s="164" t="s">
        <v>239</v>
      </c>
      <c r="D24" s="201">
        <v>1389</v>
      </c>
      <c r="E24" s="200">
        <v>100</v>
      </c>
      <c r="F24" s="194">
        <v>17</v>
      </c>
      <c r="G24" s="197">
        <v>1700</v>
      </c>
      <c r="H24" s="194">
        <v>139</v>
      </c>
      <c r="I24" s="197">
        <v>13900</v>
      </c>
      <c r="J24" s="48">
        <f t="shared" si="0"/>
        <v>15600</v>
      </c>
      <c r="K24" s="319"/>
      <c r="M24" s="125"/>
      <c r="N24" s="125"/>
      <c r="P24" s="125"/>
    </row>
    <row r="25" spans="1:16" ht="32.25" customHeight="1" x14ac:dyDescent="0.25">
      <c r="A25" s="189">
        <v>19</v>
      </c>
      <c r="B25" s="285" t="s">
        <v>243</v>
      </c>
      <c r="C25" s="164" t="s">
        <v>249</v>
      </c>
      <c r="D25" s="201">
        <v>6333</v>
      </c>
      <c r="E25" s="200" t="s">
        <v>268</v>
      </c>
      <c r="F25" s="194">
        <v>7</v>
      </c>
      <c r="G25" s="197">
        <v>1400</v>
      </c>
      <c r="H25" s="194">
        <v>83</v>
      </c>
      <c r="I25" s="197">
        <v>16600</v>
      </c>
      <c r="J25" s="48">
        <f t="shared" si="0"/>
        <v>18000</v>
      </c>
      <c r="K25" s="319"/>
      <c r="M25" s="125"/>
      <c r="N25" s="125"/>
    </row>
    <row r="26" spans="1:16" ht="32.25" customHeight="1" x14ac:dyDescent="0.25">
      <c r="A26" s="189">
        <v>20</v>
      </c>
      <c r="B26" s="285" t="s">
        <v>257</v>
      </c>
      <c r="C26" s="164" t="s">
        <v>262</v>
      </c>
      <c r="D26" s="201">
        <v>5800</v>
      </c>
      <c r="E26" s="200">
        <v>200</v>
      </c>
      <c r="F26" s="194">
        <v>86</v>
      </c>
      <c r="G26" s="197">
        <v>17200</v>
      </c>
      <c r="H26" s="194">
        <v>590</v>
      </c>
      <c r="I26" s="197">
        <v>118000</v>
      </c>
      <c r="J26" s="48">
        <f t="shared" si="0"/>
        <v>135200</v>
      </c>
      <c r="K26" s="319"/>
      <c r="M26" s="125"/>
      <c r="N26" s="125"/>
    </row>
    <row r="27" spans="1:16" ht="32.25" customHeight="1" x14ac:dyDescent="0.25">
      <c r="A27" s="189">
        <v>21</v>
      </c>
      <c r="B27" s="285" t="s">
        <v>290</v>
      </c>
      <c r="C27" s="164" t="s">
        <v>300</v>
      </c>
      <c r="D27" s="201">
        <v>3023</v>
      </c>
      <c r="E27" s="200">
        <v>200</v>
      </c>
      <c r="F27" s="194">
        <v>0</v>
      </c>
      <c r="G27" s="197">
        <v>0</v>
      </c>
      <c r="H27" s="194">
        <v>3</v>
      </c>
      <c r="I27" s="197">
        <v>600</v>
      </c>
      <c r="J27" s="48">
        <f t="shared" si="0"/>
        <v>600</v>
      </c>
      <c r="K27" s="319"/>
      <c r="M27" s="125"/>
      <c r="N27" s="125"/>
    </row>
    <row r="28" spans="1:16" ht="32.25" customHeight="1" x14ac:dyDescent="0.25">
      <c r="A28" s="189">
        <v>22</v>
      </c>
      <c r="B28" s="285" t="s">
        <v>298</v>
      </c>
      <c r="C28" s="290" t="s">
        <v>303</v>
      </c>
      <c r="D28" s="201">
        <v>3051</v>
      </c>
      <c r="E28" s="200">
        <v>200</v>
      </c>
      <c r="F28" s="194">
        <v>26</v>
      </c>
      <c r="G28" s="197">
        <v>5200</v>
      </c>
      <c r="H28" s="194">
        <v>557</v>
      </c>
      <c r="I28" s="197">
        <v>111400</v>
      </c>
      <c r="J28" s="48">
        <f t="shared" si="0"/>
        <v>116600</v>
      </c>
      <c r="K28" s="319"/>
      <c r="M28" s="125"/>
      <c r="N28" s="125"/>
    </row>
    <row r="29" spans="1:16" ht="32.25" customHeight="1" x14ac:dyDescent="0.25">
      <c r="A29" s="189">
        <v>23</v>
      </c>
      <c r="B29" s="285" t="s">
        <v>318</v>
      </c>
      <c r="C29" s="53" t="s">
        <v>323</v>
      </c>
      <c r="D29" s="201">
        <v>3091</v>
      </c>
      <c r="E29" s="200">
        <v>200</v>
      </c>
      <c r="F29" s="194">
        <v>114</v>
      </c>
      <c r="G29" s="197">
        <v>22800</v>
      </c>
      <c r="H29" s="194">
        <v>1593</v>
      </c>
      <c r="I29" s="197">
        <v>318600</v>
      </c>
      <c r="J29" s="48">
        <f>SUM(G29+I29)</f>
        <v>341400</v>
      </c>
      <c r="K29" s="319"/>
      <c r="M29" s="125"/>
      <c r="N29" s="125"/>
    </row>
    <row r="30" spans="1:16" ht="32.25" customHeight="1" x14ac:dyDescent="0.25">
      <c r="A30" s="189">
        <v>24</v>
      </c>
      <c r="B30" s="285" t="s">
        <v>241</v>
      </c>
      <c r="C30" s="53" t="s">
        <v>310</v>
      </c>
      <c r="D30" s="201">
        <v>3018</v>
      </c>
      <c r="E30" s="200">
        <v>200</v>
      </c>
      <c r="F30" s="194">
        <v>1</v>
      </c>
      <c r="G30" s="197">
        <v>200</v>
      </c>
      <c r="H30" s="194">
        <v>19</v>
      </c>
      <c r="I30" s="197">
        <v>3800</v>
      </c>
      <c r="J30" s="48">
        <f>SUM(G30+I30)</f>
        <v>4000</v>
      </c>
      <c r="K30" s="319"/>
      <c r="M30" s="125"/>
      <c r="N30" s="125"/>
    </row>
    <row r="31" spans="1:16" ht="32.25" customHeight="1" x14ac:dyDescent="0.25">
      <c r="A31" s="189">
        <v>25</v>
      </c>
      <c r="B31" s="285" t="s">
        <v>320</v>
      </c>
      <c r="C31" s="53" t="s">
        <v>322</v>
      </c>
      <c r="D31" s="201">
        <v>3132</v>
      </c>
      <c r="E31" s="200">
        <v>100</v>
      </c>
      <c r="F31" s="194">
        <v>0</v>
      </c>
      <c r="G31" s="197">
        <v>0</v>
      </c>
      <c r="H31" s="194">
        <v>13</v>
      </c>
      <c r="I31" s="197">
        <v>1300</v>
      </c>
      <c r="J31" s="48">
        <f t="shared" si="0"/>
        <v>1300</v>
      </c>
      <c r="K31" s="319"/>
      <c r="M31" s="125"/>
      <c r="N31" s="125"/>
    </row>
    <row r="32" spans="1:16" ht="32.25" customHeight="1" x14ac:dyDescent="0.25">
      <c r="A32" s="189">
        <v>26</v>
      </c>
      <c r="B32" s="285" t="s">
        <v>316</v>
      </c>
      <c r="C32" s="53" t="s">
        <v>324</v>
      </c>
      <c r="D32" s="201">
        <v>3045</v>
      </c>
      <c r="E32" s="200">
        <v>200</v>
      </c>
      <c r="F32" s="194">
        <v>0</v>
      </c>
      <c r="G32" s="197">
        <v>0</v>
      </c>
      <c r="H32" s="194">
        <v>14</v>
      </c>
      <c r="I32" s="197">
        <v>2800</v>
      </c>
      <c r="J32" s="48">
        <f t="shared" si="0"/>
        <v>2800</v>
      </c>
      <c r="K32" s="319"/>
      <c r="M32" s="125"/>
      <c r="N32" s="125"/>
    </row>
    <row r="33" spans="1:14" ht="32.25" customHeight="1" x14ac:dyDescent="0.25">
      <c r="A33" s="189">
        <v>27</v>
      </c>
      <c r="B33" s="285" t="s">
        <v>331</v>
      </c>
      <c r="C33" s="53" t="s">
        <v>332</v>
      </c>
      <c r="D33" s="201">
        <v>3027</v>
      </c>
      <c r="E33" s="200">
        <v>200</v>
      </c>
      <c r="F33" s="194">
        <v>0</v>
      </c>
      <c r="G33" s="197">
        <v>0</v>
      </c>
      <c r="H33" s="194">
        <v>12</v>
      </c>
      <c r="I33" s="197">
        <v>2400</v>
      </c>
      <c r="J33" s="48">
        <f t="shared" si="0"/>
        <v>2400</v>
      </c>
      <c r="K33" s="319"/>
      <c r="M33" s="125"/>
      <c r="N33" s="125"/>
    </row>
    <row r="34" spans="1:14" ht="32.25" customHeight="1" x14ac:dyDescent="0.25">
      <c r="A34" s="189">
        <v>28</v>
      </c>
      <c r="B34" s="285" t="s">
        <v>333</v>
      </c>
      <c r="C34" s="53" t="s">
        <v>338</v>
      </c>
      <c r="D34" s="201">
        <v>3059</v>
      </c>
      <c r="E34" s="200">
        <v>200</v>
      </c>
      <c r="F34" s="194">
        <v>0</v>
      </c>
      <c r="G34" s="197">
        <v>0</v>
      </c>
      <c r="H34" s="194">
        <v>4</v>
      </c>
      <c r="I34" s="197">
        <v>800</v>
      </c>
      <c r="J34" s="48">
        <f t="shared" si="0"/>
        <v>800</v>
      </c>
      <c r="K34" s="319"/>
      <c r="M34" s="125"/>
      <c r="N34" s="125"/>
    </row>
    <row r="35" spans="1:14" ht="32.25" customHeight="1" x14ac:dyDescent="0.25">
      <c r="A35" s="189">
        <v>29</v>
      </c>
      <c r="B35" s="285" t="s">
        <v>335</v>
      </c>
      <c r="C35" s="53" t="s">
        <v>326</v>
      </c>
      <c r="D35" s="201">
        <v>3066</v>
      </c>
      <c r="E35" s="200">
        <v>200</v>
      </c>
      <c r="F35" s="194">
        <v>1</v>
      </c>
      <c r="G35" s="197">
        <v>200</v>
      </c>
      <c r="H35" s="194">
        <v>105</v>
      </c>
      <c r="I35" s="197">
        <v>21000</v>
      </c>
      <c r="J35" s="48">
        <f t="shared" si="0"/>
        <v>21200</v>
      </c>
      <c r="K35" s="319"/>
      <c r="M35" s="125"/>
      <c r="N35" s="125"/>
    </row>
    <row r="36" spans="1:14" ht="32.25" customHeight="1" x14ac:dyDescent="0.25">
      <c r="A36" s="189">
        <v>30</v>
      </c>
      <c r="B36" s="285" t="s">
        <v>339</v>
      </c>
      <c r="C36" s="53" t="s">
        <v>344</v>
      </c>
      <c r="D36" s="201">
        <v>3008</v>
      </c>
      <c r="E36" s="200">
        <v>200</v>
      </c>
      <c r="F36" s="194">
        <v>0</v>
      </c>
      <c r="G36" s="197">
        <v>0</v>
      </c>
      <c r="H36" s="194">
        <v>15</v>
      </c>
      <c r="I36" s="197">
        <v>1500</v>
      </c>
      <c r="J36" s="48">
        <f t="shared" si="0"/>
        <v>1500</v>
      </c>
      <c r="K36" s="319"/>
      <c r="M36" s="125"/>
      <c r="N36" s="125"/>
    </row>
    <row r="37" spans="1:14" ht="32.25" customHeight="1" x14ac:dyDescent="0.25">
      <c r="A37" s="189">
        <v>31</v>
      </c>
      <c r="B37" s="285" t="s">
        <v>351</v>
      </c>
      <c r="C37" s="223" t="s">
        <v>350</v>
      </c>
      <c r="D37" s="201">
        <v>3808</v>
      </c>
      <c r="E37" s="200">
        <v>200</v>
      </c>
      <c r="F37" s="194">
        <v>297</v>
      </c>
      <c r="G37" s="197">
        <v>59400</v>
      </c>
      <c r="H37" s="194">
        <v>3314</v>
      </c>
      <c r="I37" s="197">
        <v>662800</v>
      </c>
      <c r="J37" s="48">
        <f t="shared" si="0"/>
        <v>722200</v>
      </c>
      <c r="K37" s="319"/>
      <c r="M37" s="125"/>
      <c r="N37" s="125"/>
    </row>
    <row r="38" spans="1:14" ht="32.25" customHeight="1" x14ac:dyDescent="0.25">
      <c r="A38" s="189">
        <v>32</v>
      </c>
      <c r="B38" s="285" t="s">
        <v>341</v>
      </c>
      <c r="C38" s="53" t="s">
        <v>345</v>
      </c>
      <c r="D38" s="201">
        <v>3855</v>
      </c>
      <c r="E38" s="200">
        <v>200</v>
      </c>
      <c r="F38" s="194">
        <v>0</v>
      </c>
      <c r="G38" s="197">
        <v>0</v>
      </c>
      <c r="H38" s="194">
        <v>1</v>
      </c>
      <c r="I38" s="197">
        <v>200</v>
      </c>
      <c r="J38" s="48">
        <f t="shared" si="0"/>
        <v>200</v>
      </c>
      <c r="K38" s="320"/>
      <c r="M38" s="125"/>
      <c r="N38" s="125"/>
    </row>
    <row r="39" spans="1:14" ht="23.25" customHeight="1" x14ac:dyDescent="0.25">
      <c r="A39" s="111"/>
      <c r="B39" s="177"/>
      <c r="C39" s="178"/>
      <c r="D39" s="177"/>
      <c r="E39" s="179"/>
      <c r="F39" s="178"/>
      <c r="G39" s="250"/>
      <c r="H39" s="178"/>
      <c r="I39" s="250"/>
      <c r="J39" s="251"/>
      <c r="K39" s="206"/>
      <c r="L39" s="87"/>
      <c r="M39" s="125"/>
      <c r="N39" s="125"/>
    </row>
    <row r="40" spans="1:14" x14ac:dyDescent="0.25">
      <c r="A40"/>
      <c r="D40"/>
      <c r="E40" s="7"/>
      <c r="F40" s="8"/>
      <c r="G40" s="9"/>
      <c r="H40" s="8"/>
      <c r="I40" s="9"/>
      <c r="N40" s="125"/>
    </row>
    <row r="41" spans="1:14" x14ac:dyDescent="0.25">
      <c r="B41" s="3" t="s">
        <v>12</v>
      </c>
      <c r="E41" s="321" t="s">
        <v>1</v>
      </c>
      <c r="F41" s="322"/>
      <c r="G41" s="323"/>
      <c r="H41" s="321" t="s">
        <v>2</v>
      </c>
      <c r="I41" s="322"/>
      <c r="J41" s="323"/>
    </row>
    <row r="42" spans="1:14" ht="63.75" x14ac:dyDescent="0.25">
      <c r="B42" s="10" t="s">
        <v>3</v>
      </c>
      <c r="C42" s="11" t="s">
        <v>13</v>
      </c>
      <c r="D42" s="10" t="s">
        <v>5</v>
      </c>
      <c r="E42" s="12" t="s">
        <v>14</v>
      </c>
      <c r="F42" s="11" t="s">
        <v>15</v>
      </c>
      <c r="G42" s="10" t="s">
        <v>8</v>
      </c>
      <c r="H42" s="13" t="s">
        <v>16</v>
      </c>
      <c r="I42" s="11" t="s">
        <v>15</v>
      </c>
      <c r="J42" s="14" t="s">
        <v>8</v>
      </c>
      <c r="L42" s="293" t="s">
        <v>308</v>
      </c>
    </row>
    <row r="43" spans="1:14" ht="30" customHeight="1" x14ac:dyDescent="0.25">
      <c r="A43" s="1">
        <v>1</v>
      </c>
      <c r="B43" s="286" t="s">
        <v>17</v>
      </c>
      <c r="C43" s="38" t="s">
        <v>18</v>
      </c>
      <c r="D43" s="16">
        <v>727</v>
      </c>
      <c r="E43" s="39">
        <v>25</v>
      </c>
      <c r="F43" s="36">
        <v>52</v>
      </c>
      <c r="G43" s="6">
        <f>SUM(F43*E43)</f>
        <v>1300</v>
      </c>
      <c r="H43" s="39">
        <v>100</v>
      </c>
      <c r="I43" s="28">
        <v>0</v>
      </c>
      <c r="J43" s="17">
        <f>SUM(I43*H43)</f>
        <v>0</v>
      </c>
    </row>
    <row r="44" spans="1:14" ht="26.25" customHeight="1" x14ac:dyDescent="0.25">
      <c r="A44" s="1">
        <v>2</v>
      </c>
      <c r="B44" s="287" t="s">
        <v>19</v>
      </c>
      <c r="C44" s="117" t="s">
        <v>20</v>
      </c>
      <c r="D44" s="22">
        <v>744</v>
      </c>
      <c r="E44" s="243">
        <v>50</v>
      </c>
      <c r="F44" s="35">
        <v>147</v>
      </c>
      <c r="G44" s="6">
        <f>SUM(F44*E44)</f>
        <v>7350</v>
      </c>
      <c r="H44" s="243">
        <v>50</v>
      </c>
      <c r="I44" s="35">
        <v>1</v>
      </c>
      <c r="J44" s="6">
        <f>SUM(I44*H44)</f>
        <v>50</v>
      </c>
    </row>
    <row r="45" spans="1:14" x14ac:dyDescent="0.25">
      <c r="A45"/>
      <c r="D45"/>
      <c r="E45" s="7"/>
      <c r="F45" s="8"/>
      <c r="G45" s="9"/>
      <c r="H45" s="8"/>
      <c r="I45" s="9"/>
    </row>
    <row r="46" spans="1:14" x14ac:dyDescent="0.25">
      <c r="A46"/>
      <c r="D46"/>
      <c r="E46" s="7"/>
      <c r="F46" s="8"/>
      <c r="G46" s="9"/>
      <c r="H46" s="8"/>
      <c r="I46" s="9"/>
    </row>
    <row r="47" spans="1:14" x14ac:dyDescent="0.25">
      <c r="A47"/>
      <c r="D47"/>
      <c r="E47" s="7"/>
      <c r="F47" s="8"/>
      <c r="G47" s="9"/>
      <c r="H47" s="8"/>
      <c r="I47" s="9"/>
    </row>
    <row r="48" spans="1:14" x14ac:dyDescent="0.25">
      <c r="A48"/>
      <c r="D48"/>
      <c r="E48" s="7"/>
      <c r="F48" s="8"/>
      <c r="G48" s="9"/>
      <c r="H48" s="8"/>
      <c r="I48" s="9"/>
    </row>
    <row r="49" spans="1:9" x14ac:dyDescent="0.25">
      <c r="A49"/>
      <c r="D49"/>
      <c r="E49" s="7"/>
      <c r="F49" s="8"/>
      <c r="G49" s="9"/>
      <c r="H49" s="8"/>
      <c r="I49" s="9"/>
    </row>
    <row r="50" spans="1:9" x14ac:dyDescent="0.25">
      <c r="A50"/>
      <c r="D50"/>
      <c r="E50" s="7"/>
      <c r="F50" s="8"/>
      <c r="G50" s="9"/>
      <c r="H50" s="8"/>
      <c r="I50" s="9"/>
    </row>
    <row r="51" spans="1:9" x14ac:dyDescent="0.25">
      <c r="A51"/>
      <c r="D51"/>
      <c r="E51" s="7"/>
      <c r="F51" s="8"/>
      <c r="G51" s="9"/>
      <c r="H51" s="8"/>
      <c r="I51" s="9"/>
    </row>
    <row r="52" spans="1:9" x14ac:dyDescent="0.25">
      <c r="A52"/>
      <c r="D52"/>
      <c r="E52" s="7"/>
      <c r="F52" s="8"/>
      <c r="G52" s="9"/>
      <c r="H52" s="8"/>
      <c r="I52" s="9"/>
    </row>
    <row r="53" spans="1:9" x14ac:dyDescent="0.25">
      <c r="A53"/>
      <c r="D53"/>
      <c r="E53" s="7"/>
      <c r="F53" s="8"/>
      <c r="G53" s="9"/>
      <c r="H53" s="8"/>
      <c r="I53" s="9"/>
    </row>
    <row r="54" spans="1:9" x14ac:dyDescent="0.25">
      <c r="A54"/>
      <c r="D54"/>
      <c r="E54" s="7"/>
      <c r="F54" s="8"/>
      <c r="G54" s="9"/>
      <c r="H54" s="8"/>
      <c r="I54" s="9"/>
    </row>
    <row r="55" spans="1:9" x14ac:dyDescent="0.25">
      <c r="A55"/>
      <c r="D55"/>
      <c r="E55" s="7"/>
      <c r="F55" s="8"/>
      <c r="G55" s="9"/>
      <c r="H55" s="8"/>
      <c r="I55" s="9"/>
    </row>
    <row r="56" spans="1:9" x14ac:dyDescent="0.25">
      <c r="A56"/>
      <c r="D56"/>
      <c r="E56" s="7"/>
      <c r="F56" s="8"/>
      <c r="G56" s="9"/>
      <c r="H56" s="8"/>
      <c r="I56" s="9"/>
    </row>
    <row r="57" spans="1:9" x14ac:dyDescent="0.25">
      <c r="A57"/>
      <c r="D57"/>
      <c r="E57" s="7"/>
      <c r="F57" s="8"/>
      <c r="G57" s="9"/>
      <c r="H57" s="8"/>
      <c r="I57" s="9"/>
    </row>
    <row r="58" spans="1:9" x14ac:dyDescent="0.25">
      <c r="A58"/>
      <c r="D58"/>
      <c r="E58" s="7"/>
      <c r="F58" s="8"/>
      <c r="G58" s="9"/>
      <c r="H58" s="8"/>
      <c r="I58" s="9"/>
    </row>
    <row r="59" spans="1:9" x14ac:dyDescent="0.25">
      <c r="A59"/>
      <c r="D59"/>
      <c r="E59" s="7"/>
    </row>
    <row r="60" spans="1:9" x14ac:dyDescent="0.25">
      <c r="A60"/>
      <c r="D60"/>
      <c r="E60" s="1"/>
    </row>
  </sheetData>
  <mergeCells count="8">
    <mergeCell ref="E41:G41"/>
    <mergeCell ref="H41:J41"/>
    <mergeCell ref="B2:K2"/>
    <mergeCell ref="F5:G5"/>
    <mergeCell ref="H5:I5"/>
    <mergeCell ref="J5:J6"/>
    <mergeCell ref="K5:K6"/>
    <mergeCell ref="K7:K38"/>
  </mergeCell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7:N10"/>
  <sheetViews>
    <sheetView tabSelected="1" workbookViewId="0">
      <selection activeCell="N10" sqref="N10"/>
    </sheetView>
  </sheetViews>
  <sheetFormatPr defaultRowHeight="15" x14ac:dyDescent="0.25"/>
  <cols>
    <col min="1" max="1" width="9.140625" style="1"/>
    <col min="3" max="3" width="20" customWidth="1"/>
    <col min="4" max="4" width="11.140625" style="2" customWidth="1"/>
    <col min="5" max="5" width="11.140625" customWidth="1"/>
    <col min="6" max="6" width="13.85546875" customWidth="1"/>
    <col min="7" max="7" width="12" customWidth="1"/>
    <col min="8" max="8" width="11.140625" customWidth="1"/>
    <col min="9" max="9" width="11.85546875" customWidth="1"/>
    <col min="10" max="10" width="11.140625" customWidth="1"/>
    <col min="11" max="11" width="14.140625" customWidth="1"/>
    <col min="12" max="12" width="11.140625" customWidth="1"/>
    <col min="13" max="13" width="12.28515625" customWidth="1"/>
    <col min="14" max="14" width="10.140625" bestFit="1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</row>
    <row r="9" spans="3:14" s="24" customFormat="1" ht="17.25" customHeight="1" x14ac:dyDescent="0.25">
      <c r="C9" s="25">
        <v>43101</v>
      </c>
      <c r="D9" s="25">
        <v>43132</v>
      </c>
      <c r="E9" s="25">
        <v>43160</v>
      </c>
      <c r="F9" s="25">
        <v>43191</v>
      </c>
      <c r="G9" s="25">
        <v>43221</v>
      </c>
      <c r="H9" s="25">
        <v>43252</v>
      </c>
      <c r="I9" s="76" t="s">
        <v>56</v>
      </c>
      <c r="J9" s="25">
        <v>43313</v>
      </c>
      <c r="K9" s="25">
        <v>43344</v>
      </c>
      <c r="L9" s="25">
        <v>43374</v>
      </c>
      <c r="M9" s="25">
        <v>43405</v>
      </c>
      <c r="N9" s="25">
        <v>43435</v>
      </c>
    </row>
    <row r="10" spans="3:14" ht="21" customHeight="1" x14ac:dyDescent="0.25">
      <c r="C10" s="26">
        <v>1141423.53</v>
      </c>
      <c r="D10" s="27">
        <v>720323.53</v>
      </c>
      <c r="E10" s="27">
        <v>415252.94</v>
      </c>
      <c r="F10" s="27">
        <v>943747.06</v>
      </c>
      <c r="G10" s="26">
        <v>920500</v>
      </c>
      <c r="H10" s="26">
        <v>981435.29</v>
      </c>
      <c r="I10" s="26">
        <v>865723.53</v>
      </c>
      <c r="J10" s="26">
        <v>477825</v>
      </c>
      <c r="K10" s="26">
        <v>1818580.95</v>
      </c>
      <c r="L10" s="26">
        <v>862185.71</v>
      </c>
      <c r="M10" s="26">
        <v>771995.24</v>
      </c>
      <c r="N10" s="26">
        <v>820465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7:N10"/>
  <sheetViews>
    <sheetView workbookViewId="0">
      <selection activeCell="A36" sqref="A36:XFD36"/>
    </sheetView>
  </sheetViews>
  <sheetFormatPr defaultRowHeight="15" x14ac:dyDescent="0.25"/>
  <cols>
    <col min="1" max="1" width="9.140625" style="1"/>
    <col min="2" max="2" width="11.85546875" customWidth="1"/>
    <col min="3" max="3" width="17.140625" customWidth="1"/>
    <col min="4" max="4" width="11.140625" style="2" customWidth="1"/>
    <col min="5" max="5" width="11.140625" customWidth="1"/>
    <col min="6" max="6" width="13.85546875" customWidth="1"/>
    <col min="7" max="7" width="12" customWidth="1"/>
    <col min="8" max="8" width="11.140625" customWidth="1"/>
    <col min="9" max="9" width="11.85546875" customWidth="1"/>
    <col min="10" max="10" width="11.140625" customWidth="1"/>
    <col min="11" max="11" width="14.140625" customWidth="1"/>
    <col min="12" max="12" width="18.425781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100</v>
      </c>
    </row>
    <row r="9" spans="3:14" s="24" customFormat="1" ht="17.25" customHeight="1" x14ac:dyDescent="0.25">
      <c r="C9" s="25">
        <v>43466</v>
      </c>
      <c r="D9" s="25">
        <v>43497</v>
      </c>
      <c r="E9" s="25">
        <v>43525</v>
      </c>
      <c r="F9" s="25">
        <v>43556</v>
      </c>
      <c r="G9" s="25">
        <v>43586</v>
      </c>
      <c r="H9" s="25">
        <v>43617</v>
      </c>
      <c r="I9" s="76">
        <v>43647</v>
      </c>
      <c r="J9" s="25">
        <v>43678</v>
      </c>
      <c r="K9" s="25">
        <v>43709</v>
      </c>
      <c r="L9" s="25">
        <v>43739</v>
      </c>
      <c r="M9" s="25">
        <v>43770</v>
      </c>
      <c r="N9" s="25">
        <v>43800</v>
      </c>
    </row>
    <row r="10" spans="3:14" ht="21" customHeight="1" x14ac:dyDescent="0.25">
      <c r="C10" s="26">
        <v>506685</v>
      </c>
      <c r="D10" s="27">
        <v>690130</v>
      </c>
      <c r="E10" s="27">
        <v>760075</v>
      </c>
      <c r="F10" s="27">
        <v>687775</v>
      </c>
      <c r="G10" s="26">
        <v>713583.33</v>
      </c>
      <c r="H10" s="26">
        <v>684115.79</v>
      </c>
      <c r="I10" s="26">
        <v>716818.18</v>
      </c>
      <c r="J10" s="26">
        <v>565878.26</v>
      </c>
      <c r="K10" s="26">
        <v>918695.65</v>
      </c>
      <c r="L10" s="26">
        <v>1129708.7</v>
      </c>
      <c r="M10" s="26">
        <v>715564</v>
      </c>
      <c r="N10" s="26">
        <v>689832.22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7:N10"/>
  <sheetViews>
    <sheetView topLeftCell="B1" workbookViewId="0">
      <selection activeCell="N14" sqref="N14"/>
    </sheetView>
  </sheetViews>
  <sheetFormatPr defaultRowHeight="15" x14ac:dyDescent="0.25"/>
  <cols>
    <col min="1" max="1" width="9.140625" style="1"/>
    <col min="2" max="2" width="11.85546875" customWidth="1"/>
    <col min="3" max="3" width="17.140625" customWidth="1"/>
    <col min="4" max="4" width="11.140625" style="2" customWidth="1"/>
    <col min="5" max="5" width="11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8.425781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148</v>
      </c>
    </row>
    <row r="9" spans="3:14" s="24" customFormat="1" ht="17.25" customHeight="1" x14ac:dyDescent="0.25">
      <c r="C9" s="25">
        <v>43831</v>
      </c>
      <c r="D9" s="25">
        <v>43862</v>
      </c>
      <c r="E9" s="25">
        <v>43891</v>
      </c>
      <c r="F9" s="25">
        <v>43922</v>
      </c>
      <c r="G9" s="25">
        <v>43952</v>
      </c>
      <c r="H9" s="25">
        <v>43983</v>
      </c>
      <c r="I9" s="76">
        <v>44013</v>
      </c>
      <c r="J9" s="25">
        <v>44044</v>
      </c>
      <c r="K9" s="25">
        <v>44075</v>
      </c>
      <c r="L9" s="25">
        <v>44105</v>
      </c>
      <c r="M9" s="25">
        <v>44136</v>
      </c>
      <c r="N9" s="25">
        <v>44166</v>
      </c>
    </row>
    <row r="10" spans="3:14" ht="21" customHeight="1" x14ac:dyDescent="0.25">
      <c r="C10" s="26">
        <v>532165.38</v>
      </c>
      <c r="D10" s="27">
        <v>845992</v>
      </c>
      <c r="E10" s="27">
        <v>894911.11111111112</v>
      </c>
      <c r="F10" s="27" t="s">
        <v>177</v>
      </c>
      <c r="G10" s="26">
        <v>1056127.5900000001</v>
      </c>
      <c r="H10" s="26">
        <v>1163753.57</v>
      </c>
      <c r="I10" s="26">
        <v>1583003.57</v>
      </c>
      <c r="J10" s="26">
        <v>1170285.71</v>
      </c>
      <c r="K10" s="26">
        <v>1860478.57</v>
      </c>
      <c r="L10" s="26">
        <v>2140039.29</v>
      </c>
      <c r="M10" s="26">
        <v>3716842.86</v>
      </c>
      <c r="N10" s="26">
        <v>2695607.14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7:N10"/>
  <sheetViews>
    <sheetView topLeftCell="B1" workbookViewId="0">
      <selection activeCell="Q10" sqref="Q10"/>
    </sheetView>
  </sheetViews>
  <sheetFormatPr defaultRowHeight="15" x14ac:dyDescent="0.25"/>
  <cols>
    <col min="1" max="1" width="9.140625" style="1"/>
    <col min="2" max="2" width="11.85546875" customWidth="1"/>
    <col min="3" max="3" width="17.140625" customWidth="1"/>
    <col min="4" max="4" width="12" style="2" customWidth="1"/>
    <col min="5" max="5" width="12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8.425781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192</v>
      </c>
    </row>
    <row r="9" spans="3:14" s="24" customFormat="1" ht="17.25" customHeight="1" x14ac:dyDescent="0.25">
      <c r="C9" s="25">
        <v>44197</v>
      </c>
      <c r="D9" s="25">
        <v>44228</v>
      </c>
      <c r="E9" s="25">
        <v>44256</v>
      </c>
      <c r="F9" s="25">
        <v>44287</v>
      </c>
      <c r="G9" s="25">
        <v>44317</v>
      </c>
      <c r="H9" s="25">
        <v>44348</v>
      </c>
      <c r="I9" s="76">
        <v>44378</v>
      </c>
      <c r="J9" s="25">
        <v>44409</v>
      </c>
      <c r="K9" s="25">
        <v>44440</v>
      </c>
      <c r="L9" s="25">
        <v>44470</v>
      </c>
      <c r="M9" s="25">
        <v>44501</v>
      </c>
      <c r="N9" s="25">
        <v>44531</v>
      </c>
    </row>
    <row r="10" spans="3:14" ht="21" customHeight="1" x14ac:dyDescent="0.25">
      <c r="C10" s="26">
        <v>1274792.8600000001</v>
      </c>
      <c r="D10" s="27">
        <v>1693442.86</v>
      </c>
      <c r="E10" s="27">
        <v>3018932.14</v>
      </c>
      <c r="F10" s="27">
        <v>1822831.03</v>
      </c>
      <c r="G10" s="26">
        <v>1878182.76</v>
      </c>
      <c r="H10" s="26">
        <v>1255562.07</v>
      </c>
      <c r="I10" s="26">
        <v>1709068.97</v>
      </c>
      <c r="J10" s="26">
        <v>2269600</v>
      </c>
      <c r="K10" s="26">
        <v>1409767.86</v>
      </c>
      <c r="L10" s="26">
        <v>1876714.29</v>
      </c>
      <c r="M10" s="26">
        <v>3103553.57</v>
      </c>
      <c r="N10" s="26">
        <v>1332571.43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7:N10"/>
  <sheetViews>
    <sheetView topLeftCell="B1" workbookViewId="0">
      <selection activeCell="L37" sqref="L37"/>
    </sheetView>
  </sheetViews>
  <sheetFormatPr defaultRowHeight="15" x14ac:dyDescent="0.25"/>
  <cols>
    <col min="1" max="1" width="9.140625" style="1"/>
    <col min="2" max="2" width="11.85546875" customWidth="1"/>
    <col min="3" max="3" width="15" customWidth="1"/>
    <col min="4" max="4" width="12" style="2" customWidth="1"/>
    <col min="5" max="5" width="12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8.425781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223</v>
      </c>
    </row>
    <row r="9" spans="3:14" s="24" customFormat="1" ht="17.25" customHeight="1" x14ac:dyDescent="0.25">
      <c r="C9" s="25">
        <v>44562</v>
      </c>
      <c r="D9" s="25">
        <v>44593</v>
      </c>
      <c r="E9" s="25">
        <v>44621</v>
      </c>
      <c r="F9" s="25">
        <v>44652</v>
      </c>
      <c r="G9" s="25">
        <v>44682</v>
      </c>
      <c r="H9" s="25">
        <v>44713</v>
      </c>
      <c r="I9" s="76">
        <v>44743</v>
      </c>
      <c r="J9" s="25">
        <v>44774</v>
      </c>
      <c r="K9" s="25">
        <v>44805</v>
      </c>
      <c r="L9" s="25">
        <v>44835</v>
      </c>
      <c r="M9" s="25">
        <v>44866</v>
      </c>
      <c r="N9" s="25">
        <v>44896</v>
      </c>
    </row>
    <row r="10" spans="3:14" ht="21" customHeight="1" x14ac:dyDescent="0.25">
      <c r="C10" s="26">
        <v>1272921.43</v>
      </c>
      <c r="D10" s="27">
        <v>1158017.8600000001</v>
      </c>
      <c r="E10" s="27">
        <v>1192710.71</v>
      </c>
      <c r="F10" s="27">
        <v>2344875</v>
      </c>
      <c r="G10" s="26">
        <v>2476450</v>
      </c>
      <c r="H10" s="26">
        <v>1134362.5</v>
      </c>
      <c r="I10" s="26">
        <v>1130179.17</v>
      </c>
      <c r="J10" s="26">
        <v>1908250</v>
      </c>
      <c r="K10" s="26">
        <v>1729825</v>
      </c>
      <c r="L10" s="26">
        <v>1282179.17</v>
      </c>
      <c r="M10" s="26">
        <v>1881600</v>
      </c>
      <c r="N10" s="26">
        <v>1637420.83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BB1-C68D-4B9F-8357-98663C1580AF}">
  <dimension ref="A7:N10"/>
  <sheetViews>
    <sheetView topLeftCell="B1" workbookViewId="0">
      <selection activeCell="F27" sqref="F27"/>
    </sheetView>
  </sheetViews>
  <sheetFormatPr defaultRowHeight="15" x14ac:dyDescent="0.25"/>
  <cols>
    <col min="1" max="1" width="9.140625" style="1"/>
    <col min="2" max="2" width="11.85546875" customWidth="1"/>
    <col min="3" max="3" width="15" customWidth="1"/>
    <col min="4" max="4" width="12" style="2" customWidth="1"/>
    <col min="5" max="5" width="12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8.425781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253</v>
      </c>
    </row>
    <row r="9" spans="3:14" s="24" customFormat="1" ht="17.25" customHeight="1" x14ac:dyDescent="0.25">
      <c r="C9" s="25">
        <v>44927</v>
      </c>
      <c r="D9" s="25">
        <v>44958</v>
      </c>
      <c r="E9" s="25">
        <v>44986</v>
      </c>
      <c r="F9" s="25">
        <v>45017</v>
      </c>
      <c r="G9" s="25">
        <v>45047</v>
      </c>
      <c r="H9" s="25">
        <v>45078</v>
      </c>
      <c r="I9" s="76">
        <v>45108</v>
      </c>
      <c r="J9" s="25">
        <v>45139</v>
      </c>
      <c r="K9" s="25">
        <v>45170</v>
      </c>
      <c r="L9" s="25">
        <v>45200</v>
      </c>
      <c r="M9" s="25">
        <v>45231</v>
      </c>
      <c r="N9" s="25">
        <v>45261</v>
      </c>
    </row>
    <row r="10" spans="3:14" ht="21" customHeight="1" x14ac:dyDescent="0.25">
      <c r="C10" s="26">
        <v>2399328</v>
      </c>
      <c r="D10" s="27">
        <v>2154222.2200000002</v>
      </c>
      <c r="E10" s="27">
        <v>1415940.74</v>
      </c>
      <c r="F10" s="27">
        <v>1513170.37</v>
      </c>
      <c r="G10" s="26">
        <v>1578680.77</v>
      </c>
      <c r="H10" s="26">
        <v>1555274.07</v>
      </c>
      <c r="I10" s="26">
        <v>1658707.41</v>
      </c>
      <c r="J10" s="26">
        <v>1578729.63</v>
      </c>
      <c r="K10" s="26">
        <v>1457574.07</v>
      </c>
      <c r="L10" s="26">
        <v>1297811.1100000001</v>
      </c>
      <c r="M10" s="26">
        <v>1543311.11</v>
      </c>
      <c r="N10" s="26">
        <v>1485041.67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E063-B298-4D92-93BF-1EFD27C19610}">
  <dimension ref="A7:N10"/>
  <sheetViews>
    <sheetView topLeftCell="B1" workbookViewId="0">
      <selection activeCell="N21" sqref="N21"/>
    </sheetView>
  </sheetViews>
  <sheetFormatPr defaultRowHeight="15" x14ac:dyDescent="0.25"/>
  <cols>
    <col min="1" max="1" width="9.140625" style="1"/>
    <col min="2" max="2" width="11.85546875" customWidth="1"/>
    <col min="3" max="3" width="15" customWidth="1"/>
    <col min="4" max="4" width="12" style="2" customWidth="1"/>
    <col min="5" max="5" width="12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7.285156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287</v>
      </c>
    </row>
    <row r="9" spans="3:14" s="24" customFormat="1" ht="17.25" customHeight="1" x14ac:dyDescent="0.25">
      <c r="C9" s="25">
        <v>45292</v>
      </c>
      <c r="D9" s="25">
        <v>45323</v>
      </c>
      <c r="E9" s="25">
        <v>45352</v>
      </c>
      <c r="F9" s="25">
        <v>45383</v>
      </c>
      <c r="G9" s="25">
        <v>45413</v>
      </c>
      <c r="H9" s="25">
        <v>45444</v>
      </c>
      <c r="I9" s="76">
        <v>45474</v>
      </c>
      <c r="J9" s="25">
        <v>45505</v>
      </c>
      <c r="K9" s="25">
        <v>45536</v>
      </c>
      <c r="L9" s="25">
        <v>45566</v>
      </c>
      <c r="M9" s="25">
        <v>45597</v>
      </c>
      <c r="N9" s="25">
        <v>45627</v>
      </c>
    </row>
    <row r="10" spans="3:14" ht="21" customHeight="1" x14ac:dyDescent="0.25">
      <c r="C10" s="26">
        <v>1518233.33</v>
      </c>
      <c r="D10" s="27">
        <v>1771325</v>
      </c>
      <c r="E10" s="27">
        <v>1678064</v>
      </c>
      <c r="F10" s="27">
        <v>1052920</v>
      </c>
      <c r="G10" s="26">
        <v>1522244</v>
      </c>
      <c r="H10" s="26">
        <v>1931420</v>
      </c>
      <c r="I10" s="26">
        <v>2614332</v>
      </c>
      <c r="J10" s="26">
        <v>1639556</v>
      </c>
      <c r="K10" s="26">
        <v>1352712</v>
      </c>
      <c r="L10" s="298">
        <v>1161345.1599999999</v>
      </c>
      <c r="M10" s="26">
        <v>1044351.61</v>
      </c>
      <c r="N10" s="26">
        <v>1028203.13</v>
      </c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7:N10"/>
  <sheetViews>
    <sheetView topLeftCell="B1" workbookViewId="0">
      <selection activeCell="L15" sqref="L15"/>
    </sheetView>
  </sheetViews>
  <sheetFormatPr defaultRowHeight="15" x14ac:dyDescent="0.25"/>
  <cols>
    <col min="1" max="1" width="9.140625" style="1"/>
    <col min="2" max="2" width="11.85546875" customWidth="1"/>
    <col min="3" max="3" width="15" customWidth="1"/>
    <col min="4" max="4" width="12" style="2" customWidth="1"/>
    <col min="5" max="5" width="12.140625" customWidth="1"/>
    <col min="6" max="6" width="13.85546875" customWidth="1"/>
    <col min="7" max="7" width="12" customWidth="1"/>
    <col min="8" max="8" width="13.7109375" customWidth="1"/>
    <col min="9" max="9" width="11.85546875" customWidth="1"/>
    <col min="10" max="10" width="12.28515625" customWidth="1"/>
    <col min="11" max="11" width="14.140625" customWidth="1"/>
    <col min="12" max="12" width="17.28515625" customWidth="1"/>
    <col min="13" max="13" width="17.5703125" customWidth="1"/>
    <col min="14" max="14" width="14.85546875" customWidth="1"/>
    <col min="259" max="268" width="11.140625" customWidth="1"/>
    <col min="515" max="524" width="11.140625" customWidth="1"/>
    <col min="771" max="780" width="11.140625" customWidth="1"/>
    <col min="1027" max="1036" width="11.140625" customWidth="1"/>
    <col min="1283" max="1292" width="11.140625" customWidth="1"/>
    <col min="1539" max="1548" width="11.140625" customWidth="1"/>
    <col min="1795" max="1804" width="11.140625" customWidth="1"/>
    <col min="2051" max="2060" width="11.140625" customWidth="1"/>
    <col min="2307" max="2316" width="11.140625" customWidth="1"/>
    <col min="2563" max="2572" width="11.140625" customWidth="1"/>
    <col min="2819" max="2828" width="11.140625" customWidth="1"/>
    <col min="3075" max="3084" width="11.140625" customWidth="1"/>
    <col min="3331" max="3340" width="11.140625" customWidth="1"/>
    <col min="3587" max="3596" width="11.140625" customWidth="1"/>
    <col min="3843" max="3852" width="11.140625" customWidth="1"/>
    <col min="4099" max="4108" width="11.140625" customWidth="1"/>
    <col min="4355" max="4364" width="11.140625" customWidth="1"/>
    <col min="4611" max="4620" width="11.140625" customWidth="1"/>
    <col min="4867" max="4876" width="11.140625" customWidth="1"/>
    <col min="5123" max="5132" width="11.140625" customWidth="1"/>
    <col min="5379" max="5388" width="11.140625" customWidth="1"/>
    <col min="5635" max="5644" width="11.140625" customWidth="1"/>
    <col min="5891" max="5900" width="11.140625" customWidth="1"/>
    <col min="6147" max="6156" width="11.140625" customWidth="1"/>
    <col min="6403" max="6412" width="11.140625" customWidth="1"/>
    <col min="6659" max="6668" width="11.140625" customWidth="1"/>
    <col min="6915" max="6924" width="11.140625" customWidth="1"/>
    <col min="7171" max="7180" width="11.140625" customWidth="1"/>
    <col min="7427" max="7436" width="11.140625" customWidth="1"/>
    <col min="7683" max="7692" width="11.140625" customWidth="1"/>
    <col min="7939" max="7948" width="11.140625" customWidth="1"/>
    <col min="8195" max="8204" width="11.140625" customWidth="1"/>
    <col min="8451" max="8460" width="11.140625" customWidth="1"/>
    <col min="8707" max="8716" width="11.140625" customWidth="1"/>
    <col min="8963" max="8972" width="11.140625" customWidth="1"/>
    <col min="9219" max="9228" width="11.140625" customWidth="1"/>
    <col min="9475" max="9484" width="11.140625" customWidth="1"/>
    <col min="9731" max="9740" width="11.140625" customWidth="1"/>
    <col min="9987" max="9996" width="11.140625" customWidth="1"/>
    <col min="10243" max="10252" width="11.140625" customWidth="1"/>
    <col min="10499" max="10508" width="11.140625" customWidth="1"/>
    <col min="10755" max="10764" width="11.140625" customWidth="1"/>
    <col min="11011" max="11020" width="11.140625" customWidth="1"/>
    <col min="11267" max="11276" width="11.140625" customWidth="1"/>
    <col min="11523" max="11532" width="11.140625" customWidth="1"/>
    <col min="11779" max="11788" width="11.140625" customWidth="1"/>
    <col min="12035" max="12044" width="11.140625" customWidth="1"/>
    <col min="12291" max="12300" width="11.140625" customWidth="1"/>
    <col min="12547" max="12556" width="11.140625" customWidth="1"/>
    <col min="12803" max="12812" width="11.140625" customWidth="1"/>
    <col min="13059" max="13068" width="11.140625" customWidth="1"/>
    <col min="13315" max="13324" width="11.140625" customWidth="1"/>
    <col min="13571" max="13580" width="11.140625" customWidth="1"/>
    <col min="13827" max="13836" width="11.140625" customWidth="1"/>
    <col min="14083" max="14092" width="11.140625" customWidth="1"/>
    <col min="14339" max="14348" width="11.140625" customWidth="1"/>
    <col min="14595" max="14604" width="11.140625" customWidth="1"/>
    <col min="14851" max="14860" width="11.140625" customWidth="1"/>
    <col min="15107" max="15116" width="11.140625" customWidth="1"/>
    <col min="15363" max="15372" width="11.140625" customWidth="1"/>
    <col min="15619" max="15628" width="11.140625" customWidth="1"/>
    <col min="15875" max="15884" width="11.140625" customWidth="1"/>
    <col min="16131" max="16140" width="11.140625" customWidth="1"/>
  </cols>
  <sheetData>
    <row r="7" spans="3:14" x14ac:dyDescent="0.25">
      <c r="C7" s="44" t="s">
        <v>57</v>
      </c>
      <c r="I7" t="s">
        <v>329</v>
      </c>
    </row>
    <row r="9" spans="3:14" s="24" customFormat="1" ht="17.25" customHeight="1" x14ac:dyDescent="0.25">
      <c r="C9" s="25">
        <v>45658</v>
      </c>
      <c r="D9" s="25">
        <v>45689</v>
      </c>
      <c r="E9" s="25">
        <v>45717</v>
      </c>
      <c r="F9" s="25">
        <v>45748</v>
      </c>
      <c r="G9" s="25">
        <v>45778</v>
      </c>
      <c r="H9" s="25">
        <v>45809</v>
      </c>
      <c r="I9" s="76">
        <v>45839</v>
      </c>
      <c r="J9" s="25">
        <v>45870</v>
      </c>
      <c r="K9" s="25">
        <v>45901</v>
      </c>
      <c r="L9" s="25">
        <v>45931</v>
      </c>
      <c r="M9" s="25">
        <v>45962</v>
      </c>
      <c r="N9" s="25">
        <v>45992</v>
      </c>
    </row>
    <row r="10" spans="3:14" ht="21" customHeight="1" x14ac:dyDescent="0.25">
      <c r="C10" s="26">
        <v>1283803.33</v>
      </c>
      <c r="D10" s="27">
        <v>1192843.33</v>
      </c>
      <c r="E10" s="27">
        <v>884945.16</v>
      </c>
      <c r="F10" s="27">
        <v>1125681.25</v>
      </c>
      <c r="G10" s="26" t="s">
        <v>342</v>
      </c>
      <c r="H10" s="26">
        <v>1253138.71</v>
      </c>
      <c r="I10" s="26">
        <v>925967.74</v>
      </c>
      <c r="J10" s="26">
        <v>982406.45</v>
      </c>
      <c r="K10" s="26">
        <v>1290803.23</v>
      </c>
      <c r="L10" s="298">
        <v>1150246.8799999999</v>
      </c>
      <c r="M10" s="26">
        <v>1025462.86</v>
      </c>
      <c r="N10" s="26"/>
    </row>
  </sheetData>
  <pageMargins left="0.7" right="0.7" top="0.75" bottom="0.75" header="0.3" footer="0.3"/>
  <pageSetup paperSize="9" orientation="portrait" r:id="rId1"/>
  <headerFooter>
    <oddHeader>&amp;R&amp;"Arial,Regular"&amp;8Пословно/ИНТЕРНО</oddHeader>
    <evenHeader>&amp;R&amp;"Arial,Regular"&amp;8Пословно/ИНТЕРНО</evenHeader>
    <firstHeader>&amp;R&amp;"Arial,Regular"&amp;8Пословно/ИНТЕРНО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ac4f38d2-b523-49d4-9145-93ac7b244e20</TitusGUID>
  <TitusMetadata xmlns="">eyJucyI6Imh0dHA6XC9cL3d3dy50aXR1cy5jb21cL25zXC9UZWxla29tIFNlcmJpYSIsInByb3BzIjpbeyJuIjoiS0xBU0lGSUtBQ0lKQSIsInZhbHMiOlt7InZhbHVlIjoiSW50ZXJubyJ9XX0seyJuIjoiUG9kS2xhc0Vrc3Rlcm5vIiwidmFscyI6W119XX0=</TitusMetadata>
</titus>
</file>

<file path=customXml/itemProps1.xml><?xml version="1.0" encoding="utf-8"?>
<ds:datastoreItem xmlns:ds="http://schemas.openxmlformats.org/officeDocument/2006/customXml" ds:itemID="{3E289026-DC45-4142-A200-FAF325A838C6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Januar </vt:lpstr>
      <vt:lpstr>Februar </vt:lpstr>
      <vt:lpstr>Mart</vt:lpstr>
      <vt:lpstr>April </vt:lpstr>
      <vt:lpstr>Maj </vt:lpstr>
      <vt:lpstr>Jun </vt:lpstr>
      <vt:lpstr>Jul </vt:lpstr>
      <vt:lpstr>Avgust </vt:lpstr>
      <vt:lpstr>Septembar (2)</vt:lpstr>
      <vt:lpstr>Oktobar (2)</vt:lpstr>
      <vt:lpstr>Novembar (2)</vt:lpstr>
      <vt:lpstr>Decembar (2)</vt:lpstr>
      <vt:lpstr>Januar 2019 (2)</vt:lpstr>
      <vt:lpstr>Februar 2019 (2)</vt:lpstr>
      <vt:lpstr>MART 2019 (3)</vt:lpstr>
      <vt:lpstr>APRIL 19 (2)</vt:lpstr>
      <vt:lpstr>MAJ 19 (2)</vt:lpstr>
      <vt:lpstr>JUN 19 (2)</vt:lpstr>
      <vt:lpstr>JUL 19  (2)</vt:lpstr>
      <vt:lpstr>AVGUST 19 (2)</vt:lpstr>
      <vt:lpstr>SEPTEMBAR 19 (2)</vt:lpstr>
      <vt:lpstr>OKTOBAR 19 (2)</vt:lpstr>
      <vt:lpstr>NOVEMBAR 19 (2)</vt:lpstr>
      <vt:lpstr>DECEMBAR 19 (2)</vt:lpstr>
      <vt:lpstr>JANUAR 2020 (2)</vt:lpstr>
      <vt:lpstr>FEBRUAR 2020</vt:lpstr>
      <vt:lpstr>MART 2020  (2)</vt:lpstr>
      <vt:lpstr>APRIL 2020 (2)</vt:lpstr>
      <vt:lpstr>MAJ 2020 (2)</vt:lpstr>
      <vt:lpstr>JUN 2020 (2)</vt:lpstr>
      <vt:lpstr>JUL 2020 (2)</vt:lpstr>
      <vt:lpstr>AVGUST 20 (2)</vt:lpstr>
      <vt:lpstr>SEPTEMBAR 20 (2)</vt:lpstr>
      <vt:lpstr>OKTOBAR 20 (2)</vt:lpstr>
      <vt:lpstr>NOVEMBAR 20 (2)</vt:lpstr>
      <vt:lpstr>DECEMBAR 20 (2)</vt:lpstr>
      <vt:lpstr>JANUAR 2021 (2)</vt:lpstr>
      <vt:lpstr>FEBRUAR 2021 (2)</vt:lpstr>
      <vt:lpstr>MART 2021 (2)</vt:lpstr>
      <vt:lpstr>APRIL 2021 (2)</vt:lpstr>
      <vt:lpstr>MAJ 2021 (2)</vt:lpstr>
      <vt:lpstr>JUN 2021 (2)</vt:lpstr>
      <vt:lpstr>JUL 2021 (2)</vt:lpstr>
      <vt:lpstr>AVGUST 2021 (2)</vt:lpstr>
      <vt:lpstr>SEPTEMBAR 2021 (2)</vt:lpstr>
      <vt:lpstr>OKTOBAR 2021 (2)</vt:lpstr>
      <vt:lpstr>NOVEMBAR 2021 (2)</vt:lpstr>
      <vt:lpstr>DECEMBAR 2021 (3)</vt:lpstr>
      <vt:lpstr>JANUAR 2022 (2)</vt:lpstr>
      <vt:lpstr>FEBRUAR 2022 (2)</vt:lpstr>
      <vt:lpstr>MART 2022 (2)</vt:lpstr>
      <vt:lpstr>APRIL 2022 (2)</vt:lpstr>
      <vt:lpstr>MAJ 2022 (2)</vt:lpstr>
      <vt:lpstr>JUN  2022 (2)</vt:lpstr>
      <vt:lpstr>JUL  2022 (2)</vt:lpstr>
      <vt:lpstr>AVGUST  2022 (2)</vt:lpstr>
      <vt:lpstr>SEPTEMBAR  2022 (2)</vt:lpstr>
      <vt:lpstr>OKTOBAR  2022 (2)</vt:lpstr>
      <vt:lpstr>NOVEMBAR 2022 (2)</vt:lpstr>
      <vt:lpstr>DECEMBAR 2022 (2)</vt:lpstr>
      <vt:lpstr>JANUAR 2023 (2)</vt:lpstr>
      <vt:lpstr>FEBRUAR  2023 (2)</vt:lpstr>
      <vt:lpstr>MART  2023 (2)</vt:lpstr>
      <vt:lpstr>APRIL 2023 (2)</vt:lpstr>
      <vt:lpstr>MAJ 2023 (2)</vt:lpstr>
      <vt:lpstr>JUN 2023 (2)</vt:lpstr>
      <vt:lpstr>JUL 2023 (2)</vt:lpstr>
      <vt:lpstr>AVGUST 2023 (2)</vt:lpstr>
      <vt:lpstr>SEPTEMBAR 2023 (2)</vt:lpstr>
      <vt:lpstr>OKTOBAR 2023 </vt:lpstr>
      <vt:lpstr>NOVEMBAR 2023 </vt:lpstr>
      <vt:lpstr>DECEMBAR 2023 </vt:lpstr>
      <vt:lpstr>JANUAR 24 </vt:lpstr>
      <vt:lpstr>FEBRUAR 24 </vt:lpstr>
      <vt:lpstr>MART 24 </vt:lpstr>
      <vt:lpstr>APRIL 24 </vt:lpstr>
      <vt:lpstr>MAJ 24  (2)</vt:lpstr>
      <vt:lpstr>JUN 24  (2)</vt:lpstr>
      <vt:lpstr>JUL 24  (2)</vt:lpstr>
      <vt:lpstr>AVGUST  24  (2)</vt:lpstr>
      <vt:lpstr>SEPTEMBAR  24  (2)</vt:lpstr>
      <vt:lpstr>OKTOBAR 24  (2)</vt:lpstr>
      <vt:lpstr>NOVEMBAR  24  (2)</vt:lpstr>
      <vt:lpstr>DECEMBAR   24  (2)</vt:lpstr>
      <vt:lpstr>JANUAR 2025 (2)</vt:lpstr>
      <vt:lpstr>FEBRUAR 2025 (2)</vt:lpstr>
      <vt:lpstr>MART 2025 (2)</vt:lpstr>
      <vt:lpstr>APRIL 2025 (2)</vt:lpstr>
      <vt:lpstr>MAJ 2025 (2)</vt:lpstr>
      <vt:lpstr>JUN 2025 (2)</vt:lpstr>
      <vt:lpstr>JUL 2025 (2)</vt:lpstr>
      <vt:lpstr>AVGUST 2025 (2)</vt:lpstr>
      <vt:lpstr>SEPTEMBAR 2025 (2)</vt:lpstr>
      <vt:lpstr>OKTOBAR 2025 (2)</vt:lpstr>
      <vt:lpstr>prosečno po mesecima 2018</vt:lpstr>
      <vt:lpstr>prosečno po mesecima 2019</vt:lpstr>
      <vt:lpstr>prosečno po mesecima 2020</vt:lpstr>
      <vt:lpstr>prosečno po mesecima 2021 </vt:lpstr>
      <vt:lpstr>prosečno po mesecima 2022 </vt:lpstr>
      <vt:lpstr>prosečno po mesecima 2023</vt:lpstr>
      <vt:lpstr>prosečno po mesecima 2024 (2)</vt:lpstr>
      <vt:lpstr>prosečno po mesecima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Klasifikacija: INTERNO</cp:keywords>
  <cp:lastModifiedBy/>
  <dcterms:created xsi:type="dcterms:W3CDTF">2006-09-16T00:00:00Z</dcterms:created>
  <dcterms:modified xsi:type="dcterms:W3CDTF">2025-12-01T13:05:45Z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ac4f38d2-b523-49d4-9145-93ac7b244e20</vt:lpwstr>
  </property>
  <property fmtid="{D5CDD505-2E9C-101B-9397-08002B2CF9AE}" pid="3" name="TelekomSerbiaKLASIFIKACIJA">
    <vt:lpwstr>Interno</vt:lpwstr>
  </property>
</Properties>
</file>