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1DFE93E8-2BED-440E-9B5B-7BA5685B17AC}" xr6:coauthVersionLast="47" xr6:coauthVersionMax="47" xr10:uidLastSave="{00000000-0000-0000-0000-000000000000}"/>
  <bookViews>
    <workbookView xWindow="-120" yWindow="-120" windowWidth="29040" windowHeight="15840" tabRatio="881" firstSheet="70" activeTab="88" xr2:uid="{00000000-000D-0000-FFFF-FFFF00000000}"/>
  </bookViews>
  <sheets>
    <sheet name="Januar " sheetId="27" r:id="rId1"/>
    <sheet name="Februar " sheetId="28" r:id="rId2"/>
    <sheet name="Mart" sheetId="30" r:id="rId3"/>
    <sheet name="April " sheetId="31" r:id="rId4"/>
    <sheet name="Maj " sheetId="32" r:id="rId5"/>
    <sheet name="Jun " sheetId="33" r:id="rId6"/>
    <sheet name="Jul " sheetId="34" r:id="rId7"/>
    <sheet name="Avgust " sheetId="35" r:id="rId8"/>
    <sheet name="Septembar (2)" sheetId="36" r:id="rId9"/>
    <sheet name="Oktobar (2)" sheetId="37" r:id="rId10"/>
    <sheet name="Novembar (2)" sheetId="38" r:id="rId11"/>
    <sheet name="Decembar (2)" sheetId="39" r:id="rId12"/>
    <sheet name="Januar 2019 (2)" sheetId="42" r:id="rId13"/>
    <sheet name="Februar 2019 (2)" sheetId="43" r:id="rId14"/>
    <sheet name="MART 2019 (3)" sheetId="45" r:id="rId15"/>
    <sheet name="APRIL 19 (2)" sheetId="46" r:id="rId16"/>
    <sheet name="MAJ 19 (2)" sheetId="47" r:id="rId17"/>
    <sheet name="JUN 19 (2)" sheetId="48" r:id="rId18"/>
    <sheet name="JUL 19  (2)" sheetId="50" r:id="rId19"/>
    <sheet name="AVGUST 19 (2)" sheetId="51" r:id="rId20"/>
    <sheet name="SEPTEMBAR 19 (2)" sheetId="52" r:id="rId21"/>
    <sheet name="OKTOBAR 19 (2)" sheetId="53" r:id="rId22"/>
    <sheet name="NOVEMBAR 19 (2)" sheetId="54" r:id="rId23"/>
    <sheet name="DECEMBAR 19 (2)" sheetId="55" r:id="rId24"/>
    <sheet name="JANUAR 2020 (2)" sheetId="58" r:id="rId25"/>
    <sheet name="FEBRUAR 2020" sheetId="49" r:id="rId26"/>
    <sheet name="MART 2020  (2)" sheetId="60" r:id="rId27"/>
    <sheet name="APRIL 2020 (2)" sheetId="61" r:id="rId28"/>
    <sheet name="MAJ 2020 (2)" sheetId="62" r:id="rId29"/>
    <sheet name="JUN 2020 (2)" sheetId="63" r:id="rId30"/>
    <sheet name="JUL 2020 (2)" sheetId="64" r:id="rId31"/>
    <sheet name="AVGUST 20 (2)" sheetId="65" r:id="rId32"/>
    <sheet name="SEPTEMBAR 20 (2)" sheetId="66" r:id="rId33"/>
    <sheet name="OKTOBAR 20 (2)" sheetId="67" r:id="rId34"/>
    <sheet name="NOVEMBAR 20 (2)" sheetId="68" r:id="rId35"/>
    <sheet name="DECEMBAR 20 (2)" sheetId="70" r:id="rId36"/>
    <sheet name="JANUAR 2021 (2)" sheetId="72" r:id="rId37"/>
    <sheet name="FEBRUAR 2021 (2)" sheetId="73" r:id="rId38"/>
    <sheet name="MART 2021 (2)" sheetId="74" r:id="rId39"/>
    <sheet name="APRIL 2021 (2)" sheetId="75" r:id="rId40"/>
    <sheet name="MAJ 2021 (2)" sheetId="76" r:id="rId41"/>
    <sheet name="JUN 2021 (2)" sheetId="77" r:id="rId42"/>
    <sheet name="JUL 2021 (2)" sheetId="78" r:id="rId43"/>
    <sheet name="AVGUST 2021 (2)" sheetId="79" r:id="rId44"/>
    <sheet name="SEPTEMBAR 2021 (2)" sheetId="80" r:id="rId45"/>
    <sheet name="OKTOBAR 2021 (2)" sheetId="81" r:id="rId46"/>
    <sheet name="NOVEMBAR 2021 (2)" sheetId="82" r:id="rId47"/>
    <sheet name="DECEMBAR 2021 (3)" sheetId="84" r:id="rId48"/>
    <sheet name="JANUAR 2022 (2)" sheetId="86" r:id="rId49"/>
    <sheet name="FEBRUAR 2022 (2)" sheetId="87" r:id="rId50"/>
    <sheet name="MART 2022 (2)" sheetId="88" r:id="rId51"/>
    <sheet name="APRIL 2022 (2)" sheetId="89" r:id="rId52"/>
    <sheet name="MAJ 2022 (2)" sheetId="90" r:id="rId53"/>
    <sheet name="JUN  2022 (2)" sheetId="91" r:id="rId54"/>
    <sheet name="JUL  2022 (2)" sheetId="92" r:id="rId55"/>
    <sheet name="AVGUST  2022 (2)" sheetId="93" r:id="rId56"/>
    <sheet name="SEPTEMBAR  2022 (2)" sheetId="94" r:id="rId57"/>
    <sheet name="OKTOBAR  2022 (2)" sheetId="95" r:id="rId58"/>
    <sheet name="NOVEMBAR 2022 (2)" sheetId="96" r:id="rId59"/>
    <sheet name="DECEMBAR 2022 (2)" sheetId="97" r:id="rId60"/>
    <sheet name="JANUAR 2023 (2)" sheetId="99" r:id="rId61"/>
    <sheet name="FEBRUAR  2023 (2)" sheetId="100" r:id="rId62"/>
    <sheet name="MART  2023 (2)" sheetId="101" r:id="rId63"/>
    <sheet name="APRIL 2023 (2)" sheetId="103" r:id="rId64"/>
    <sheet name="MAJ 2023 (2)" sheetId="104" r:id="rId65"/>
    <sheet name="JUN 2023 (2)" sheetId="105" r:id="rId66"/>
    <sheet name="JUL 2023 (2)" sheetId="106" r:id="rId67"/>
    <sheet name="AVGUST 2023 (2)" sheetId="107" r:id="rId68"/>
    <sheet name="SEPTEMBAR 2023 (2)" sheetId="108" r:id="rId69"/>
    <sheet name="OKTOBAR 2023 " sheetId="109" r:id="rId70"/>
    <sheet name="NOVEMBAR 2023 " sheetId="110" r:id="rId71"/>
    <sheet name="DECEMBAR 2023 " sheetId="111" r:id="rId72"/>
    <sheet name="JANUAR 24 " sheetId="113" r:id="rId73"/>
    <sheet name="FEBRUAR 24 " sheetId="114" r:id="rId74"/>
    <sheet name="MART 24 " sheetId="115" r:id="rId75"/>
    <sheet name="APRIL 24 " sheetId="116" r:id="rId76"/>
    <sheet name="MAJ 24  (2)" sheetId="118" r:id="rId77"/>
    <sheet name="JUN 24  (2)" sheetId="119" r:id="rId78"/>
    <sheet name="JUL 24  (2)" sheetId="120" r:id="rId79"/>
    <sheet name="AVGUST  24  (2)" sheetId="121" r:id="rId80"/>
    <sheet name="SEPTEMBAR  24  (2)" sheetId="122" r:id="rId81"/>
    <sheet name="OKTOBAR 24  (2)" sheetId="123" r:id="rId82"/>
    <sheet name="NOVEMBAR  24  (2)" sheetId="124" r:id="rId83"/>
    <sheet name="DECEMBAR   24  (2)" sheetId="125" r:id="rId84"/>
    <sheet name="JANUAR 2025 (2)" sheetId="127" r:id="rId85"/>
    <sheet name="FEBRUAR 2025 (2)" sheetId="128" r:id="rId86"/>
    <sheet name="MART 2025 (2)" sheetId="129" r:id="rId87"/>
    <sheet name="APRIL 2025 (2)" sheetId="130" r:id="rId88"/>
    <sheet name="MAJ 2025 (2)" sheetId="131" r:id="rId89"/>
    <sheet name="JUN 2025 (2)" sheetId="132" r:id="rId90"/>
    <sheet name="Jul_2025" sheetId="133" r:id="rId91"/>
    <sheet name="Avgust_2025" sheetId="117" r:id="rId92"/>
    <sheet name="prosečno po mesecima 2018-2025" sheetId="41" r:id="rId93"/>
    <sheet name="Septembar_2025" sheetId="1" r:id="rId9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38" i="1"/>
  <c r="J43" i="1"/>
  <c r="G43" i="1"/>
  <c r="J42" i="1"/>
  <c r="G42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43" i="117"/>
  <c r="G43" i="117"/>
  <c r="J42" i="117"/>
  <c r="G42" i="117"/>
  <c r="J37" i="117"/>
  <c r="J36" i="117"/>
  <c r="J35" i="117"/>
  <c r="J34" i="117"/>
  <c r="J33" i="117"/>
  <c r="J32" i="117"/>
  <c r="J31" i="117"/>
  <c r="J30" i="117"/>
  <c r="J29" i="117"/>
  <c r="J28" i="117"/>
  <c r="J27" i="117"/>
  <c r="J26" i="117"/>
  <c r="J25" i="117"/>
  <c r="J24" i="117"/>
  <c r="J23" i="117"/>
  <c r="J22" i="117"/>
  <c r="J21" i="117"/>
  <c r="J20" i="117"/>
  <c r="J19" i="117"/>
  <c r="J18" i="117"/>
  <c r="J17" i="117"/>
  <c r="J16" i="117"/>
  <c r="J15" i="117"/>
  <c r="J14" i="117"/>
  <c r="J13" i="117"/>
  <c r="J12" i="117"/>
  <c r="J11" i="117"/>
  <c r="J10" i="117"/>
  <c r="J9" i="117"/>
  <c r="J8" i="117"/>
  <c r="J7" i="117"/>
  <c r="K7" i="117" s="1"/>
  <c r="J43" i="133"/>
  <c r="G43" i="133"/>
  <c r="J42" i="133"/>
  <c r="G42" i="133"/>
  <c r="J37" i="133"/>
  <c r="J36" i="133"/>
  <c r="J35" i="133"/>
  <c r="J34" i="133"/>
  <c r="J33" i="133"/>
  <c r="J32" i="133"/>
  <c r="J31" i="133"/>
  <c r="J30" i="133"/>
  <c r="J29" i="133"/>
  <c r="J28" i="133"/>
  <c r="J27" i="133"/>
  <c r="J26" i="133"/>
  <c r="J25" i="133"/>
  <c r="J24" i="133"/>
  <c r="J23" i="133"/>
  <c r="J22" i="133"/>
  <c r="J21" i="133"/>
  <c r="J20" i="133"/>
  <c r="J19" i="133"/>
  <c r="J18" i="133"/>
  <c r="J17" i="133"/>
  <c r="J16" i="133"/>
  <c r="J15" i="133"/>
  <c r="J14" i="133"/>
  <c r="J13" i="133"/>
  <c r="J12" i="133"/>
  <c r="J11" i="133"/>
  <c r="J10" i="133"/>
  <c r="J9" i="133"/>
  <c r="J8" i="133"/>
  <c r="J7" i="133"/>
  <c r="K7" i="133" s="1"/>
  <c r="J43" i="132"/>
  <c r="G43" i="132"/>
  <c r="J42" i="132"/>
  <c r="G42" i="132"/>
  <c r="J37" i="132"/>
  <c r="J36" i="132"/>
  <c r="J35" i="132"/>
  <c r="J34" i="132"/>
  <c r="J33" i="132"/>
  <c r="J32" i="132"/>
  <c r="J31" i="132"/>
  <c r="J30" i="132"/>
  <c r="J29" i="132"/>
  <c r="J28" i="132"/>
  <c r="J27" i="132"/>
  <c r="J26" i="132"/>
  <c r="J25" i="132"/>
  <c r="J24" i="132"/>
  <c r="J23" i="132"/>
  <c r="J22" i="132"/>
  <c r="J21" i="132"/>
  <c r="J20" i="132"/>
  <c r="J19" i="132"/>
  <c r="J18" i="132"/>
  <c r="J17" i="132"/>
  <c r="J16" i="132"/>
  <c r="J15" i="132"/>
  <c r="J14" i="132"/>
  <c r="J13" i="132"/>
  <c r="J12" i="132"/>
  <c r="J11" i="132"/>
  <c r="J10" i="132"/>
  <c r="J9" i="132"/>
  <c r="J8" i="132"/>
  <c r="J7" i="132"/>
  <c r="K7" i="132" s="1"/>
  <c r="J45" i="131"/>
  <c r="G45" i="131"/>
  <c r="J44" i="131"/>
  <c r="G44" i="131"/>
  <c r="J39" i="131"/>
  <c r="J38" i="131"/>
  <c r="J37" i="131"/>
  <c r="J36" i="131"/>
  <c r="J35" i="131"/>
  <c r="J34" i="131"/>
  <c r="J33" i="131"/>
  <c r="J32" i="131"/>
  <c r="J31" i="131"/>
  <c r="J30" i="131"/>
  <c r="J29" i="131"/>
  <c r="J28" i="131"/>
  <c r="J27" i="131"/>
  <c r="J26" i="131"/>
  <c r="J25" i="131"/>
  <c r="J24" i="131"/>
  <c r="J23" i="131"/>
  <c r="J22" i="131"/>
  <c r="J21" i="131"/>
  <c r="J20" i="131"/>
  <c r="J19" i="131"/>
  <c r="J18" i="131"/>
  <c r="J17" i="131"/>
  <c r="J16" i="131"/>
  <c r="J15" i="131"/>
  <c r="J14" i="131"/>
  <c r="J13" i="131"/>
  <c r="J12" i="131"/>
  <c r="J11" i="131"/>
  <c r="J10" i="131"/>
  <c r="J9" i="131"/>
  <c r="J8" i="131"/>
  <c r="K7" i="131" s="1"/>
  <c r="J7" i="131"/>
  <c r="J45" i="130"/>
  <c r="G45" i="130"/>
  <c r="J44" i="130"/>
  <c r="G44" i="130"/>
  <c r="J39" i="130"/>
  <c r="J38" i="130"/>
  <c r="J37" i="130"/>
  <c r="J36" i="130"/>
  <c r="J35" i="130"/>
  <c r="J34" i="130"/>
  <c r="J33" i="130"/>
  <c r="J32" i="130"/>
  <c r="J31" i="130"/>
  <c r="J30" i="130"/>
  <c r="J29" i="130"/>
  <c r="J28" i="130"/>
  <c r="J27" i="130"/>
  <c r="J26" i="130"/>
  <c r="J25" i="130"/>
  <c r="J24" i="130"/>
  <c r="J23" i="130"/>
  <c r="J22" i="130"/>
  <c r="J21" i="130"/>
  <c r="J20" i="130"/>
  <c r="J19" i="130"/>
  <c r="J18" i="130"/>
  <c r="J17" i="130"/>
  <c r="J16" i="130"/>
  <c r="J15" i="130"/>
  <c r="J14" i="130"/>
  <c r="J13" i="130"/>
  <c r="J12" i="130"/>
  <c r="J11" i="130"/>
  <c r="J10" i="130"/>
  <c r="K7" i="130" s="1"/>
  <c r="J9" i="130"/>
  <c r="J8" i="130"/>
  <c r="J7" i="130"/>
  <c r="J43" i="129"/>
  <c r="G43" i="129"/>
  <c r="J42" i="129"/>
  <c r="G42" i="129"/>
  <c r="J37" i="129"/>
  <c r="J36" i="129"/>
  <c r="J35" i="129"/>
  <c r="J34" i="129"/>
  <c r="J33" i="129"/>
  <c r="J32" i="129"/>
  <c r="J31" i="129"/>
  <c r="J30" i="129"/>
  <c r="J29" i="129"/>
  <c r="J28" i="129"/>
  <c r="J27" i="129"/>
  <c r="J26" i="129"/>
  <c r="J25" i="129"/>
  <c r="J24" i="129"/>
  <c r="J23" i="129"/>
  <c r="J22" i="129"/>
  <c r="J21" i="129"/>
  <c r="J20" i="129"/>
  <c r="J19" i="129"/>
  <c r="J18" i="129"/>
  <c r="J17" i="129"/>
  <c r="J16" i="129"/>
  <c r="J15" i="129"/>
  <c r="J14" i="129"/>
  <c r="J13" i="129"/>
  <c r="J12" i="129"/>
  <c r="J11" i="129"/>
  <c r="J10" i="129"/>
  <c r="K7" i="129" s="1"/>
  <c r="J9" i="129"/>
  <c r="J8" i="129"/>
  <c r="J7" i="129"/>
  <c r="J43" i="128"/>
  <c r="G43" i="128"/>
  <c r="J42" i="128"/>
  <c r="G42" i="128"/>
  <c r="J37" i="128"/>
  <c r="J36" i="128"/>
  <c r="J35" i="128"/>
  <c r="J34" i="128"/>
  <c r="J33" i="128"/>
  <c r="J32" i="128"/>
  <c r="J31" i="128"/>
  <c r="J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K7" i="128" s="1"/>
  <c r="J9" i="128"/>
  <c r="J8" i="128"/>
  <c r="J7" i="128"/>
  <c r="J42" i="127"/>
  <c r="G42" i="127"/>
  <c r="J41" i="127"/>
  <c r="G41" i="127"/>
  <c r="J36" i="127"/>
  <c r="J35" i="127"/>
  <c r="J34" i="127"/>
  <c r="J33" i="127"/>
  <c r="J32" i="127"/>
  <c r="J31" i="127"/>
  <c r="J30" i="127"/>
  <c r="J29" i="127"/>
  <c r="J28" i="127"/>
  <c r="J27" i="127"/>
  <c r="J26" i="127"/>
  <c r="J25" i="127"/>
  <c r="J24" i="127"/>
  <c r="J23" i="127"/>
  <c r="J22" i="127"/>
  <c r="J21" i="127"/>
  <c r="J20" i="127"/>
  <c r="J19" i="127"/>
  <c r="J18" i="127"/>
  <c r="J17" i="127"/>
  <c r="J16" i="127"/>
  <c r="J15" i="127"/>
  <c r="J14" i="127"/>
  <c r="J13" i="127"/>
  <c r="J12" i="127"/>
  <c r="J11" i="127"/>
  <c r="J10" i="127"/>
  <c r="J9" i="127"/>
  <c r="J8" i="127"/>
  <c r="J7" i="127"/>
  <c r="K7" i="127" s="1"/>
  <c r="J44" i="125"/>
  <c r="G44" i="125"/>
  <c r="J43" i="125"/>
  <c r="G43" i="125"/>
  <c r="J38" i="125"/>
  <c r="J37" i="125"/>
  <c r="J36" i="125"/>
  <c r="J35" i="125"/>
  <c r="J34" i="125"/>
  <c r="J33" i="125"/>
  <c r="J32" i="125"/>
  <c r="J31" i="125"/>
  <c r="J30" i="125"/>
  <c r="J29" i="125"/>
  <c r="J28" i="125"/>
  <c r="J27" i="125"/>
  <c r="J26" i="125"/>
  <c r="J25" i="125"/>
  <c r="J24" i="125"/>
  <c r="J23" i="125"/>
  <c r="J22" i="125"/>
  <c r="J21" i="125"/>
  <c r="J20" i="125"/>
  <c r="J19" i="125"/>
  <c r="J18" i="125"/>
  <c r="J17" i="125"/>
  <c r="J16" i="125"/>
  <c r="J15" i="125"/>
  <c r="J14" i="125"/>
  <c r="J13" i="125"/>
  <c r="J12" i="125"/>
  <c r="J11" i="125"/>
  <c r="J10" i="125"/>
  <c r="K7" i="125" s="1"/>
  <c r="J9" i="125"/>
  <c r="J8" i="125"/>
  <c r="J7" i="125"/>
  <c r="J43" i="124"/>
  <c r="G43" i="124"/>
  <c r="J42" i="124"/>
  <c r="G42" i="124"/>
  <c r="J37" i="124"/>
  <c r="J36" i="124"/>
  <c r="J35" i="124"/>
  <c r="J34" i="124"/>
  <c r="J33" i="124"/>
  <c r="J32" i="124"/>
  <c r="J31" i="124"/>
  <c r="J30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J16" i="124"/>
  <c r="J15" i="124"/>
  <c r="J14" i="124"/>
  <c r="J13" i="124"/>
  <c r="J12" i="124"/>
  <c r="J11" i="124"/>
  <c r="J10" i="124"/>
  <c r="K7" i="124" s="1"/>
  <c r="J9" i="124"/>
  <c r="J8" i="124"/>
  <c r="J7" i="124"/>
  <c r="J43" i="123"/>
  <c r="G43" i="123"/>
  <c r="J42" i="123"/>
  <c r="G42" i="123"/>
  <c r="J37" i="123"/>
  <c r="J36" i="123"/>
  <c r="J35" i="123"/>
  <c r="J34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K7" i="123" s="1"/>
  <c r="J9" i="123"/>
  <c r="J8" i="123"/>
  <c r="J7" i="123"/>
  <c r="J43" i="122"/>
  <c r="G43" i="122"/>
  <c r="J42" i="122"/>
  <c r="G42" i="122"/>
  <c r="J37" i="122"/>
  <c r="J36" i="122"/>
  <c r="J35" i="122"/>
  <c r="J34" i="122"/>
  <c r="J33" i="122"/>
  <c r="J32" i="122"/>
  <c r="J31" i="122"/>
  <c r="J30" i="122"/>
  <c r="J29" i="122"/>
  <c r="J28" i="122"/>
  <c r="J27" i="122"/>
  <c r="J26" i="122"/>
  <c r="J25" i="122"/>
  <c r="J24" i="122"/>
  <c r="J23" i="122"/>
  <c r="J22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K7" i="122" s="1"/>
  <c r="J9" i="122"/>
  <c r="J8" i="122"/>
  <c r="J7" i="122"/>
  <c r="J42" i="121"/>
  <c r="G42" i="121"/>
  <c r="J41" i="121"/>
  <c r="G41" i="121"/>
  <c r="J36" i="121"/>
  <c r="J35" i="121"/>
  <c r="J34" i="121"/>
  <c r="J33" i="121"/>
  <c r="J32" i="121"/>
  <c r="J31" i="121"/>
  <c r="J30" i="121"/>
  <c r="J29" i="121"/>
  <c r="J2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J8" i="121"/>
  <c r="J7" i="121"/>
  <c r="K7" i="121" s="1"/>
  <c r="J41" i="120"/>
  <c r="G41" i="120"/>
  <c r="J40" i="120"/>
  <c r="G40" i="120"/>
  <c r="J35" i="120"/>
  <c r="J34" i="120"/>
  <c r="J33" i="120"/>
  <c r="J32" i="120"/>
  <c r="J31" i="120"/>
  <c r="J30" i="120"/>
  <c r="J29" i="120"/>
  <c r="J28" i="120"/>
  <c r="J27" i="120"/>
  <c r="J26" i="120"/>
  <c r="J25" i="120"/>
  <c r="J24" i="120"/>
  <c r="J23" i="120"/>
  <c r="J22" i="120"/>
  <c r="J21" i="120"/>
  <c r="J20" i="120"/>
  <c r="J19" i="120"/>
  <c r="J18" i="120"/>
  <c r="J17" i="120"/>
  <c r="J16" i="120"/>
  <c r="J15" i="120"/>
  <c r="J14" i="120"/>
  <c r="J13" i="120"/>
  <c r="J12" i="120"/>
  <c r="J11" i="120"/>
  <c r="J10" i="120"/>
  <c r="J9" i="120"/>
  <c r="J8" i="120"/>
  <c r="K7" i="120"/>
  <c r="J7" i="120"/>
  <c r="J41" i="119"/>
  <c r="G41" i="119"/>
  <c r="J40" i="119"/>
  <c r="G40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K7" i="119" s="1"/>
  <c r="J39" i="118"/>
  <c r="G39" i="118"/>
  <c r="J38" i="118"/>
  <c r="G38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J8" i="118"/>
  <c r="K7" i="118"/>
  <c r="J7" i="118"/>
  <c r="J41" i="116"/>
  <c r="G41" i="116"/>
  <c r="J40" i="116"/>
  <c r="G40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J8" i="116"/>
  <c r="J7" i="116"/>
  <c r="K7" i="116" s="1"/>
  <c r="J37" i="115"/>
  <c r="G37" i="115"/>
  <c r="J36" i="115"/>
  <c r="G36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J8" i="115"/>
  <c r="J7" i="115"/>
  <c r="K7" i="115" s="1"/>
  <c r="J35" i="114"/>
  <c r="G35" i="114"/>
  <c r="J34" i="114"/>
  <c r="G34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J8" i="114"/>
  <c r="J7" i="114"/>
  <c r="K7" i="114" s="1"/>
  <c r="J36" i="113"/>
  <c r="G36" i="113"/>
  <c r="J35" i="113"/>
  <c r="G35" i="113"/>
  <c r="J30" i="113"/>
  <c r="J29" i="113"/>
  <c r="J28" i="113"/>
  <c r="J27" i="113"/>
  <c r="J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J13" i="113"/>
  <c r="J12" i="113"/>
  <c r="J11" i="113"/>
  <c r="J10" i="113"/>
  <c r="J9" i="113"/>
  <c r="J8" i="113"/>
  <c r="J7" i="113"/>
  <c r="K7" i="113" s="1"/>
  <c r="J36" i="111"/>
  <c r="G36" i="111"/>
  <c r="J35" i="111"/>
  <c r="G35" i="111"/>
  <c r="J30" i="111"/>
  <c r="J29" i="111"/>
  <c r="J28" i="111"/>
  <c r="J27" i="111"/>
  <c r="J26" i="111"/>
  <c r="J25" i="111"/>
  <c r="K7" i="111" s="1"/>
  <c r="J24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J38" i="110"/>
  <c r="G38" i="110"/>
  <c r="J37" i="110"/>
  <c r="G37" i="110"/>
  <c r="J32" i="110"/>
  <c r="J31" i="110"/>
  <c r="J30" i="110"/>
  <c r="J29" i="110"/>
  <c r="J28" i="110"/>
  <c r="J27" i="110"/>
  <c r="J26" i="110"/>
  <c r="J25" i="110"/>
  <c r="J24" i="110"/>
  <c r="J23" i="110"/>
  <c r="J22" i="110"/>
  <c r="J21" i="110"/>
  <c r="J20" i="110"/>
  <c r="J19" i="110"/>
  <c r="J18" i="110"/>
  <c r="J17" i="110"/>
  <c r="J16" i="110"/>
  <c r="J15" i="110"/>
  <c r="J14" i="110"/>
  <c r="J13" i="110"/>
  <c r="J12" i="110"/>
  <c r="J11" i="110"/>
  <c r="J10" i="110"/>
  <c r="J9" i="110"/>
  <c r="J8" i="110"/>
  <c r="J7" i="110"/>
  <c r="K7" i="110" s="1"/>
  <c r="J39" i="109"/>
  <c r="G39" i="109"/>
  <c r="J38" i="109"/>
  <c r="G38" i="109"/>
  <c r="J33" i="109"/>
  <c r="J32" i="109"/>
  <c r="J31" i="109"/>
  <c r="J30" i="109"/>
  <c r="J29" i="109"/>
  <c r="J28" i="109"/>
  <c r="J27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K7" i="109" s="1"/>
  <c r="J9" i="109"/>
  <c r="J8" i="109"/>
  <c r="J7" i="109"/>
  <c r="J39" i="108"/>
  <c r="G39" i="108"/>
  <c r="J38" i="108"/>
  <c r="G38" i="108"/>
  <c r="J33" i="108"/>
  <c r="J32" i="108"/>
  <c r="J31" i="108"/>
  <c r="J30" i="108"/>
  <c r="J29" i="108"/>
  <c r="J28" i="108"/>
  <c r="J27" i="108"/>
  <c r="J26" i="108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K7" i="108" s="1"/>
  <c r="J39" i="107"/>
  <c r="G39" i="107"/>
  <c r="J38" i="107"/>
  <c r="G38" i="107"/>
  <c r="J33" i="107"/>
  <c r="J32" i="107"/>
  <c r="J31" i="107"/>
  <c r="J30" i="107"/>
  <c r="J29" i="107"/>
  <c r="J28" i="107"/>
  <c r="J27" i="107"/>
  <c r="J26" i="107"/>
  <c r="J25" i="107"/>
  <c r="J24" i="107"/>
  <c r="J23" i="107"/>
  <c r="J22" i="107"/>
  <c r="J21" i="107"/>
  <c r="J20" i="107"/>
  <c r="J19" i="107"/>
  <c r="J18" i="107"/>
  <c r="J17" i="107"/>
  <c r="J16" i="107"/>
  <c r="J15" i="107"/>
  <c r="J14" i="107"/>
  <c r="J13" i="107"/>
  <c r="J12" i="107"/>
  <c r="J11" i="107"/>
  <c r="J10" i="107"/>
  <c r="J9" i="107"/>
  <c r="J8" i="107"/>
  <c r="J7" i="107"/>
  <c r="K7" i="107" s="1"/>
  <c r="J40" i="106"/>
  <c r="G40" i="106"/>
  <c r="J39" i="106"/>
  <c r="G39" i="106"/>
  <c r="J34" i="106"/>
  <c r="J33" i="106"/>
  <c r="J32" i="106"/>
  <c r="J31" i="106"/>
  <c r="J30" i="106"/>
  <c r="J29" i="106"/>
  <c r="J28" i="106"/>
  <c r="J27" i="106"/>
  <c r="J26" i="106"/>
  <c r="J25" i="106"/>
  <c r="J24" i="106"/>
  <c r="J23" i="106"/>
  <c r="J22" i="106"/>
  <c r="J21" i="106"/>
  <c r="J20" i="106"/>
  <c r="J19" i="106"/>
  <c r="J18" i="106"/>
  <c r="J17" i="106"/>
  <c r="J16" i="106"/>
  <c r="J15" i="106"/>
  <c r="J14" i="106"/>
  <c r="J13" i="106"/>
  <c r="J12" i="106"/>
  <c r="J11" i="106"/>
  <c r="J10" i="106"/>
  <c r="J9" i="106"/>
  <c r="J8" i="106"/>
  <c r="J7" i="106"/>
  <c r="K7" i="106" s="1"/>
  <c r="J39" i="105"/>
  <c r="G39" i="105"/>
  <c r="J38" i="105"/>
  <c r="G38" i="105"/>
  <c r="J33" i="105"/>
  <c r="J32" i="105"/>
  <c r="J31" i="105"/>
  <c r="J30" i="105"/>
  <c r="J29" i="105"/>
  <c r="J28" i="105"/>
  <c r="J27" i="105"/>
  <c r="J26" i="105"/>
  <c r="J25" i="105"/>
  <c r="J24" i="105"/>
  <c r="J23" i="105"/>
  <c r="J22" i="105"/>
  <c r="J21" i="105"/>
  <c r="J20" i="105"/>
  <c r="J19" i="105"/>
  <c r="J18" i="105"/>
  <c r="J17" i="105"/>
  <c r="J16" i="105"/>
  <c r="J15" i="105"/>
  <c r="J14" i="105"/>
  <c r="J13" i="105"/>
  <c r="J12" i="105"/>
  <c r="J11" i="105"/>
  <c r="J10" i="105"/>
  <c r="J9" i="105"/>
  <c r="J8" i="105"/>
  <c r="K7" i="105"/>
  <c r="J7" i="105"/>
  <c r="J41" i="104"/>
  <c r="G41" i="104"/>
  <c r="J40" i="104"/>
  <c r="G40" i="104"/>
  <c r="J35" i="104"/>
  <c r="J34" i="104"/>
  <c r="J33" i="104"/>
  <c r="J32" i="104"/>
  <c r="J31" i="104"/>
  <c r="J30" i="104"/>
  <c r="J29" i="104"/>
  <c r="J28" i="104"/>
  <c r="J27" i="104"/>
  <c r="J26" i="104"/>
  <c r="J25" i="104"/>
  <c r="J24" i="104"/>
  <c r="J23" i="104"/>
  <c r="J22" i="104"/>
  <c r="J21" i="104"/>
  <c r="J20" i="104"/>
  <c r="J19" i="104"/>
  <c r="J17" i="104"/>
  <c r="J15" i="104"/>
  <c r="J14" i="104"/>
  <c r="J13" i="104"/>
  <c r="J12" i="104"/>
  <c r="J11" i="104"/>
  <c r="J10" i="104"/>
  <c r="J9" i="104"/>
  <c r="J8" i="104"/>
  <c r="J7" i="104"/>
  <c r="J41" i="103"/>
  <c r="G41" i="103"/>
  <c r="J40" i="103"/>
  <c r="G40" i="103"/>
  <c r="J35" i="103"/>
  <c r="J34" i="103"/>
  <c r="J33" i="103"/>
  <c r="J32" i="103"/>
  <c r="J31" i="103"/>
  <c r="J30" i="103"/>
  <c r="J29" i="103"/>
  <c r="J28" i="103"/>
  <c r="J27" i="103"/>
  <c r="J26" i="103"/>
  <c r="J25" i="103"/>
  <c r="J24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9" i="103"/>
  <c r="J8" i="103"/>
  <c r="J7" i="103"/>
  <c r="K7" i="103" s="1"/>
  <c r="J40" i="101"/>
  <c r="G40" i="101"/>
  <c r="J39" i="101"/>
  <c r="G39" i="101"/>
  <c r="J34" i="101"/>
  <c r="J33" i="101"/>
  <c r="J32" i="101"/>
  <c r="J31" i="101"/>
  <c r="J30" i="101"/>
  <c r="J29" i="101"/>
  <c r="J28" i="101"/>
  <c r="J27" i="101"/>
  <c r="J26" i="101"/>
  <c r="J25" i="101"/>
  <c r="J24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K7" i="101" s="1"/>
  <c r="J40" i="100"/>
  <c r="G40" i="100"/>
  <c r="J39" i="100"/>
  <c r="G39" i="100"/>
  <c r="J34" i="100"/>
  <c r="J33" i="100"/>
  <c r="J32" i="100"/>
  <c r="J31" i="100"/>
  <c r="J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K7" i="100" s="1"/>
  <c r="J37" i="99"/>
  <c r="G37" i="99"/>
  <c r="J36" i="99"/>
  <c r="G36" i="99"/>
  <c r="J31" i="99"/>
  <c r="J30" i="99"/>
  <c r="J29" i="99"/>
  <c r="J28" i="99"/>
  <c r="J27" i="99"/>
  <c r="J26" i="99"/>
  <c r="J25" i="99"/>
  <c r="J24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K7" i="99" s="1"/>
  <c r="J37" i="97"/>
  <c r="G37" i="97"/>
  <c r="J36" i="97"/>
  <c r="G36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K7" i="97" s="1"/>
  <c r="J36" i="96"/>
  <c r="G36" i="96"/>
  <c r="J35" i="96"/>
  <c r="G35" i="96"/>
  <c r="J30" i="96"/>
  <c r="J29" i="96"/>
  <c r="J28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K7" i="96" s="1"/>
  <c r="J7" i="96"/>
  <c r="J36" i="95"/>
  <c r="G36" i="95"/>
  <c r="J35" i="95"/>
  <c r="G35" i="95"/>
  <c r="J28" i="95"/>
  <c r="J27" i="95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K7" i="95" s="1"/>
  <c r="J9" i="95"/>
  <c r="J8" i="95"/>
  <c r="J7" i="95"/>
  <c r="J35" i="94"/>
  <c r="G35" i="94"/>
  <c r="J34" i="94"/>
  <c r="G34" i="94"/>
  <c r="J29" i="94"/>
  <c r="J28" i="94"/>
  <c r="J27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J8" i="94"/>
  <c r="K7" i="94"/>
  <c r="J7" i="94"/>
  <c r="J34" i="93"/>
  <c r="G34" i="93"/>
  <c r="J33" i="93"/>
  <c r="G33" i="93"/>
  <c r="J28" i="93"/>
  <c r="J27" i="93"/>
  <c r="J26" i="93"/>
  <c r="J25" i="93"/>
  <c r="J24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K7" i="93" s="1"/>
  <c r="J9" i="93"/>
  <c r="J8" i="93"/>
  <c r="J7" i="93"/>
  <c r="J36" i="92"/>
  <c r="G36" i="92"/>
  <c r="J35" i="92"/>
  <c r="G35" i="92"/>
  <c r="J30" i="92"/>
  <c r="J29" i="92"/>
  <c r="J28" i="92"/>
  <c r="J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K7" i="92" s="1"/>
  <c r="J36" i="91"/>
  <c r="G36" i="91"/>
  <c r="J35" i="91"/>
  <c r="G35" i="91"/>
  <c r="J30" i="91"/>
  <c r="J29" i="91"/>
  <c r="J28" i="91"/>
  <c r="J27" i="91"/>
  <c r="J26" i="91"/>
  <c r="J25" i="91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K7" i="91" s="1"/>
  <c r="J7" i="91"/>
  <c r="J36" i="90"/>
  <c r="G36" i="90"/>
  <c r="J35" i="90"/>
  <c r="G35" i="90"/>
  <c r="J30" i="90"/>
  <c r="J28" i="90"/>
  <c r="J27" i="90"/>
  <c r="J26" i="90"/>
  <c r="J25" i="90"/>
  <c r="J24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K7" i="90" s="1"/>
  <c r="J35" i="89"/>
  <c r="G35" i="89"/>
  <c r="J34" i="89"/>
  <c r="G34" i="89"/>
  <c r="J29" i="89"/>
  <c r="J28" i="89"/>
  <c r="J27" i="89"/>
  <c r="J26" i="89"/>
  <c r="J25" i="89"/>
  <c r="J24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K7" i="89" s="1"/>
  <c r="J9" i="89"/>
  <c r="J8" i="89"/>
  <c r="J7" i="89"/>
  <c r="J38" i="88"/>
  <c r="G38" i="88"/>
  <c r="J37" i="88"/>
  <c r="G37" i="88"/>
  <c r="J32" i="88"/>
  <c r="J31" i="88"/>
  <c r="J30" i="88"/>
  <c r="J29" i="88"/>
  <c r="J28" i="88"/>
  <c r="J27" i="88"/>
  <c r="J26" i="88"/>
  <c r="J25" i="88"/>
  <c r="J24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K7" i="88" s="1"/>
  <c r="J40" i="87"/>
  <c r="G40" i="87"/>
  <c r="J39" i="87"/>
  <c r="G39" i="87"/>
  <c r="J34" i="87"/>
  <c r="J32" i="87"/>
  <c r="J31" i="87"/>
  <c r="J30" i="87"/>
  <c r="J29" i="87"/>
  <c r="J28" i="87"/>
  <c r="J27" i="87"/>
  <c r="J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K7" i="87"/>
  <c r="J7" i="87"/>
  <c r="J40" i="86"/>
  <c r="G40" i="86"/>
  <c r="J39" i="86"/>
  <c r="G39" i="86"/>
  <c r="J34" i="86"/>
  <c r="J32" i="86"/>
  <c r="J31" i="86"/>
  <c r="J30" i="86"/>
  <c r="J29" i="86"/>
  <c r="J28" i="86"/>
  <c r="J27" i="86"/>
  <c r="J26" i="86"/>
  <c r="J25" i="86"/>
  <c r="J24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K7" i="86" s="1"/>
  <c r="J40" i="84"/>
  <c r="G40" i="84"/>
  <c r="J39" i="84"/>
  <c r="G39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K7" i="84" s="1"/>
  <c r="J40" i="82"/>
  <c r="G40" i="82"/>
  <c r="J39" i="82"/>
  <c r="G39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K7" i="82" s="1"/>
  <c r="J40" i="81"/>
  <c r="G40" i="81"/>
  <c r="J39" i="81"/>
  <c r="G39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K7" i="81" s="1"/>
  <c r="J40" i="80"/>
  <c r="G40" i="80"/>
  <c r="J39" i="80"/>
  <c r="G39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K7" i="80" s="1"/>
  <c r="J40" i="79"/>
  <c r="G40" i="79"/>
  <c r="J39" i="79"/>
  <c r="G39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K7" i="79" s="1"/>
  <c r="J42" i="78"/>
  <c r="G42" i="78"/>
  <c r="J41" i="78"/>
  <c r="G41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K7" i="78" s="1"/>
  <c r="J41" i="77"/>
  <c r="G41" i="77"/>
  <c r="J40" i="77"/>
  <c r="G40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K7" i="77" s="1"/>
  <c r="J42" i="76"/>
  <c r="G42" i="76"/>
  <c r="J41" i="76"/>
  <c r="G41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K7" i="76" s="1"/>
  <c r="J42" i="75"/>
  <c r="G42" i="75"/>
  <c r="J41" i="75"/>
  <c r="G41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K7" i="75" s="1"/>
  <c r="J41" i="74"/>
  <c r="G41" i="74"/>
  <c r="J40" i="74"/>
  <c r="G40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3" i="74"/>
  <c r="J12" i="74"/>
  <c r="J11" i="74"/>
  <c r="J10" i="74"/>
  <c r="K7" i="74" s="1"/>
  <c r="J9" i="74"/>
  <c r="J8" i="74"/>
  <c r="J7" i="74"/>
  <c r="J40" i="73"/>
  <c r="G40" i="73"/>
  <c r="J39" i="73"/>
  <c r="G39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K7" i="73" s="1"/>
  <c r="J40" i="72"/>
  <c r="G40" i="72"/>
  <c r="J39" i="72"/>
  <c r="G39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K7" i="72" s="1"/>
  <c r="J43" i="70"/>
  <c r="G43" i="70"/>
  <c r="J42" i="70"/>
  <c r="G42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2" i="70"/>
  <c r="J11" i="70"/>
  <c r="J10" i="70"/>
  <c r="J9" i="70"/>
  <c r="J8" i="70"/>
  <c r="J7" i="70"/>
  <c r="K7" i="70" s="1"/>
  <c r="J43" i="68"/>
  <c r="G43" i="68"/>
  <c r="J42" i="68"/>
  <c r="G42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2" i="68"/>
  <c r="J21" i="68"/>
  <c r="J20" i="68"/>
  <c r="J19" i="68"/>
  <c r="J18" i="68"/>
  <c r="J17" i="68"/>
  <c r="J16" i="68"/>
  <c r="J15" i="68"/>
  <c r="J14" i="68"/>
  <c r="J12" i="68"/>
  <c r="J11" i="68"/>
  <c r="J10" i="68"/>
  <c r="J9" i="68"/>
  <c r="J8" i="68"/>
  <c r="J7" i="68"/>
  <c r="K7" i="68" s="1"/>
  <c r="J42" i="67"/>
  <c r="G42" i="67"/>
  <c r="J41" i="67"/>
  <c r="G41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2" i="67"/>
  <c r="J11" i="67"/>
  <c r="J10" i="67"/>
  <c r="K7" i="67" s="1"/>
  <c r="J9" i="67"/>
  <c r="J8" i="67"/>
  <c r="J7" i="67"/>
  <c r="J43" i="66"/>
  <c r="G43" i="66"/>
  <c r="J42" i="66"/>
  <c r="G42" i="66"/>
  <c r="J37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7" i="66"/>
  <c r="J16" i="66"/>
  <c r="J15" i="66"/>
  <c r="J14" i="66"/>
  <c r="J12" i="66"/>
  <c r="J11" i="66"/>
  <c r="J10" i="66"/>
  <c r="J9" i="66"/>
  <c r="J8" i="66"/>
  <c r="K7" i="66"/>
  <c r="J7" i="66"/>
  <c r="J43" i="65"/>
  <c r="G43" i="65"/>
  <c r="J42" i="65"/>
  <c r="G42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2" i="65"/>
  <c r="J11" i="65"/>
  <c r="J10" i="65"/>
  <c r="K7" i="65" s="1"/>
  <c r="J9" i="65"/>
  <c r="J8" i="65"/>
  <c r="J7" i="65"/>
  <c r="J41" i="64"/>
  <c r="G41" i="64"/>
  <c r="J40" i="64"/>
  <c r="G40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K7" i="64" s="1"/>
  <c r="J12" i="64"/>
  <c r="J11" i="64"/>
  <c r="J10" i="64"/>
  <c r="J9" i="64"/>
  <c r="J8" i="64"/>
  <c r="J7" i="64"/>
  <c r="J43" i="63"/>
  <c r="G43" i="63"/>
  <c r="J42" i="63"/>
  <c r="G42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2" i="63"/>
  <c r="J11" i="63"/>
  <c r="J10" i="63"/>
  <c r="J9" i="63"/>
  <c r="J8" i="63"/>
  <c r="J7" i="63"/>
  <c r="K7" i="63" s="1"/>
  <c r="J44" i="62"/>
  <c r="G44" i="62"/>
  <c r="J43" i="62"/>
  <c r="G43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2" i="62"/>
  <c r="J11" i="62"/>
  <c r="J10" i="62"/>
  <c r="J9" i="62"/>
  <c r="J8" i="62"/>
  <c r="J7" i="62"/>
  <c r="K7" i="62" s="1"/>
  <c r="J44" i="61"/>
  <c r="G44" i="61"/>
  <c r="J43" i="61"/>
  <c r="G43" i="61"/>
  <c r="M38" i="61"/>
  <c r="M37" i="61"/>
  <c r="J34" i="61"/>
  <c r="M34" i="61" s="1"/>
  <c r="J33" i="61"/>
  <c r="M33" i="61" s="1"/>
  <c r="M32" i="61"/>
  <c r="J32" i="61"/>
  <c r="M31" i="61"/>
  <c r="J31" i="61"/>
  <c r="J30" i="61"/>
  <c r="M30" i="61" s="1"/>
  <c r="J29" i="61"/>
  <c r="M29" i="61" s="1"/>
  <c r="M28" i="61"/>
  <c r="J28" i="61"/>
  <c r="J27" i="61"/>
  <c r="M27" i="61" s="1"/>
  <c r="J26" i="61"/>
  <c r="M26" i="61" s="1"/>
  <c r="M25" i="61"/>
  <c r="J25" i="61"/>
  <c r="J24" i="61"/>
  <c r="M24" i="61" s="1"/>
  <c r="J23" i="61"/>
  <c r="M23" i="61" s="1"/>
  <c r="M22" i="61"/>
  <c r="J22" i="61"/>
  <c r="J21" i="61"/>
  <c r="M21" i="61" s="1"/>
  <c r="J20" i="61"/>
  <c r="M20" i="61" s="1"/>
  <c r="M19" i="61"/>
  <c r="J19" i="61"/>
  <c r="J18" i="61"/>
  <c r="M18" i="61" s="1"/>
  <c r="J17" i="61"/>
  <c r="M17" i="61" s="1"/>
  <c r="M16" i="61"/>
  <c r="J16" i="61"/>
  <c r="J15" i="61"/>
  <c r="M15" i="61" s="1"/>
  <c r="J14" i="61"/>
  <c r="M14" i="61" s="1"/>
  <c r="M12" i="61"/>
  <c r="J12" i="61"/>
  <c r="J11" i="61"/>
  <c r="M11" i="61" s="1"/>
  <c r="J10" i="61"/>
  <c r="M10" i="61" s="1"/>
  <c r="M9" i="61"/>
  <c r="J9" i="61"/>
  <c r="J8" i="61"/>
  <c r="M8" i="61" s="1"/>
  <c r="J7" i="61"/>
  <c r="M7" i="61" s="1"/>
  <c r="J41" i="60"/>
  <c r="G41" i="60"/>
  <c r="J40" i="60"/>
  <c r="G40" i="60"/>
  <c r="M35" i="60"/>
  <c r="J35" i="60"/>
  <c r="J34" i="60"/>
  <c r="M34" i="60" s="1"/>
  <c r="I33" i="60"/>
  <c r="G33" i="60"/>
  <c r="J32" i="60"/>
  <c r="M32" i="60" s="1"/>
  <c r="I32" i="60"/>
  <c r="G32" i="60"/>
  <c r="I31" i="60"/>
  <c r="G31" i="60"/>
  <c r="J30" i="60"/>
  <c r="I30" i="60"/>
  <c r="G30" i="60"/>
  <c r="M30" i="60" s="1"/>
  <c r="I29" i="60"/>
  <c r="G29" i="60"/>
  <c r="J29" i="60" s="1"/>
  <c r="M29" i="60" s="1"/>
  <c r="I28" i="60"/>
  <c r="J28" i="60" s="1"/>
  <c r="G28" i="60"/>
  <c r="M28" i="60" s="1"/>
  <c r="J27" i="60"/>
  <c r="I27" i="60"/>
  <c r="G27" i="60"/>
  <c r="M27" i="60" s="1"/>
  <c r="I26" i="60"/>
  <c r="G26" i="60"/>
  <c r="J26" i="60" s="1"/>
  <c r="M26" i="60" s="1"/>
  <c r="I25" i="60"/>
  <c r="J25" i="60" s="1"/>
  <c r="G25" i="60"/>
  <c r="M25" i="60" s="1"/>
  <c r="J24" i="60"/>
  <c r="I24" i="60"/>
  <c r="G24" i="60"/>
  <c r="M24" i="60" s="1"/>
  <c r="I23" i="60"/>
  <c r="G23" i="60"/>
  <c r="J23" i="60" s="1"/>
  <c r="M23" i="60" s="1"/>
  <c r="I22" i="60"/>
  <c r="J22" i="60" s="1"/>
  <c r="G22" i="60"/>
  <c r="J21" i="60"/>
  <c r="M21" i="60" s="1"/>
  <c r="I20" i="60"/>
  <c r="J20" i="60" s="1"/>
  <c r="G20" i="60"/>
  <c r="J19" i="60"/>
  <c r="I19" i="60"/>
  <c r="G19" i="60"/>
  <c r="M19" i="60" s="1"/>
  <c r="M18" i="60"/>
  <c r="J18" i="60"/>
  <c r="J17" i="60"/>
  <c r="M17" i="60" s="1"/>
  <c r="J16" i="60"/>
  <c r="M16" i="60" s="1"/>
  <c r="I15" i="60"/>
  <c r="G15" i="60"/>
  <c r="J15" i="60" s="1"/>
  <c r="M15" i="60" s="1"/>
  <c r="I14" i="60"/>
  <c r="J14" i="60" s="1"/>
  <c r="G14" i="60"/>
  <c r="M14" i="60" s="1"/>
  <c r="J13" i="60"/>
  <c r="I13" i="60"/>
  <c r="G13" i="60"/>
  <c r="M13" i="60" s="1"/>
  <c r="M12" i="60"/>
  <c r="I12" i="60"/>
  <c r="G12" i="60"/>
  <c r="I11" i="60"/>
  <c r="G11" i="60"/>
  <c r="J10" i="60"/>
  <c r="M10" i="60" s="1"/>
  <c r="I9" i="60"/>
  <c r="G9" i="60"/>
  <c r="I8" i="60"/>
  <c r="M8" i="60" s="1"/>
  <c r="G8" i="60"/>
  <c r="J8" i="60" s="1"/>
  <c r="I7" i="60"/>
  <c r="G7" i="60"/>
  <c r="J7" i="60" s="1"/>
  <c r="J39" i="49"/>
  <c r="G39" i="49"/>
  <c r="J38" i="49"/>
  <c r="G38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2" i="49"/>
  <c r="J11" i="49"/>
  <c r="J10" i="49"/>
  <c r="J9" i="49"/>
  <c r="J8" i="49"/>
  <c r="J7" i="49"/>
  <c r="K7" i="49" s="1"/>
  <c r="J40" i="58"/>
  <c r="G40" i="58"/>
  <c r="J39" i="58"/>
  <c r="G39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3" i="58"/>
  <c r="J12" i="58"/>
  <c r="J11" i="58"/>
  <c r="J10" i="58"/>
  <c r="J9" i="58"/>
  <c r="J8" i="58"/>
  <c r="J7" i="58"/>
  <c r="K7" i="58" s="1"/>
  <c r="J40" i="55"/>
  <c r="G40" i="55"/>
  <c r="J39" i="55"/>
  <c r="G39" i="55"/>
  <c r="J35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K7" i="55" s="1"/>
  <c r="J7" i="55"/>
  <c r="J38" i="54"/>
  <c r="G38" i="54"/>
  <c r="J37" i="54"/>
  <c r="G37" i="54"/>
  <c r="J33" i="54"/>
  <c r="J29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K7" i="54" s="1"/>
  <c r="J36" i="53"/>
  <c r="G36" i="53"/>
  <c r="J35" i="53"/>
  <c r="G35" i="53"/>
  <c r="J31" i="53"/>
  <c r="J29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K7" i="53" s="1"/>
  <c r="J7" i="53"/>
  <c r="J37" i="52"/>
  <c r="G37" i="52"/>
  <c r="J36" i="52"/>
  <c r="G36" i="52"/>
  <c r="J32" i="52"/>
  <c r="J30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K7" i="52" s="1"/>
  <c r="J36" i="51"/>
  <c r="G36" i="51"/>
  <c r="J35" i="51"/>
  <c r="G35" i="51"/>
  <c r="J31" i="51"/>
  <c r="J29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K7" i="51" s="1"/>
  <c r="J35" i="50"/>
  <c r="G35" i="50"/>
  <c r="J34" i="50"/>
  <c r="G34" i="50"/>
  <c r="J30" i="50"/>
  <c r="J29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K7" i="50" s="1"/>
  <c r="J33" i="48"/>
  <c r="G33" i="48"/>
  <c r="J32" i="48"/>
  <c r="G32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K7" i="48" s="1"/>
  <c r="J7" i="48"/>
  <c r="J32" i="47"/>
  <c r="G32" i="47"/>
  <c r="J31" i="47"/>
  <c r="G31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0" i="47"/>
  <c r="J9" i="47"/>
  <c r="J8" i="47"/>
  <c r="J7" i="47"/>
  <c r="K7" i="47" s="1"/>
  <c r="J34" i="46"/>
  <c r="G34" i="46"/>
  <c r="J33" i="46"/>
  <c r="G33" i="46"/>
  <c r="J28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0" i="46"/>
  <c r="K7" i="46" s="1"/>
  <c r="J9" i="46"/>
  <c r="J8" i="46"/>
  <c r="J7" i="46"/>
  <c r="J33" i="45"/>
  <c r="G33" i="45"/>
  <c r="J32" i="45"/>
  <c r="G32" i="45"/>
  <c r="J27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1" i="45"/>
  <c r="J10" i="45"/>
  <c r="K7" i="45" s="1"/>
  <c r="J9" i="45"/>
  <c r="J8" i="45"/>
  <c r="J7" i="45"/>
  <c r="J33" i="43"/>
  <c r="G33" i="43"/>
  <c r="J32" i="43"/>
  <c r="G32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8" i="43"/>
  <c r="J7" i="43"/>
  <c r="K7" i="43" s="1"/>
  <c r="J35" i="42"/>
  <c r="G35" i="42"/>
  <c r="J34" i="42"/>
  <c r="G34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8" i="42"/>
  <c r="K7" i="42" s="1"/>
  <c r="J7" i="42"/>
  <c r="J36" i="39"/>
  <c r="G36" i="39"/>
  <c r="J35" i="39"/>
  <c r="G35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9" i="39"/>
  <c r="J7" i="39"/>
  <c r="K7" i="39" s="1"/>
  <c r="J34" i="38"/>
  <c r="G34" i="38"/>
  <c r="J33" i="38"/>
  <c r="G33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K7" i="38" s="1"/>
  <c r="J7" i="38"/>
  <c r="J36" i="37"/>
  <c r="G36" i="37"/>
  <c r="J35" i="37"/>
  <c r="G35" i="37"/>
  <c r="J34" i="37"/>
  <c r="G34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K7" i="37" s="1"/>
  <c r="J7" i="37"/>
  <c r="J36" i="36"/>
  <c r="G36" i="36"/>
  <c r="J35" i="36"/>
  <c r="G35" i="36"/>
  <c r="J34" i="36"/>
  <c r="G34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K7" i="36" s="1"/>
  <c r="J7" i="36"/>
  <c r="J35" i="35"/>
  <c r="G35" i="35"/>
  <c r="J34" i="35"/>
  <c r="G34" i="35"/>
  <c r="J33" i="35"/>
  <c r="G33" i="35"/>
  <c r="J28" i="35"/>
  <c r="J27" i="35"/>
  <c r="J26" i="35"/>
  <c r="J25" i="35"/>
  <c r="J24" i="35"/>
  <c r="J23" i="35"/>
  <c r="J22" i="35"/>
  <c r="J21" i="35"/>
  <c r="J20" i="35"/>
  <c r="J19" i="35"/>
  <c r="K7" i="35" s="1"/>
  <c r="J18" i="35"/>
  <c r="J17" i="35"/>
  <c r="J16" i="35"/>
  <c r="J15" i="35"/>
  <c r="J14" i="35"/>
  <c r="J13" i="35"/>
  <c r="J12" i="35"/>
  <c r="J11" i="35"/>
  <c r="J10" i="35"/>
  <c r="J9" i="35"/>
  <c r="J8" i="35"/>
  <c r="J7" i="35"/>
  <c r="J35" i="34"/>
  <c r="G35" i="34"/>
  <c r="J34" i="34"/>
  <c r="G34" i="34"/>
  <c r="J33" i="34"/>
  <c r="G33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K7" i="34" s="1"/>
  <c r="J33" i="33"/>
  <c r="G33" i="33"/>
  <c r="J32" i="33"/>
  <c r="G32" i="33"/>
  <c r="J31" i="33"/>
  <c r="G31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K7" i="33" s="1"/>
  <c r="J32" i="32"/>
  <c r="G32" i="32"/>
  <c r="J31" i="32"/>
  <c r="G31" i="32"/>
  <c r="J30" i="32"/>
  <c r="G30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K7" i="32" s="1"/>
  <c r="J7" i="32"/>
  <c r="J32" i="31"/>
  <c r="G32" i="31"/>
  <c r="J31" i="31"/>
  <c r="G31" i="31"/>
  <c r="J30" i="31"/>
  <c r="G30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K7" i="31" s="1"/>
  <c r="J9" i="31"/>
  <c r="J8" i="31"/>
  <c r="J7" i="31"/>
  <c r="J33" i="30"/>
  <c r="G33" i="30"/>
  <c r="J32" i="30"/>
  <c r="G32" i="30"/>
  <c r="J31" i="30"/>
  <c r="G31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K7" i="30" s="1"/>
  <c r="J32" i="28"/>
  <c r="G32" i="28"/>
  <c r="J31" i="28"/>
  <c r="G31" i="28"/>
  <c r="J30" i="28"/>
  <c r="G30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K7" i="28"/>
  <c r="J7" i="28"/>
  <c r="J33" i="27"/>
  <c r="G33" i="27"/>
  <c r="J32" i="27"/>
  <c r="G32" i="27"/>
  <c r="J31" i="27"/>
  <c r="G31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K7" i="27" s="1"/>
  <c r="M20" i="60" l="1"/>
  <c r="M31" i="60"/>
  <c r="M22" i="60"/>
  <c r="M7" i="60"/>
  <c r="N39" i="61"/>
  <c r="N31" i="61" s="1"/>
  <c r="J9" i="60"/>
  <c r="K7" i="60" s="1"/>
  <c r="J11" i="60"/>
  <c r="M11" i="60" s="1"/>
  <c r="J31" i="60"/>
  <c r="J33" i="60"/>
  <c r="M33" i="60" s="1"/>
  <c r="K7" i="61"/>
  <c r="N36" i="60" l="1"/>
  <c r="N30" i="60" s="1"/>
  <c r="M9" i="60"/>
</calcChain>
</file>

<file path=xl/sharedStrings.xml><?xml version="1.0" encoding="utf-8"?>
<sst xmlns="http://schemas.openxmlformats.org/spreadsheetml/2006/main" count="8062" uniqueCount="440">
  <si>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</si>
  <si>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</si>
  <si>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</si>
  <si>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</si>
  <si>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</si>
  <si>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</si>
  <si>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</si>
  <si>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</si>
  <si>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</si>
  <si>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</si>
  <si>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</si>
  <si>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</si>
  <si>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</si>
  <si>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</si>
  <si>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</si>
  <si>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</si>
  <si>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</si>
  <si>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</si>
  <si>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</si>
  <si>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</si>
  <si>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</si>
  <si>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</si>
  <si>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</si>
  <si>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</si>
  <si>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</si>
  <si>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</si>
  <si>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</si>
  <si>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</si>
  <si>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</si>
  <si>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</si>
  <si>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</si>
  <si>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</si>
  <si>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</si>
  <si>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</si>
  <si>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</si>
  <si>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</si>
  <si>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</si>
  <si>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</si>
  <si>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</si>
  <si>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</si>
  <si>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</si>
  <si>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</si>
  <si>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</si>
  <si>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</si>
  <si>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</si>
  <si>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</si>
  <si>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</si>
  <si>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</si>
  <si>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</si>
  <si>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</si>
  <si>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</si>
  <si>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</si>
  <si>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</si>
  <si>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</si>
  <si>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</si>
  <si>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</si>
  <si>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</si>
  <si>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</si>
  <si>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</si>
  <si>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</si>
  <si>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</si>
  <si>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</si>
  <si>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</si>
  <si>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</si>
  <si>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</si>
  <si>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</si>
  <si>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</si>
  <si>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</si>
  <si>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</si>
  <si>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</si>
  <si>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</si>
  <si>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</si>
  <si>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</si>
  <si>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</si>
  <si>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</si>
  <si>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</si>
  <si>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</si>
  <si>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</si>
  <si>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</si>
  <si>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</si>
  <si>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</si>
  <si>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</si>
  <si>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</si>
  <si>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</si>
  <si>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</si>
  <si>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</si>
  <si>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</si>
  <si>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</si>
  <si>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</si>
  <si>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</si>
  <si>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</si>
  <si>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</si>
  <si>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</si>
  <si>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</si>
  <si>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</si>
  <si>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</si>
  <si>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</si>
  <si>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</si>
  <si>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</si>
  <si>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</si>
  <si>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</si>
  <si>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</si>
  <si>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</si>
  <si>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</si>
  <si>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</si>
  <si>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</si>
  <si>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</si>
  <si>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</si>
  <si>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</si>
  <si>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</si>
  <si>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</si>
  <si>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</si>
  <si>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</si>
  <si>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</si>
  <si>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</si>
  <si>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</si>
  <si>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</si>
  <si>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</si>
  <si>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</si>
  <si>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</si>
  <si>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</si>
  <si>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sz val="11"/>
        <rFont val="Calibri"/>
        <family val="2"/>
        <charset val="238"/>
        <scheme val="minor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</si>
  <si>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</si>
  <si>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</si>
  <si>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</si>
  <si>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</si>
  <si>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</si>
  <si>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</si>
  <si>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</si>
  <si>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</si>
  <si>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</si>
  <si>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sz val="11"/>
        <rFont val="Calibri"/>
        <family val="2"/>
        <charset val="238"/>
        <scheme val="minor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</si>
  <si>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</si>
  <si>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</si>
  <si>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</si>
  <si>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</si>
  <si>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</si>
  <si>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</si>
  <si>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</si>
  <si>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</si>
  <si>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</si>
  <si>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</si>
  <si>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</si>
  <si>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</si>
  <si>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</si>
  <si>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</si>
  <si>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</si>
  <si>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</si>
  <si>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</si>
  <si>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</si>
  <si>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</si>
  <si>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</si>
  <si>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</si>
  <si>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</si>
  <si>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</si>
  <si>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</si>
  <si>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</si>
  <si>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</si>
  <si>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</si>
  <si>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</si>
  <si>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</si>
  <si>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</si>
  <si>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</si>
  <si>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</si>
  <si>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</si>
  <si>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</si>
  <si>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</si>
  <si>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</si>
  <si>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</si>
  <si>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</si>
  <si>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</si>
  <si>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</si>
  <si>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</si>
  <si>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</si>
  <si>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</si>
  <si>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</si>
  <si>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</si>
  <si>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</si>
  <si>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</si>
  <si>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</si>
  <si>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</si>
  <si>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</si>
  <si>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</si>
  <si>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</si>
  <si>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</si>
  <si>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</si>
  <si>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</si>
  <si>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</si>
  <si>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</si>
  <si>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</si>
  <si>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</si>
  <si>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</si>
  <si>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</si>
  <si>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</si>
  <si>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</si>
  <si>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</si>
  <si>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</si>
  <si>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</si>
  <si>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</si>
  <si>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</si>
  <si>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sz val="11"/>
        <rFont val="Calibri"/>
        <family val="2"/>
        <charset val="238"/>
        <scheme val="minor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</si>
  <si>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</si>
  <si>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</si>
  <si>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</si>
  <si>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</si>
  <si>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</si>
  <si>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</si>
  <si>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</si>
  <si>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</si>
  <si>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</si>
  <si>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</si>
  <si>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</si>
  <si>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</si>
  <si>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</si>
  <si>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</si>
  <si>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</si>
  <si>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</si>
  <si>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</si>
  <si>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</si>
  <si>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</si>
  <si>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</si>
  <si>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</si>
  <si>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</si>
  <si>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</si>
  <si>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</si>
  <si>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</si>
  <si>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</si>
  <si>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</si>
  <si>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</si>
  <si>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</si>
  <si>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</si>
  <si>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</si>
  <si>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</si>
  <si>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</si>
  <si>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</si>
  <si>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</si>
  <si>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</si>
  <si>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</si>
  <si>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</si>
  <si>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</si>
  <si>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</si>
  <si>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</si>
  <si>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</si>
  <si>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</si>
  <si>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</si>
  <si>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</si>
  <si>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</si>
  <si>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</si>
  <si>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</si>
  <si>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</si>
  <si>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</si>
  <si>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</si>
  <si>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</si>
  <si>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</si>
  <si>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</si>
  <si>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</si>
  <si>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</si>
  <si>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</si>
  <si>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</si>
  <si>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</si>
  <si>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</si>
  <si>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</si>
  <si>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</si>
  <si>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</si>
  <si>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</si>
  <si>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</si>
  <si>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</si>
  <si>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</si>
  <si>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</si>
  <si>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</si>
  <si>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</si>
  <si>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</si>
  <si>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</si>
  <si>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</si>
  <si>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</si>
  <si>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</si>
  <si>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</si>
  <si>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</si>
  <si>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</si>
  <si>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</si>
  <si>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</si>
  <si>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</si>
  <si>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</si>
  <si>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</si>
  <si>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</si>
  <si>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</si>
  <si>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</si>
  <si>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</si>
  <si>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</si>
  <si>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</si>
  <si>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</si>
  <si>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</si>
  <si>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</si>
  <si>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</si>
  <si>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</si>
  <si>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</si>
  <si>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</si>
  <si>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</si>
  <si>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</si>
  <si>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</si>
  <si>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</si>
  <si>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</si>
  <si>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</si>
  <si>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</si>
  <si>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</si>
  <si>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</si>
  <si>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</si>
  <si>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</si>
  <si>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</si>
  <si>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</si>
  <si>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</si>
  <si>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</si>
  <si>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</si>
  <si>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</si>
  <si>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</si>
  <si>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</si>
  <si>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</si>
  <si>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</si>
  <si>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</si>
  <si>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</si>
  <si>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</si>
  <si>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</si>
  <si>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</si>
  <si>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</si>
  <si>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</si>
  <si>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</si>
  <si>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</si>
  <si>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</si>
  <si>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</si>
  <si>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</si>
  <si>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</si>
  <si>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</si>
  <si>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</si>
  <si>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</si>
  <si>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</si>
  <si>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</si>
  <si>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</si>
  <si>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</si>
  <si>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</si>
  <si>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</si>
  <si>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</si>
  <si>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</si>
  <si>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</si>
  <si>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</si>
  <si>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</si>
  <si>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</si>
  <si>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</si>
  <si>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</si>
  <si>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Humanitarna fondacija ZA NAŠE HEROJE</t>
  </si>
  <si>
    <t>77713/1-2025</t>
  </si>
  <si>
    <t>3027</t>
  </si>
  <si>
    <t>nikola test</t>
  </si>
  <si>
    <t>Svetionik</t>
  </si>
  <si>
    <t>127165/1-2025</t>
  </si>
  <si>
    <t>3059</t>
  </si>
  <si>
    <t>Udruženje UVEK SA DECOM</t>
  </si>
  <si>
    <t>268945/1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</si>
  <si>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</si>
  <si>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</si>
  <si>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</si>
  <si>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</si>
  <si>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</si>
  <si>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241876/1-2025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</si>
  <si>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</si>
  <si>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</si>
  <si>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</si>
  <si>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</si>
  <si>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</si>
  <si>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275992/1-2024</t>
  </si>
  <si>
    <t>3018</t>
  </si>
  <si>
    <t xml:space="preserve">Епархија рашко-призренска </t>
  </si>
  <si>
    <t>8545/1-2025</t>
  </si>
  <si>
    <t>1033</t>
  </si>
  <si>
    <t>Национално удружење родитеља деце оболеле од рака-НУРДОР</t>
  </si>
  <si>
    <t>1150</t>
  </si>
  <si>
    <t>Удружење „Српска Солидарност“</t>
  </si>
  <si>
    <t>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</si>
  <si>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</si>
  <si>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</si>
  <si>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</si>
  <si>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</si>
  <si>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</si>
  <si>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</si>
  <si>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</si>
  <si>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</si>
  <si>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</si>
  <si>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</si>
  <si>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</si>
  <si>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</si>
  <si>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</si>
  <si>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</si>
  <si>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</si>
  <si>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</si>
  <si>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</si>
  <si>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</si>
  <si>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</si>
  <si>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</si>
  <si>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</si>
  <si>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</si>
  <si>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</si>
  <si>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</si>
  <si>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</si>
  <si>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</si>
  <si>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255031/1-2020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</si>
  <si>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</si>
  <si>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</si>
  <si>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</si>
  <si>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</si>
  <si>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</si>
  <si>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</si>
  <si>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</si>
  <si>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</si>
  <si>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</si>
  <si>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</si>
  <si>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</si>
  <si>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87410/1-2023</t>
  </si>
  <si>
    <t>5800</t>
  </si>
  <si>
    <t>Фондација ТАТЕ НОВОСАЂАНИ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</si>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</sst>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b/>
      <sz val="12"/>
      <name val="Calibri"/>
      <family val="2"/>
      <charset val="238"/>
    </font>
    <font>
      <sz val="10"/>
      <color indexed="10"/>
      <name val="Arial"/>
      <family val="2"/>
      <charset val="238"/>
    </font>
    <font>
      <sz val="10"/>
      <color rgb="FF444444"/>
      <name val="Verdana"/>
      <family val="2"/>
      <charset val="238"/>
    </font>
    <font>
      <sz val="11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4" fontId="0" fillId="0" borderId="7" xfId="0" applyNumberFormat="1" applyBorder="1"/>
    <xf numFmtId="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7"/>
  <sheetViews>
    <sheetView zoomScaleNormal="100" workbookViewId="0">
      <selection activeCell="P16" sqref="P1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13</v>
      </c>
      <c r="D7" s="11">
        <v>1033</v>
      </c>
      <c r="E7" s="12">
        <v>100</v>
      </c>
      <c r="F7" s="13">
        <v>3130</v>
      </c>
      <c r="G7" s="14">
        <v>313000</v>
      </c>
      <c r="H7" s="13">
        <v>5481</v>
      </c>
      <c r="I7" s="14">
        <v>548100</v>
      </c>
      <c r="J7" s="15">
        <f t="shared" ref="J7:J25" si="0">SUM(G7+I7)</f>
        <v>861100</v>
      </c>
      <c r="K7" s="187">
        <f>SUM(J7:J25)/17</f>
        <v>1141423.5294117648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20</v>
      </c>
      <c r="G8" s="14">
        <v>2000</v>
      </c>
      <c r="H8" s="13">
        <v>52</v>
      </c>
      <c r="I8" s="14">
        <v>5200</v>
      </c>
      <c r="J8" s="15">
        <f t="shared" si="0"/>
        <v>7200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17</v>
      </c>
      <c r="D9" s="11">
        <v>2552</v>
      </c>
      <c r="E9" s="12">
        <v>100</v>
      </c>
      <c r="F9" s="13">
        <v>14</v>
      </c>
      <c r="G9" s="14">
        <v>1400</v>
      </c>
      <c r="H9" s="13">
        <v>23</v>
      </c>
      <c r="I9" s="14">
        <v>2300</v>
      </c>
      <c r="J9" s="15">
        <f t="shared" si="0"/>
        <v>3700</v>
      </c>
      <c r="K9" s="188"/>
    </row>
    <row r="10" spans="1:11" ht="24" customHeight="1" x14ac:dyDescent="0.25">
      <c r="B10" s="18" t="s">
        <v>16</v>
      </c>
      <c r="C10" s="17" t="s">
        <v>18</v>
      </c>
      <c r="D10" s="11">
        <v>2552</v>
      </c>
      <c r="E10" s="12">
        <v>100</v>
      </c>
      <c r="F10" s="13">
        <v>322</v>
      </c>
      <c r="G10" s="14">
        <v>32200</v>
      </c>
      <c r="H10" s="13">
        <v>3487</v>
      </c>
      <c r="I10" s="14">
        <v>348700</v>
      </c>
      <c r="J10" s="15">
        <f t="shared" si="0"/>
        <v>380900</v>
      </c>
      <c r="K10" s="188"/>
    </row>
    <row r="11" spans="1:11" ht="24" customHeight="1" x14ac:dyDescent="0.25">
      <c r="A11" s="1">
        <v>4</v>
      </c>
      <c r="B11" s="19" t="s">
        <v>19</v>
      </c>
      <c r="C11" s="20" t="s">
        <v>20</v>
      </c>
      <c r="D11" s="21">
        <v>1727</v>
      </c>
      <c r="E11" s="12">
        <v>100</v>
      </c>
      <c r="F11" s="22">
        <v>5</v>
      </c>
      <c r="G11" s="23">
        <v>500</v>
      </c>
      <c r="H11" s="22">
        <v>37</v>
      </c>
      <c r="I11" s="23">
        <v>3700</v>
      </c>
      <c r="J11" s="15">
        <f t="shared" si="0"/>
        <v>4200</v>
      </c>
      <c r="K11" s="188"/>
    </row>
    <row r="12" spans="1:11" ht="31.5" customHeight="1" x14ac:dyDescent="0.25">
      <c r="A12" s="1">
        <v>5</v>
      </c>
      <c r="B12" s="18" t="s">
        <v>21</v>
      </c>
      <c r="C12" s="24" t="s">
        <v>22</v>
      </c>
      <c r="D12" s="25">
        <v>3030</v>
      </c>
      <c r="E12" s="12">
        <v>200</v>
      </c>
      <c r="F12" s="26">
        <v>5301</v>
      </c>
      <c r="G12" s="27">
        <v>1060200</v>
      </c>
      <c r="H12" s="26">
        <v>79960</v>
      </c>
      <c r="I12" s="27">
        <v>15992000</v>
      </c>
      <c r="J12" s="15">
        <f t="shared" si="0"/>
        <v>17052200</v>
      </c>
      <c r="K12" s="188"/>
    </row>
    <row r="13" spans="1:11" ht="24" customHeight="1" x14ac:dyDescent="0.25">
      <c r="A13" s="1">
        <v>6</v>
      </c>
      <c r="B13" s="28" t="s">
        <v>23</v>
      </c>
      <c r="C13" s="24" t="s">
        <v>24</v>
      </c>
      <c r="D13" s="25">
        <v>5757</v>
      </c>
      <c r="E13" s="12">
        <v>100</v>
      </c>
      <c r="F13" s="26">
        <v>222</v>
      </c>
      <c r="G13" s="27">
        <v>22200</v>
      </c>
      <c r="H13" s="26">
        <v>605</v>
      </c>
      <c r="I13" s="27">
        <v>60500</v>
      </c>
      <c r="J13" s="15">
        <f t="shared" si="0"/>
        <v>82700</v>
      </c>
      <c r="K13" s="188"/>
    </row>
    <row r="14" spans="1:11" ht="24" customHeight="1" x14ac:dyDescent="0.25">
      <c r="A14" s="1">
        <v>7</v>
      </c>
      <c r="B14" s="29" t="s">
        <v>25</v>
      </c>
      <c r="C14" s="30" t="s">
        <v>26</v>
      </c>
      <c r="D14" s="25">
        <v>6323</v>
      </c>
      <c r="E14" s="12">
        <v>100</v>
      </c>
      <c r="F14" s="26">
        <v>0</v>
      </c>
      <c r="G14" s="27">
        <v>0</v>
      </c>
      <c r="H14" s="26">
        <v>52</v>
      </c>
      <c r="I14" s="27">
        <v>5200</v>
      </c>
      <c r="J14" s="15">
        <f t="shared" si="0"/>
        <v>5200</v>
      </c>
      <c r="K14" s="188"/>
    </row>
    <row r="15" spans="1:11" ht="24" customHeight="1" x14ac:dyDescent="0.25">
      <c r="A15" s="1">
        <v>8</v>
      </c>
      <c r="B15" s="18" t="s">
        <v>27</v>
      </c>
      <c r="C15" s="30" t="s">
        <v>28</v>
      </c>
      <c r="D15" s="25">
        <v>1150</v>
      </c>
      <c r="E15" s="12">
        <v>100</v>
      </c>
      <c r="F15" s="31">
        <v>67</v>
      </c>
      <c r="G15" s="32">
        <v>6700</v>
      </c>
      <c r="H15" s="31">
        <v>247</v>
      </c>
      <c r="I15" s="32">
        <v>24700</v>
      </c>
      <c r="J15" s="33">
        <f t="shared" si="0"/>
        <v>31400</v>
      </c>
      <c r="K15" s="188"/>
    </row>
    <row r="16" spans="1:11" ht="24" customHeight="1" x14ac:dyDescent="0.25">
      <c r="A16" s="1">
        <v>9</v>
      </c>
      <c r="B16" s="18" t="s">
        <v>29</v>
      </c>
      <c r="C16" s="30" t="s">
        <v>30</v>
      </c>
      <c r="D16" s="25">
        <v>7763</v>
      </c>
      <c r="E16" s="12">
        <v>100</v>
      </c>
      <c r="F16" s="26">
        <v>258</v>
      </c>
      <c r="G16" s="27">
        <v>25800</v>
      </c>
      <c r="H16" s="26">
        <v>878</v>
      </c>
      <c r="I16" s="27">
        <v>87800</v>
      </c>
      <c r="J16" s="33">
        <f t="shared" si="0"/>
        <v>113600</v>
      </c>
      <c r="K16" s="188"/>
    </row>
    <row r="17" spans="1:11" ht="24" customHeight="1" x14ac:dyDescent="0.25">
      <c r="A17" s="1">
        <v>10</v>
      </c>
      <c r="B17" s="18" t="s">
        <v>31</v>
      </c>
      <c r="C17" s="30" t="s">
        <v>32</v>
      </c>
      <c r="D17" s="25">
        <v>4141</v>
      </c>
      <c r="E17" s="12">
        <v>100</v>
      </c>
      <c r="F17" s="26">
        <v>2</v>
      </c>
      <c r="G17" s="27">
        <v>200</v>
      </c>
      <c r="H17" s="26">
        <v>12</v>
      </c>
      <c r="I17" s="27">
        <v>1200</v>
      </c>
      <c r="J17" s="33">
        <f t="shared" si="0"/>
        <v>1400</v>
      </c>
      <c r="K17" s="188"/>
    </row>
    <row r="18" spans="1:11" ht="24" customHeight="1" x14ac:dyDescent="0.25">
      <c r="A18" s="1">
        <v>11</v>
      </c>
      <c r="B18" s="18" t="s">
        <v>33</v>
      </c>
      <c r="C18" s="34" t="s">
        <v>34</v>
      </c>
      <c r="D18" s="25">
        <v>7175</v>
      </c>
      <c r="E18" s="12">
        <v>100</v>
      </c>
      <c r="F18" s="26">
        <v>26</v>
      </c>
      <c r="G18" s="27">
        <v>2600</v>
      </c>
      <c r="H18" s="26">
        <v>88</v>
      </c>
      <c r="I18" s="27">
        <v>8800</v>
      </c>
      <c r="J18" s="33">
        <f t="shared" si="0"/>
        <v>11400</v>
      </c>
      <c r="K18" s="188"/>
    </row>
    <row r="19" spans="1:11" ht="24" customHeight="1" x14ac:dyDescent="0.25">
      <c r="A19" s="1">
        <v>12</v>
      </c>
      <c r="B19" s="18" t="s">
        <v>35</v>
      </c>
      <c r="C19" s="20" t="s">
        <v>36</v>
      </c>
      <c r="D19" s="25">
        <v>5066</v>
      </c>
      <c r="E19" s="12">
        <v>100</v>
      </c>
      <c r="F19" s="26">
        <v>6</v>
      </c>
      <c r="G19" s="27">
        <v>600</v>
      </c>
      <c r="H19" s="26">
        <v>25</v>
      </c>
      <c r="I19" s="27">
        <v>2500</v>
      </c>
      <c r="J19" s="33">
        <f t="shared" si="0"/>
        <v>3100</v>
      </c>
      <c r="K19" s="188"/>
    </row>
    <row r="20" spans="1:11" ht="24" customHeight="1" x14ac:dyDescent="0.25">
      <c r="A20" s="1">
        <v>13</v>
      </c>
      <c r="B20" s="35" t="s">
        <v>37</v>
      </c>
      <c r="C20" s="20" t="s">
        <v>38</v>
      </c>
      <c r="D20" s="25">
        <v>9656</v>
      </c>
      <c r="E20" s="36">
        <v>100</v>
      </c>
      <c r="F20" s="26">
        <v>329</v>
      </c>
      <c r="G20" s="27">
        <v>32900</v>
      </c>
      <c r="H20" s="26">
        <v>4674</v>
      </c>
      <c r="I20" s="27">
        <v>467400</v>
      </c>
      <c r="J20" s="33">
        <f t="shared" ref="J20:J21" si="1">SUM(G20+I20)</f>
        <v>500300</v>
      </c>
      <c r="K20" s="188"/>
    </row>
    <row r="21" spans="1:11" ht="24" customHeight="1" x14ac:dyDescent="0.25">
      <c r="B21" s="35" t="s">
        <v>37</v>
      </c>
      <c r="C21" s="20" t="s">
        <v>38</v>
      </c>
      <c r="D21" s="25">
        <v>9656</v>
      </c>
      <c r="E21" s="36">
        <v>200</v>
      </c>
      <c r="F21" s="26">
        <v>62</v>
      </c>
      <c r="G21" s="27">
        <v>12400</v>
      </c>
      <c r="H21" s="26">
        <v>1488</v>
      </c>
      <c r="I21" s="27">
        <v>297600</v>
      </c>
      <c r="J21" s="33">
        <f t="shared" si="1"/>
        <v>310000</v>
      </c>
      <c r="K21" s="188"/>
    </row>
    <row r="22" spans="1:11" ht="24" customHeight="1" x14ac:dyDescent="0.25">
      <c r="A22" s="1">
        <v>14</v>
      </c>
      <c r="B22" s="35" t="s">
        <v>39</v>
      </c>
      <c r="C22" s="34" t="s">
        <v>40</v>
      </c>
      <c r="D22" s="25">
        <v>8200</v>
      </c>
      <c r="E22" s="36">
        <v>100</v>
      </c>
      <c r="F22" s="26">
        <v>11</v>
      </c>
      <c r="G22" s="27">
        <v>1100</v>
      </c>
      <c r="H22" s="26">
        <v>50</v>
      </c>
      <c r="I22" s="27">
        <v>5000</v>
      </c>
      <c r="J22" s="33">
        <f t="shared" si="0"/>
        <v>6100</v>
      </c>
      <c r="K22" s="188"/>
    </row>
    <row r="23" spans="1:11" ht="30" customHeight="1" x14ac:dyDescent="0.25">
      <c r="A23" s="1">
        <v>15</v>
      </c>
      <c r="B23" s="35" t="s">
        <v>41</v>
      </c>
      <c r="C23" s="34" t="s">
        <v>42</v>
      </c>
      <c r="D23" s="25">
        <v>2844</v>
      </c>
      <c r="E23" s="36">
        <v>100</v>
      </c>
      <c r="F23" s="26">
        <v>41</v>
      </c>
      <c r="G23" s="27">
        <v>4100</v>
      </c>
      <c r="H23" s="26">
        <v>128</v>
      </c>
      <c r="I23" s="27">
        <v>12800</v>
      </c>
      <c r="J23" s="33">
        <f t="shared" si="0"/>
        <v>16900</v>
      </c>
      <c r="K23" s="188"/>
    </row>
    <row r="24" spans="1:11" ht="30.75" customHeight="1" x14ac:dyDescent="0.25">
      <c r="A24" s="1">
        <v>16</v>
      </c>
      <c r="B24" s="37" t="s">
        <v>43</v>
      </c>
      <c r="C24" s="38" t="s">
        <v>44</v>
      </c>
      <c r="D24" s="39">
        <v>2407</v>
      </c>
      <c r="E24" s="40">
        <v>100</v>
      </c>
      <c r="F24" s="41">
        <v>20</v>
      </c>
      <c r="G24" s="42">
        <v>2000</v>
      </c>
      <c r="H24" s="41">
        <v>96</v>
      </c>
      <c r="I24" s="42">
        <v>9600</v>
      </c>
      <c r="J24" s="16">
        <f t="shared" si="0"/>
        <v>11600</v>
      </c>
      <c r="K24" s="188"/>
    </row>
    <row r="25" spans="1:11" ht="30.75" customHeight="1" x14ac:dyDescent="0.25">
      <c r="A25" s="43">
        <v>17</v>
      </c>
      <c r="B25" s="35" t="s">
        <v>45</v>
      </c>
      <c r="C25" s="34" t="s">
        <v>46</v>
      </c>
      <c r="D25" s="25">
        <v>1678</v>
      </c>
      <c r="E25" s="36">
        <v>100</v>
      </c>
      <c r="F25" s="26">
        <v>4</v>
      </c>
      <c r="G25" s="27">
        <v>400</v>
      </c>
      <c r="H25" s="26">
        <v>8</v>
      </c>
      <c r="I25" s="27">
        <v>800</v>
      </c>
      <c r="J25" s="33">
        <f t="shared" si="0"/>
        <v>1200</v>
      </c>
      <c r="K25" s="188"/>
    </row>
    <row r="26" spans="1:11" ht="24" customHeight="1" x14ac:dyDescent="0.25">
      <c r="B26" s="44"/>
      <c r="C26" s="45"/>
      <c r="D26" s="46"/>
      <c r="E26" s="47"/>
      <c r="F26" s="48"/>
      <c r="G26" s="49"/>
      <c r="H26" s="48"/>
      <c r="I26" s="49"/>
      <c r="J26" s="50"/>
      <c r="K26" s="51"/>
    </row>
    <row r="27" spans="1:11" x14ac:dyDescent="0.25">
      <c r="E27" s="47"/>
      <c r="F27" s="52"/>
      <c r="G27" s="53"/>
      <c r="H27" s="52"/>
      <c r="I27" s="53"/>
      <c r="J27" s="54"/>
    </row>
    <row r="28" spans="1:11" x14ac:dyDescent="0.25">
      <c r="E28" s="47"/>
      <c r="F28" s="52"/>
      <c r="G28" s="53"/>
      <c r="H28" s="52"/>
      <c r="I28" s="53"/>
    </row>
    <row r="29" spans="1:11" x14ac:dyDescent="0.25">
      <c r="B29" s="4" t="s">
        <v>47</v>
      </c>
      <c r="E29" s="182" t="s">
        <v>2</v>
      </c>
      <c r="F29" s="189"/>
      <c r="G29" s="183"/>
      <c r="H29" s="182" t="s">
        <v>3</v>
      </c>
      <c r="I29" s="189"/>
      <c r="J29" s="183"/>
    </row>
    <row r="30" spans="1:11" ht="63.75" customHeight="1" x14ac:dyDescent="0.25">
      <c r="B30" s="7" t="s">
        <v>6</v>
      </c>
      <c r="C30" s="55" t="s">
        <v>48</v>
      </c>
      <c r="D30" s="7" t="s">
        <v>8</v>
      </c>
      <c r="E30" s="56" t="s">
        <v>49</v>
      </c>
      <c r="F30" s="55" t="s">
        <v>50</v>
      </c>
      <c r="G30" s="7" t="s">
        <v>11</v>
      </c>
      <c r="H30" s="57" t="s">
        <v>51</v>
      </c>
      <c r="I30" s="55" t="s">
        <v>50</v>
      </c>
      <c r="J30" s="8" t="s">
        <v>11</v>
      </c>
    </row>
    <row r="31" spans="1:11" ht="15.75" customHeight="1" x14ac:dyDescent="0.25">
      <c r="A31" s="1">
        <v>1</v>
      </c>
      <c r="B31" s="58" t="s">
        <v>52</v>
      </c>
      <c r="C31" s="59" t="s">
        <v>53</v>
      </c>
      <c r="D31" s="60">
        <v>727</v>
      </c>
      <c r="E31" s="61">
        <v>25</v>
      </c>
      <c r="F31" s="62">
        <v>23</v>
      </c>
      <c r="G31" s="63">
        <f>SUM(F31*E31)</f>
        <v>575</v>
      </c>
      <c r="H31" s="61">
        <v>100</v>
      </c>
      <c r="I31" s="19">
        <v>8</v>
      </c>
      <c r="J31" s="64">
        <f>SUM(I31*H31)</f>
        <v>800</v>
      </c>
    </row>
    <row r="32" spans="1:11" ht="15.75" customHeight="1" x14ac:dyDescent="0.25">
      <c r="A32" s="1">
        <v>2</v>
      </c>
      <c r="B32" s="65" t="s">
        <v>54</v>
      </c>
      <c r="C32" s="66" t="s">
        <v>55</v>
      </c>
      <c r="D32" s="67">
        <v>744</v>
      </c>
      <c r="E32" s="33">
        <v>50</v>
      </c>
      <c r="F32" s="68">
        <v>169</v>
      </c>
      <c r="G32" s="63">
        <f>SUM(F32*E32)</f>
        <v>8450</v>
      </c>
      <c r="H32" s="33">
        <v>50</v>
      </c>
      <c r="I32" s="68">
        <v>43</v>
      </c>
      <c r="J32" s="64">
        <f>SUM(I32*H32)</f>
        <v>2150</v>
      </c>
    </row>
    <row r="33" spans="1:10" ht="15.75" customHeight="1" x14ac:dyDescent="0.25">
      <c r="A33" s="1">
        <v>3</v>
      </c>
      <c r="B33" s="69" t="s">
        <v>56</v>
      </c>
      <c r="C33" s="70" t="s">
        <v>57</v>
      </c>
      <c r="D33" s="71">
        <v>737</v>
      </c>
      <c r="E33" s="61">
        <v>25</v>
      </c>
      <c r="F33" s="68">
        <v>62</v>
      </c>
      <c r="G33" s="63">
        <f>SUM(F33*E33)</f>
        <v>1550</v>
      </c>
      <c r="H33" s="61">
        <v>100</v>
      </c>
      <c r="I33" s="68">
        <v>43</v>
      </c>
      <c r="J33" s="63">
        <f>SUM(I33*H33)</f>
        <v>4300</v>
      </c>
    </row>
    <row r="34" spans="1:10" x14ac:dyDescent="0.25">
      <c r="E34" s="47"/>
      <c r="F34" s="52"/>
      <c r="G34" s="53"/>
      <c r="H34" s="52"/>
      <c r="I34" s="53"/>
      <c r="J34" s="72"/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25"/>
    <mergeCell ref="E29:G29"/>
    <mergeCell ref="H29:J2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60"/>
  <sheetViews>
    <sheetView zoomScaleNormal="100" workbookViewId="0">
      <selection activeCell="Q33" sqref="Q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87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72</v>
      </c>
      <c r="D7" s="11">
        <v>1033</v>
      </c>
      <c r="E7" s="12">
        <v>100</v>
      </c>
      <c r="F7" s="13">
        <v>1850</v>
      </c>
      <c r="G7" s="14">
        <v>185000</v>
      </c>
      <c r="H7" s="13">
        <v>3629</v>
      </c>
      <c r="I7" s="14">
        <v>362900</v>
      </c>
      <c r="J7" s="15">
        <f t="shared" ref="J7:J23" si="0">SUM(G7+I7)</f>
        <v>547900</v>
      </c>
      <c r="K7" s="187">
        <f>SUM(J7:J29)/21</f>
        <v>862185.71428571432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13</v>
      </c>
      <c r="G8" s="14">
        <v>1300</v>
      </c>
      <c r="H8" s="13">
        <v>22</v>
      </c>
      <c r="I8" s="14">
        <v>2200</v>
      </c>
      <c r="J8" s="15">
        <f t="shared" si="0"/>
        <v>3500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153</v>
      </c>
      <c r="G9" s="14">
        <v>15300</v>
      </c>
      <c r="H9" s="13">
        <v>827</v>
      </c>
      <c r="I9" s="14">
        <v>82700</v>
      </c>
      <c r="J9" s="15">
        <f t="shared" si="0"/>
        <v>98000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39</v>
      </c>
      <c r="G10" s="23">
        <v>3900</v>
      </c>
      <c r="H10" s="22">
        <v>364</v>
      </c>
      <c r="I10" s="23">
        <v>36400</v>
      </c>
      <c r="J10" s="15">
        <f t="shared" si="0"/>
        <v>40300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3616</v>
      </c>
      <c r="G11" s="27">
        <v>723200</v>
      </c>
      <c r="H11" s="26">
        <v>73495</v>
      </c>
      <c r="I11" s="27">
        <v>14699000</v>
      </c>
      <c r="J11" s="15">
        <f t="shared" si="0"/>
        <v>15422200</v>
      </c>
      <c r="K11" s="188"/>
    </row>
    <row r="12" spans="1:11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995</v>
      </c>
      <c r="G12" s="27">
        <v>99500</v>
      </c>
      <c r="H12" s="26">
        <v>5834</v>
      </c>
      <c r="I12" s="27">
        <v>583400</v>
      </c>
      <c r="J12" s="15">
        <f t="shared" si="0"/>
        <v>682900</v>
      </c>
      <c r="K12" s="188"/>
    </row>
    <row r="13" spans="1:11" ht="24" customHeight="1" x14ac:dyDescent="0.25">
      <c r="A13" s="1">
        <v>7</v>
      </c>
      <c r="B13" s="18" t="s">
        <v>27</v>
      </c>
      <c r="C13" s="30" t="s">
        <v>28</v>
      </c>
      <c r="D13" s="25">
        <v>1150</v>
      </c>
      <c r="E13" s="12">
        <v>100</v>
      </c>
      <c r="F13" s="31">
        <v>26</v>
      </c>
      <c r="G13" s="32">
        <v>2600</v>
      </c>
      <c r="H13" s="31">
        <v>70</v>
      </c>
      <c r="I13" s="32">
        <v>7000</v>
      </c>
      <c r="J13" s="33">
        <f t="shared" si="0"/>
        <v>9600</v>
      </c>
      <c r="K13" s="188"/>
    </row>
    <row r="14" spans="1:11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246</v>
      </c>
      <c r="G14" s="27">
        <v>24600</v>
      </c>
      <c r="H14" s="26">
        <v>1439</v>
      </c>
      <c r="I14" s="27">
        <v>143900</v>
      </c>
      <c r="J14" s="33">
        <f t="shared" si="0"/>
        <v>168500</v>
      </c>
      <c r="K14" s="188"/>
    </row>
    <row r="15" spans="1:11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5</v>
      </c>
      <c r="G15" s="27">
        <v>500</v>
      </c>
      <c r="H15" s="26">
        <v>18</v>
      </c>
      <c r="I15" s="27">
        <v>1800</v>
      </c>
      <c r="J15" s="33">
        <f t="shared" si="0"/>
        <v>2300</v>
      </c>
      <c r="K15" s="188"/>
    </row>
    <row r="16" spans="1:11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230</v>
      </c>
      <c r="G16" s="27">
        <v>23000</v>
      </c>
      <c r="H16" s="26">
        <v>1388</v>
      </c>
      <c r="I16" s="27">
        <v>138800</v>
      </c>
      <c r="J16" s="33">
        <f t="shared" si="0"/>
        <v>161800</v>
      </c>
      <c r="K16" s="188"/>
    </row>
    <row r="17" spans="1:11" ht="24" customHeight="1" x14ac:dyDescent="0.25">
      <c r="A17" s="1">
        <v>11</v>
      </c>
      <c r="B17" s="18" t="s">
        <v>35</v>
      </c>
      <c r="C17" s="34" t="s">
        <v>36</v>
      </c>
      <c r="D17" s="25">
        <v>5066</v>
      </c>
      <c r="E17" s="12">
        <v>100</v>
      </c>
      <c r="F17" s="26">
        <v>6</v>
      </c>
      <c r="G17" s="27">
        <v>600</v>
      </c>
      <c r="H17" s="26">
        <v>11</v>
      </c>
      <c r="I17" s="27">
        <v>1100</v>
      </c>
      <c r="J17" s="33">
        <f t="shared" si="0"/>
        <v>1700</v>
      </c>
      <c r="K17" s="188"/>
    </row>
    <row r="18" spans="1:11" ht="24" customHeight="1" x14ac:dyDescent="0.25">
      <c r="A18" s="1">
        <v>12</v>
      </c>
      <c r="B18" s="35" t="s">
        <v>37</v>
      </c>
      <c r="C18" s="20" t="s">
        <v>38</v>
      </c>
      <c r="D18" s="25">
        <v>9656</v>
      </c>
      <c r="E18" s="36">
        <v>100</v>
      </c>
      <c r="F18" s="77">
        <v>28</v>
      </c>
      <c r="G18" s="78">
        <v>28000</v>
      </c>
      <c r="H18" s="77">
        <v>4723</v>
      </c>
      <c r="I18" s="78">
        <v>472300</v>
      </c>
      <c r="J18" s="33">
        <f t="shared" ref="J18:J19" si="1">SUM(G18+I18)</f>
        <v>500300</v>
      </c>
      <c r="K18" s="188"/>
    </row>
    <row r="19" spans="1:11" ht="24" customHeight="1" x14ac:dyDescent="0.25">
      <c r="B19" s="35" t="s">
        <v>37</v>
      </c>
      <c r="C19" s="20" t="s">
        <v>38</v>
      </c>
      <c r="D19" s="25">
        <v>9656</v>
      </c>
      <c r="E19" s="36">
        <v>200</v>
      </c>
      <c r="F19" s="77">
        <v>52</v>
      </c>
      <c r="G19" s="78">
        <v>10400</v>
      </c>
      <c r="H19" s="77">
        <v>1739</v>
      </c>
      <c r="I19" s="78">
        <v>347800</v>
      </c>
      <c r="J19" s="33">
        <f t="shared" si="1"/>
        <v>358200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500</v>
      </c>
      <c r="F20" s="77">
        <v>1</v>
      </c>
      <c r="G20" s="78">
        <v>500</v>
      </c>
      <c r="H20" s="77">
        <v>102</v>
      </c>
      <c r="I20" s="78">
        <v>51000</v>
      </c>
      <c r="J20" s="33">
        <f>SUM(G20+I20)</f>
        <v>51500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77">
        <v>0</v>
      </c>
      <c r="G21" s="78">
        <v>0</v>
      </c>
      <c r="H21" s="77">
        <v>16</v>
      </c>
      <c r="I21" s="78">
        <v>1600</v>
      </c>
      <c r="J21" s="33">
        <f t="shared" si="0"/>
        <v>1600</v>
      </c>
      <c r="K21" s="188"/>
    </row>
    <row r="22" spans="1:11" ht="30" customHeight="1" x14ac:dyDescent="0.25">
      <c r="A22" s="1">
        <v>14</v>
      </c>
      <c r="B22" s="35" t="s">
        <v>41</v>
      </c>
      <c r="C22" s="38" t="s">
        <v>83</v>
      </c>
      <c r="D22" s="25">
        <v>2844</v>
      </c>
      <c r="E22" s="36">
        <v>100</v>
      </c>
      <c r="F22" s="26">
        <v>24</v>
      </c>
      <c r="G22" s="27">
        <v>2400</v>
      </c>
      <c r="H22" s="26">
        <v>85</v>
      </c>
      <c r="I22" s="27">
        <v>8500</v>
      </c>
      <c r="J22" s="33">
        <f t="shared" si="0"/>
        <v>10900</v>
      </c>
      <c r="K22" s="188"/>
    </row>
    <row r="23" spans="1:11" ht="30.75" customHeight="1" x14ac:dyDescent="0.25">
      <c r="A23" s="1">
        <v>15</v>
      </c>
      <c r="B23" s="37" t="s">
        <v>43</v>
      </c>
      <c r="C23" s="38" t="s">
        <v>77</v>
      </c>
      <c r="D23" s="39">
        <v>2407</v>
      </c>
      <c r="E23" s="40">
        <v>100</v>
      </c>
      <c r="F23" s="41">
        <v>21</v>
      </c>
      <c r="G23" s="42">
        <v>4200</v>
      </c>
      <c r="H23" s="41">
        <v>86</v>
      </c>
      <c r="I23" s="42">
        <v>17200</v>
      </c>
      <c r="J23" s="16">
        <f t="shared" si="0"/>
        <v>21400</v>
      </c>
      <c r="K23" s="188"/>
    </row>
    <row r="24" spans="1:11" ht="30.75" customHeight="1" x14ac:dyDescent="0.25">
      <c r="A24" s="43">
        <v>16</v>
      </c>
      <c r="B24" s="35" t="s">
        <v>60</v>
      </c>
      <c r="C24" s="34" t="s">
        <v>68</v>
      </c>
      <c r="D24" s="25">
        <v>3466</v>
      </c>
      <c r="E24" s="36">
        <v>100</v>
      </c>
      <c r="F24" s="26">
        <v>1</v>
      </c>
      <c r="G24" s="27">
        <v>100</v>
      </c>
      <c r="H24" s="26">
        <v>4</v>
      </c>
      <c r="I24" s="27">
        <v>400</v>
      </c>
      <c r="J24" s="33">
        <f>SUM(G24,I24)</f>
        <v>500</v>
      </c>
      <c r="K24" s="188"/>
    </row>
    <row r="25" spans="1:11" ht="30.75" customHeight="1" x14ac:dyDescent="0.25">
      <c r="A25" s="43">
        <v>17</v>
      </c>
      <c r="B25" s="35" t="s">
        <v>69</v>
      </c>
      <c r="C25" s="34" t="s">
        <v>73</v>
      </c>
      <c r="D25" s="25">
        <v>8495</v>
      </c>
      <c r="E25" s="36">
        <v>100</v>
      </c>
      <c r="F25" s="26">
        <v>12</v>
      </c>
      <c r="G25" s="27">
        <v>1200</v>
      </c>
      <c r="H25" s="26">
        <v>50</v>
      </c>
      <c r="I25" s="27">
        <v>5000</v>
      </c>
      <c r="J25" s="33">
        <f>SUM(G25,I25)</f>
        <v>6200</v>
      </c>
      <c r="K25" s="188"/>
    </row>
    <row r="26" spans="1:11" ht="30.75" customHeight="1" x14ac:dyDescent="0.25">
      <c r="A26" s="43">
        <v>18</v>
      </c>
      <c r="B26" s="35" t="s">
        <v>74</v>
      </c>
      <c r="C26" s="34" t="s">
        <v>78</v>
      </c>
      <c r="D26" s="25">
        <v>6187</v>
      </c>
      <c r="E26" s="36">
        <v>100</v>
      </c>
      <c r="F26" s="26">
        <v>0</v>
      </c>
      <c r="G26" s="27">
        <v>0</v>
      </c>
      <c r="H26" s="26">
        <v>0</v>
      </c>
      <c r="I26" s="27">
        <v>0</v>
      </c>
      <c r="J26" s="33">
        <f t="shared" ref="J26:J29" si="2">SUM(G26,I26)</f>
        <v>0</v>
      </c>
      <c r="K26" s="188"/>
    </row>
    <row r="27" spans="1:11" ht="30.75" customHeight="1" x14ac:dyDescent="0.25">
      <c r="A27" s="43">
        <v>19</v>
      </c>
      <c r="B27" s="35" t="s">
        <v>79</v>
      </c>
      <c r="C27" s="34" t="s">
        <v>84</v>
      </c>
      <c r="D27" s="25">
        <v>2002</v>
      </c>
      <c r="E27" s="36">
        <v>100</v>
      </c>
      <c r="F27" s="26">
        <v>1</v>
      </c>
      <c r="G27" s="27">
        <v>100</v>
      </c>
      <c r="H27" s="26">
        <v>11</v>
      </c>
      <c r="I27" s="27">
        <v>1100</v>
      </c>
      <c r="J27" s="33">
        <f t="shared" si="2"/>
        <v>1200</v>
      </c>
      <c r="K27" s="188"/>
    </row>
    <row r="28" spans="1:11" ht="30.75" customHeight="1" x14ac:dyDescent="0.25">
      <c r="A28" s="84">
        <v>20</v>
      </c>
      <c r="B28" s="37" t="s">
        <v>80</v>
      </c>
      <c r="C28" s="38" t="s">
        <v>81</v>
      </c>
      <c r="D28" s="39">
        <v>6179</v>
      </c>
      <c r="E28" s="40">
        <v>100</v>
      </c>
      <c r="F28" s="24">
        <v>0</v>
      </c>
      <c r="G28" s="85">
        <v>0</v>
      </c>
      <c r="H28" s="24">
        <v>0</v>
      </c>
      <c r="I28" s="85">
        <v>0</v>
      </c>
      <c r="J28" s="16">
        <f t="shared" si="2"/>
        <v>0</v>
      </c>
      <c r="K28" s="188"/>
    </row>
    <row r="29" spans="1:11" ht="30.75" customHeight="1" x14ac:dyDescent="0.25">
      <c r="A29" s="43">
        <v>21</v>
      </c>
      <c r="B29" s="35" t="s">
        <v>86</v>
      </c>
      <c r="C29" s="34" t="s">
        <v>61</v>
      </c>
      <c r="D29" s="25">
        <v>4540</v>
      </c>
      <c r="E29" s="36">
        <v>100</v>
      </c>
      <c r="F29" s="20">
        <v>10</v>
      </c>
      <c r="G29" s="83">
        <v>1000</v>
      </c>
      <c r="H29" s="20">
        <v>144</v>
      </c>
      <c r="I29" s="83">
        <v>14400</v>
      </c>
      <c r="J29" s="33">
        <f t="shared" si="2"/>
        <v>15400</v>
      </c>
      <c r="K29" s="190"/>
    </row>
    <row r="30" spans="1:11" x14ac:dyDescent="0.25">
      <c r="E30" s="47"/>
      <c r="F30" s="52"/>
      <c r="G30" s="53"/>
      <c r="H30" s="52"/>
      <c r="I30" s="53"/>
      <c r="J30" s="54"/>
    </row>
    <row r="31" spans="1:11" x14ac:dyDescent="0.25">
      <c r="E31" s="47"/>
      <c r="F31" s="52"/>
      <c r="G31" s="53"/>
      <c r="H31" s="52"/>
      <c r="I31" s="53"/>
    </row>
    <row r="32" spans="1:11" x14ac:dyDescent="0.25">
      <c r="B32" s="4" t="s">
        <v>47</v>
      </c>
      <c r="E32" s="182" t="s">
        <v>2</v>
      </c>
      <c r="F32" s="189"/>
      <c r="G32" s="183"/>
      <c r="H32" s="182" t="s">
        <v>3</v>
      </c>
      <c r="I32" s="189"/>
      <c r="J32" s="183"/>
    </row>
    <row r="33" spans="1:10" ht="63.75" customHeight="1" x14ac:dyDescent="0.25">
      <c r="B33" s="7" t="s">
        <v>6</v>
      </c>
      <c r="C33" s="55" t="s">
        <v>48</v>
      </c>
      <c r="D33" s="7" t="s">
        <v>8</v>
      </c>
      <c r="E33" s="56" t="s">
        <v>49</v>
      </c>
      <c r="F33" s="55" t="s">
        <v>50</v>
      </c>
      <c r="G33" s="7" t="s">
        <v>11</v>
      </c>
      <c r="H33" s="57" t="s">
        <v>51</v>
      </c>
      <c r="I33" s="55" t="s">
        <v>50</v>
      </c>
      <c r="J33" s="8" t="s">
        <v>11</v>
      </c>
    </row>
    <row r="34" spans="1:10" ht="15.75" customHeight="1" x14ac:dyDescent="0.25">
      <c r="A34" s="1">
        <v>1</v>
      </c>
      <c r="B34" s="58" t="s">
        <v>52</v>
      </c>
      <c r="C34" s="59" t="s">
        <v>53</v>
      </c>
      <c r="D34" s="60">
        <v>727</v>
      </c>
      <c r="E34" s="61">
        <v>25</v>
      </c>
      <c r="F34" s="62">
        <v>42</v>
      </c>
      <c r="G34" s="63">
        <f>SUM(F34*E34)</f>
        <v>1050</v>
      </c>
      <c r="H34" s="61">
        <v>100</v>
      </c>
      <c r="I34" s="19">
        <v>10</v>
      </c>
      <c r="J34" s="64">
        <f>SUM(I34*H34)</f>
        <v>1000</v>
      </c>
    </row>
    <row r="35" spans="1:10" ht="15.75" customHeight="1" x14ac:dyDescent="0.25">
      <c r="A35" s="1">
        <v>2</v>
      </c>
      <c r="B35" s="65" t="s">
        <v>54</v>
      </c>
      <c r="C35" s="66" t="s">
        <v>55</v>
      </c>
      <c r="D35" s="67">
        <v>744</v>
      </c>
      <c r="E35" s="33">
        <v>50</v>
      </c>
      <c r="F35" s="68">
        <v>171</v>
      </c>
      <c r="G35" s="63">
        <f>SUM(F35*E35)</f>
        <v>8550</v>
      </c>
      <c r="H35" s="33">
        <v>50</v>
      </c>
      <c r="I35" s="68">
        <v>33</v>
      </c>
      <c r="J35" s="64">
        <f>SUM(I35*H35)</f>
        <v>1650</v>
      </c>
    </row>
    <row r="36" spans="1:10" ht="15.75" customHeight="1" x14ac:dyDescent="0.25">
      <c r="A36" s="1">
        <v>3</v>
      </c>
      <c r="B36" s="69" t="s">
        <v>56</v>
      </c>
      <c r="C36" s="70" t="s">
        <v>57</v>
      </c>
      <c r="D36" s="71">
        <v>737</v>
      </c>
      <c r="E36" s="61">
        <v>25</v>
      </c>
      <c r="F36" s="68">
        <v>64</v>
      </c>
      <c r="G36" s="63">
        <f>SUM(F36*E36)</f>
        <v>1600</v>
      </c>
      <c r="H36" s="61">
        <v>100</v>
      </c>
      <c r="I36" s="68">
        <v>18</v>
      </c>
      <c r="J36" s="63">
        <f>SUM(I36*H36)</f>
        <v>1800</v>
      </c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  <c r="J38" s="72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29"/>
    <mergeCell ref="E32:G32"/>
    <mergeCell ref="H32:J3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58"/>
  <sheetViews>
    <sheetView zoomScaleNormal="100" workbookViewId="0">
      <selection activeCell="R24" sqref="R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88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72</v>
      </c>
      <c r="D7" s="11">
        <v>1033</v>
      </c>
      <c r="E7" s="12">
        <v>100</v>
      </c>
      <c r="F7" s="13">
        <v>1986</v>
      </c>
      <c r="G7" s="14">
        <v>198600</v>
      </c>
      <c r="H7" s="13">
        <v>3703</v>
      </c>
      <c r="I7" s="14">
        <v>370300</v>
      </c>
      <c r="J7" s="15">
        <f t="shared" ref="J7:J23" si="0">SUM(G7+I7)</f>
        <v>568900</v>
      </c>
      <c r="K7" s="187">
        <f>SUM(J7:J28)/21</f>
        <v>771995.23809523811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8</v>
      </c>
      <c r="G8" s="14">
        <v>800</v>
      </c>
      <c r="H8" s="13">
        <v>16</v>
      </c>
      <c r="I8" s="14">
        <v>1600</v>
      </c>
      <c r="J8" s="15">
        <f t="shared" si="0"/>
        <v>2400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254</v>
      </c>
      <c r="G9" s="14">
        <v>25400</v>
      </c>
      <c r="H9" s="13">
        <v>1441</v>
      </c>
      <c r="I9" s="14">
        <v>144100</v>
      </c>
      <c r="J9" s="15">
        <f t="shared" si="0"/>
        <v>169500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3</v>
      </c>
      <c r="G10" s="23">
        <v>300</v>
      </c>
      <c r="H10" s="22">
        <v>21</v>
      </c>
      <c r="I10" s="23">
        <v>2100</v>
      </c>
      <c r="J10" s="15">
        <f t="shared" si="0"/>
        <v>2400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3573</v>
      </c>
      <c r="G11" s="27">
        <v>714600</v>
      </c>
      <c r="H11" s="26">
        <v>67382</v>
      </c>
      <c r="I11" s="27">
        <v>13476400</v>
      </c>
      <c r="J11" s="15">
        <f t="shared" si="0"/>
        <v>14191000</v>
      </c>
      <c r="K11" s="188"/>
    </row>
    <row r="12" spans="1:11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379</v>
      </c>
      <c r="G12" s="27">
        <v>37900</v>
      </c>
      <c r="H12" s="26">
        <v>1276</v>
      </c>
      <c r="I12" s="27">
        <v>127600</v>
      </c>
      <c r="J12" s="15">
        <f t="shared" si="0"/>
        <v>165500</v>
      </c>
      <c r="K12" s="188"/>
    </row>
    <row r="13" spans="1:11" ht="24" customHeight="1" x14ac:dyDescent="0.25">
      <c r="A13" s="1">
        <v>7</v>
      </c>
      <c r="B13" s="18" t="s">
        <v>27</v>
      </c>
      <c r="C13" s="30" t="s">
        <v>28</v>
      </c>
      <c r="D13" s="25">
        <v>1150</v>
      </c>
      <c r="E13" s="12">
        <v>100</v>
      </c>
      <c r="F13" s="31">
        <v>39</v>
      </c>
      <c r="G13" s="32">
        <v>3900</v>
      </c>
      <c r="H13" s="31">
        <v>127</v>
      </c>
      <c r="I13" s="32">
        <v>12700</v>
      </c>
      <c r="J13" s="33">
        <f t="shared" si="0"/>
        <v>16600</v>
      </c>
      <c r="K13" s="188"/>
    </row>
    <row r="14" spans="1:11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152</v>
      </c>
      <c r="G14" s="27">
        <v>15200</v>
      </c>
      <c r="H14" s="26">
        <v>432</v>
      </c>
      <c r="I14" s="27">
        <v>43200</v>
      </c>
      <c r="J14" s="33">
        <f t="shared" si="0"/>
        <v>58400</v>
      </c>
      <c r="K14" s="188"/>
    </row>
    <row r="15" spans="1:11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4</v>
      </c>
      <c r="G15" s="27">
        <v>400</v>
      </c>
      <c r="H15" s="26">
        <v>8</v>
      </c>
      <c r="I15" s="27">
        <v>800</v>
      </c>
      <c r="J15" s="33">
        <f t="shared" si="0"/>
        <v>1200</v>
      </c>
      <c r="K15" s="188"/>
    </row>
    <row r="16" spans="1:11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28</v>
      </c>
      <c r="G16" s="27">
        <v>2800</v>
      </c>
      <c r="H16" s="26">
        <v>119</v>
      </c>
      <c r="I16" s="27">
        <v>11900</v>
      </c>
      <c r="J16" s="33">
        <f t="shared" si="0"/>
        <v>14700</v>
      </c>
      <c r="K16" s="188"/>
    </row>
    <row r="17" spans="1:11" ht="24" customHeight="1" x14ac:dyDescent="0.25">
      <c r="A17" s="1">
        <v>11</v>
      </c>
      <c r="B17" s="18" t="s">
        <v>35</v>
      </c>
      <c r="C17" s="34" t="s">
        <v>36</v>
      </c>
      <c r="D17" s="25">
        <v>5066</v>
      </c>
      <c r="E17" s="12">
        <v>100</v>
      </c>
      <c r="F17" s="26">
        <v>3</v>
      </c>
      <c r="G17" s="27">
        <v>300</v>
      </c>
      <c r="H17" s="26">
        <v>6</v>
      </c>
      <c r="I17" s="27">
        <v>600</v>
      </c>
      <c r="J17" s="33">
        <f t="shared" si="0"/>
        <v>900</v>
      </c>
      <c r="K17" s="188"/>
    </row>
    <row r="18" spans="1:11" ht="24" customHeight="1" x14ac:dyDescent="0.25">
      <c r="A18" s="1">
        <v>12</v>
      </c>
      <c r="B18" s="35" t="s">
        <v>37</v>
      </c>
      <c r="C18" s="20" t="s">
        <v>89</v>
      </c>
      <c r="D18" s="25">
        <v>9656</v>
      </c>
      <c r="E18" s="36">
        <v>100</v>
      </c>
      <c r="F18" s="77">
        <v>294</v>
      </c>
      <c r="G18" s="78">
        <v>29400</v>
      </c>
      <c r="H18" s="77">
        <v>4879</v>
      </c>
      <c r="I18" s="78">
        <v>487900</v>
      </c>
      <c r="J18" s="33">
        <f t="shared" ref="J18:J19" si="1">SUM(G18+I18)</f>
        <v>517300</v>
      </c>
      <c r="K18" s="188"/>
    </row>
    <row r="19" spans="1:11" ht="24" customHeight="1" x14ac:dyDescent="0.25">
      <c r="B19" s="35" t="s">
        <v>37</v>
      </c>
      <c r="C19" s="20" t="s">
        <v>89</v>
      </c>
      <c r="D19" s="25">
        <v>9656</v>
      </c>
      <c r="E19" s="36">
        <v>200</v>
      </c>
      <c r="F19" s="77">
        <v>55</v>
      </c>
      <c r="G19" s="78">
        <v>11000</v>
      </c>
      <c r="H19" s="77">
        <v>1890</v>
      </c>
      <c r="I19" s="78">
        <v>379800</v>
      </c>
      <c r="J19" s="33">
        <f t="shared" si="1"/>
        <v>390800</v>
      </c>
      <c r="K19" s="188"/>
    </row>
    <row r="20" spans="1:11" ht="24" customHeight="1" x14ac:dyDescent="0.25">
      <c r="B20" s="35" t="s">
        <v>37</v>
      </c>
      <c r="C20" s="20" t="s">
        <v>89</v>
      </c>
      <c r="D20" s="25">
        <v>9656</v>
      </c>
      <c r="E20" s="36">
        <v>500</v>
      </c>
      <c r="F20" s="77">
        <v>5</v>
      </c>
      <c r="G20" s="78">
        <v>2500</v>
      </c>
      <c r="H20" s="77">
        <v>169</v>
      </c>
      <c r="I20" s="78">
        <v>84500</v>
      </c>
      <c r="J20" s="33">
        <f>SUM(G20+I20)</f>
        <v>87000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77">
        <v>0</v>
      </c>
      <c r="G21" s="78">
        <v>0</v>
      </c>
      <c r="H21" s="77">
        <v>4</v>
      </c>
      <c r="I21" s="78">
        <v>400</v>
      </c>
      <c r="J21" s="33">
        <f t="shared" si="0"/>
        <v>400</v>
      </c>
      <c r="K21" s="188"/>
    </row>
    <row r="22" spans="1:11" ht="30" customHeight="1" x14ac:dyDescent="0.25">
      <c r="A22" s="1">
        <v>14</v>
      </c>
      <c r="B22" s="35" t="s">
        <v>41</v>
      </c>
      <c r="C22" s="38" t="s">
        <v>83</v>
      </c>
      <c r="D22" s="25">
        <v>2844</v>
      </c>
      <c r="E22" s="36">
        <v>100</v>
      </c>
      <c r="F22" s="26">
        <v>50</v>
      </c>
      <c r="G22" s="27">
        <v>5000</v>
      </c>
      <c r="H22" s="26">
        <v>105</v>
      </c>
      <c r="I22" s="27">
        <v>10500</v>
      </c>
      <c r="J22" s="33">
        <f t="shared" si="0"/>
        <v>15500</v>
      </c>
      <c r="K22" s="188"/>
    </row>
    <row r="23" spans="1:11" ht="30.75" customHeight="1" x14ac:dyDescent="0.25">
      <c r="A23" s="1">
        <v>15</v>
      </c>
      <c r="B23" s="37" t="s">
        <v>43</v>
      </c>
      <c r="C23" s="38" t="s">
        <v>77</v>
      </c>
      <c r="D23" s="39">
        <v>2407</v>
      </c>
      <c r="E23" s="40">
        <v>100</v>
      </c>
      <c r="F23" s="41">
        <v>0</v>
      </c>
      <c r="G23" s="42">
        <v>0</v>
      </c>
      <c r="H23" s="41">
        <v>2</v>
      </c>
      <c r="I23" s="42">
        <v>400</v>
      </c>
      <c r="J23" s="16">
        <f t="shared" si="0"/>
        <v>400</v>
      </c>
      <c r="K23" s="188"/>
    </row>
    <row r="24" spans="1:11" ht="30.75" customHeight="1" x14ac:dyDescent="0.25">
      <c r="A24" s="43">
        <v>16</v>
      </c>
      <c r="B24" s="35" t="s">
        <v>60</v>
      </c>
      <c r="C24" s="34" t="s">
        <v>90</v>
      </c>
      <c r="D24" s="25">
        <v>3466</v>
      </c>
      <c r="E24" s="36">
        <v>100</v>
      </c>
      <c r="F24" s="26">
        <v>0</v>
      </c>
      <c r="G24" s="27">
        <v>0</v>
      </c>
      <c r="H24" s="26">
        <v>7</v>
      </c>
      <c r="I24" s="27">
        <v>700</v>
      </c>
      <c r="J24" s="33">
        <f>SUM(G24,I24)</f>
        <v>700</v>
      </c>
      <c r="K24" s="188"/>
    </row>
    <row r="25" spans="1:11" ht="30.75" customHeight="1" x14ac:dyDescent="0.25">
      <c r="A25" s="43">
        <v>17</v>
      </c>
      <c r="B25" s="35" t="s">
        <v>69</v>
      </c>
      <c r="C25" s="34" t="s">
        <v>73</v>
      </c>
      <c r="D25" s="25">
        <v>8495</v>
      </c>
      <c r="E25" s="36">
        <v>100</v>
      </c>
      <c r="F25" s="26">
        <v>2</v>
      </c>
      <c r="G25" s="27">
        <v>200</v>
      </c>
      <c r="H25" s="26">
        <v>46</v>
      </c>
      <c r="I25" s="27">
        <v>4600</v>
      </c>
      <c r="J25" s="33">
        <f>SUM(G25,I25)</f>
        <v>4800</v>
      </c>
      <c r="K25" s="188"/>
    </row>
    <row r="26" spans="1:11" ht="30.75" customHeight="1" x14ac:dyDescent="0.25">
      <c r="A26" s="43">
        <v>18</v>
      </c>
      <c r="B26" s="35" t="s">
        <v>79</v>
      </c>
      <c r="C26" s="34" t="s">
        <v>84</v>
      </c>
      <c r="D26" s="25">
        <v>2002</v>
      </c>
      <c r="E26" s="36">
        <v>100</v>
      </c>
      <c r="F26" s="26">
        <v>2</v>
      </c>
      <c r="G26" s="27">
        <v>200</v>
      </c>
      <c r="H26" s="26">
        <v>6</v>
      </c>
      <c r="I26" s="27">
        <v>600</v>
      </c>
      <c r="J26" s="33">
        <f t="shared" ref="J26:J28" si="2">SUM(G26,I26)</f>
        <v>800</v>
      </c>
      <c r="K26" s="188"/>
    </row>
    <row r="27" spans="1:11" ht="30.75" customHeight="1" x14ac:dyDescent="0.25">
      <c r="A27" s="84">
        <v>19</v>
      </c>
      <c r="B27" s="37" t="s">
        <v>80</v>
      </c>
      <c r="C27" s="38" t="s">
        <v>81</v>
      </c>
      <c r="D27" s="39">
        <v>6179</v>
      </c>
      <c r="E27" s="40">
        <v>100</v>
      </c>
      <c r="F27" s="24">
        <v>0</v>
      </c>
      <c r="G27" s="85">
        <v>0</v>
      </c>
      <c r="H27" s="24">
        <v>1</v>
      </c>
      <c r="I27" s="85">
        <v>100</v>
      </c>
      <c r="J27" s="16">
        <f t="shared" si="2"/>
        <v>100</v>
      </c>
      <c r="K27" s="188"/>
    </row>
    <row r="28" spans="1:11" ht="30.75" customHeight="1" x14ac:dyDescent="0.25">
      <c r="A28" s="43">
        <v>20</v>
      </c>
      <c r="B28" s="35" t="s">
        <v>86</v>
      </c>
      <c r="C28" s="34" t="s">
        <v>91</v>
      </c>
      <c r="D28" s="25">
        <v>4540</v>
      </c>
      <c r="E28" s="36">
        <v>100</v>
      </c>
      <c r="F28" s="20">
        <v>1</v>
      </c>
      <c r="G28" s="83">
        <v>100</v>
      </c>
      <c r="H28" s="20">
        <v>25</v>
      </c>
      <c r="I28" s="83">
        <v>2500</v>
      </c>
      <c r="J28" s="33">
        <f t="shared" si="2"/>
        <v>2600</v>
      </c>
      <c r="K28" s="190"/>
    </row>
    <row r="29" spans="1:11" x14ac:dyDescent="0.25">
      <c r="E29" s="47"/>
      <c r="F29" s="52"/>
      <c r="G29" s="53"/>
      <c r="H29" s="52"/>
      <c r="I29" s="53"/>
      <c r="J29" s="54"/>
    </row>
    <row r="30" spans="1:11" x14ac:dyDescent="0.25">
      <c r="E30" s="47"/>
      <c r="F30" s="52"/>
      <c r="G30" s="53"/>
      <c r="H30" s="52"/>
      <c r="I30" s="53"/>
    </row>
    <row r="31" spans="1:11" x14ac:dyDescent="0.25">
      <c r="B31" s="4" t="s">
        <v>47</v>
      </c>
      <c r="E31" s="182" t="s">
        <v>2</v>
      </c>
      <c r="F31" s="189"/>
      <c r="G31" s="183"/>
      <c r="H31" s="182" t="s">
        <v>3</v>
      </c>
      <c r="I31" s="189"/>
      <c r="J31" s="183"/>
    </row>
    <row r="32" spans="1:11" ht="63.75" customHeight="1" x14ac:dyDescent="0.25">
      <c r="B32" s="7" t="s">
        <v>6</v>
      </c>
      <c r="C32" s="55" t="s">
        <v>48</v>
      </c>
      <c r="D32" s="7" t="s">
        <v>8</v>
      </c>
      <c r="E32" s="56" t="s">
        <v>49</v>
      </c>
      <c r="F32" s="55" t="s">
        <v>50</v>
      </c>
      <c r="G32" s="7" t="s">
        <v>11</v>
      </c>
      <c r="H32" s="57" t="s">
        <v>51</v>
      </c>
      <c r="I32" s="55" t="s">
        <v>50</v>
      </c>
      <c r="J32" s="8" t="s">
        <v>11</v>
      </c>
    </row>
    <row r="33" spans="1:10" ht="15.75" customHeight="1" x14ac:dyDescent="0.25">
      <c r="A33" s="1">
        <v>1</v>
      </c>
      <c r="B33" s="58" t="s">
        <v>52</v>
      </c>
      <c r="C33" s="59" t="s">
        <v>53</v>
      </c>
      <c r="D33" s="60">
        <v>727</v>
      </c>
      <c r="E33" s="61">
        <v>25</v>
      </c>
      <c r="F33" s="62">
        <v>36</v>
      </c>
      <c r="G33" s="63">
        <f>SUM(F33*E33)</f>
        <v>900</v>
      </c>
      <c r="H33" s="61">
        <v>100</v>
      </c>
      <c r="I33" s="19">
        <v>11</v>
      </c>
      <c r="J33" s="64">
        <f>SUM(I33*H33)</f>
        <v>1100</v>
      </c>
    </row>
    <row r="34" spans="1:10" ht="15.75" customHeight="1" x14ac:dyDescent="0.25">
      <c r="A34" s="1">
        <v>2</v>
      </c>
      <c r="B34" s="86" t="s">
        <v>54</v>
      </c>
      <c r="C34" s="87" t="s">
        <v>55</v>
      </c>
      <c r="D34" s="71">
        <v>744</v>
      </c>
      <c r="E34" s="33">
        <v>50</v>
      </c>
      <c r="F34" s="68">
        <v>160</v>
      </c>
      <c r="G34" s="63">
        <f>SUM(F34*E34)</f>
        <v>8000</v>
      </c>
      <c r="H34" s="33">
        <v>50</v>
      </c>
      <c r="I34" s="68">
        <v>36</v>
      </c>
      <c r="J34" s="63">
        <f>SUM(I34*H34)</f>
        <v>1800</v>
      </c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  <c r="J36" s="72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28"/>
    <mergeCell ref="E31:G31"/>
    <mergeCell ref="H31:J3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60"/>
  <sheetViews>
    <sheetView zoomScaleNormal="100" workbookViewId="0">
      <selection activeCell="I13" sqref="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92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72</v>
      </c>
      <c r="D7" s="11">
        <v>1033</v>
      </c>
      <c r="E7" s="12">
        <v>100</v>
      </c>
      <c r="F7" s="13">
        <v>1846</v>
      </c>
      <c r="G7" s="14">
        <v>184600</v>
      </c>
      <c r="H7" s="13">
        <v>3258</v>
      </c>
      <c r="I7" s="14">
        <v>325800</v>
      </c>
      <c r="J7" s="15">
        <f t="shared" ref="J7:J25" si="0">SUM(G7+I7)</f>
        <v>510400</v>
      </c>
      <c r="K7" s="187">
        <f>SUM(J7:J30)/20</f>
        <v>820465</v>
      </c>
    </row>
    <row r="8" spans="1:11" ht="24" customHeight="1" x14ac:dyDescent="0.25">
      <c r="B8" s="9" t="s">
        <v>12</v>
      </c>
      <c r="C8" s="88" t="s">
        <v>93</v>
      </c>
      <c r="D8" s="11">
        <v>1033</v>
      </c>
      <c r="E8" s="12">
        <v>100</v>
      </c>
      <c r="F8" s="13">
        <v>1140</v>
      </c>
      <c r="G8" s="14">
        <v>114000</v>
      </c>
      <c r="H8" s="13">
        <v>1804</v>
      </c>
      <c r="I8" s="14">
        <v>180400</v>
      </c>
      <c r="J8" s="15">
        <v>0</v>
      </c>
      <c r="K8" s="188"/>
    </row>
    <row r="9" spans="1:11" ht="24" customHeight="1" x14ac:dyDescent="0.25">
      <c r="A9" s="1">
        <v>2</v>
      </c>
      <c r="B9" s="9" t="s">
        <v>14</v>
      </c>
      <c r="C9" s="17" t="s">
        <v>94</v>
      </c>
      <c r="D9" s="11">
        <v>2112</v>
      </c>
      <c r="E9" s="12">
        <v>100</v>
      </c>
      <c r="F9" s="13">
        <v>12</v>
      </c>
      <c r="G9" s="14">
        <v>1200</v>
      </c>
      <c r="H9" s="13">
        <v>42</v>
      </c>
      <c r="I9" s="14">
        <v>4200</v>
      </c>
      <c r="J9" s="15">
        <f t="shared" si="0"/>
        <v>5400</v>
      </c>
      <c r="K9" s="188"/>
    </row>
    <row r="10" spans="1:11" ht="24" customHeight="1" x14ac:dyDescent="0.25">
      <c r="B10" s="9" t="s">
        <v>14</v>
      </c>
      <c r="C10" s="89" t="s">
        <v>93</v>
      </c>
      <c r="D10" s="11">
        <v>2112</v>
      </c>
      <c r="E10" s="12">
        <v>100</v>
      </c>
      <c r="F10" s="13">
        <v>3</v>
      </c>
      <c r="G10" s="14">
        <v>300</v>
      </c>
      <c r="H10" s="13">
        <v>2</v>
      </c>
      <c r="I10" s="14">
        <v>200</v>
      </c>
      <c r="J10" s="15">
        <v>0</v>
      </c>
      <c r="K10" s="188"/>
    </row>
    <row r="11" spans="1:11" ht="24" customHeight="1" x14ac:dyDescent="0.25">
      <c r="A11" s="1">
        <v>3</v>
      </c>
      <c r="B11" s="18" t="s">
        <v>16</v>
      </c>
      <c r="C11" s="17" t="s">
        <v>63</v>
      </c>
      <c r="D11" s="11">
        <v>2552</v>
      </c>
      <c r="E11" s="12">
        <v>100</v>
      </c>
      <c r="F11" s="13">
        <v>394</v>
      </c>
      <c r="G11" s="14">
        <v>39400</v>
      </c>
      <c r="H11" s="13">
        <v>4480</v>
      </c>
      <c r="I11" s="14">
        <v>448000</v>
      </c>
      <c r="J11" s="15">
        <f t="shared" si="0"/>
        <v>487400</v>
      </c>
      <c r="K11" s="188"/>
    </row>
    <row r="12" spans="1:11" ht="24" customHeight="1" x14ac:dyDescent="0.25">
      <c r="A12" s="1">
        <v>4</v>
      </c>
      <c r="B12" s="19" t="s">
        <v>19</v>
      </c>
      <c r="C12" s="20" t="s">
        <v>20</v>
      </c>
      <c r="D12" s="21">
        <v>1727</v>
      </c>
      <c r="E12" s="12">
        <v>100</v>
      </c>
      <c r="F12" s="22">
        <v>24</v>
      </c>
      <c r="G12" s="23">
        <v>2400</v>
      </c>
      <c r="H12" s="22">
        <v>73</v>
      </c>
      <c r="I12" s="23">
        <v>7300</v>
      </c>
      <c r="J12" s="15">
        <f t="shared" si="0"/>
        <v>9700</v>
      </c>
      <c r="K12" s="188"/>
    </row>
    <row r="13" spans="1:11" ht="31.5" customHeight="1" x14ac:dyDescent="0.25">
      <c r="A13" s="1">
        <v>5</v>
      </c>
      <c r="B13" s="18" t="s">
        <v>21</v>
      </c>
      <c r="C13" s="24" t="s">
        <v>22</v>
      </c>
      <c r="D13" s="25">
        <v>3030</v>
      </c>
      <c r="E13" s="12">
        <v>200</v>
      </c>
      <c r="F13" s="26">
        <v>3694</v>
      </c>
      <c r="G13" s="27">
        <v>738800</v>
      </c>
      <c r="H13" s="26">
        <v>65737</v>
      </c>
      <c r="I13" s="27">
        <v>13147400</v>
      </c>
      <c r="J13" s="15">
        <f t="shared" si="0"/>
        <v>13886200</v>
      </c>
      <c r="K13" s="188"/>
    </row>
    <row r="14" spans="1:11" ht="24" customHeight="1" x14ac:dyDescent="0.25">
      <c r="A14" s="1">
        <v>6</v>
      </c>
      <c r="B14" s="28" t="s">
        <v>23</v>
      </c>
      <c r="C14" s="76" t="s">
        <v>66</v>
      </c>
      <c r="D14" s="25">
        <v>5757</v>
      </c>
      <c r="E14" s="12">
        <v>100</v>
      </c>
      <c r="F14" s="26">
        <v>338</v>
      </c>
      <c r="G14" s="27">
        <v>33800</v>
      </c>
      <c r="H14" s="26">
        <v>975</v>
      </c>
      <c r="I14" s="27">
        <v>97500</v>
      </c>
      <c r="J14" s="15">
        <f t="shared" si="0"/>
        <v>131300</v>
      </c>
      <c r="K14" s="188"/>
    </row>
    <row r="15" spans="1:11" ht="24" customHeight="1" x14ac:dyDescent="0.25">
      <c r="A15" s="1">
        <v>7</v>
      </c>
      <c r="B15" s="18" t="s">
        <v>27</v>
      </c>
      <c r="C15" s="30" t="s">
        <v>28</v>
      </c>
      <c r="D15" s="25">
        <v>1150</v>
      </c>
      <c r="E15" s="12">
        <v>100</v>
      </c>
      <c r="F15" s="31">
        <v>37</v>
      </c>
      <c r="G15" s="32">
        <v>3700</v>
      </c>
      <c r="H15" s="31">
        <v>180</v>
      </c>
      <c r="I15" s="32">
        <v>18000</v>
      </c>
      <c r="J15" s="33">
        <f t="shared" si="0"/>
        <v>21700</v>
      </c>
      <c r="K15" s="188"/>
    </row>
    <row r="16" spans="1:11" ht="24" customHeight="1" x14ac:dyDescent="0.25">
      <c r="A16" s="1">
        <v>8</v>
      </c>
      <c r="B16" s="18" t="s">
        <v>29</v>
      </c>
      <c r="C16" s="30" t="s">
        <v>30</v>
      </c>
      <c r="D16" s="25">
        <v>7763</v>
      </c>
      <c r="E16" s="12">
        <v>100</v>
      </c>
      <c r="F16" s="26">
        <v>443</v>
      </c>
      <c r="G16" s="27">
        <v>44300</v>
      </c>
      <c r="H16" s="26">
        <v>2659</v>
      </c>
      <c r="I16" s="27">
        <v>265900</v>
      </c>
      <c r="J16" s="33">
        <f t="shared" si="0"/>
        <v>310200</v>
      </c>
      <c r="K16" s="188"/>
    </row>
    <row r="17" spans="1:11" ht="24" customHeight="1" x14ac:dyDescent="0.25">
      <c r="A17" s="1">
        <v>9</v>
      </c>
      <c r="B17" s="18" t="s">
        <v>31</v>
      </c>
      <c r="C17" s="30" t="s">
        <v>32</v>
      </c>
      <c r="D17" s="25">
        <v>4141</v>
      </c>
      <c r="E17" s="12">
        <v>100</v>
      </c>
      <c r="F17" s="26">
        <v>4</v>
      </c>
      <c r="G17" s="27">
        <v>400</v>
      </c>
      <c r="H17" s="26">
        <v>13</v>
      </c>
      <c r="I17" s="27">
        <v>1300</v>
      </c>
      <c r="J17" s="33">
        <f t="shared" si="0"/>
        <v>1700</v>
      </c>
      <c r="K17" s="188"/>
    </row>
    <row r="18" spans="1:11" ht="24" customHeight="1" x14ac:dyDescent="0.25">
      <c r="A18" s="1">
        <v>10</v>
      </c>
      <c r="B18" s="18" t="s">
        <v>33</v>
      </c>
      <c r="C18" s="34" t="s">
        <v>34</v>
      </c>
      <c r="D18" s="25">
        <v>7175</v>
      </c>
      <c r="E18" s="12">
        <v>100</v>
      </c>
      <c r="F18" s="26">
        <v>67</v>
      </c>
      <c r="G18" s="27">
        <v>6700</v>
      </c>
      <c r="H18" s="26">
        <v>610</v>
      </c>
      <c r="I18" s="27">
        <v>61000</v>
      </c>
      <c r="J18" s="33">
        <f t="shared" si="0"/>
        <v>67700</v>
      </c>
      <c r="K18" s="188"/>
    </row>
    <row r="19" spans="1:11" ht="24" customHeight="1" x14ac:dyDescent="0.25">
      <c r="A19" s="1">
        <v>11</v>
      </c>
      <c r="B19" s="18" t="s">
        <v>35</v>
      </c>
      <c r="C19" s="34" t="s">
        <v>36</v>
      </c>
      <c r="D19" s="25">
        <v>5066</v>
      </c>
      <c r="E19" s="12">
        <v>100</v>
      </c>
      <c r="F19" s="26">
        <v>51</v>
      </c>
      <c r="G19" s="27">
        <v>5100</v>
      </c>
      <c r="H19" s="26">
        <v>418</v>
      </c>
      <c r="I19" s="27">
        <v>41800</v>
      </c>
      <c r="J19" s="33">
        <f t="shared" si="0"/>
        <v>46900</v>
      </c>
      <c r="K19" s="188"/>
    </row>
    <row r="20" spans="1:11" ht="24" customHeight="1" x14ac:dyDescent="0.25">
      <c r="A20" s="1">
        <v>12</v>
      </c>
      <c r="B20" s="35" t="s">
        <v>37</v>
      </c>
      <c r="C20" s="20" t="s">
        <v>89</v>
      </c>
      <c r="D20" s="25">
        <v>9656</v>
      </c>
      <c r="E20" s="36">
        <v>100</v>
      </c>
      <c r="F20" s="77">
        <v>233</v>
      </c>
      <c r="G20" s="78">
        <v>23300</v>
      </c>
      <c r="H20" s="77">
        <v>4591</v>
      </c>
      <c r="I20" s="78">
        <v>459100</v>
      </c>
      <c r="J20" s="33">
        <f t="shared" ref="J20:J21" si="1">SUM(G20+I20)</f>
        <v>482400</v>
      </c>
      <c r="K20" s="188"/>
    </row>
    <row r="21" spans="1:11" ht="24" customHeight="1" x14ac:dyDescent="0.25">
      <c r="B21" s="35" t="s">
        <v>37</v>
      </c>
      <c r="C21" s="20" t="s">
        <v>89</v>
      </c>
      <c r="D21" s="25">
        <v>9656</v>
      </c>
      <c r="E21" s="36">
        <v>200</v>
      </c>
      <c r="F21" s="77">
        <v>46</v>
      </c>
      <c r="G21" s="78">
        <v>9200</v>
      </c>
      <c r="H21" s="77">
        <v>1729</v>
      </c>
      <c r="I21" s="78">
        <v>345800</v>
      </c>
      <c r="J21" s="33">
        <f t="shared" si="1"/>
        <v>355000</v>
      </c>
      <c r="K21" s="188"/>
    </row>
    <row r="22" spans="1:11" ht="24" customHeight="1" x14ac:dyDescent="0.25">
      <c r="B22" s="35" t="s">
        <v>37</v>
      </c>
      <c r="C22" s="20" t="s">
        <v>89</v>
      </c>
      <c r="D22" s="25">
        <v>9656</v>
      </c>
      <c r="E22" s="36">
        <v>500</v>
      </c>
      <c r="F22" s="77">
        <v>1</v>
      </c>
      <c r="G22" s="78">
        <v>500</v>
      </c>
      <c r="H22" s="77">
        <v>131</v>
      </c>
      <c r="I22" s="78">
        <v>65500</v>
      </c>
      <c r="J22" s="33">
        <f>SUM(G22+I22)</f>
        <v>66000</v>
      </c>
      <c r="K22" s="188"/>
    </row>
    <row r="23" spans="1:11" ht="24" customHeight="1" x14ac:dyDescent="0.25">
      <c r="A23" s="1">
        <v>13</v>
      </c>
      <c r="B23" s="35" t="s">
        <v>39</v>
      </c>
      <c r="C23" s="34" t="s">
        <v>40</v>
      </c>
      <c r="D23" s="25">
        <v>8200</v>
      </c>
      <c r="E23" s="36">
        <v>100</v>
      </c>
      <c r="F23" s="77">
        <v>1</v>
      </c>
      <c r="G23" s="78">
        <v>100</v>
      </c>
      <c r="H23" s="77">
        <v>6</v>
      </c>
      <c r="I23" s="78">
        <v>600</v>
      </c>
      <c r="J23" s="33">
        <f t="shared" si="0"/>
        <v>700</v>
      </c>
      <c r="K23" s="188"/>
    </row>
    <row r="24" spans="1:11" ht="30" customHeight="1" x14ac:dyDescent="0.25">
      <c r="A24" s="1">
        <v>14</v>
      </c>
      <c r="B24" s="35" t="s">
        <v>41</v>
      </c>
      <c r="C24" s="38" t="s">
        <v>83</v>
      </c>
      <c r="D24" s="25">
        <v>2844</v>
      </c>
      <c r="E24" s="36">
        <v>100</v>
      </c>
      <c r="F24" s="26">
        <v>68</v>
      </c>
      <c r="G24" s="27">
        <v>6800</v>
      </c>
      <c r="H24" s="26">
        <v>100</v>
      </c>
      <c r="I24" s="27">
        <v>10000</v>
      </c>
      <c r="J24" s="33">
        <f t="shared" si="0"/>
        <v>16800</v>
      </c>
      <c r="K24" s="188"/>
    </row>
    <row r="25" spans="1:11" ht="30.75" customHeight="1" x14ac:dyDescent="0.25">
      <c r="A25" s="1">
        <v>15</v>
      </c>
      <c r="B25" s="37" t="s">
        <v>43</v>
      </c>
      <c r="C25" s="38" t="s">
        <v>77</v>
      </c>
      <c r="D25" s="39">
        <v>2407</v>
      </c>
      <c r="E25" s="40">
        <v>100</v>
      </c>
      <c r="F25" s="41">
        <v>4</v>
      </c>
      <c r="G25" s="42">
        <v>800</v>
      </c>
      <c r="H25" s="41">
        <v>3</v>
      </c>
      <c r="I25" s="42">
        <v>600</v>
      </c>
      <c r="J25" s="16">
        <f t="shared" si="0"/>
        <v>1400</v>
      </c>
      <c r="K25" s="188"/>
    </row>
    <row r="26" spans="1:11" ht="30.75" customHeight="1" x14ac:dyDescent="0.25">
      <c r="A26" s="43">
        <v>16</v>
      </c>
      <c r="B26" s="35" t="s">
        <v>60</v>
      </c>
      <c r="C26" s="34" t="s">
        <v>90</v>
      </c>
      <c r="D26" s="25">
        <v>3466</v>
      </c>
      <c r="E26" s="36">
        <v>100</v>
      </c>
      <c r="F26" s="26">
        <v>0</v>
      </c>
      <c r="G26" s="27">
        <v>0</v>
      </c>
      <c r="H26" s="26">
        <v>10</v>
      </c>
      <c r="I26" s="27">
        <v>1000</v>
      </c>
      <c r="J26" s="33">
        <f>SUM(G26,I26)</f>
        <v>1000</v>
      </c>
      <c r="K26" s="188"/>
    </row>
    <row r="27" spans="1:11" ht="30.75" customHeight="1" x14ac:dyDescent="0.25">
      <c r="A27" s="43">
        <v>17</v>
      </c>
      <c r="B27" s="35" t="s">
        <v>69</v>
      </c>
      <c r="C27" s="34" t="s">
        <v>73</v>
      </c>
      <c r="D27" s="25">
        <v>8495</v>
      </c>
      <c r="E27" s="36">
        <v>100</v>
      </c>
      <c r="F27" s="26">
        <v>18</v>
      </c>
      <c r="G27" s="27">
        <v>1800</v>
      </c>
      <c r="H27" s="26">
        <v>43</v>
      </c>
      <c r="I27" s="27">
        <v>4300</v>
      </c>
      <c r="J27" s="33">
        <f>SUM(G27,I27)</f>
        <v>6100</v>
      </c>
      <c r="K27" s="188"/>
    </row>
    <row r="28" spans="1:11" ht="30.75" customHeight="1" x14ac:dyDescent="0.25">
      <c r="A28" s="43">
        <v>18</v>
      </c>
      <c r="B28" s="35" t="s">
        <v>79</v>
      </c>
      <c r="C28" s="34" t="s">
        <v>84</v>
      </c>
      <c r="D28" s="25">
        <v>2002</v>
      </c>
      <c r="E28" s="36">
        <v>100</v>
      </c>
      <c r="F28" s="26">
        <v>1</v>
      </c>
      <c r="G28" s="27">
        <v>100</v>
      </c>
      <c r="H28" s="26">
        <v>5</v>
      </c>
      <c r="I28" s="27">
        <v>500</v>
      </c>
      <c r="J28" s="33">
        <f t="shared" ref="J28:J30" si="2">SUM(G28,I28)</f>
        <v>600</v>
      </c>
      <c r="K28" s="188"/>
    </row>
    <row r="29" spans="1:11" ht="30.75" customHeight="1" x14ac:dyDescent="0.25">
      <c r="A29" s="84">
        <v>19</v>
      </c>
      <c r="B29" s="37" t="s">
        <v>80</v>
      </c>
      <c r="C29" s="38" t="s">
        <v>81</v>
      </c>
      <c r="D29" s="39">
        <v>6179</v>
      </c>
      <c r="E29" s="40">
        <v>100</v>
      </c>
      <c r="F29" s="24">
        <v>0</v>
      </c>
      <c r="G29" s="85">
        <v>0</v>
      </c>
      <c r="H29" s="24">
        <v>2</v>
      </c>
      <c r="I29" s="85">
        <v>200</v>
      </c>
      <c r="J29" s="16">
        <f t="shared" si="2"/>
        <v>200</v>
      </c>
      <c r="K29" s="188"/>
    </row>
    <row r="30" spans="1:11" ht="30.75" customHeight="1" x14ac:dyDescent="0.25">
      <c r="A30" s="43">
        <v>20</v>
      </c>
      <c r="B30" s="35" t="s">
        <v>86</v>
      </c>
      <c r="C30" s="34" t="s">
        <v>91</v>
      </c>
      <c r="D30" s="25">
        <v>4540</v>
      </c>
      <c r="E30" s="36">
        <v>100</v>
      </c>
      <c r="F30" s="20">
        <v>2</v>
      </c>
      <c r="G30" s="83">
        <v>200</v>
      </c>
      <c r="H30" s="20">
        <v>3</v>
      </c>
      <c r="I30" s="83">
        <v>300</v>
      </c>
      <c r="J30" s="33">
        <f t="shared" si="2"/>
        <v>500</v>
      </c>
      <c r="K30" s="190"/>
    </row>
    <row r="31" spans="1:11" x14ac:dyDescent="0.25">
      <c r="E31" s="47"/>
      <c r="F31" s="52"/>
      <c r="G31" s="53"/>
      <c r="H31" s="52"/>
      <c r="I31" s="53"/>
      <c r="J31" s="54"/>
    </row>
    <row r="32" spans="1:11" x14ac:dyDescent="0.25">
      <c r="E32" s="47"/>
      <c r="F32" s="52"/>
      <c r="G32" s="53"/>
      <c r="H32" s="52"/>
      <c r="I32" s="53"/>
    </row>
    <row r="33" spans="1:10" x14ac:dyDescent="0.25">
      <c r="B33" s="4" t="s">
        <v>47</v>
      </c>
      <c r="E33" s="182" t="s">
        <v>2</v>
      </c>
      <c r="F33" s="189"/>
      <c r="G33" s="183"/>
      <c r="H33" s="182" t="s">
        <v>3</v>
      </c>
      <c r="I33" s="189"/>
      <c r="J33" s="18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15.75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56</v>
      </c>
      <c r="G35" s="63">
        <f>SUM(F35*E35)</f>
        <v>1400</v>
      </c>
      <c r="H35" s="61">
        <v>100</v>
      </c>
      <c r="I35" s="19">
        <v>9</v>
      </c>
      <c r="J35" s="64">
        <f>SUM(I35*H35)</f>
        <v>900</v>
      </c>
    </row>
    <row r="36" spans="1:10" ht="15.7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33">
        <v>50</v>
      </c>
      <c r="F36" s="68">
        <v>154</v>
      </c>
      <c r="G36" s="63">
        <f>SUM(F36*E36)</f>
        <v>7700</v>
      </c>
      <c r="H36" s="33">
        <v>50</v>
      </c>
      <c r="I36" s="68">
        <v>25</v>
      </c>
      <c r="J36" s="63">
        <f>SUM(I36*H36)</f>
        <v>1250</v>
      </c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  <c r="J38" s="72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59"/>
  <sheetViews>
    <sheetView zoomScaleNormal="100" workbookViewId="0">
      <selection activeCell="M38" sqref="M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95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2649</v>
      </c>
      <c r="G7" s="14">
        <v>264900</v>
      </c>
      <c r="H7" s="13">
        <v>5064</v>
      </c>
      <c r="I7" s="14">
        <v>506400</v>
      </c>
      <c r="J7" s="15">
        <f t="shared" ref="J7:J24" si="0">SUM(G7+I7)</f>
        <v>771300</v>
      </c>
      <c r="K7" s="187">
        <f>SUM(J7:J29)/20</f>
        <v>506685</v>
      </c>
    </row>
    <row r="8" spans="1:17" ht="24" customHeight="1" x14ac:dyDescent="0.25">
      <c r="A8" s="1">
        <v>2</v>
      </c>
      <c r="B8" s="9" t="s">
        <v>14</v>
      </c>
      <c r="C8" s="17" t="s">
        <v>94</v>
      </c>
      <c r="D8" s="11">
        <v>2112</v>
      </c>
      <c r="E8" s="12">
        <v>100</v>
      </c>
      <c r="F8" s="13">
        <v>10</v>
      </c>
      <c r="G8" s="14">
        <v>1000</v>
      </c>
      <c r="H8" s="13">
        <v>16</v>
      </c>
      <c r="I8" s="14">
        <v>1600</v>
      </c>
      <c r="J8" s="15">
        <f t="shared" si="0"/>
        <v>2600</v>
      </c>
      <c r="K8" s="188"/>
    </row>
    <row r="9" spans="1:17" ht="24" customHeight="1" x14ac:dyDescent="0.25">
      <c r="B9" s="9" t="s">
        <v>14</v>
      </c>
      <c r="C9" s="89" t="s">
        <v>93</v>
      </c>
      <c r="D9" s="11">
        <v>2112</v>
      </c>
      <c r="E9" s="12">
        <v>100</v>
      </c>
      <c r="F9" s="13">
        <v>0</v>
      </c>
      <c r="G9" s="14">
        <v>0</v>
      </c>
      <c r="H9" s="13">
        <v>0</v>
      </c>
      <c r="I9" s="14">
        <v>0</v>
      </c>
      <c r="J9" s="15">
        <v>0</v>
      </c>
      <c r="K9" s="188"/>
    </row>
    <row r="10" spans="1:17" ht="24" customHeight="1" x14ac:dyDescent="0.25">
      <c r="A10" s="1">
        <v>3</v>
      </c>
      <c r="B10" s="18" t="s">
        <v>16</v>
      </c>
      <c r="C10" s="17" t="s">
        <v>63</v>
      </c>
      <c r="D10" s="11">
        <v>2552</v>
      </c>
      <c r="E10" s="12">
        <v>100</v>
      </c>
      <c r="F10" s="13">
        <v>199</v>
      </c>
      <c r="G10" s="14">
        <v>19900</v>
      </c>
      <c r="H10" s="13">
        <v>1132</v>
      </c>
      <c r="I10" s="14">
        <v>113200</v>
      </c>
      <c r="J10" s="15">
        <f t="shared" si="0"/>
        <v>133100</v>
      </c>
      <c r="K10" s="188"/>
    </row>
    <row r="11" spans="1:17" ht="24" customHeight="1" x14ac:dyDescent="0.25">
      <c r="A11" s="1">
        <v>4</v>
      </c>
      <c r="B11" s="19" t="s">
        <v>19</v>
      </c>
      <c r="C11" s="20" t="s">
        <v>20</v>
      </c>
      <c r="D11" s="21">
        <v>1727</v>
      </c>
      <c r="E11" s="12">
        <v>100</v>
      </c>
      <c r="F11" s="22">
        <v>11</v>
      </c>
      <c r="G11" s="23">
        <v>1100</v>
      </c>
      <c r="H11" s="22">
        <v>10</v>
      </c>
      <c r="I11" s="23">
        <v>1000</v>
      </c>
      <c r="J11" s="15">
        <f t="shared" si="0"/>
        <v>2100</v>
      </c>
      <c r="K11" s="188"/>
    </row>
    <row r="12" spans="1:17" ht="31.5" customHeight="1" x14ac:dyDescent="0.25">
      <c r="A12" s="1">
        <v>5</v>
      </c>
      <c r="B12" s="18" t="s">
        <v>21</v>
      </c>
      <c r="C12" s="24" t="s">
        <v>22</v>
      </c>
      <c r="D12" s="25">
        <v>3030</v>
      </c>
      <c r="E12" s="12">
        <v>200</v>
      </c>
      <c r="F12" s="26">
        <v>2014</v>
      </c>
      <c r="G12" s="27">
        <v>402800</v>
      </c>
      <c r="H12" s="26">
        <v>36733</v>
      </c>
      <c r="I12" s="27">
        <v>7346600</v>
      </c>
      <c r="J12" s="15">
        <f t="shared" si="0"/>
        <v>7749400</v>
      </c>
      <c r="K12" s="188"/>
    </row>
    <row r="13" spans="1:17" ht="24" customHeight="1" x14ac:dyDescent="0.25">
      <c r="A13" s="1">
        <v>6</v>
      </c>
      <c r="B13" s="28" t="s">
        <v>23</v>
      </c>
      <c r="C13" s="76" t="s">
        <v>66</v>
      </c>
      <c r="D13" s="25">
        <v>5757</v>
      </c>
      <c r="E13" s="12">
        <v>100</v>
      </c>
      <c r="F13" s="26">
        <v>267</v>
      </c>
      <c r="G13" s="27">
        <v>26700</v>
      </c>
      <c r="H13" s="26">
        <v>1022</v>
      </c>
      <c r="I13" s="27">
        <v>102200</v>
      </c>
      <c r="J13" s="15">
        <f t="shared" si="0"/>
        <v>128900</v>
      </c>
      <c r="K13" s="188"/>
    </row>
    <row r="14" spans="1:17" ht="24" customHeight="1" x14ac:dyDescent="0.25">
      <c r="A14" s="1">
        <v>7</v>
      </c>
      <c r="B14" s="18" t="s">
        <v>27</v>
      </c>
      <c r="C14" s="30" t="s">
        <v>28</v>
      </c>
      <c r="D14" s="25">
        <v>1150</v>
      </c>
      <c r="E14" s="12">
        <v>100</v>
      </c>
      <c r="F14" s="31">
        <v>34</v>
      </c>
      <c r="G14" s="32">
        <v>3400</v>
      </c>
      <c r="H14" s="31">
        <v>190</v>
      </c>
      <c r="I14" s="32">
        <v>19000</v>
      </c>
      <c r="J14" s="33">
        <f t="shared" si="0"/>
        <v>22400</v>
      </c>
      <c r="K14" s="188"/>
    </row>
    <row r="15" spans="1:17" ht="24" customHeight="1" x14ac:dyDescent="0.25">
      <c r="A15" s="1">
        <v>8</v>
      </c>
      <c r="B15" s="18" t="s">
        <v>29</v>
      </c>
      <c r="C15" s="30" t="s">
        <v>30</v>
      </c>
      <c r="D15" s="25">
        <v>7763</v>
      </c>
      <c r="E15" s="12">
        <v>100</v>
      </c>
      <c r="F15" s="26">
        <v>265</v>
      </c>
      <c r="G15" s="27">
        <v>26500</v>
      </c>
      <c r="H15" s="26">
        <v>1077</v>
      </c>
      <c r="I15" s="27">
        <v>107700</v>
      </c>
      <c r="J15" s="33">
        <f t="shared" si="0"/>
        <v>134200</v>
      </c>
      <c r="K15" s="188"/>
    </row>
    <row r="16" spans="1:17" ht="24" customHeight="1" x14ac:dyDescent="0.25">
      <c r="A16" s="1">
        <v>9</v>
      </c>
      <c r="B16" s="18" t="s">
        <v>31</v>
      </c>
      <c r="C16" s="30" t="s">
        <v>32</v>
      </c>
      <c r="D16" s="25">
        <v>4141</v>
      </c>
      <c r="E16" s="12">
        <v>100</v>
      </c>
      <c r="F16" s="26">
        <v>1</v>
      </c>
      <c r="G16" s="27">
        <v>100</v>
      </c>
      <c r="H16" s="26">
        <v>10</v>
      </c>
      <c r="I16" s="27">
        <v>1000</v>
      </c>
      <c r="J16" s="33">
        <f t="shared" si="0"/>
        <v>1100</v>
      </c>
      <c r="K16" s="188"/>
      <c r="Q16" s="54"/>
    </row>
    <row r="17" spans="1:11" ht="24" customHeight="1" x14ac:dyDescent="0.25">
      <c r="A17" s="1">
        <v>10</v>
      </c>
      <c r="B17" s="18" t="s">
        <v>33</v>
      </c>
      <c r="C17" s="34" t="s">
        <v>34</v>
      </c>
      <c r="D17" s="25">
        <v>7175</v>
      </c>
      <c r="E17" s="12">
        <v>100</v>
      </c>
      <c r="F17" s="26">
        <v>19</v>
      </c>
      <c r="G17" s="27">
        <v>1900</v>
      </c>
      <c r="H17" s="26">
        <v>98</v>
      </c>
      <c r="I17" s="27">
        <v>9800</v>
      </c>
      <c r="J17" s="33">
        <f t="shared" si="0"/>
        <v>11700</v>
      </c>
      <c r="K17" s="188"/>
    </row>
    <row r="18" spans="1:11" ht="24" customHeight="1" x14ac:dyDescent="0.25">
      <c r="A18" s="1">
        <v>11</v>
      </c>
      <c r="B18" s="18" t="s">
        <v>35</v>
      </c>
      <c r="C18" s="34" t="s">
        <v>36</v>
      </c>
      <c r="D18" s="25">
        <v>5066</v>
      </c>
      <c r="E18" s="12">
        <v>100</v>
      </c>
      <c r="F18" s="26">
        <v>0</v>
      </c>
      <c r="G18" s="27">
        <v>0</v>
      </c>
      <c r="H18" s="26">
        <v>12</v>
      </c>
      <c r="I18" s="27">
        <v>1200</v>
      </c>
      <c r="J18" s="33">
        <f t="shared" si="0"/>
        <v>1200</v>
      </c>
      <c r="K18" s="188"/>
    </row>
    <row r="19" spans="1:11" ht="24" customHeight="1" x14ac:dyDescent="0.25">
      <c r="A19" s="1">
        <v>12</v>
      </c>
      <c r="B19" s="35" t="s">
        <v>37</v>
      </c>
      <c r="C19" s="20" t="s">
        <v>89</v>
      </c>
      <c r="D19" s="25">
        <v>9656</v>
      </c>
      <c r="E19" s="36">
        <v>100</v>
      </c>
      <c r="F19" s="77">
        <v>296</v>
      </c>
      <c r="G19" s="78">
        <v>29600</v>
      </c>
      <c r="H19" s="77">
        <v>5557</v>
      </c>
      <c r="I19" s="78">
        <v>555700</v>
      </c>
      <c r="J19" s="33">
        <f t="shared" ref="J19:J20" si="1">SUM(G19+I19)</f>
        <v>585300</v>
      </c>
      <c r="K19" s="188"/>
    </row>
    <row r="20" spans="1:11" ht="24" customHeight="1" x14ac:dyDescent="0.25">
      <c r="B20" s="35" t="s">
        <v>37</v>
      </c>
      <c r="C20" s="20" t="s">
        <v>89</v>
      </c>
      <c r="D20" s="25">
        <v>9656</v>
      </c>
      <c r="E20" s="36">
        <v>200</v>
      </c>
      <c r="F20" s="77">
        <v>62</v>
      </c>
      <c r="G20" s="78">
        <v>12400</v>
      </c>
      <c r="H20" s="77">
        <v>2207</v>
      </c>
      <c r="I20" s="78">
        <v>441400</v>
      </c>
      <c r="J20" s="33">
        <f t="shared" si="1"/>
        <v>453800</v>
      </c>
      <c r="K20" s="188"/>
    </row>
    <row r="21" spans="1:11" ht="24" customHeight="1" x14ac:dyDescent="0.25">
      <c r="B21" s="35" t="s">
        <v>37</v>
      </c>
      <c r="C21" s="20" t="s">
        <v>89</v>
      </c>
      <c r="D21" s="25">
        <v>9656</v>
      </c>
      <c r="E21" s="36">
        <v>500</v>
      </c>
      <c r="F21" s="77">
        <v>1</v>
      </c>
      <c r="G21" s="78">
        <v>500</v>
      </c>
      <c r="H21" s="77">
        <v>218</v>
      </c>
      <c r="I21" s="78">
        <v>109000</v>
      </c>
      <c r="J21" s="33">
        <f>SUM(G21+I21)</f>
        <v>109500</v>
      </c>
      <c r="K21" s="188"/>
    </row>
    <row r="22" spans="1:11" ht="24" customHeight="1" x14ac:dyDescent="0.25">
      <c r="A22" s="1">
        <v>13</v>
      </c>
      <c r="B22" s="35" t="s">
        <v>39</v>
      </c>
      <c r="C22" s="38" t="s">
        <v>97</v>
      </c>
      <c r="D22" s="25">
        <v>8200</v>
      </c>
      <c r="E22" s="36">
        <v>100</v>
      </c>
      <c r="F22" s="77">
        <v>0</v>
      </c>
      <c r="G22" s="78">
        <v>0</v>
      </c>
      <c r="H22" s="77">
        <v>3</v>
      </c>
      <c r="I22" s="78">
        <v>300</v>
      </c>
      <c r="J22" s="33">
        <f t="shared" si="0"/>
        <v>300</v>
      </c>
      <c r="K22" s="188"/>
    </row>
    <row r="23" spans="1:11" ht="30" customHeight="1" x14ac:dyDescent="0.25">
      <c r="A23" s="1">
        <v>14</v>
      </c>
      <c r="B23" s="35" t="s">
        <v>41</v>
      </c>
      <c r="C23" s="38" t="s">
        <v>83</v>
      </c>
      <c r="D23" s="25">
        <v>2844</v>
      </c>
      <c r="E23" s="36">
        <v>100</v>
      </c>
      <c r="F23" s="26">
        <v>58</v>
      </c>
      <c r="G23" s="27">
        <v>5800</v>
      </c>
      <c r="H23" s="26">
        <v>133</v>
      </c>
      <c r="I23" s="27">
        <v>13300</v>
      </c>
      <c r="J23" s="33">
        <f t="shared" si="0"/>
        <v>19100</v>
      </c>
      <c r="K23" s="188"/>
    </row>
    <row r="24" spans="1:11" ht="30.75" customHeight="1" x14ac:dyDescent="0.25">
      <c r="A24" s="1">
        <v>15</v>
      </c>
      <c r="B24" s="37" t="s">
        <v>43</v>
      </c>
      <c r="C24" s="38" t="s">
        <v>77</v>
      </c>
      <c r="D24" s="39">
        <v>2407</v>
      </c>
      <c r="E24" s="40">
        <v>100</v>
      </c>
      <c r="F24" s="41">
        <v>1</v>
      </c>
      <c r="G24" s="42">
        <v>200</v>
      </c>
      <c r="H24" s="41">
        <v>1</v>
      </c>
      <c r="I24" s="42">
        <v>200</v>
      </c>
      <c r="J24" s="16">
        <f t="shared" si="0"/>
        <v>400</v>
      </c>
      <c r="K24" s="188"/>
    </row>
    <row r="25" spans="1:11" ht="30.75" customHeight="1" x14ac:dyDescent="0.25">
      <c r="A25" s="43">
        <v>16</v>
      </c>
      <c r="B25" s="35" t="s">
        <v>60</v>
      </c>
      <c r="C25" s="34" t="s">
        <v>90</v>
      </c>
      <c r="D25" s="25">
        <v>3466</v>
      </c>
      <c r="E25" s="36">
        <v>100</v>
      </c>
      <c r="F25" s="26">
        <v>1</v>
      </c>
      <c r="G25" s="27">
        <v>100</v>
      </c>
      <c r="H25" s="26">
        <v>27</v>
      </c>
      <c r="I25" s="27">
        <v>2700</v>
      </c>
      <c r="J25" s="33">
        <f>SUM(G25,I25)</f>
        <v>2800</v>
      </c>
      <c r="K25" s="188"/>
    </row>
    <row r="26" spans="1:11" ht="30.75" customHeight="1" x14ac:dyDescent="0.25">
      <c r="A26" s="43">
        <v>17</v>
      </c>
      <c r="B26" s="35" t="s">
        <v>69</v>
      </c>
      <c r="C26" s="34" t="s">
        <v>73</v>
      </c>
      <c r="D26" s="25">
        <v>8495</v>
      </c>
      <c r="E26" s="36">
        <v>100</v>
      </c>
      <c r="F26" s="26">
        <v>7</v>
      </c>
      <c r="G26" s="27">
        <v>700</v>
      </c>
      <c r="H26" s="26">
        <v>24</v>
      </c>
      <c r="I26" s="27">
        <v>2400</v>
      </c>
      <c r="J26" s="33">
        <f>SUM(G26,I26)</f>
        <v>3100</v>
      </c>
      <c r="K26" s="188"/>
    </row>
    <row r="27" spans="1:11" ht="30.75" customHeight="1" x14ac:dyDescent="0.25">
      <c r="A27" s="43">
        <v>18</v>
      </c>
      <c r="B27" s="35" t="s">
        <v>79</v>
      </c>
      <c r="C27" s="34" t="s">
        <v>84</v>
      </c>
      <c r="D27" s="25">
        <v>2002</v>
      </c>
      <c r="E27" s="36">
        <v>100</v>
      </c>
      <c r="F27" s="26">
        <v>1</v>
      </c>
      <c r="G27" s="27">
        <v>100</v>
      </c>
      <c r="H27" s="26">
        <v>7</v>
      </c>
      <c r="I27" s="27">
        <v>700</v>
      </c>
      <c r="J27" s="33">
        <f t="shared" ref="J27:J29" si="2">SUM(G27,I27)</f>
        <v>800</v>
      </c>
      <c r="K27" s="188"/>
    </row>
    <row r="28" spans="1:11" ht="30.75" customHeight="1" x14ac:dyDescent="0.25">
      <c r="A28" s="84">
        <v>19</v>
      </c>
      <c r="B28" s="37" t="s">
        <v>80</v>
      </c>
      <c r="C28" s="38" t="s">
        <v>81</v>
      </c>
      <c r="D28" s="39">
        <v>6179</v>
      </c>
      <c r="E28" s="40">
        <v>100</v>
      </c>
      <c r="F28" s="24">
        <v>0</v>
      </c>
      <c r="G28" s="85">
        <v>0</v>
      </c>
      <c r="H28" s="24">
        <v>0</v>
      </c>
      <c r="I28" s="85">
        <v>0</v>
      </c>
      <c r="J28" s="16">
        <f t="shared" si="2"/>
        <v>0</v>
      </c>
      <c r="K28" s="188"/>
    </row>
    <row r="29" spans="1:11" ht="30.75" customHeight="1" x14ac:dyDescent="0.25">
      <c r="A29" s="43">
        <v>20</v>
      </c>
      <c r="B29" s="35" t="s">
        <v>86</v>
      </c>
      <c r="C29" s="34" t="s">
        <v>91</v>
      </c>
      <c r="D29" s="25">
        <v>4540</v>
      </c>
      <c r="E29" s="36">
        <v>100</v>
      </c>
      <c r="F29" s="20">
        <v>3</v>
      </c>
      <c r="G29" s="83">
        <v>300</v>
      </c>
      <c r="H29" s="20">
        <v>3</v>
      </c>
      <c r="I29" s="83">
        <v>300</v>
      </c>
      <c r="J29" s="33">
        <f t="shared" si="2"/>
        <v>600</v>
      </c>
      <c r="K29" s="190"/>
    </row>
    <row r="30" spans="1:11" x14ac:dyDescent="0.25">
      <c r="E30" s="47"/>
      <c r="F30" s="52"/>
      <c r="G30" s="53"/>
      <c r="H30" s="52"/>
      <c r="I30" s="53"/>
      <c r="J30" s="54"/>
    </row>
    <row r="31" spans="1:11" x14ac:dyDescent="0.25">
      <c r="E31" s="47"/>
      <c r="F31" s="52"/>
      <c r="G31" s="53"/>
      <c r="H31" s="52"/>
      <c r="I31" s="53"/>
    </row>
    <row r="32" spans="1:11" x14ac:dyDescent="0.25">
      <c r="B32" s="4" t="s">
        <v>47</v>
      </c>
      <c r="E32" s="182" t="s">
        <v>2</v>
      </c>
      <c r="F32" s="189"/>
      <c r="G32" s="183"/>
      <c r="H32" s="182" t="s">
        <v>3</v>
      </c>
      <c r="I32" s="189"/>
      <c r="J32" s="183"/>
    </row>
    <row r="33" spans="1:10" ht="63.75" customHeight="1" x14ac:dyDescent="0.25">
      <c r="B33" s="7" t="s">
        <v>6</v>
      </c>
      <c r="C33" s="55" t="s">
        <v>48</v>
      </c>
      <c r="D33" s="7" t="s">
        <v>8</v>
      </c>
      <c r="E33" s="56" t="s">
        <v>49</v>
      </c>
      <c r="F33" s="55" t="s">
        <v>50</v>
      </c>
      <c r="G33" s="7" t="s">
        <v>11</v>
      </c>
      <c r="H33" s="57" t="s">
        <v>51</v>
      </c>
      <c r="I33" s="55" t="s">
        <v>50</v>
      </c>
      <c r="J33" s="8" t="s">
        <v>11</v>
      </c>
    </row>
    <row r="34" spans="1:10" ht="15.75" customHeight="1" x14ac:dyDescent="0.25">
      <c r="A34" s="1">
        <v>1</v>
      </c>
      <c r="B34" s="58" t="s">
        <v>52</v>
      </c>
      <c r="C34" s="59" t="s">
        <v>53</v>
      </c>
      <c r="D34" s="60">
        <v>727</v>
      </c>
      <c r="E34" s="61">
        <v>25</v>
      </c>
      <c r="F34" s="62">
        <v>44</v>
      </c>
      <c r="G34" s="63">
        <f>SUM(F34*E34)</f>
        <v>1100</v>
      </c>
      <c r="H34" s="61">
        <v>100</v>
      </c>
      <c r="I34" s="19">
        <v>9</v>
      </c>
      <c r="J34" s="64">
        <f>SUM(I34*H34)</f>
        <v>900</v>
      </c>
    </row>
    <row r="35" spans="1:10" ht="15.75" customHeight="1" x14ac:dyDescent="0.25">
      <c r="A35" s="1">
        <v>2</v>
      </c>
      <c r="B35" s="86" t="s">
        <v>54</v>
      </c>
      <c r="C35" s="87" t="s">
        <v>55</v>
      </c>
      <c r="D35" s="71">
        <v>744</v>
      </c>
      <c r="E35" s="33">
        <v>50</v>
      </c>
      <c r="F35" s="68">
        <v>159</v>
      </c>
      <c r="G35" s="63">
        <f>SUM(F35*E35)</f>
        <v>7950</v>
      </c>
      <c r="H35" s="33">
        <v>50</v>
      </c>
      <c r="I35" s="68">
        <v>36</v>
      </c>
      <c r="J35" s="63">
        <f>SUM(I35*H35)</f>
        <v>1800</v>
      </c>
    </row>
    <row r="36" spans="1:10" x14ac:dyDescent="0.25">
      <c r="E36" s="47"/>
      <c r="F36" s="52"/>
      <c r="G36" s="53"/>
      <c r="H36" s="52"/>
      <c r="I36" s="53"/>
      <c r="J36" s="72"/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29"/>
    <mergeCell ref="E32:G32"/>
    <mergeCell ref="H32:J3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57"/>
  <sheetViews>
    <sheetView zoomScaleNormal="100"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98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1880</v>
      </c>
      <c r="G7" s="14">
        <v>188000</v>
      </c>
      <c r="H7" s="13">
        <v>3752</v>
      </c>
      <c r="I7" s="14">
        <v>375200</v>
      </c>
      <c r="J7" s="15">
        <f t="shared" ref="J7:J24" si="0">SUM(G7+I7)</f>
        <v>563200</v>
      </c>
      <c r="K7" s="187">
        <f>SUM(J7:J27)/20</f>
        <v>690130</v>
      </c>
    </row>
    <row r="8" spans="1:17" ht="24" customHeight="1" x14ac:dyDescent="0.25">
      <c r="A8" s="1">
        <v>2</v>
      </c>
      <c r="B8" s="9" t="s">
        <v>14</v>
      </c>
      <c r="C8" s="17" t="s">
        <v>94</v>
      </c>
      <c r="D8" s="11">
        <v>2112</v>
      </c>
      <c r="E8" s="12">
        <v>100</v>
      </c>
      <c r="F8" s="13">
        <v>12</v>
      </c>
      <c r="G8" s="14">
        <v>1200</v>
      </c>
      <c r="H8" s="13">
        <v>9</v>
      </c>
      <c r="I8" s="14">
        <v>900</v>
      </c>
      <c r="J8" s="15">
        <f t="shared" si="0"/>
        <v>2100</v>
      </c>
      <c r="K8" s="188"/>
    </row>
    <row r="9" spans="1:17" ht="24" customHeight="1" x14ac:dyDescent="0.25">
      <c r="B9" s="9" t="s">
        <v>14</v>
      </c>
      <c r="C9" s="89" t="s">
        <v>93</v>
      </c>
      <c r="D9" s="11">
        <v>2112</v>
      </c>
      <c r="E9" s="12">
        <v>100</v>
      </c>
      <c r="F9" s="13">
        <v>0</v>
      </c>
      <c r="G9" s="14">
        <v>0</v>
      </c>
      <c r="H9" s="13">
        <v>0</v>
      </c>
      <c r="I9" s="14">
        <v>0</v>
      </c>
      <c r="J9" s="15">
        <v>0</v>
      </c>
      <c r="K9" s="188"/>
    </row>
    <row r="10" spans="1:17" ht="24" customHeight="1" x14ac:dyDescent="0.25">
      <c r="A10" s="1">
        <v>3</v>
      </c>
      <c r="B10" s="18" t="s">
        <v>16</v>
      </c>
      <c r="C10" s="17" t="s">
        <v>63</v>
      </c>
      <c r="D10" s="11">
        <v>2552</v>
      </c>
      <c r="E10" s="12">
        <v>100</v>
      </c>
      <c r="F10" s="13">
        <v>1526</v>
      </c>
      <c r="G10" s="14">
        <v>152600</v>
      </c>
      <c r="H10" s="13">
        <v>15243</v>
      </c>
      <c r="I10" s="14">
        <v>1524300</v>
      </c>
      <c r="J10" s="15">
        <f t="shared" si="0"/>
        <v>1676900</v>
      </c>
      <c r="K10" s="188"/>
    </row>
    <row r="11" spans="1:17" ht="24" customHeight="1" x14ac:dyDescent="0.25">
      <c r="A11" s="1">
        <v>4</v>
      </c>
      <c r="B11" s="19" t="s">
        <v>19</v>
      </c>
      <c r="C11" s="20" t="s">
        <v>20</v>
      </c>
      <c r="D11" s="21">
        <v>1727</v>
      </c>
      <c r="E11" s="12">
        <v>100</v>
      </c>
      <c r="F11" s="22">
        <v>10</v>
      </c>
      <c r="G11" s="23">
        <v>1000</v>
      </c>
      <c r="H11" s="22">
        <v>23</v>
      </c>
      <c r="I11" s="23">
        <v>2300</v>
      </c>
      <c r="J11" s="15">
        <f t="shared" si="0"/>
        <v>3300</v>
      </c>
      <c r="K11" s="188"/>
    </row>
    <row r="12" spans="1:17" ht="31.5" customHeight="1" x14ac:dyDescent="0.25">
      <c r="A12" s="1">
        <v>5</v>
      </c>
      <c r="B12" s="18" t="s">
        <v>21</v>
      </c>
      <c r="C12" s="24" t="s">
        <v>22</v>
      </c>
      <c r="D12" s="25">
        <v>3030</v>
      </c>
      <c r="E12" s="12">
        <v>200</v>
      </c>
      <c r="F12" s="26">
        <v>2553</v>
      </c>
      <c r="G12" s="27">
        <v>510600</v>
      </c>
      <c r="H12" s="26">
        <v>43388</v>
      </c>
      <c r="I12" s="27">
        <v>8677600</v>
      </c>
      <c r="J12" s="15">
        <f t="shared" si="0"/>
        <v>9188200</v>
      </c>
      <c r="K12" s="188"/>
    </row>
    <row r="13" spans="1:17" ht="24" customHeight="1" x14ac:dyDescent="0.25">
      <c r="A13" s="1">
        <v>6</v>
      </c>
      <c r="B13" s="28" t="s">
        <v>23</v>
      </c>
      <c r="C13" s="76" t="s">
        <v>66</v>
      </c>
      <c r="D13" s="25">
        <v>5757</v>
      </c>
      <c r="E13" s="12">
        <v>100</v>
      </c>
      <c r="F13" s="26">
        <v>289</v>
      </c>
      <c r="G13" s="27">
        <v>28900</v>
      </c>
      <c r="H13" s="26">
        <v>1110</v>
      </c>
      <c r="I13" s="27">
        <v>111000</v>
      </c>
      <c r="J13" s="15">
        <f t="shared" si="0"/>
        <v>139900</v>
      </c>
      <c r="K13" s="188"/>
    </row>
    <row r="14" spans="1:17" ht="24" customHeight="1" x14ac:dyDescent="0.25">
      <c r="A14" s="1">
        <v>7</v>
      </c>
      <c r="B14" s="18" t="s">
        <v>27</v>
      </c>
      <c r="C14" s="30" t="s">
        <v>28</v>
      </c>
      <c r="D14" s="25">
        <v>1150</v>
      </c>
      <c r="E14" s="12">
        <v>100</v>
      </c>
      <c r="F14" s="31">
        <v>893</v>
      </c>
      <c r="G14" s="32">
        <v>89300</v>
      </c>
      <c r="H14" s="31">
        <v>7203</v>
      </c>
      <c r="I14" s="32">
        <v>720300</v>
      </c>
      <c r="J14" s="33">
        <f t="shared" si="0"/>
        <v>809600</v>
      </c>
      <c r="K14" s="188"/>
    </row>
    <row r="15" spans="1:17" ht="24" customHeight="1" x14ac:dyDescent="0.25">
      <c r="A15" s="1">
        <v>8</v>
      </c>
      <c r="B15" s="18" t="s">
        <v>29</v>
      </c>
      <c r="C15" s="30" t="s">
        <v>30</v>
      </c>
      <c r="D15" s="25">
        <v>7763</v>
      </c>
      <c r="E15" s="12">
        <v>100</v>
      </c>
      <c r="F15" s="26">
        <v>219</v>
      </c>
      <c r="G15" s="27">
        <v>21900</v>
      </c>
      <c r="H15" s="26">
        <v>1040</v>
      </c>
      <c r="I15" s="27">
        <v>104000</v>
      </c>
      <c r="J15" s="33">
        <f t="shared" si="0"/>
        <v>125900</v>
      </c>
      <c r="K15" s="188"/>
    </row>
    <row r="16" spans="1:17" ht="24" customHeight="1" x14ac:dyDescent="0.25">
      <c r="A16" s="1">
        <v>9</v>
      </c>
      <c r="B16" s="18" t="s">
        <v>31</v>
      </c>
      <c r="C16" s="30" t="s">
        <v>32</v>
      </c>
      <c r="D16" s="25">
        <v>4141</v>
      </c>
      <c r="E16" s="12">
        <v>100</v>
      </c>
      <c r="F16" s="26">
        <v>3</v>
      </c>
      <c r="G16" s="27">
        <v>300</v>
      </c>
      <c r="H16" s="26">
        <v>29</v>
      </c>
      <c r="I16" s="27">
        <v>2900</v>
      </c>
      <c r="J16" s="33">
        <f t="shared" si="0"/>
        <v>3200</v>
      </c>
      <c r="K16" s="188"/>
      <c r="Q16" s="54"/>
    </row>
    <row r="17" spans="1:11" ht="24" customHeight="1" x14ac:dyDescent="0.25">
      <c r="A17" s="1">
        <v>10</v>
      </c>
      <c r="B17" s="18" t="s">
        <v>33</v>
      </c>
      <c r="C17" s="34" t="s">
        <v>34</v>
      </c>
      <c r="D17" s="25">
        <v>7175</v>
      </c>
      <c r="E17" s="12">
        <v>100</v>
      </c>
      <c r="F17" s="26">
        <v>155</v>
      </c>
      <c r="G17" s="27">
        <v>15500</v>
      </c>
      <c r="H17" s="26">
        <v>1481</v>
      </c>
      <c r="I17" s="27">
        <v>148100</v>
      </c>
      <c r="J17" s="33">
        <f t="shared" si="0"/>
        <v>163600</v>
      </c>
      <c r="K17" s="188"/>
    </row>
    <row r="18" spans="1:11" ht="24" customHeight="1" x14ac:dyDescent="0.25">
      <c r="A18" s="1">
        <v>11</v>
      </c>
      <c r="B18" s="18" t="s">
        <v>35</v>
      </c>
      <c r="C18" s="34" t="s">
        <v>36</v>
      </c>
      <c r="D18" s="25">
        <v>5066</v>
      </c>
      <c r="E18" s="12">
        <v>100</v>
      </c>
      <c r="F18" s="26">
        <v>0</v>
      </c>
      <c r="G18" s="27">
        <v>0</v>
      </c>
      <c r="H18" s="26">
        <v>0</v>
      </c>
      <c r="I18" s="27">
        <v>0</v>
      </c>
      <c r="J18" s="33">
        <f t="shared" si="0"/>
        <v>0</v>
      </c>
      <c r="K18" s="188"/>
    </row>
    <row r="19" spans="1:11" ht="24" customHeight="1" x14ac:dyDescent="0.25">
      <c r="A19" s="1">
        <v>12</v>
      </c>
      <c r="B19" s="35" t="s">
        <v>37</v>
      </c>
      <c r="C19" s="20" t="s">
        <v>89</v>
      </c>
      <c r="D19" s="25">
        <v>9656</v>
      </c>
      <c r="E19" s="36">
        <v>100</v>
      </c>
      <c r="F19" s="77">
        <v>285</v>
      </c>
      <c r="G19" s="78">
        <v>28500</v>
      </c>
      <c r="H19" s="77">
        <v>5334</v>
      </c>
      <c r="I19" s="78">
        <v>533400</v>
      </c>
      <c r="J19" s="33">
        <f t="shared" ref="J19:J20" si="1">SUM(G19+I19)</f>
        <v>561900</v>
      </c>
      <c r="K19" s="188"/>
    </row>
    <row r="20" spans="1:11" ht="24" customHeight="1" x14ac:dyDescent="0.25">
      <c r="B20" s="35" t="s">
        <v>37</v>
      </c>
      <c r="C20" s="20" t="s">
        <v>89</v>
      </c>
      <c r="D20" s="25">
        <v>9656</v>
      </c>
      <c r="E20" s="36">
        <v>200</v>
      </c>
      <c r="F20" s="77">
        <v>54</v>
      </c>
      <c r="G20" s="78">
        <v>10800</v>
      </c>
      <c r="H20" s="77">
        <v>2113</v>
      </c>
      <c r="I20" s="78">
        <v>422600</v>
      </c>
      <c r="J20" s="33">
        <f t="shared" si="1"/>
        <v>433400</v>
      </c>
      <c r="K20" s="188"/>
    </row>
    <row r="21" spans="1:11" ht="24" customHeight="1" x14ac:dyDescent="0.25">
      <c r="B21" s="35" t="s">
        <v>37</v>
      </c>
      <c r="C21" s="20" t="s">
        <v>89</v>
      </c>
      <c r="D21" s="25">
        <v>9656</v>
      </c>
      <c r="E21" s="36">
        <v>500</v>
      </c>
      <c r="F21" s="77">
        <v>2</v>
      </c>
      <c r="G21" s="78">
        <v>1000</v>
      </c>
      <c r="H21" s="77">
        <v>204</v>
      </c>
      <c r="I21" s="78">
        <v>102000</v>
      </c>
      <c r="J21" s="33">
        <f>SUM(G21+I21)</f>
        <v>103000</v>
      </c>
      <c r="K21" s="188"/>
    </row>
    <row r="22" spans="1:11" ht="24" customHeight="1" x14ac:dyDescent="0.25">
      <c r="A22" s="1">
        <v>13</v>
      </c>
      <c r="B22" s="35" t="s">
        <v>39</v>
      </c>
      <c r="C22" s="38" t="s">
        <v>97</v>
      </c>
      <c r="D22" s="25">
        <v>8200</v>
      </c>
      <c r="E22" s="36">
        <v>100</v>
      </c>
      <c r="F22" s="77">
        <v>1</v>
      </c>
      <c r="G22" s="78">
        <v>100</v>
      </c>
      <c r="H22" s="77">
        <v>1</v>
      </c>
      <c r="I22" s="78">
        <v>100</v>
      </c>
      <c r="J22" s="33">
        <f t="shared" si="0"/>
        <v>200</v>
      </c>
      <c r="K22" s="188"/>
    </row>
    <row r="23" spans="1:11" ht="30" customHeight="1" x14ac:dyDescent="0.25">
      <c r="A23" s="1">
        <v>14</v>
      </c>
      <c r="B23" s="35" t="s">
        <v>41</v>
      </c>
      <c r="C23" s="38" t="s">
        <v>83</v>
      </c>
      <c r="D23" s="25">
        <v>2844</v>
      </c>
      <c r="E23" s="36">
        <v>100</v>
      </c>
      <c r="F23" s="26">
        <v>57</v>
      </c>
      <c r="G23" s="27">
        <v>5700</v>
      </c>
      <c r="H23" s="26">
        <v>56</v>
      </c>
      <c r="I23" s="27">
        <v>5600</v>
      </c>
      <c r="J23" s="33">
        <f t="shared" si="0"/>
        <v>11300</v>
      </c>
      <c r="K23" s="188"/>
    </row>
    <row r="24" spans="1:11" ht="30.75" customHeight="1" x14ac:dyDescent="0.25">
      <c r="A24" s="1">
        <v>15</v>
      </c>
      <c r="B24" s="37" t="s">
        <v>43</v>
      </c>
      <c r="C24" s="38" t="s">
        <v>77</v>
      </c>
      <c r="D24" s="39">
        <v>2407</v>
      </c>
      <c r="E24" s="40">
        <v>100</v>
      </c>
      <c r="F24" s="41">
        <v>2</v>
      </c>
      <c r="G24" s="42">
        <v>400</v>
      </c>
      <c r="H24" s="41">
        <v>12</v>
      </c>
      <c r="I24" s="42">
        <v>2400</v>
      </c>
      <c r="J24" s="16">
        <f t="shared" si="0"/>
        <v>2800</v>
      </c>
      <c r="K24" s="188"/>
    </row>
    <row r="25" spans="1:11" ht="30.75" customHeight="1" x14ac:dyDescent="0.25">
      <c r="A25" s="43">
        <v>16</v>
      </c>
      <c r="B25" s="35" t="s">
        <v>60</v>
      </c>
      <c r="C25" s="34" t="s">
        <v>90</v>
      </c>
      <c r="D25" s="25">
        <v>3466</v>
      </c>
      <c r="E25" s="36">
        <v>100</v>
      </c>
      <c r="F25" s="26">
        <v>0</v>
      </c>
      <c r="G25" s="27">
        <v>0</v>
      </c>
      <c r="H25" s="26">
        <v>8</v>
      </c>
      <c r="I25" s="27">
        <v>800</v>
      </c>
      <c r="J25" s="33">
        <f>SUM(G25,I25)</f>
        <v>800</v>
      </c>
      <c r="K25" s="188"/>
    </row>
    <row r="26" spans="1:11" ht="30.75" customHeight="1" x14ac:dyDescent="0.25">
      <c r="A26" s="43">
        <v>17</v>
      </c>
      <c r="B26" s="35" t="s">
        <v>69</v>
      </c>
      <c r="C26" s="34" t="s">
        <v>73</v>
      </c>
      <c r="D26" s="25">
        <v>8495</v>
      </c>
      <c r="E26" s="36">
        <v>100</v>
      </c>
      <c r="F26" s="26">
        <v>36</v>
      </c>
      <c r="G26" s="27">
        <v>3600</v>
      </c>
      <c r="H26" s="26">
        <v>94</v>
      </c>
      <c r="I26" s="27">
        <v>9400</v>
      </c>
      <c r="J26" s="33">
        <f>SUM(G26,I26)</f>
        <v>13000</v>
      </c>
      <c r="K26" s="188"/>
    </row>
    <row r="27" spans="1:11" ht="30.75" customHeight="1" x14ac:dyDescent="0.25">
      <c r="A27" s="43">
        <v>18</v>
      </c>
      <c r="B27" s="35" t="s">
        <v>86</v>
      </c>
      <c r="C27" s="34" t="s">
        <v>91</v>
      </c>
      <c r="D27" s="25">
        <v>4540</v>
      </c>
      <c r="E27" s="36">
        <v>100</v>
      </c>
      <c r="F27" s="20">
        <v>2</v>
      </c>
      <c r="G27" s="83">
        <v>200</v>
      </c>
      <c r="H27" s="20">
        <v>1</v>
      </c>
      <c r="I27" s="83">
        <v>100</v>
      </c>
      <c r="J27" s="33">
        <f t="shared" ref="J27" si="2">SUM(G27,I27)</f>
        <v>300</v>
      </c>
      <c r="K27" s="190"/>
    </row>
    <row r="28" spans="1:11" x14ac:dyDescent="0.25">
      <c r="E28" s="47"/>
      <c r="F28" s="52"/>
      <c r="G28" s="53"/>
      <c r="H28" s="52"/>
      <c r="I28" s="53"/>
      <c r="J28" s="54"/>
    </row>
    <row r="29" spans="1:11" x14ac:dyDescent="0.25">
      <c r="E29" s="47"/>
      <c r="F29" s="52"/>
      <c r="G29" s="53"/>
      <c r="H29" s="52"/>
      <c r="I29" s="53"/>
    </row>
    <row r="30" spans="1:11" x14ac:dyDescent="0.25">
      <c r="B30" s="4" t="s">
        <v>47</v>
      </c>
      <c r="E30" s="182" t="s">
        <v>2</v>
      </c>
      <c r="F30" s="189"/>
      <c r="G30" s="183"/>
      <c r="H30" s="182" t="s">
        <v>3</v>
      </c>
      <c r="I30" s="189"/>
      <c r="J30" s="183"/>
    </row>
    <row r="31" spans="1:11" ht="63.75" customHeight="1" x14ac:dyDescent="0.25">
      <c r="B31" s="7" t="s">
        <v>6</v>
      </c>
      <c r="C31" s="55" t="s">
        <v>48</v>
      </c>
      <c r="D31" s="7" t="s">
        <v>8</v>
      </c>
      <c r="E31" s="56" t="s">
        <v>49</v>
      </c>
      <c r="F31" s="55" t="s">
        <v>50</v>
      </c>
      <c r="G31" s="7" t="s">
        <v>11</v>
      </c>
      <c r="H31" s="57" t="s">
        <v>51</v>
      </c>
      <c r="I31" s="55" t="s">
        <v>50</v>
      </c>
      <c r="J31" s="8" t="s">
        <v>11</v>
      </c>
    </row>
    <row r="32" spans="1:11" ht="15.75" customHeight="1" x14ac:dyDescent="0.25">
      <c r="A32" s="1">
        <v>1</v>
      </c>
      <c r="B32" s="58" t="s">
        <v>52</v>
      </c>
      <c r="C32" s="59" t="s">
        <v>53</v>
      </c>
      <c r="D32" s="60">
        <v>727</v>
      </c>
      <c r="E32" s="61">
        <v>25</v>
      </c>
      <c r="F32" s="62">
        <v>33</v>
      </c>
      <c r="G32" s="63">
        <f>SUM(F32*E32)</f>
        <v>825</v>
      </c>
      <c r="H32" s="61">
        <v>100</v>
      </c>
      <c r="I32" s="19">
        <v>11</v>
      </c>
      <c r="J32" s="64">
        <f>SUM(I32*H32)</f>
        <v>1100</v>
      </c>
    </row>
    <row r="33" spans="1:10" ht="15.75" customHeight="1" x14ac:dyDescent="0.25">
      <c r="A33" s="1">
        <v>2</v>
      </c>
      <c r="B33" s="86" t="s">
        <v>54</v>
      </c>
      <c r="C33" s="87" t="s">
        <v>55</v>
      </c>
      <c r="D33" s="71">
        <v>744</v>
      </c>
      <c r="E33" s="33">
        <v>50</v>
      </c>
      <c r="F33" s="68">
        <v>164</v>
      </c>
      <c r="G33" s="63">
        <f>SUM(F33*E33)</f>
        <v>8200</v>
      </c>
      <c r="H33" s="33">
        <v>50</v>
      </c>
      <c r="I33" s="68">
        <v>30</v>
      </c>
      <c r="J33" s="63">
        <f>SUM(I33*H33)</f>
        <v>1500</v>
      </c>
    </row>
    <row r="34" spans="1:10" x14ac:dyDescent="0.25">
      <c r="E34" s="47"/>
      <c r="F34" s="52"/>
      <c r="G34" s="53"/>
      <c r="H34" s="52"/>
      <c r="I34" s="53"/>
      <c r="J34" s="72"/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27"/>
    <mergeCell ref="E30:G30"/>
    <mergeCell ref="H30:J3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7"/>
  <sheetViews>
    <sheetView zoomScaleNormal="100" workbookViewId="0">
      <selection activeCell="O11" sqref="O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99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2086</v>
      </c>
      <c r="G7" s="14">
        <v>208600</v>
      </c>
      <c r="H7" s="13">
        <v>3609</v>
      </c>
      <c r="I7" s="14">
        <v>360900</v>
      </c>
      <c r="J7" s="15">
        <f t="shared" ref="J7:J23" si="0">SUM(G7+I7)</f>
        <v>569500</v>
      </c>
      <c r="K7" s="187">
        <f>SUM(J7:J27)/20</f>
        <v>760075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6</v>
      </c>
      <c r="G8" s="14">
        <v>600</v>
      </c>
      <c r="H8" s="13">
        <v>15</v>
      </c>
      <c r="I8" s="14">
        <v>1500</v>
      </c>
      <c r="J8" s="15">
        <f t="shared" si="0"/>
        <v>2100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216</v>
      </c>
      <c r="G9" s="14">
        <v>21600</v>
      </c>
      <c r="H9" s="13">
        <v>535</v>
      </c>
      <c r="I9" s="14">
        <v>53500</v>
      </c>
      <c r="J9" s="15">
        <f t="shared" si="0"/>
        <v>75100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7</v>
      </c>
      <c r="G10" s="23">
        <v>700</v>
      </c>
      <c r="H10" s="22">
        <v>12</v>
      </c>
      <c r="I10" s="23">
        <v>1200</v>
      </c>
      <c r="J10" s="15">
        <f t="shared" si="0"/>
        <v>1900</v>
      </c>
      <c r="K10" s="188"/>
    </row>
    <row r="11" spans="1:17" ht="31.5" customHeight="1" x14ac:dyDescent="0.25">
      <c r="A11" s="1">
        <v>5</v>
      </c>
      <c r="B11" s="18" t="s">
        <v>21</v>
      </c>
      <c r="C11" s="24" t="s">
        <v>101</v>
      </c>
      <c r="D11" s="25">
        <v>3030</v>
      </c>
      <c r="E11" s="12">
        <v>200</v>
      </c>
      <c r="F11" s="26">
        <v>1666</v>
      </c>
      <c r="G11" s="27">
        <v>333200</v>
      </c>
      <c r="H11" s="26">
        <v>29747</v>
      </c>
      <c r="I11" s="27">
        <v>5949400</v>
      </c>
      <c r="J11" s="15">
        <f t="shared" si="0"/>
        <v>6282600</v>
      </c>
      <c r="K11" s="188"/>
    </row>
    <row r="12" spans="1:17" ht="31.5" customHeight="1" x14ac:dyDescent="0.25">
      <c r="B12" s="18" t="s">
        <v>21</v>
      </c>
      <c r="C12" s="79" t="s">
        <v>61</v>
      </c>
      <c r="D12" s="25">
        <v>3030</v>
      </c>
      <c r="E12" s="12">
        <v>200</v>
      </c>
      <c r="F12" s="26">
        <v>1581</v>
      </c>
      <c r="G12" s="27">
        <v>316200</v>
      </c>
      <c r="H12" s="26">
        <v>32063</v>
      </c>
      <c r="I12" s="27">
        <v>6412600</v>
      </c>
      <c r="J12" s="15">
        <v>6728800</v>
      </c>
      <c r="K12" s="188"/>
    </row>
    <row r="13" spans="1:17" ht="24" customHeight="1" x14ac:dyDescent="0.25">
      <c r="A13" s="1">
        <v>6</v>
      </c>
      <c r="B13" s="28" t="s">
        <v>23</v>
      </c>
      <c r="C13" s="76" t="s">
        <v>66</v>
      </c>
      <c r="D13" s="25">
        <v>5757</v>
      </c>
      <c r="E13" s="12">
        <v>100</v>
      </c>
      <c r="F13" s="26">
        <v>249</v>
      </c>
      <c r="G13" s="27">
        <v>24900</v>
      </c>
      <c r="H13" s="26">
        <v>851</v>
      </c>
      <c r="I13" s="27">
        <v>85100</v>
      </c>
      <c r="J13" s="15">
        <f t="shared" si="0"/>
        <v>110000</v>
      </c>
      <c r="K13" s="188"/>
    </row>
    <row r="14" spans="1:17" ht="24" customHeight="1" x14ac:dyDescent="0.25">
      <c r="A14" s="1">
        <v>7</v>
      </c>
      <c r="B14" s="18" t="s">
        <v>27</v>
      </c>
      <c r="C14" s="30" t="s">
        <v>102</v>
      </c>
      <c r="D14" s="25">
        <v>1150</v>
      </c>
      <c r="E14" s="12">
        <v>100</v>
      </c>
      <c r="F14" s="31">
        <v>3</v>
      </c>
      <c r="G14" s="32">
        <v>300</v>
      </c>
      <c r="H14" s="31">
        <v>17</v>
      </c>
      <c r="I14" s="32">
        <v>1700</v>
      </c>
      <c r="J14" s="33">
        <f t="shared" si="0"/>
        <v>2000</v>
      </c>
      <c r="K14" s="188"/>
    </row>
    <row r="15" spans="1:17" ht="24" customHeight="1" x14ac:dyDescent="0.25">
      <c r="A15" s="1">
        <v>8</v>
      </c>
      <c r="B15" s="18" t="s">
        <v>29</v>
      </c>
      <c r="C15" s="30" t="s">
        <v>30</v>
      </c>
      <c r="D15" s="25">
        <v>7763</v>
      </c>
      <c r="E15" s="12">
        <v>100</v>
      </c>
      <c r="F15" s="26">
        <v>218</v>
      </c>
      <c r="G15" s="27">
        <v>21800</v>
      </c>
      <c r="H15" s="26">
        <v>1013</v>
      </c>
      <c r="I15" s="27">
        <v>101300</v>
      </c>
      <c r="J15" s="33">
        <f t="shared" si="0"/>
        <v>123100</v>
      </c>
      <c r="K15" s="188"/>
    </row>
    <row r="16" spans="1:17" ht="24" customHeight="1" x14ac:dyDescent="0.25">
      <c r="A16" s="1">
        <v>9</v>
      </c>
      <c r="B16" s="18" t="s">
        <v>31</v>
      </c>
      <c r="C16" s="30" t="s">
        <v>32</v>
      </c>
      <c r="D16" s="25">
        <v>4141</v>
      </c>
      <c r="E16" s="12">
        <v>100</v>
      </c>
      <c r="F16" s="26">
        <v>8</v>
      </c>
      <c r="G16" s="27">
        <v>800</v>
      </c>
      <c r="H16" s="26">
        <v>39</v>
      </c>
      <c r="I16" s="27">
        <v>3900</v>
      </c>
      <c r="J16" s="33">
        <f t="shared" si="0"/>
        <v>4700</v>
      </c>
      <c r="K16" s="188"/>
      <c r="Q16" s="54"/>
    </row>
    <row r="17" spans="1:11" ht="24" customHeight="1" x14ac:dyDescent="0.25">
      <c r="A17" s="1">
        <v>10</v>
      </c>
      <c r="B17" s="18" t="s">
        <v>33</v>
      </c>
      <c r="C17" s="34" t="s">
        <v>34</v>
      </c>
      <c r="D17" s="25">
        <v>7175</v>
      </c>
      <c r="E17" s="12">
        <v>100</v>
      </c>
      <c r="F17" s="26">
        <v>63</v>
      </c>
      <c r="G17" s="27">
        <v>6300</v>
      </c>
      <c r="H17" s="26">
        <v>376</v>
      </c>
      <c r="I17" s="27">
        <v>37600</v>
      </c>
      <c r="J17" s="33">
        <f t="shared" si="0"/>
        <v>43900</v>
      </c>
      <c r="K17" s="188"/>
    </row>
    <row r="18" spans="1:11" ht="24" customHeight="1" x14ac:dyDescent="0.25">
      <c r="A18" s="1">
        <v>11</v>
      </c>
      <c r="B18" s="35" t="s">
        <v>37</v>
      </c>
      <c r="C18" s="20" t="s">
        <v>89</v>
      </c>
      <c r="D18" s="25">
        <v>9656</v>
      </c>
      <c r="E18" s="36">
        <v>100</v>
      </c>
      <c r="F18" s="77">
        <v>329</v>
      </c>
      <c r="G18" s="78">
        <v>32900</v>
      </c>
      <c r="H18" s="77">
        <v>5939</v>
      </c>
      <c r="I18" s="78">
        <v>593900</v>
      </c>
      <c r="J18" s="33">
        <f t="shared" ref="J18:J19" si="1">SUM(G18+I18)</f>
        <v>626800</v>
      </c>
      <c r="K18" s="188"/>
    </row>
    <row r="19" spans="1:11" ht="24" customHeight="1" x14ac:dyDescent="0.25">
      <c r="B19" s="35" t="s">
        <v>37</v>
      </c>
      <c r="C19" s="20" t="s">
        <v>89</v>
      </c>
      <c r="D19" s="25">
        <v>9656</v>
      </c>
      <c r="E19" s="36">
        <v>200</v>
      </c>
      <c r="F19" s="77">
        <v>64</v>
      </c>
      <c r="G19" s="78">
        <v>12800</v>
      </c>
      <c r="H19" s="77">
        <v>2364</v>
      </c>
      <c r="I19" s="78">
        <v>472800</v>
      </c>
      <c r="J19" s="33">
        <f t="shared" si="1"/>
        <v>485600</v>
      </c>
      <c r="K19" s="188"/>
    </row>
    <row r="20" spans="1:11" ht="24" customHeight="1" x14ac:dyDescent="0.25">
      <c r="B20" s="35" t="s">
        <v>37</v>
      </c>
      <c r="C20" s="20" t="s">
        <v>89</v>
      </c>
      <c r="D20" s="25">
        <v>9656</v>
      </c>
      <c r="E20" s="36">
        <v>500</v>
      </c>
      <c r="F20" s="77">
        <v>4</v>
      </c>
      <c r="G20" s="78">
        <v>2000</v>
      </c>
      <c r="H20" s="77">
        <v>243</v>
      </c>
      <c r="I20" s="78">
        <v>121500</v>
      </c>
      <c r="J20" s="33">
        <f>SUM(G20+I20)</f>
        <v>123500</v>
      </c>
      <c r="K20" s="188"/>
    </row>
    <row r="21" spans="1:11" ht="24" customHeight="1" x14ac:dyDescent="0.25">
      <c r="A21" s="1">
        <v>12</v>
      </c>
      <c r="B21" s="35" t="s">
        <v>39</v>
      </c>
      <c r="C21" s="38" t="s">
        <v>97</v>
      </c>
      <c r="D21" s="25">
        <v>8200</v>
      </c>
      <c r="E21" s="36">
        <v>100</v>
      </c>
      <c r="F21" s="77">
        <v>0</v>
      </c>
      <c r="G21" s="78">
        <v>0</v>
      </c>
      <c r="H21" s="77">
        <v>3</v>
      </c>
      <c r="I21" s="78">
        <v>300</v>
      </c>
      <c r="J21" s="33">
        <f t="shared" si="0"/>
        <v>300</v>
      </c>
      <c r="K21" s="188"/>
    </row>
    <row r="22" spans="1:11" ht="30" customHeight="1" x14ac:dyDescent="0.25">
      <c r="A22" s="1">
        <v>13</v>
      </c>
      <c r="B22" s="35" t="s">
        <v>41</v>
      </c>
      <c r="C22" s="38" t="s">
        <v>83</v>
      </c>
      <c r="D22" s="25">
        <v>2844</v>
      </c>
      <c r="E22" s="36">
        <v>100</v>
      </c>
      <c r="F22" s="26">
        <v>57</v>
      </c>
      <c r="G22" s="27">
        <v>5700</v>
      </c>
      <c r="H22" s="26">
        <v>77</v>
      </c>
      <c r="I22" s="27">
        <v>7700</v>
      </c>
      <c r="J22" s="33">
        <f t="shared" si="0"/>
        <v>13400</v>
      </c>
      <c r="K22" s="188"/>
    </row>
    <row r="23" spans="1:11" ht="30.75" customHeight="1" x14ac:dyDescent="0.25">
      <c r="A23" s="1">
        <v>14</v>
      </c>
      <c r="B23" s="37" t="s">
        <v>43</v>
      </c>
      <c r="C23" s="38" t="s">
        <v>77</v>
      </c>
      <c r="D23" s="39">
        <v>2407</v>
      </c>
      <c r="E23" s="40">
        <v>100</v>
      </c>
      <c r="F23" s="41">
        <v>3</v>
      </c>
      <c r="G23" s="42">
        <v>600</v>
      </c>
      <c r="H23" s="41">
        <v>9</v>
      </c>
      <c r="I23" s="42">
        <v>1800</v>
      </c>
      <c r="J23" s="16">
        <f t="shared" si="0"/>
        <v>2400</v>
      </c>
      <c r="K23" s="188"/>
    </row>
    <row r="24" spans="1:11" ht="30.75" customHeight="1" x14ac:dyDescent="0.25">
      <c r="A24" s="43">
        <v>15</v>
      </c>
      <c r="B24" s="35" t="s">
        <v>60</v>
      </c>
      <c r="C24" s="34" t="s">
        <v>90</v>
      </c>
      <c r="D24" s="25">
        <v>3466</v>
      </c>
      <c r="E24" s="36">
        <v>100</v>
      </c>
      <c r="F24" s="26">
        <v>0</v>
      </c>
      <c r="G24" s="27">
        <v>0</v>
      </c>
      <c r="H24" s="26">
        <v>5</v>
      </c>
      <c r="I24" s="27">
        <v>500</v>
      </c>
      <c r="J24" s="33">
        <f>SUM(G24,I24)</f>
        <v>500</v>
      </c>
      <c r="K24" s="188"/>
    </row>
    <row r="25" spans="1:11" ht="30.75" customHeight="1" x14ac:dyDescent="0.25">
      <c r="A25" s="43">
        <v>16</v>
      </c>
      <c r="B25" s="35" t="s">
        <v>69</v>
      </c>
      <c r="C25" s="34" t="s">
        <v>73</v>
      </c>
      <c r="D25" s="25">
        <v>8495</v>
      </c>
      <c r="E25" s="36">
        <v>100</v>
      </c>
      <c r="F25" s="26">
        <v>13</v>
      </c>
      <c r="G25" s="27">
        <v>1300</v>
      </c>
      <c r="H25" s="26">
        <v>38</v>
      </c>
      <c r="I25" s="27">
        <v>3800</v>
      </c>
      <c r="J25" s="33">
        <f>SUM(G25,I25)</f>
        <v>5100</v>
      </c>
      <c r="K25" s="188"/>
    </row>
    <row r="26" spans="1:11" ht="30.75" customHeight="1" x14ac:dyDescent="0.25">
      <c r="A26" s="43">
        <v>17</v>
      </c>
      <c r="B26" s="35" t="s">
        <v>86</v>
      </c>
      <c r="C26" s="34" t="s">
        <v>91</v>
      </c>
      <c r="D26" s="25">
        <v>4540</v>
      </c>
      <c r="E26" s="36">
        <v>100</v>
      </c>
      <c r="F26" s="26">
        <v>1</v>
      </c>
      <c r="G26" s="27">
        <v>100</v>
      </c>
      <c r="H26" s="26">
        <v>1</v>
      </c>
      <c r="I26" s="27">
        <v>100</v>
      </c>
      <c r="J26" s="33">
        <v>0</v>
      </c>
      <c r="K26" s="188"/>
    </row>
    <row r="27" spans="1:11" ht="30.75" customHeight="1" x14ac:dyDescent="0.25">
      <c r="A27" s="43"/>
      <c r="B27" s="35" t="s">
        <v>86</v>
      </c>
      <c r="C27" s="81" t="s">
        <v>61</v>
      </c>
      <c r="D27" s="25">
        <v>4540</v>
      </c>
      <c r="E27" s="36">
        <v>100</v>
      </c>
      <c r="F27" s="20">
        <v>2</v>
      </c>
      <c r="G27" s="83">
        <v>200</v>
      </c>
      <c r="H27" s="20">
        <v>0</v>
      </c>
      <c r="I27" s="83">
        <v>0</v>
      </c>
      <c r="J27" s="33">
        <f t="shared" ref="J27" si="2">SUM(G27,I27)</f>
        <v>200</v>
      </c>
      <c r="K27" s="190"/>
    </row>
    <row r="28" spans="1:11" x14ac:dyDescent="0.25">
      <c r="E28" s="47"/>
      <c r="F28" s="52"/>
      <c r="G28" s="53"/>
      <c r="H28" s="52"/>
      <c r="I28" s="53"/>
      <c r="J28" s="54"/>
    </row>
    <row r="29" spans="1:11" x14ac:dyDescent="0.25">
      <c r="E29" s="47"/>
      <c r="F29" s="52"/>
      <c r="G29" s="53"/>
      <c r="H29" s="52"/>
      <c r="I29" s="53"/>
    </row>
    <row r="30" spans="1:11" x14ac:dyDescent="0.25">
      <c r="B30" s="4" t="s">
        <v>47</v>
      </c>
      <c r="E30" s="182" t="s">
        <v>2</v>
      </c>
      <c r="F30" s="189"/>
      <c r="G30" s="183"/>
      <c r="H30" s="182" t="s">
        <v>3</v>
      </c>
      <c r="I30" s="189"/>
      <c r="J30" s="183"/>
    </row>
    <row r="31" spans="1:11" ht="63.75" customHeight="1" x14ac:dyDescent="0.25">
      <c r="B31" s="7" t="s">
        <v>6</v>
      </c>
      <c r="C31" s="55" t="s">
        <v>48</v>
      </c>
      <c r="D31" s="7" t="s">
        <v>8</v>
      </c>
      <c r="E31" s="56" t="s">
        <v>49</v>
      </c>
      <c r="F31" s="55" t="s">
        <v>50</v>
      </c>
      <c r="G31" s="7" t="s">
        <v>11</v>
      </c>
      <c r="H31" s="57" t="s">
        <v>51</v>
      </c>
      <c r="I31" s="55" t="s">
        <v>50</v>
      </c>
      <c r="J31" s="8" t="s">
        <v>11</v>
      </c>
    </row>
    <row r="32" spans="1:11" ht="15.75" customHeight="1" x14ac:dyDescent="0.25">
      <c r="A32" s="1">
        <v>1</v>
      </c>
      <c r="B32" s="58" t="s">
        <v>52</v>
      </c>
      <c r="C32" s="59" t="s">
        <v>53</v>
      </c>
      <c r="D32" s="60">
        <v>727</v>
      </c>
      <c r="E32" s="61">
        <v>25</v>
      </c>
      <c r="F32" s="62">
        <v>28</v>
      </c>
      <c r="G32" s="63">
        <f>SUM(F32*E32)</f>
        <v>700</v>
      </c>
      <c r="H32" s="61">
        <v>100</v>
      </c>
      <c r="I32" s="19">
        <v>12</v>
      </c>
      <c r="J32" s="64">
        <f>SUM(I32*H32)</f>
        <v>1200</v>
      </c>
    </row>
    <row r="33" spans="1:10" ht="15.75" customHeight="1" x14ac:dyDescent="0.25">
      <c r="A33" s="1">
        <v>2</v>
      </c>
      <c r="B33" s="86" t="s">
        <v>54</v>
      </c>
      <c r="C33" s="87" t="s">
        <v>55</v>
      </c>
      <c r="D33" s="71">
        <v>744</v>
      </c>
      <c r="E33" s="33">
        <v>50</v>
      </c>
      <c r="F33" s="68">
        <v>12</v>
      </c>
      <c r="G33" s="63">
        <f>SUM(F33*E33)</f>
        <v>600</v>
      </c>
      <c r="H33" s="33">
        <v>50</v>
      </c>
      <c r="I33" s="68">
        <v>39</v>
      </c>
      <c r="J33" s="63">
        <f>SUM(I33*H33)</f>
        <v>1950</v>
      </c>
    </row>
    <row r="34" spans="1:10" x14ac:dyDescent="0.25">
      <c r="E34" s="47"/>
      <c r="F34" s="52"/>
      <c r="G34" s="53"/>
      <c r="H34" s="52"/>
      <c r="I34" s="53"/>
      <c r="J34" s="72"/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27"/>
    <mergeCell ref="E30:G30"/>
    <mergeCell ref="H30:J3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58"/>
  <sheetViews>
    <sheetView zoomScaleNormal="100" workbookViewId="0">
      <selection activeCell="O21" sqref="O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103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2188</v>
      </c>
      <c r="G7" s="14">
        <v>218800</v>
      </c>
      <c r="H7" s="13">
        <v>3777</v>
      </c>
      <c r="I7" s="14">
        <v>377700</v>
      </c>
      <c r="J7" s="15">
        <f t="shared" ref="J7:J22" si="0">SUM(G7+I7)</f>
        <v>596500</v>
      </c>
      <c r="K7" s="187">
        <f>SUM(J7:J28)/20</f>
        <v>687775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7</v>
      </c>
      <c r="G8" s="14">
        <v>700</v>
      </c>
      <c r="H8" s="13">
        <v>16</v>
      </c>
      <c r="I8" s="14">
        <v>1600</v>
      </c>
      <c r="J8" s="15">
        <f t="shared" si="0"/>
        <v>2300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1">
        <v>2552</v>
      </c>
      <c r="E9" s="12">
        <v>100</v>
      </c>
      <c r="F9" s="13">
        <v>185</v>
      </c>
      <c r="G9" s="14">
        <v>18500</v>
      </c>
      <c r="H9" s="13">
        <v>907</v>
      </c>
      <c r="I9" s="14">
        <v>90700</v>
      </c>
      <c r="J9" s="15">
        <f t="shared" si="0"/>
        <v>109200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8</v>
      </c>
      <c r="G10" s="23">
        <v>800</v>
      </c>
      <c r="H10" s="22">
        <v>15</v>
      </c>
      <c r="I10" s="23">
        <v>1500</v>
      </c>
      <c r="J10" s="15">
        <f t="shared" si="0"/>
        <v>2300</v>
      </c>
      <c r="K10" s="188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25">
        <v>3030</v>
      </c>
      <c r="E11" s="12">
        <v>200</v>
      </c>
      <c r="F11" s="26">
        <v>2896</v>
      </c>
      <c r="G11" s="27">
        <v>579200</v>
      </c>
      <c r="H11" s="26">
        <v>53979</v>
      </c>
      <c r="I11" s="27">
        <v>10795800</v>
      </c>
      <c r="J11" s="15">
        <v>11375000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10</v>
      </c>
      <c r="G12" s="27">
        <v>1000</v>
      </c>
      <c r="H12" s="26">
        <v>86</v>
      </c>
      <c r="I12" s="27">
        <v>8600</v>
      </c>
      <c r="J12" s="15">
        <f t="shared" si="0"/>
        <v>9600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25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33">
        <f t="shared" si="0"/>
        <v>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203</v>
      </c>
      <c r="G14" s="27">
        <v>20300</v>
      </c>
      <c r="H14" s="26">
        <v>1221</v>
      </c>
      <c r="I14" s="27">
        <v>122100</v>
      </c>
      <c r="J14" s="33">
        <f t="shared" si="0"/>
        <v>142400</v>
      </c>
      <c r="K14" s="188"/>
    </row>
    <row r="15" spans="1:17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6</v>
      </c>
      <c r="G15" s="27">
        <v>600</v>
      </c>
      <c r="H15" s="26">
        <v>16</v>
      </c>
      <c r="I15" s="27">
        <v>1600</v>
      </c>
      <c r="J15" s="33">
        <f t="shared" si="0"/>
        <v>2200</v>
      </c>
      <c r="K15" s="188"/>
      <c r="Q15" s="54"/>
    </row>
    <row r="16" spans="1:17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31</v>
      </c>
      <c r="G16" s="27">
        <v>3100</v>
      </c>
      <c r="H16" s="26">
        <v>202</v>
      </c>
      <c r="I16" s="27">
        <v>20200</v>
      </c>
      <c r="J16" s="33">
        <f t="shared" si="0"/>
        <v>23300</v>
      </c>
      <c r="K16" s="188"/>
    </row>
    <row r="17" spans="1:11" ht="24" customHeight="1" x14ac:dyDescent="0.25">
      <c r="A17" s="1">
        <v>11</v>
      </c>
      <c r="B17" s="35" t="s">
        <v>37</v>
      </c>
      <c r="C17" s="20" t="s">
        <v>89</v>
      </c>
      <c r="D17" s="25">
        <v>9656</v>
      </c>
      <c r="E17" s="36">
        <v>100</v>
      </c>
      <c r="F17" s="77">
        <v>372</v>
      </c>
      <c r="G17" s="78">
        <v>37200</v>
      </c>
      <c r="H17" s="77">
        <v>6409</v>
      </c>
      <c r="I17" s="78">
        <v>640900</v>
      </c>
      <c r="J17" s="33">
        <f t="shared" ref="J17:J18" si="1">SUM(G17+I17)</f>
        <v>678100</v>
      </c>
      <c r="K17" s="188"/>
    </row>
    <row r="18" spans="1:11" ht="24" customHeight="1" x14ac:dyDescent="0.25">
      <c r="B18" s="35" t="s">
        <v>37</v>
      </c>
      <c r="C18" s="20" t="s">
        <v>89</v>
      </c>
      <c r="D18" s="25">
        <v>9656</v>
      </c>
      <c r="E18" s="36">
        <v>200</v>
      </c>
      <c r="F18" s="77">
        <v>83</v>
      </c>
      <c r="G18" s="78">
        <v>16600</v>
      </c>
      <c r="H18" s="91">
        <v>2900</v>
      </c>
      <c r="I18" s="78">
        <v>580000</v>
      </c>
      <c r="J18" s="33">
        <f t="shared" si="1"/>
        <v>596600</v>
      </c>
      <c r="K18" s="188"/>
    </row>
    <row r="19" spans="1:11" ht="24" customHeight="1" x14ac:dyDescent="0.25">
      <c r="B19" s="35" t="s">
        <v>37</v>
      </c>
      <c r="C19" s="20" t="s">
        <v>89</v>
      </c>
      <c r="D19" s="25">
        <v>9656</v>
      </c>
      <c r="E19" s="36">
        <v>500</v>
      </c>
      <c r="F19" s="77">
        <v>8</v>
      </c>
      <c r="G19" s="78">
        <v>4000</v>
      </c>
      <c r="H19" s="77">
        <v>393</v>
      </c>
      <c r="I19" s="78">
        <v>196500</v>
      </c>
      <c r="J19" s="33">
        <f>SUM(G19+I19)</f>
        <v>200500</v>
      </c>
      <c r="K19" s="188"/>
    </row>
    <row r="20" spans="1:11" ht="24" customHeight="1" x14ac:dyDescent="0.25">
      <c r="A20" s="1">
        <v>12</v>
      </c>
      <c r="B20" s="35" t="s">
        <v>39</v>
      </c>
      <c r="C20" s="38" t="s">
        <v>97</v>
      </c>
      <c r="D20" s="25">
        <v>8200</v>
      </c>
      <c r="E20" s="36">
        <v>100</v>
      </c>
      <c r="F20" s="77">
        <v>5</v>
      </c>
      <c r="G20" s="78">
        <v>500</v>
      </c>
      <c r="H20" s="77">
        <v>8</v>
      </c>
      <c r="I20" s="78">
        <v>800</v>
      </c>
      <c r="J20" s="33">
        <f t="shared" si="0"/>
        <v>1300</v>
      </c>
      <c r="K20" s="188"/>
    </row>
    <row r="21" spans="1:11" ht="30" customHeight="1" x14ac:dyDescent="0.25">
      <c r="A21" s="1">
        <v>13</v>
      </c>
      <c r="B21" s="35" t="s">
        <v>41</v>
      </c>
      <c r="C21" s="38" t="s">
        <v>83</v>
      </c>
      <c r="D21" s="25">
        <v>2844</v>
      </c>
      <c r="E21" s="36">
        <v>100</v>
      </c>
      <c r="F21" s="26">
        <v>52</v>
      </c>
      <c r="G21" s="27">
        <v>5200</v>
      </c>
      <c r="H21" s="26">
        <v>70</v>
      </c>
      <c r="I21" s="27">
        <v>7000</v>
      </c>
      <c r="J21" s="33">
        <f t="shared" si="0"/>
        <v>12200</v>
      </c>
      <c r="K21" s="188"/>
    </row>
    <row r="22" spans="1:11" ht="30.75" customHeight="1" x14ac:dyDescent="0.25">
      <c r="A22" s="1">
        <v>14</v>
      </c>
      <c r="B22" s="37" t="s">
        <v>43</v>
      </c>
      <c r="C22" s="38" t="s">
        <v>77</v>
      </c>
      <c r="D22" s="39">
        <v>2407</v>
      </c>
      <c r="E22" s="40">
        <v>100</v>
      </c>
      <c r="F22" s="41">
        <v>1</v>
      </c>
      <c r="G22" s="42">
        <v>200</v>
      </c>
      <c r="H22" s="41">
        <v>2</v>
      </c>
      <c r="I22" s="42">
        <v>400</v>
      </c>
      <c r="J22" s="16">
        <f t="shared" si="0"/>
        <v>600</v>
      </c>
      <c r="K22" s="188"/>
    </row>
    <row r="23" spans="1:11" ht="30.75" customHeight="1" x14ac:dyDescent="0.25">
      <c r="A23" s="43">
        <v>15</v>
      </c>
      <c r="B23" s="35" t="s">
        <v>60</v>
      </c>
      <c r="C23" s="34" t="s">
        <v>90</v>
      </c>
      <c r="D23" s="25">
        <v>3466</v>
      </c>
      <c r="E23" s="36">
        <v>100</v>
      </c>
      <c r="F23" s="26">
        <v>0</v>
      </c>
      <c r="G23" s="27">
        <v>0</v>
      </c>
      <c r="H23" s="26">
        <v>3</v>
      </c>
      <c r="I23" s="27">
        <v>300</v>
      </c>
      <c r="J23" s="33">
        <f>SUM(G23,I23)</f>
        <v>300</v>
      </c>
      <c r="K23" s="188"/>
    </row>
    <row r="24" spans="1:11" ht="30.75" customHeight="1" x14ac:dyDescent="0.25">
      <c r="A24" s="43">
        <v>16</v>
      </c>
      <c r="B24" s="35" t="s">
        <v>69</v>
      </c>
      <c r="C24" s="34" t="s">
        <v>73</v>
      </c>
      <c r="D24" s="25">
        <v>8495</v>
      </c>
      <c r="E24" s="36">
        <v>100</v>
      </c>
      <c r="F24" s="26">
        <v>1</v>
      </c>
      <c r="G24" s="27">
        <v>100</v>
      </c>
      <c r="H24" s="26">
        <v>30</v>
      </c>
      <c r="I24" s="27">
        <v>3000</v>
      </c>
      <c r="J24" s="33">
        <f>SUM(G24,I24)</f>
        <v>3100</v>
      </c>
      <c r="K24" s="188"/>
    </row>
    <row r="25" spans="1:11" ht="30.75" customHeight="1" x14ac:dyDescent="0.25">
      <c r="A25" s="43">
        <v>17</v>
      </c>
      <c r="B25" s="35" t="s">
        <v>106</v>
      </c>
      <c r="C25" s="92" t="s">
        <v>107</v>
      </c>
      <c r="D25" s="93">
        <v>6187</v>
      </c>
      <c r="E25" s="94">
        <v>100</v>
      </c>
      <c r="F25" s="26">
        <v>0</v>
      </c>
      <c r="G25" s="27">
        <v>0</v>
      </c>
      <c r="H25" s="26">
        <v>3</v>
      </c>
      <c r="I25" s="27">
        <v>300</v>
      </c>
      <c r="J25" s="33">
        <v>0</v>
      </c>
      <c r="K25" s="188"/>
    </row>
    <row r="26" spans="1:11" ht="30.75" customHeight="1" x14ac:dyDescent="0.25">
      <c r="A26" s="43">
        <v>18</v>
      </c>
      <c r="B26" s="95" t="s">
        <v>108</v>
      </c>
      <c r="C26" s="34" t="s">
        <v>109</v>
      </c>
      <c r="D26" s="93">
        <v>7007</v>
      </c>
      <c r="E26" s="94">
        <v>100</v>
      </c>
      <c r="F26" s="26">
        <v>5776</v>
      </c>
      <c r="G26" s="27">
        <v>577600</v>
      </c>
      <c r="H26" s="26">
        <v>25722</v>
      </c>
      <c r="I26" s="27">
        <v>2572200</v>
      </c>
      <c r="J26" s="33">
        <v>0</v>
      </c>
      <c r="K26" s="188"/>
    </row>
    <row r="27" spans="1:11" ht="30.75" customHeight="1" x14ac:dyDescent="0.25">
      <c r="A27" s="43">
        <v>19</v>
      </c>
      <c r="B27" s="35" t="s">
        <v>86</v>
      </c>
      <c r="C27" s="34" t="s">
        <v>91</v>
      </c>
      <c r="D27" s="25">
        <v>4540</v>
      </c>
      <c r="E27" s="36">
        <v>100</v>
      </c>
      <c r="F27" s="26">
        <v>1</v>
      </c>
      <c r="G27" s="27">
        <v>100</v>
      </c>
      <c r="H27" s="26">
        <v>3</v>
      </c>
      <c r="I27" s="27">
        <v>300</v>
      </c>
      <c r="J27" s="33">
        <v>0</v>
      </c>
      <c r="K27" s="188"/>
    </row>
    <row r="28" spans="1:11" ht="30.75" customHeight="1" x14ac:dyDescent="0.25">
      <c r="A28" s="43"/>
      <c r="B28" s="35" t="s">
        <v>86</v>
      </c>
      <c r="C28" s="81" t="s">
        <v>61</v>
      </c>
      <c r="D28" s="25">
        <v>4540</v>
      </c>
      <c r="E28" s="36">
        <v>100</v>
      </c>
      <c r="F28" s="20">
        <v>0</v>
      </c>
      <c r="G28" s="83">
        <v>0</v>
      </c>
      <c r="H28" s="20">
        <v>0</v>
      </c>
      <c r="I28" s="83">
        <v>0</v>
      </c>
      <c r="J28" s="33">
        <f t="shared" ref="J28" si="2">SUM(G28,I28)</f>
        <v>0</v>
      </c>
      <c r="K28" s="190"/>
    </row>
    <row r="29" spans="1:11" x14ac:dyDescent="0.25">
      <c r="E29" s="47"/>
      <c r="F29" s="52"/>
      <c r="G29" s="53"/>
      <c r="H29" s="52"/>
      <c r="I29" s="53"/>
      <c r="J29" s="54"/>
    </row>
    <row r="30" spans="1:11" x14ac:dyDescent="0.25">
      <c r="E30" s="47"/>
      <c r="F30" s="52"/>
      <c r="G30" s="53"/>
      <c r="H30" s="52"/>
      <c r="I30" s="53"/>
    </row>
    <row r="31" spans="1:11" x14ac:dyDescent="0.25">
      <c r="B31" s="4" t="s">
        <v>47</v>
      </c>
      <c r="E31" s="191" t="s">
        <v>2</v>
      </c>
      <c r="F31" s="192"/>
      <c r="G31" s="193"/>
      <c r="H31" s="191" t="s">
        <v>3</v>
      </c>
      <c r="I31" s="192"/>
      <c r="J31" s="193"/>
    </row>
    <row r="32" spans="1:11" ht="63.75" customHeight="1" x14ac:dyDescent="0.25">
      <c r="B32" s="7" t="s">
        <v>6</v>
      </c>
      <c r="C32" s="55" t="s">
        <v>48</v>
      </c>
      <c r="D32" s="7" t="s">
        <v>8</v>
      </c>
      <c r="E32" s="56" t="s">
        <v>49</v>
      </c>
      <c r="F32" s="55" t="s">
        <v>50</v>
      </c>
      <c r="G32" s="7" t="s">
        <v>11</v>
      </c>
      <c r="H32" s="57" t="s">
        <v>51</v>
      </c>
      <c r="I32" s="55" t="s">
        <v>50</v>
      </c>
      <c r="J32" s="8" t="s">
        <v>11</v>
      </c>
    </row>
    <row r="33" spans="1:10" ht="30" customHeight="1" x14ac:dyDescent="0.25">
      <c r="A33" s="1">
        <v>1</v>
      </c>
      <c r="B33" s="58" t="s">
        <v>52</v>
      </c>
      <c r="C33" s="59" t="s">
        <v>53</v>
      </c>
      <c r="D33" s="60">
        <v>727</v>
      </c>
      <c r="E33" s="61">
        <v>25</v>
      </c>
      <c r="F33" s="62">
        <v>25</v>
      </c>
      <c r="G33" s="63">
        <f>SUM(F33*E33)</f>
        <v>625</v>
      </c>
      <c r="H33" s="61">
        <v>100</v>
      </c>
      <c r="I33" s="19">
        <v>11</v>
      </c>
      <c r="J33" s="64">
        <f>SUM(I33*H33)</f>
        <v>1100</v>
      </c>
    </row>
    <row r="34" spans="1:10" ht="26.25" customHeight="1" x14ac:dyDescent="0.25">
      <c r="A34" s="1">
        <v>2</v>
      </c>
      <c r="B34" s="86" t="s">
        <v>54</v>
      </c>
      <c r="C34" s="87" t="s">
        <v>55</v>
      </c>
      <c r="D34" s="71">
        <v>744</v>
      </c>
      <c r="E34" s="33">
        <v>50</v>
      </c>
      <c r="F34" s="68">
        <v>170</v>
      </c>
      <c r="G34" s="63">
        <f>SUM(F34*E34)</f>
        <v>8500</v>
      </c>
      <c r="H34" s="33">
        <v>50</v>
      </c>
      <c r="I34" s="68">
        <v>35</v>
      </c>
      <c r="J34" s="63">
        <f>SUM(I34*H34)</f>
        <v>1750</v>
      </c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  <c r="J36" s="72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28"/>
    <mergeCell ref="E31:G31"/>
    <mergeCell ref="H31:J3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56"/>
  <sheetViews>
    <sheetView zoomScaleNormal="100" workbookViewId="0">
      <selection activeCell="N9" sqref="N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110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2065</v>
      </c>
      <c r="G7" s="14">
        <v>206500</v>
      </c>
      <c r="H7" s="13">
        <v>3347</v>
      </c>
      <c r="I7" s="14">
        <v>334700</v>
      </c>
      <c r="J7" s="15">
        <f t="shared" ref="J7:J22" si="0">SUM(G7+I7)</f>
        <v>541200</v>
      </c>
      <c r="K7" s="187">
        <f>SUM(J7:J26)/18</f>
        <v>713583.33333333337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7</v>
      </c>
      <c r="G8" s="14">
        <v>700</v>
      </c>
      <c r="H8" s="13">
        <v>16</v>
      </c>
      <c r="I8" s="14">
        <v>1600</v>
      </c>
      <c r="J8" s="15">
        <f t="shared" si="0"/>
        <v>2300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1">
        <v>2552</v>
      </c>
      <c r="E9" s="12">
        <v>100</v>
      </c>
      <c r="F9" s="13">
        <v>440</v>
      </c>
      <c r="G9" s="14">
        <v>44000</v>
      </c>
      <c r="H9" s="13">
        <v>4202</v>
      </c>
      <c r="I9" s="14">
        <v>420200</v>
      </c>
      <c r="J9" s="15">
        <f t="shared" si="0"/>
        <v>464200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8</v>
      </c>
      <c r="G10" s="23">
        <v>800</v>
      </c>
      <c r="H10" s="22">
        <v>15</v>
      </c>
      <c r="I10" s="23">
        <v>1500</v>
      </c>
      <c r="J10" s="15">
        <f t="shared" si="0"/>
        <v>2300</v>
      </c>
      <c r="K10" s="188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25">
        <v>3030</v>
      </c>
      <c r="E11" s="12">
        <v>200</v>
      </c>
      <c r="F11" s="26">
        <v>2719</v>
      </c>
      <c r="G11" s="27">
        <v>543800</v>
      </c>
      <c r="H11" s="26">
        <v>47467</v>
      </c>
      <c r="I11" s="27">
        <v>9493400</v>
      </c>
      <c r="J11" s="15">
        <v>10037200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274</v>
      </c>
      <c r="G12" s="27">
        <v>27400</v>
      </c>
      <c r="H12" s="26">
        <v>540</v>
      </c>
      <c r="I12" s="27">
        <v>54000</v>
      </c>
      <c r="J12" s="15">
        <f t="shared" si="0"/>
        <v>81400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25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33">
        <f t="shared" si="0"/>
        <v>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321</v>
      </c>
      <c r="G14" s="27">
        <v>32100</v>
      </c>
      <c r="H14" s="26">
        <v>2731</v>
      </c>
      <c r="I14" s="27">
        <v>273100</v>
      </c>
      <c r="J14" s="33">
        <f t="shared" si="0"/>
        <v>305200</v>
      </c>
      <c r="K14" s="188"/>
    </row>
    <row r="15" spans="1:17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4</v>
      </c>
      <c r="G15" s="27">
        <v>400</v>
      </c>
      <c r="H15" s="26">
        <v>12</v>
      </c>
      <c r="I15" s="27">
        <v>1200</v>
      </c>
      <c r="J15" s="33">
        <f t="shared" si="0"/>
        <v>1600</v>
      </c>
      <c r="K15" s="188"/>
      <c r="Q15" s="54"/>
    </row>
    <row r="16" spans="1:17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47</v>
      </c>
      <c r="G16" s="27">
        <v>4700</v>
      </c>
      <c r="H16" s="26">
        <v>286</v>
      </c>
      <c r="I16" s="27">
        <v>28600</v>
      </c>
      <c r="J16" s="33">
        <f t="shared" si="0"/>
        <v>33300</v>
      </c>
      <c r="K16" s="188"/>
    </row>
    <row r="17" spans="1:11" ht="24" customHeight="1" x14ac:dyDescent="0.25">
      <c r="A17" s="1">
        <v>11</v>
      </c>
      <c r="B17" s="35" t="s">
        <v>37</v>
      </c>
      <c r="C17" s="20" t="s">
        <v>89</v>
      </c>
      <c r="D17" s="25">
        <v>9656</v>
      </c>
      <c r="E17" s="36">
        <v>100</v>
      </c>
      <c r="F17" s="77">
        <v>322</v>
      </c>
      <c r="G17" s="78">
        <v>32200</v>
      </c>
      <c r="H17" s="77">
        <v>6106</v>
      </c>
      <c r="I17" s="78">
        <v>610600</v>
      </c>
      <c r="J17" s="33">
        <f t="shared" ref="J17:J18" si="1">SUM(G17+I17)</f>
        <v>642800</v>
      </c>
      <c r="K17" s="188"/>
    </row>
    <row r="18" spans="1:11" ht="24" customHeight="1" x14ac:dyDescent="0.25">
      <c r="B18" s="35" t="s">
        <v>37</v>
      </c>
      <c r="C18" s="20" t="s">
        <v>89</v>
      </c>
      <c r="D18" s="25">
        <v>9656</v>
      </c>
      <c r="E18" s="36">
        <v>200</v>
      </c>
      <c r="F18" s="77">
        <v>73</v>
      </c>
      <c r="G18" s="78">
        <v>14600</v>
      </c>
      <c r="H18" s="91">
        <v>2672</v>
      </c>
      <c r="I18" s="78">
        <v>534400</v>
      </c>
      <c r="J18" s="33">
        <f t="shared" si="1"/>
        <v>549000</v>
      </c>
      <c r="K18" s="188"/>
    </row>
    <row r="19" spans="1:11" ht="24" customHeight="1" x14ac:dyDescent="0.25">
      <c r="B19" s="35" t="s">
        <v>37</v>
      </c>
      <c r="C19" s="20" t="s">
        <v>89</v>
      </c>
      <c r="D19" s="25">
        <v>9656</v>
      </c>
      <c r="E19" s="36">
        <v>500</v>
      </c>
      <c r="F19" s="77">
        <v>7</v>
      </c>
      <c r="G19" s="78">
        <v>3500</v>
      </c>
      <c r="H19" s="77">
        <v>327</v>
      </c>
      <c r="I19" s="78">
        <v>163500</v>
      </c>
      <c r="J19" s="33">
        <f>SUM(G19+I19)</f>
        <v>167000</v>
      </c>
      <c r="K19" s="188"/>
    </row>
    <row r="20" spans="1:11" ht="24" customHeight="1" x14ac:dyDescent="0.25">
      <c r="A20" s="1">
        <v>12</v>
      </c>
      <c r="B20" s="35" t="s">
        <v>39</v>
      </c>
      <c r="C20" s="38" t="s">
        <v>97</v>
      </c>
      <c r="D20" s="25">
        <v>8200</v>
      </c>
      <c r="E20" s="36">
        <v>100</v>
      </c>
      <c r="F20" s="77">
        <v>3</v>
      </c>
      <c r="G20" s="78">
        <v>300</v>
      </c>
      <c r="H20" s="77">
        <v>6</v>
      </c>
      <c r="I20" s="78">
        <v>600</v>
      </c>
      <c r="J20" s="33">
        <f t="shared" si="0"/>
        <v>900</v>
      </c>
      <c r="K20" s="188"/>
    </row>
    <row r="21" spans="1:11" ht="30" customHeight="1" x14ac:dyDescent="0.25">
      <c r="A21" s="1">
        <v>13</v>
      </c>
      <c r="B21" s="35" t="s">
        <v>41</v>
      </c>
      <c r="C21" s="38" t="s">
        <v>83</v>
      </c>
      <c r="D21" s="25">
        <v>2844</v>
      </c>
      <c r="E21" s="36">
        <v>100</v>
      </c>
      <c r="F21" s="26">
        <v>48</v>
      </c>
      <c r="G21" s="27">
        <v>4800</v>
      </c>
      <c r="H21" s="26">
        <v>73</v>
      </c>
      <c r="I21" s="27">
        <v>7300</v>
      </c>
      <c r="J21" s="33">
        <f t="shared" si="0"/>
        <v>12100</v>
      </c>
      <c r="K21" s="188"/>
    </row>
    <row r="22" spans="1:11" ht="30.75" customHeight="1" x14ac:dyDescent="0.25">
      <c r="A22" s="1">
        <v>14</v>
      </c>
      <c r="B22" s="37" t="s">
        <v>43</v>
      </c>
      <c r="C22" s="38" t="s">
        <v>77</v>
      </c>
      <c r="D22" s="39">
        <v>2407</v>
      </c>
      <c r="E22" s="40">
        <v>100</v>
      </c>
      <c r="F22" s="41">
        <v>0</v>
      </c>
      <c r="G22" s="42">
        <v>0</v>
      </c>
      <c r="H22" s="41">
        <v>1</v>
      </c>
      <c r="I22" s="42">
        <v>200</v>
      </c>
      <c r="J22" s="16">
        <f t="shared" si="0"/>
        <v>200</v>
      </c>
      <c r="K22" s="188"/>
    </row>
    <row r="23" spans="1:11" ht="30.75" customHeight="1" x14ac:dyDescent="0.25">
      <c r="A23" s="43">
        <v>15</v>
      </c>
      <c r="B23" s="35" t="s">
        <v>69</v>
      </c>
      <c r="C23" s="34" t="s">
        <v>73</v>
      </c>
      <c r="D23" s="25">
        <v>8495</v>
      </c>
      <c r="E23" s="36">
        <v>100</v>
      </c>
      <c r="F23" s="26">
        <v>2</v>
      </c>
      <c r="G23" s="27">
        <v>200</v>
      </c>
      <c r="H23" s="26">
        <v>36</v>
      </c>
      <c r="I23" s="27">
        <v>3600</v>
      </c>
      <c r="J23" s="33">
        <f>SUM(G23,I23)</f>
        <v>3800</v>
      </c>
      <c r="K23" s="188"/>
    </row>
    <row r="24" spans="1:11" ht="30.75" customHeight="1" x14ac:dyDescent="0.25">
      <c r="A24" s="43">
        <v>16</v>
      </c>
      <c r="B24" s="35" t="s">
        <v>106</v>
      </c>
      <c r="C24" s="92" t="s">
        <v>107</v>
      </c>
      <c r="D24" s="93">
        <v>6187</v>
      </c>
      <c r="E24" s="94">
        <v>100</v>
      </c>
      <c r="F24" s="26">
        <v>0</v>
      </c>
      <c r="G24" s="27">
        <v>0</v>
      </c>
      <c r="H24" s="26">
        <v>3</v>
      </c>
      <c r="I24" s="27">
        <v>300</v>
      </c>
      <c r="J24" s="33">
        <v>0</v>
      </c>
      <c r="K24" s="188"/>
    </row>
    <row r="25" spans="1:11" ht="30.75" customHeight="1" x14ac:dyDescent="0.25">
      <c r="A25" s="43">
        <v>17</v>
      </c>
      <c r="B25" s="95" t="s">
        <v>108</v>
      </c>
      <c r="C25" s="34" t="s">
        <v>109</v>
      </c>
      <c r="D25" s="93">
        <v>7007</v>
      </c>
      <c r="E25" s="94">
        <v>100</v>
      </c>
      <c r="F25" s="26">
        <v>0</v>
      </c>
      <c r="G25" s="27">
        <v>0</v>
      </c>
      <c r="H25" s="26">
        <v>0</v>
      </c>
      <c r="I25" s="27">
        <v>0</v>
      </c>
      <c r="J25" s="33">
        <v>0</v>
      </c>
      <c r="K25" s="188"/>
    </row>
    <row r="26" spans="1:11" ht="30.75" customHeight="1" x14ac:dyDescent="0.25">
      <c r="A26" s="43">
        <v>18</v>
      </c>
      <c r="B26" s="35" t="s">
        <v>86</v>
      </c>
      <c r="C26" s="34" t="s">
        <v>111</v>
      </c>
      <c r="D26" s="25">
        <v>4540</v>
      </c>
      <c r="E26" s="36">
        <v>100</v>
      </c>
      <c r="F26" s="26">
        <v>2</v>
      </c>
      <c r="G26" s="27">
        <v>200</v>
      </c>
      <c r="H26" s="26">
        <v>1</v>
      </c>
      <c r="I26" s="27">
        <v>100</v>
      </c>
      <c r="J26" s="33">
        <v>0</v>
      </c>
      <c r="K26" s="188"/>
    </row>
    <row r="27" spans="1:11" x14ac:dyDescent="0.25">
      <c r="E27" s="47"/>
      <c r="F27" s="52"/>
      <c r="G27" s="53"/>
      <c r="H27" s="52"/>
      <c r="I27" s="53"/>
      <c r="J27" s="54"/>
      <c r="K27" s="75"/>
    </row>
    <row r="28" spans="1:11" x14ac:dyDescent="0.25">
      <c r="E28" s="47"/>
      <c r="F28" s="52"/>
      <c r="G28" s="53"/>
      <c r="H28" s="52"/>
      <c r="I28" s="53"/>
    </row>
    <row r="29" spans="1:11" x14ac:dyDescent="0.25">
      <c r="B29" s="4" t="s">
        <v>47</v>
      </c>
      <c r="E29" s="191" t="s">
        <v>2</v>
      </c>
      <c r="F29" s="192"/>
      <c r="G29" s="193"/>
      <c r="H29" s="191" t="s">
        <v>3</v>
      </c>
      <c r="I29" s="192"/>
      <c r="J29" s="193"/>
    </row>
    <row r="30" spans="1:11" ht="63.75" customHeight="1" x14ac:dyDescent="0.25">
      <c r="B30" s="7" t="s">
        <v>6</v>
      </c>
      <c r="C30" s="55" t="s">
        <v>48</v>
      </c>
      <c r="D30" s="7" t="s">
        <v>8</v>
      </c>
      <c r="E30" s="56" t="s">
        <v>49</v>
      </c>
      <c r="F30" s="55" t="s">
        <v>50</v>
      </c>
      <c r="G30" s="7" t="s">
        <v>11</v>
      </c>
      <c r="H30" s="57" t="s">
        <v>51</v>
      </c>
      <c r="I30" s="55" t="s">
        <v>50</v>
      </c>
      <c r="J30" s="8" t="s">
        <v>11</v>
      </c>
    </row>
    <row r="31" spans="1:11" ht="30" customHeight="1" x14ac:dyDescent="0.25">
      <c r="A31" s="1">
        <v>1</v>
      </c>
      <c r="B31" s="58" t="s">
        <v>52</v>
      </c>
      <c r="C31" s="59" t="s">
        <v>53</v>
      </c>
      <c r="D31" s="60">
        <v>727</v>
      </c>
      <c r="E31" s="61">
        <v>25</v>
      </c>
      <c r="F31" s="62">
        <v>21</v>
      </c>
      <c r="G31" s="63">
        <f>SUM(F31*E31)</f>
        <v>525</v>
      </c>
      <c r="H31" s="61">
        <v>100</v>
      </c>
      <c r="I31" s="19">
        <v>6</v>
      </c>
      <c r="J31" s="64">
        <f>SUM(I31*H31)</f>
        <v>600</v>
      </c>
    </row>
    <row r="32" spans="1:11" ht="26.25" customHeight="1" x14ac:dyDescent="0.25">
      <c r="A32" s="1">
        <v>2</v>
      </c>
      <c r="B32" s="86" t="s">
        <v>54</v>
      </c>
      <c r="C32" s="87" t="s">
        <v>55</v>
      </c>
      <c r="D32" s="71">
        <v>744</v>
      </c>
      <c r="E32" s="33">
        <v>50</v>
      </c>
      <c r="F32" s="68">
        <v>172</v>
      </c>
      <c r="G32" s="63">
        <f>SUM(F32*E32)</f>
        <v>8600</v>
      </c>
      <c r="H32" s="33">
        <v>50</v>
      </c>
      <c r="I32" s="68">
        <v>41</v>
      </c>
      <c r="J32" s="63">
        <f>SUM(I32*H32)</f>
        <v>2050</v>
      </c>
    </row>
    <row r="33" spans="5:10" x14ac:dyDescent="0.25">
      <c r="E33" s="47"/>
      <c r="F33" s="52"/>
      <c r="G33" s="53"/>
      <c r="H33" s="52"/>
      <c r="I33" s="53"/>
      <c r="J33" s="72"/>
    </row>
    <row r="34" spans="5:10" x14ac:dyDescent="0.25">
      <c r="E34" s="47"/>
      <c r="F34" s="52"/>
      <c r="G34" s="53"/>
      <c r="H34" s="52"/>
      <c r="I34" s="53"/>
      <c r="J34" s="72"/>
    </row>
    <row r="35" spans="5:10" x14ac:dyDescent="0.25">
      <c r="E35" s="47"/>
      <c r="F35" s="52"/>
      <c r="G35" s="53"/>
      <c r="H35" s="52"/>
      <c r="I35" s="53"/>
    </row>
    <row r="36" spans="5:10" x14ac:dyDescent="0.25">
      <c r="E36" s="47"/>
      <c r="F36" s="52"/>
      <c r="G36" s="53"/>
      <c r="H36" s="52"/>
      <c r="I36" s="53"/>
    </row>
    <row r="37" spans="5:10" x14ac:dyDescent="0.25">
      <c r="E37" s="47"/>
      <c r="F37" s="52"/>
      <c r="G37" s="53"/>
      <c r="H37" s="52"/>
      <c r="I37" s="53"/>
    </row>
    <row r="38" spans="5:10" x14ac:dyDescent="0.25">
      <c r="E38" s="47"/>
      <c r="F38" s="52"/>
      <c r="G38" s="53"/>
      <c r="H38" s="52"/>
      <c r="I38" s="53"/>
    </row>
    <row r="39" spans="5:10" x14ac:dyDescent="0.25">
      <c r="E39" s="47"/>
      <c r="F39" s="52"/>
      <c r="G39" s="53"/>
      <c r="H39" s="52"/>
      <c r="I39" s="53"/>
    </row>
    <row r="40" spans="5:10" x14ac:dyDescent="0.25">
      <c r="E40" s="47"/>
      <c r="F40" s="52"/>
      <c r="G40" s="53"/>
      <c r="H40" s="52"/>
      <c r="I40" s="53"/>
    </row>
    <row r="41" spans="5:10" x14ac:dyDescent="0.25">
      <c r="E41" s="47"/>
      <c r="F41" s="52"/>
      <c r="G41" s="53"/>
      <c r="H41" s="52"/>
      <c r="I41" s="53"/>
    </row>
    <row r="42" spans="5:10" x14ac:dyDescent="0.25">
      <c r="E42" s="47"/>
      <c r="F42" s="52"/>
      <c r="G42" s="53"/>
      <c r="H42" s="52"/>
      <c r="I42" s="53"/>
    </row>
    <row r="43" spans="5:10" x14ac:dyDescent="0.25">
      <c r="E43" s="47"/>
      <c r="F43" s="52"/>
      <c r="G43" s="53"/>
      <c r="H43" s="52"/>
      <c r="I43" s="53"/>
    </row>
    <row r="44" spans="5:10" x14ac:dyDescent="0.25">
      <c r="E44" s="47"/>
      <c r="F44" s="52"/>
      <c r="G44" s="53"/>
      <c r="H44" s="52"/>
      <c r="I44" s="53"/>
    </row>
    <row r="45" spans="5:10" x14ac:dyDescent="0.25">
      <c r="E45" s="47"/>
      <c r="F45" s="52"/>
      <c r="G45" s="53"/>
      <c r="H45" s="52"/>
      <c r="I45" s="53"/>
    </row>
    <row r="46" spans="5:10" x14ac:dyDescent="0.25">
      <c r="E46" s="47"/>
      <c r="F46" s="52"/>
      <c r="G46" s="53"/>
      <c r="H46" s="52"/>
      <c r="I46" s="53"/>
    </row>
    <row r="47" spans="5:10" x14ac:dyDescent="0.25">
      <c r="E47" s="47"/>
      <c r="F47" s="52"/>
      <c r="G47" s="53"/>
      <c r="H47" s="52"/>
      <c r="I47" s="53"/>
    </row>
    <row r="48" spans="5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26"/>
    <mergeCell ref="E29:G29"/>
    <mergeCell ref="H29:J2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57"/>
  <sheetViews>
    <sheetView zoomScaleNormal="100" workbookViewId="0">
      <selection activeCell="O19" sqref="O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112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1774</v>
      </c>
      <c r="G7" s="14">
        <v>177400</v>
      </c>
      <c r="H7" s="13">
        <v>2744</v>
      </c>
      <c r="I7" s="14">
        <v>274400</v>
      </c>
      <c r="J7" s="15">
        <f>SUM(G7+I7)</f>
        <v>451800</v>
      </c>
      <c r="K7" s="187">
        <f>SUM(J7:J27)/19</f>
        <v>684115.78947368416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11</v>
      </c>
      <c r="G8" s="14">
        <v>1100</v>
      </c>
      <c r="H8" s="13">
        <v>8</v>
      </c>
      <c r="I8" s="14">
        <v>800</v>
      </c>
      <c r="J8" s="15">
        <f t="shared" ref="J8:J27" si="0">SUM(G8+I8)</f>
        <v>1900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1">
        <v>2552</v>
      </c>
      <c r="E9" s="12">
        <v>100</v>
      </c>
      <c r="F9" s="13">
        <v>181</v>
      </c>
      <c r="G9" s="14">
        <v>18100</v>
      </c>
      <c r="H9" s="13">
        <v>797</v>
      </c>
      <c r="I9" s="14">
        <v>79700</v>
      </c>
      <c r="J9" s="15">
        <f t="shared" si="0"/>
        <v>97800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5</v>
      </c>
      <c r="G10" s="23">
        <v>500</v>
      </c>
      <c r="H10" s="22">
        <v>21</v>
      </c>
      <c r="I10" s="23">
        <v>2100</v>
      </c>
      <c r="J10" s="15">
        <f t="shared" si="0"/>
        <v>2600</v>
      </c>
      <c r="K10" s="188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25">
        <v>3030</v>
      </c>
      <c r="E11" s="12">
        <v>200</v>
      </c>
      <c r="F11" s="26">
        <v>3252</v>
      </c>
      <c r="G11" s="27">
        <v>650400</v>
      </c>
      <c r="H11" s="26">
        <v>49212</v>
      </c>
      <c r="I11" s="27">
        <v>9842400</v>
      </c>
      <c r="J11" s="15">
        <f t="shared" si="0"/>
        <v>10492800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297</v>
      </c>
      <c r="G12" s="27">
        <v>29700</v>
      </c>
      <c r="H12" s="26">
        <v>1459</v>
      </c>
      <c r="I12" s="27">
        <v>145900</v>
      </c>
      <c r="J12" s="15">
        <f t="shared" si="0"/>
        <v>175600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25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15">
        <f t="shared" si="0"/>
        <v>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363</v>
      </c>
      <c r="G14" s="27">
        <v>36300</v>
      </c>
      <c r="H14" s="26">
        <v>2666</v>
      </c>
      <c r="I14" s="27">
        <v>266600</v>
      </c>
      <c r="J14" s="15">
        <f t="shared" si="0"/>
        <v>302900</v>
      </c>
      <c r="K14" s="188"/>
    </row>
    <row r="15" spans="1:17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6</v>
      </c>
      <c r="G15" s="27">
        <v>600</v>
      </c>
      <c r="H15" s="26">
        <v>4</v>
      </c>
      <c r="I15" s="27">
        <v>400</v>
      </c>
      <c r="J15" s="15">
        <f t="shared" si="0"/>
        <v>1000</v>
      </c>
      <c r="K15" s="188"/>
      <c r="Q15" s="54"/>
    </row>
    <row r="16" spans="1:17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52</v>
      </c>
      <c r="G16" s="27">
        <v>5200</v>
      </c>
      <c r="H16" s="26">
        <v>593</v>
      </c>
      <c r="I16" s="27">
        <v>59300</v>
      </c>
      <c r="J16" s="15">
        <f t="shared" si="0"/>
        <v>64500</v>
      </c>
      <c r="K16" s="188"/>
    </row>
    <row r="17" spans="1:11" ht="24" customHeight="1" x14ac:dyDescent="0.25">
      <c r="A17" s="1">
        <v>11</v>
      </c>
      <c r="B17" s="35" t="s">
        <v>37</v>
      </c>
      <c r="C17" s="20" t="s">
        <v>89</v>
      </c>
      <c r="D17" s="25">
        <v>9656</v>
      </c>
      <c r="E17" s="36">
        <v>100</v>
      </c>
      <c r="F17" s="77">
        <v>360</v>
      </c>
      <c r="G17" s="78">
        <v>36000</v>
      </c>
      <c r="H17" s="77">
        <v>6250</v>
      </c>
      <c r="I17" s="78">
        <v>625000</v>
      </c>
      <c r="J17" s="15">
        <f t="shared" si="0"/>
        <v>661000</v>
      </c>
      <c r="K17" s="188"/>
    </row>
    <row r="18" spans="1:11" ht="24" customHeight="1" x14ac:dyDescent="0.25">
      <c r="B18" s="35" t="s">
        <v>37</v>
      </c>
      <c r="C18" s="20" t="s">
        <v>89</v>
      </c>
      <c r="D18" s="25">
        <v>9656</v>
      </c>
      <c r="E18" s="36">
        <v>200</v>
      </c>
      <c r="F18" s="77">
        <v>70</v>
      </c>
      <c r="G18" s="78">
        <v>14000</v>
      </c>
      <c r="H18" s="91">
        <v>2685</v>
      </c>
      <c r="I18" s="78">
        <v>537000</v>
      </c>
      <c r="J18" s="15">
        <f t="shared" si="0"/>
        <v>551000</v>
      </c>
      <c r="K18" s="188"/>
    </row>
    <row r="19" spans="1:11" ht="24" customHeight="1" x14ac:dyDescent="0.25">
      <c r="B19" s="35" t="s">
        <v>37</v>
      </c>
      <c r="C19" s="20" t="s">
        <v>89</v>
      </c>
      <c r="D19" s="25">
        <v>9656</v>
      </c>
      <c r="E19" s="36">
        <v>500</v>
      </c>
      <c r="F19" s="77">
        <v>7</v>
      </c>
      <c r="G19" s="78">
        <v>3500</v>
      </c>
      <c r="H19" s="77">
        <v>319</v>
      </c>
      <c r="I19" s="78">
        <v>159500</v>
      </c>
      <c r="J19" s="15">
        <f t="shared" si="0"/>
        <v>163000</v>
      </c>
      <c r="K19" s="188"/>
    </row>
    <row r="20" spans="1:11" ht="24" customHeight="1" x14ac:dyDescent="0.25">
      <c r="A20" s="1">
        <v>12</v>
      </c>
      <c r="B20" s="35" t="s">
        <v>39</v>
      </c>
      <c r="C20" s="38" t="s">
        <v>97</v>
      </c>
      <c r="D20" s="25">
        <v>8200</v>
      </c>
      <c r="E20" s="36">
        <v>100</v>
      </c>
      <c r="F20" s="77">
        <v>0</v>
      </c>
      <c r="G20" s="78">
        <v>0</v>
      </c>
      <c r="H20" s="77">
        <v>8</v>
      </c>
      <c r="I20" s="78">
        <v>800</v>
      </c>
      <c r="J20" s="15">
        <f t="shared" si="0"/>
        <v>800</v>
      </c>
      <c r="K20" s="188"/>
    </row>
    <row r="21" spans="1:11" ht="30" customHeight="1" x14ac:dyDescent="0.25">
      <c r="A21" s="1">
        <v>13</v>
      </c>
      <c r="B21" s="35" t="s">
        <v>41</v>
      </c>
      <c r="C21" s="38" t="s">
        <v>83</v>
      </c>
      <c r="D21" s="25">
        <v>2844</v>
      </c>
      <c r="E21" s="36">
        <v>100</v>
      </c>
      <c r="F21" s="26">
        <v>49</v>
      </c>
      <c r="G21" s="27">
        <v>4900</v>
      </c>
      <c r="H21" s="26">
        <v>44</v>
      </c>
      <c r="I21" s="27">
        <v>4400</v>
      </c>
      <c r="J21" s="15">
        <f t="shared" si="0"/>
        <v>9300</v>
      </c>
      <c r="K21" s="188"/>
    </row>
    <row r="22" spans="1:11" ht="30.75" customHeight="1" x14ac:dyDescent="0.25">
      <c r="A22" s="1">
        <v>14</v>
      </c>
      <c r="B22" s="37" t="s">
        <v>43</v>
      </c>
      <c r="C22" s="38" t="s">
        <v>77</v>
      </c>
      <c r="D22" s="39">
        <v>2407</v>
      </c>
      <c r="E22" s="40">
        <v>100</v>
      </c>
      <c r="F22" s="41">
        <v>9</v>
      </c>
      <c r="G22" s="42">
        <v>1800</v>
      </c>
      <c r="H22" s="41">
        <v>92</v>
      </c>
      <c r="I22" s="42">
        <v>18400</v>
      </c>
      <c r="J22" s="15">
        <f t="shared" si="0"/>
        <v>20200</v>
      </c>
      <c r="K22" s="188"/>
    </row>
    <row r="23" spans="1:11" ht="30.75" customHeight="1" x14ac:dyDescent="0.25">
      <c r="A23" s="43">
        <v>15</v>
      </c>
      <c r="B23" s="35" t="s">
        <v>69</v>
      </c>
      <c r="C23" s="34" t="s">
        <v>73</v>
      </c>
      <c r="D23" s="25">
        <v>8495</v>
      </c>
      <c r="E23" s="36">
        <v>100</v>
      </c>
      <c r="F23" s="26">
        <v>2</v>
      </c>
      <c r="G23" s="27">
        <v>200</v>
      </c>
      <c r="H23" s="26">
        <v>10</v>
      </c>
      <c r="I23" s="27">
        <v>1000</v>
      </c>
      <c r="J23" s="15">
        <f t="shared" si="0"/>
        <v>1200</v>
      </c>
      <c r="K23" s="188"/>
    </row>
    <row r="24" spans="1:11" ht="30.75" customHeight="1" x14ac:dyDescent="0.25">
      <c r="A24" s="43">
        <v>16</v>
      </c>
      <c r="B24" s="35" t="s">
        <v>106</v>
      </c>
      <c r="C24" s="92" t="s">
        <v>107</v>
      </c>
      <c r="D24" s="93">
        <v>6187</v>
      </c>
      <c r="E24" s="94">
        <v>100</v>
      </c>
      <c r="F24" s="26">
        <v>0</v>
      </c>
      <c r="G24" s="27">
        <v>0</v>
      </c>
      <c r="H24" s="26">
        <v>1</v>
      </c>
      <c r="I24" s="27">
        <v>100</v>
      </c>
      <c r="J24" s="15">
        <f t="shared" si="0"/>
        <v>100</v>
      </c>
      <c r="K24" s="188"/>
    </row>
    <row r="25" spans="1:11" ht="30.75" customHeight="1" x14ac:dyDescent="0.25">
      <c r="A25" s="43">
        <v>17</v>
      </c>
      <c r="B25" s="35" t="s">
        <v>86</v>
      </c>
      <c r="C25" s="38" t="s">
        <v>111</v>
      </c>
      <c r="D25" s="25">
        <v>4540</v>
      </c>
      <c r="E25" s="36">
        <v>100</v>
      </c>
      <c r="F25" s="26">
        <v>2</v>
      </c>
      <c r="G25" s="27">
        <v>200</v>
      </c>
      <c r="H25" s="26">
        <v>0</v>
      </c>
      <c r="I25" s="27">
        <v>0</v>
      </c>
      <c r="J25" s="15">
        <f t="shared" si="0"/>
        <v>200</v>
      </c>
      <c r="K25" s="188"/>
    </row>
    <row r="26" spans="1:11" ht="30.75" customHeight="1" x14ac:dyDescent="0.25">
      <c r="A26" s="43">
        <v>18</v>
      </c>
      <c r="B26" s="96" t="s">
        <v>113</v>
      </c>
      <c r="C26" s="97" t="s">
        <v>114</v>
      </c>
      <c r="D26" s="93">
        <v>6535</v>
      </c>
      <c r="E26" s="94">
        <v>100</v>
      </c>
      <c r="F26" s="26">
        <v>0</v>
      </c>
      <c r="G26" s="27">
        <v>0</v>
      </c>
      <c r="H26" s="26">
        <v>2</v>
      </c>
      <c r="I26" s="27">
        <v>200</v>
      </c>
      <c r="J26" s="15">
        <f t="shared" si="0"/>
        <v>200</v>
      </c>
      <c r="K26" s="188"/>
    </row>
    <row r="27" spans="1:11" ht="30.75" customHeight="1" x14ac:dyDescent="0.25">
      <c r="A27" s="43">
        <v>19</v>
      </c>
      <c r="B27" s="96" t="s">
        <v>115</v>
      </c>
      <c r="C27" s="97" t="s">
        <v>116</v>
      </c>
      <c r="D27" s="93">
        <v>5105</v>
      </c>
      <c r="E27" s="94">
        <v>100</v>
      </c>
      <c r="F27" s="26">
        <v>0</v>
      </c>
      <c r="G27" s="27">
        <v>0</v>
      </c>
      <c r="H27" s="26">
        <v>3</v>
      </c>
      <c r="I27" s="27">
        <v>300</v>
      </c>
      <c r="J27" s="15">
        <f t="shared" si="0"/>
        <v>300</v>
      </c>
      <c r="K27" s="188"/>
    </row>
    <row r="28" spans="1:11" x14ac:dyDescent="0.25">
      <c r="E28" s="47"/>
      <c r="F28" s="52"/>
      <c r="G28" s="53"/>
      <c r="H28" s="52"/>
      <c r="I28" s="53"/>
      <c r="J28" s="54"/>
      <c r="K28" s="75"/>
    </row>
    <row r="29" spans="1:11" ht="32.25" customHeight="1" x14ac:dyDescent="0.25">
      <c r="E29" s="47"/>
      <c r="F29" s="52"/>
      <c r="G29" s="53"/>
      <c r="H29" s="52"/>
      <c r="I29" s="53"/>
    </row>
    <row r="30" spans="1:11" x14ac:dyDescent="0.25">
      <c r="B30" s="4" t="s">
        <v>47</v>
      </c>
      <c r="E30" s="191" t="s">
        <v>2</v>
      </c>
      <c r="F30" s="192"/>
      <c r="G30" s="193"/>
      <c r="H30" s="191" t="s">
        <v>3</v>
      </c>
      <c r="I30" s="192"/>
      <c r="J30" s="193"/>
    </row>
    <row r="31" spans="1:11" ht="63.75" customHeight="1" x14ac:dyDescent="0.25">
      <c r="B31" s="7" t="s">
        <v>6</v>
      </c>
      <c r="C31" s="55" t="s">
        <v>48</v>
      </c>
      <c r="D31" s="7" t="s">
        <v>8</v>
      </c>
      <c r="E31" s="56" t="s">
        <v>49</v>
      </c>
      <c r="F31" s="55" t="s">
        <v>50</v>
      </c>
      <c r="G31" s="7" t="s">
        <v>11</v>
      </c>
      <c r="H31" s="57" t="s">
        <v>51</v>
      </c>
      <c r="I31" s="55" t="s">
        <v>50</v>
      </c>
      <c r="J31" s="8" t="s">
        <v>11</v>
      </c>
    </row>
    <row r="32" spans="1:11" ht="30" customHeight="1" x14ac:dyDescent="0.25">
      <c r="A32" s="1">
        <v>1</v>
      </c>
      <c r="B32" s="58" t="s">
        <v>52</v>
      </c>
      <c r="C32" s="59" t="s">
        <v>53</v>
      </c>
      <c r="D32" s="60">
        <v>727</v>
      </c>
      <c r="E32" s="61">
        <v>25</v>
      </c>
      <c r="F32" s="62">
        <v>34</v>
      </c>
      <c r="G32" s="63">
        <f>SUM(F32*E32)</f>
        <v>850</v>
      </c>
      <c r="H32" s="61">
        <v>100</v>
      </c>
      <c r="I32" s="19">
        <v>9</v>
      </c>
      <c r="J32" s="64">
        <f>SUM(I32*H32)</f>
        <v>900</v>
      </c>
    </row>
    <row r="33" spans="1:10" ht="26.25" customHeight="1" x14ac:dyDescent="0.25">
      <c r="A33" s="1">
        <v>2</v>
      </c>
      <c r="B33" s="86" t="s">
        <v>54</v>
      </c>
      <c r="C33" s="87" t="s">
        <v>55</v>
      </c>
      <c r="D33" s="71">
        <v>744</v>
      </c>
      <c r="E33" s="33">
        <v>50</v>
      </c>
      <c r="F33" s="68">
        <v>217</v>
      </c>
      <c r="G33" s="63">
        <f>SUM(F33*E33)</f>
        <v>10850</v>
      </c>
      <c r="H33" s="33">
        <v>50</v>
      </c>
      <c r="I33" s="68">
        <v>28</v>
      </c>
      <c r="J33" s="63">
        <f>SUM(I33*H33)</f>
        <v>1400</v>
      </c>
    </row>
    <row r="34" spans="1:10" x14ac:dyDescent="0.25">
      <c r="E34" s="47"/>
      <c r="F34" s="52"/>
      <c r="G34" s="53"/>
      <c r="H34" s="52"/>
      <c r="I34" s="53"/>
      <c r="J34" s="72"/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27"/>
    <mergeCell ref="E30:G30"/>
    <mergeCell ref="H30:J3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59"/>
  <sheetViews>
    <sheetView zoomScaleNormal="10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117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2207</v>
      </c>
      <c r="G7" s="14">
        <v>220700</v>
      </c>
      <c r="H7" s="13">
        <v>2950</v>
      </c>
      <c r="I7" s="14">
        <v>295000</v>
      </c>
      <c r="J7" s="15">
        <f>SUM(G7+I7)</f>
        <v>515700</v>
      </c>
      <c r="K7" s="187">
        <f>SUM(J7:J30)/22</f>
        <v>716818.18181818177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7</v>
      </c>
      <c r="G8" s="14">
        <v>700</v>
      </c>
      <c r="H8" s="13">
        <v>12</v>
      </c>
      <c r="I8" s="14">
        <v>1200</v>
      </c>
      <c r="J8" s="15">
        <f t="shared" ref="J8:J30" si="0">SUM(G8+I8)</f>
        <v>1900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1">
        <v>2552</v>
      </c>
      <c r="E9" s="12">
        <v>100</v>
      </c>
      <c r="F9" s="13">
        <v>313</v>
      </c>
      <c r="G9" s="14">
        <v>31300</v>
      </c>
      <c r="H9" s="13">
        <v>1370</v>
      </c>
      <c r="I9" s="14">
        <v>137000</v>
      </c>
      <c r="J9" s="15">
        <f t="shared" si="0"/>
        <v>168300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8</v>
      </c>
      <c r="G10" s="23">
        <v>800</v>
      </c>
      <c r="H10" s="22">
        <v>23</v>
      </c>
      <c r="I10" s="23">
        <v>2300</v>
      </c>
      <c r="J10" s="15">
        <f t="shared" si="0"/>
        <v>3100</v>
      </c>
      <c r="K10" s="188"/>
      <c r="N10" s="54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25">
        <v>3030</v>
      </c>
      <c r="E11" s="12">
        <v>200</v>
      </c>
      <c r="F11" s="26">
        <v>3562</v>
      </c>
      <c r="G11" s="27">
        <v>712400</v>
      </c>
      <c r="H11" s="26">
        <v>63052</v>
      </c>
      <c r="I11" s="27">
        <v>12610400</v>
      </c>
      <c r="J11" s="15">
        <f t="shared" si="0"/>
        <v>13322800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260</v>
      </c>
      <c r="G12" s="27">
        <v>26000</v>
      </c>
      <c r="H12" s="26">
        <v>694</v>
      </c>
      <c r="I12" s="27">
        <v>69400</v>
      </c>
      <c r="J12" s="15">
        <f t="shared" si="0"/>
        <v>95400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25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15">
        <f t="shared" si="0"/>
        <v>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244</v>
      </c>
      <c r="G14" s="27">
        <v>24400</v>
      </c>
      <c r="H14" s="26">
        <v>1339</v>
      </c>
      <c r="I14" s="27">
        <v>133900</v>
      </c>
      <c r="J14" s="15">
        <f t="shared" si="0"/>
        <v>158300</v>
      </c>
      <c r="K14" s="188"/>
    </row>
    <row r="15" spans="1:17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4</v>
      </c>
      <c r="G15" s="27">
        <v>400</v>
      </c>
      <c r="H15" s="26">
        <v>14</v>
      </c>
      <c r="I15" s="27">
        <v>1400</v>
      </c>
      <c r="J15" s="15">
        <f t="shared" si="0"/>
        <v>1800</v>
      </c>
      <c r="K15" s="188"/>
      <c r="Q15" s="54"/>
    </row>
    <row r="16" spans="1:17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24</v>
      </c>
      <c r="G16" s="27">
        <v>2400</v>
      </c>
      <c r="H16" s="26">
        <v>38</v>
      </c>
      <c r="I16" s="27">
        <v>3800</v>
      </c>
      <c r="J16" s="15">
        <f t="shared" si="0"/>
        <v>6200</v>
      </c>
      <c r="K16" s="188"/>
    </row>
    <row r="17" spans="1:14" ht="24" customHeight="1" x14ac:dyDescent="0.25">
      <c r="A17" s="1">
        <v>11</v>
      </c>
      <c r="B17" s="35" t="s">
        <v>37</v>
      </c>
      <c r="C17" s="20" t="s">
        <v>89</v>
      </c>
      <c r="D17" s="25">
        <v>9656</v>
      </c>
      <c r="E17" s="36">
        <v>100</v>
      </c>
      <c r="F17" s="77">
        <v>313</v>
      </c>
      <c r="G17" s="78">
        <v>31300</v>
      </c>
      <c r="H17" s="77">
        <v>5955</v>
      </c>
      <c r="I17" s="78">
        <v>595500</v>
      </c>
      <c r="J17" s="15">
        <f t="shared" si="0"/>
        <v>626800</v>
      </c>
      <c r="K17" s="188"/>
    </row>
    <row r="18" spans="1:14" ht="24" customHeight="1" x14ac:dyDescent="0.25">
      <c r="B18" s="35" t="s">
        <v>37</v>
      </c>
      <c r="C18" s="20" t="s">
        <v>89</v>
      </c>
      <c r="D18" s="25">
        <v>9656</v>
      </c>
      <c r="E18" s="36">
        <v>200</v>
      </c>
      <c r="F18" s="77">
        <v>69</v>
      </c>
      <c r="G18" s="78">
        <v>13800</v>
      </c>
      <c r="H18" s="91">
        <v>2552</v>
      </c>
      <c r="I18" s="78">
        <v>510400</v>
      </c>
      <c r="J18" s="15">
        <f t="shared" si="0"/>
        <v>524200</v>
      </c>
      <c r="K18" s="188"/>
    </row>
    <row r="19" spans="1:14" ht="24" customHeight="1" x14ac:dyDescent="0.25">
      <c r="B19" s="35" t="s">
        <v>37</v>
      </c>
      <c r="C19" s="20" t="s">
        <v>89</v>
      </c>
      <c r="D19" s="25">
        <v>9656</v>
      </c>
      <c r="E19" s="36">
        <v>500</v>
      </c>
      <c r="F19" s="77">
        <v>4</v>
      </c>
      <c r="G19" s="78">
        <v>2000</v>
      </c>
      <c r="H19" s="77">
        <v>306</v>
      </c>
      <c r="I19" s="78">
        <v>153000</v>
      </c>
      <c r="J19" s="15">
        <f t="shared" si="0"/>
        <v>155000</v>
      </c>
      <c r="K19" s="188"/>
    </row>
    <row r="20" spans="1:14" ht="24" customHeight="1" x14ac:dyDescent="0.25">
      <c r="A20" s="1">
        <v>12</v>
      </c>
      <c r="B20" s="35" t="s">
        <v>39</v>
      </c>
      <c r="C20" s="38" t="s">
        <v>97</v>
      </c>
      <c r="D20" s="25">
        <v>8200</v>
      </c>
      <c r="E20" s="36">
        <v>100</v>
      </c>
      <c r="F20" s="77">
        <v>1</v>
      </c>
      <c r="G20" s="78">
        <v>100</v>
      </c>
      <c r="H20" s="77">
        <v>8</v>
      </c>
      <c r="I20" s="78">
        <v>800</v>
      </c>
      <c r="J20" s="15">
        <f t="shared" si="0"/>
        <v>900</v>
      </c>
      <c r="K20" s="188"/>
    </row>
    <row r="21" spans="1:14" ht="30" customHeight="1" x14ac:dyDescent="0.25">
      <c r="A21" s="1">
        <v>13</v>
      </c>
      <c r="B21" s="35" t="s">
        <v>41</v>
      </c>
      <c r="C21" s="38" t="s">
        <v>83</v>
      </c>
      <c r="D21" s="25">
        <v>2844</v>
      </c>
      <c r="E21" s="36">
        <v>100</v>
      </c>
      <c r="F21" s="26">
        <v>45</v>
      </c>
      <c r="G21" s="27">
        <v>4500</v>
      </c>
      <c r="H21" s="26">
        <v>40</v>
      </c>
      <c r="I21" s="27">
        <v>4000</v>
      </c>
      <c r="J21" s="15">
        <f t="shared" si="0"/>
        <v>8500</v>
      </c>
      <c r="K21" s="188"/>
    </row>
    <row r="22" spans="1:14" ht="30.75" customHeight="1" x14ac:dyDescent="0.25">
      <c r="A22" s="1">
        <v>14</v>
      </c>
      <c r="B22" s="37" t="s">
        <v>43</v>
      </c>
      <c r="C22" s="38" t="s">
        <v>77</v>
      </c>
      <c r="D22" s="39">
        <v>2407</v>
      </c>
      <c r="E22" s="40">
        <v>100</v>
      </c>
      <c r="F22" s="41">
        <v>2</v>
      </c>
      <c r="G22" s="42">
        <v>400</v>
      </c>
      <c r="H22" s="41">
        <v>9</v>
      </c>
      <c r="I22" s="42">
        <v>1800</v>
      </c>
      <c r="J22" s="15">
        <f t="shared" si="0"/>
        <v>2200</v>
      </c>
      <c r="K22" s="188"/>
    </row>
    <row r="23" spans="1:14" ht="30.75" customHeight="1" x14ac:dyDescent="0.25">
      <c r="A23" s="43">
        <v>15</v>
      </c>
      <c r="B23" s="35" t="s">
        <v>69</v>
      </c>
      <c r="C23" s="34" t="s">
        <v>73</v>
      </c>
      <c r="D23" s="25">
        <v>8495</v>
      </c>
      <c r="E23" s="36">
        <v>100</v>
      </c>
      <c r="F23" s="26">
        <v>6</v>
      </c>
      <c r="G23" s="27">
        <v>600</v>
      </c>
      <c r="H23" s="26">
        <v>28</v>
      </c>
      <c r="I23" s="27">
        <v>2800</v>
      </c>
      <c r="J23" s="15">
        <f t="shared" si="0"/>
        <v>3400</v>
      </c>
      <c r="K23" s="188"/>
      <c r="N23" s="98"/>
    </row>
    <row r="24" spans="1:14" ht="30.75" customHeight="1" x14ac:dyDescent="0.25">
      <c r="A24" s="43">
        <v>16</v>
      </c>
      <c r="B24" s="35" t="s">
        <v>106</v>
      </c>
      <c r="C24" s="92" t="s">
        <v>107</v>
      </c>
      <c r="D24" s="93">
        <v>6187</v>
      </c>
      <c r="E24" s="94">
        <v>100</v>
      </c>
      <c r="F24" s="26">
        <v>0</v>
      </c>
      <c r="G24" s="27">
        <v>0</v>
      </c>
      <c r="H24" s="26">
        <v>1</v>
      </c>
      <c r="I24" s="27">
        <v>100</v>
      </c>
      <c r="J24" s="15">
        <f t="shared" si="0"/>
        <v>100</v>
      </c>
      <c r="K24" s="188"/>
    </row>
    <row r="25" spans="1:14" ht="30.75" customHeight="1" x14ac:dyDescent="0.25">
      <c r="A25" s="43">
        <v>17</v>
      </c>
      <c r="B25" s="35" t="s">
        <v>86</v>
      </c>
      <c r="C25" s="38" t="s">
        <v>111</v>
      </c>
      <c r="D25" s="25">
        <v>4540</v>
      </c>
      <c r="E25" s="36">
        <v>100</v>
      </c>
      <c r="F25" s="26">
        <v>1</v>
      </c>
      <c r="G25" s="27">
        <v>100</v>
      </c>
      <c r="H25" s="26">
        <v>2</v>
      </c>
      <c r="I25" s="27">
        <v>200</v>
      </c>
      <c r="J25" s="15">
        <f t="shared" si="0"/>
        <v>300</v>
      </c>
      <c r="K25" s="188"/>
    </row>
    <row r="26" spans="1:14" ht="30.75" customHeight="1" x14ac:dyDescent="0.25">
      <c r="A26" s="43">
        <v>18</v>
      </c>
      <c r="B26" s="96" t="s">
        <v>113</v>
      </c>
      <c r="C26" s="97" t="s">
        <v>114</v>
      </c>
      <c r="D26" s="93">
        <v>6535</v>
      </c>
      <c r="E26" s="94">
        <v>100</v>
      </c>
      <c r="F26" s="26">
        <v>0</v>
      </c>
      <c r="G26" s="27">
        <v>0</v>
      </c>
      <c r="H26" s="26">
        <v>0</v>
      </c>
      <c r="I26" s="27">
        <v>0</v>
      </c>
      <c r="J26" s="15">
        <f t="shared" si="0"/>
        <v>0</v>
      </c>
      <c r="K26" s="188"/>
    </row>
    <row r="27" spans="1:14" ht="30.75" customHeight="1" x14ac:dyDescent="0.25">
      <c r="A27" s="43">
        <v>19</v>
      </c>
      <c r="B27" s="96" t="s">
        <v>115</v>
      </c>
      <c r="C27" s="97" t="s">
        <v>116</v>
      </c>
      <c r="D27" s="93">
        <v>5105</v>
      </c>
      <c r="E27" s="94">
        <v>100</v>
      </c>
      <c r="F27" s="26">
        <v>0</v>
      </c>
      <c r="G27" s="27">
        <v>0</v>
      </c>
      <c r="H27" s="26">
        <v>4</v>
      </c>
      <c r="I27" s="27">
        <v>400</v>
      </c>
      <c r="J27" s="15">
        <v>400</v>
      </c>
      <c r="K27" s="188"/>
    </row>
    <row r="28" spans="1:14" ht="30.75" customHeight="1" x14ac:dyDescent="0.25">
      <c r="A28" s="43">
        <v>20</v>
      </c>
      <c r="B28" s="96" t="s">
        <v>118</v>
      </c>
      <c r="C28" s="97" t="s">
        <v>119</v>
      </c>
      <c r="D28" s="93">
        <v>5300</v>
      </c>
      <c r="E28" s="94">
        <v>100</v>
      </c>
      <c r="F28" s="26">
        <v>1</v>
      </c>
      <c r="G28" s="27">
        <v>100</v>
      </c>
      <c r="H28" s="26">
        <v>41</v>
      </c>
      <c r="I28" s="27">
        <v>4100</v>
      </c>
      <c r="J28" s="15">
        <v>4200</v>
      </c>
      <c r="K28" s="188"/>
    </row>
    <row r="29" spans="1:14" ht="30.75" customHeight="1" x14ac:dyDescent="0.25">
      <c r="A29" s="43">
        <v>21</v>
      </c>
      <c r="B29" s="99" t="s">
        <v>120</v>
      </c>
      <c r="C29" s="100" t="s">
        <v>121</v>
      </c>
      <c r="D29" s="93">
        <v>2205</v>
      </c>
      <c r="E29" s="94">
        <v>100</v>
      </c>
      <c r="F29" s="26">
        <v>216</v>
      </c>
      <c r="G29" s="27">
        <v>21600</v>
      </c>
      <c r="H29" s="26">
        <v>1441</v>
      </c>
      <c r="I29" s="27">
        <v>144100</v>
      </c>
      <c r="J29" s="15">
        <f t="shared" si="0"/>
        <v>165700</v>
      </c>
      <c r="K29" s="188"/>
    </row>
    <row r="30" spans="1:14" ht="30.75" customHeight="1" x14ac:dyDescent="0.25">
      <c r="A30" s="101">
        <v>22</v>
      </c>
      <c r="B30" s="102" t="s">
        <v>122</v>
      </c>
      <c r="C30" s="103" t="s">
        <v>123</v>
      </c>
      <c r="D30" s="93">
        <v>4334</v>
      </c>
      <c r="E30" s="94">
        <v>100</v>
      </c>
      <c r="F30" s="26">
        <v>5</v>
      </c>
      <c r="G30" s="27">
        <v>500</v>
      </c>
      <c r="H30" s="26">
        <v>43</v>
      </c>
      <c r="I30" s="27">
        <v>4300</v>
      </c>
      <c r="J30" s="15">
        <f t="shared" si="0"/>
        <v>4800</v>
      </c>
      <c r="K30" s="188"/>
    </row>
    <row r="31" spans="1:14" ht="32.25" customHeight="1" x14ac:dyDescent="0.25">
      <c r="A31" s="73"/>
      <c r="C31" s="75"/>
      <c r="D31" s="104"/>
      <c r="E31" s="47"/>
      <c r="F31" s="52"/>
      <c r="G31" s="53"/>
      <c r="H31" s="52"/>
      <c r="I31" s="53"/>
      <c r="J31" s="54"/>
      <c r="K31" s="75"/>
    </row>
    <row r="32" spans="1:14" x14ac:dyDescent="0.25">
      <c r="B32" s="4" t="s">
        <v>47</v>
      </c>
      <c r="E32" s="191" t="s">
        <v>2</v>
      </c>
      <c r="F32" s="192"/>
      <c r="G32" s="193"/>
      <c r="H32" s="191" t="s">
        <v>3</v>
      </c>
      <c r="I32" s="192"/>
      <c r="J32" s="193"/>
    </row>
    <row r="33" spans="1:10" ht="63.75" customHeight="1" x14ac:dyDescent="0.25">
      <c r="B33" s="7" t="s">
        <v>6</v>
      </c>
      <c r="C33" s="55" t="s">
        <v>48</v>
      </c>
      <c r="D33" s="7" t="s">
        <v>8</v>
      </c>
      <c r="E33" s="56" t="s">
        <v>49</v>
      </c>
      <c r="F33" s="55" t="s">
        <v>50</v>
      </c>
      <c r="G33" s="7" t="s">
        <v>11</v>
      </c>
      <c r="H33" s="57" t="s">
        <v>51</v>
      </c>
      <c r="I33" s="55" t="s">
        <v>50</v>
      </c>
      <c r="J33" s="8" t="s">
        <v>11</v>
      </c>
    </row>
    <row r="34" spans="1:10" ht="30" customHeight="1" x14ac:dyDescent="0.25">
      <c r="A34" s="1">
        <v>1</v>
      </c>
      <c r="B34" s="58" t="s">
        <v>52</v>
      </c>
      <c r="C34" s="59" t="s">
        <v>53</v>
      </c>
      <c r="D34" s="60">
        <v>727</v>
      </c>
      <c r="E34" s="61">
        <v>25</v>
      </c>
      <c r="F34" s="62">
        <v>17</v>
      </c>
      <c r="G34" s="63">
        <f>SUM(F34*E34)</f>
        <v>425</v>
      </c>
      <c r="H34" s="61">
        <v>100</v>
      </c>
      <c r="I34" s="19">
        <v>5</v>
      </c>
      <c r="J34" s="64">
        <f>SUM(I34*H34)</f>
        <v>500</v>
      </c>
    </row>
    <row r="35" spans="1:10" ht="26.25" customHeight="1" x14ac:dyDescent="0.25">
      <c r="A35" s="1">
        <v>2</v>
      </c>
      <c r="B35" s="86" t="s">
        <v>54</v>
      </c>
      <c r="C35" s="87" t="s">
        <v>55</v>
      </c>
      <c r="D35" s="71">
        <v>744</v>
      </c>
      <c r="E35" s="33">
        <v>50</v>
      </c>
      <c r="F35" s="68">
        <v>196</v>
      </c>
      <c r="G35" s="63">
        <f>SUM(F35*E35)</f>
        <v>9800</v>
      </c>
      <c r="H35" s="33">
        <v>50</v>
      </c>
      <c r="I35" s="68">
        <v>32</v>
      </c>
      <c r="J35" s="63">
        <f>SUM(I35*H35)</f>
        <v>1600</v>
      </c>
    </row>
    <row r="36" spans="1:10" x14ac:dyDescent="0.25">
      <c r="E36" s="47"/>
      <c r="F36" s="52"/>
      <c r="G36" s="53"/>
      <c r="H36" s="52"/>
      <c r="I36" s="53"/>
      <c r="J36" s="72"/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0"/>
    <mergeCell ref="E32:G32"/>
    <mergeCell ref="H32:J3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6"/>
  <sheetViews>
    <sheetView zoomScaleNormal="100" workbookViewId="0">
      <selection activeCell="Q13" sqref="Q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58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13</v>
      </c>
      <c r="D7" s="11">
        <v>1033</v>
      </c>
      <c r="E7" s="12">
        <v>100</v>
      </c>
      <c r="F7" s="13">
        <v>2130</v>
      </c>
      <c r="G7" s="14">
        <v>213000</v>
      </c>
      <c r="H7" s="13">
        <v>4143</v>
      </c>
      <c r="I7" s="14">
        <v>414300</v>
      </c>
      <c r="J7" s="15">
        <f t="shared" ref="J7:J24" si="0">SUM(G7+I7)</f>
        <v>627300</v>
      </c>
      <c r="K7" s="187">
        <f>SUM(J7:J24)/17</f>
        <v>720323.5294117647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13</v>
      </c>
      <c r="G8" s="14">
        <v>1300</v>
      </c>
      <c r="H8" s="13">
        <v>14</v>
      </c>
      <c r="I8" s="14">
        <v>1400</v>
      </c>
      <c r="J8" s="15">
        <f t="shared" si="0"/>
        <v>2700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18</v>
      </c>
      <c r="D9" s="11">
        <v>2552</v>
      </c>
      <c r="E9" s="12">
        <v>100</v>
      </c>
      <c r="F9" s="13">
        <v>308</v>
      </c>
      <c r="G9" s="14">
        <v>30800</v>
      </c>
      <c r="H9" s="13">
        <v>2413</v>
      </c>
      <c r="I9" s="14">
        <v>241300</v>
      </c>
      <c r="J9" s="15">
        <f t="shared" si="0"/>
        <v>272100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4</v>
      </c>
      <c r="G10" s="23">
        <v>400</v>
      </c>
      <c r="H10" s="22">
        <v>31</v>
      </c>
      <c r="I10" s="23">
        <v>3100</v>
      </c>
      <c r="J10" s="15">
        <f t="shared" si="0"/>
        <v>3500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3264</v>
      </c>
      <c r="G11" s="27">
        <v>652800</v>
      </c>
      <c r="H11" s="26">
        <v>45527</v>
      </c>
      <c r="I11" s="27">
        <v>9105400</v>
      </c>
      <c r="J11" s="15">
        <f t="shared" si="0"/>
        <v>9758200</v>
      </c>
      <c r="K11" s="188"/>
    </row>
    <row r="12" spans="1:11" ht="24" customHeight="1" x14ac:dyDescent="0.25">
      <c r="A12" s="1">
        <v>6</v>
      </c>
      <c r="B12" s="28" t="s">
        <v>23</v>
      </c>
      <c r="C12" s="24" t="s">
        <v>24</v>
      </c>
      <c r="D12" s="25">
        <v>5757</v>
      </c>
      <c r="E12" s="12">
        <v>100</v>
      </c>
      <c r="F12" s="26">
        <v>170</v>
      </c>
      <c r="G12" s="27">
        <v>17000</v>
      </c>
      <c r="H12" s="26">
        <v>369</v>
      </c>
      <c r="I12" s="27">
        <v>36900</v>
      </c>
      <c r="J12" s="15">
        <f t="shared" si="0"/>
        <v>53900</v>
      </c>
      <c r="K12" s="188"/>
    </row>
    <row r="13" spans="1:11" ht="24" customHeight="1" x14ac:dyDescent="0.25">
      <c r="A13" s="1">
        <v>7</v>
      </c>
      <c r="B13" s="29" t="s">
        <v>25</v>
      </c>
      <c r="C13" s="30" t="s">
        <v>26</v>
      </c>
      <c r="D13" s="25">
        <v>6323</v>
      </c>
      <c r="E13" s="12">
        <v>100</v>
      </c>
      <c r="F13" s="26">
        <v>0</v>
      </c>
      <c r="G13" s="27">
        <v>0</v>
      </c>
      <c r="H13" s="26">
        <v>5</v>
      </c>
      <c r="I13" s="27">
        <v>500</v>
      </c>
      <c r="J13" s="15">
        <f t="shared" si="0"/>
        <v>500</v>
      </c>
      <c r="K13" s="188"/>
    </row>
    <row r="14" spans="1:11" ht="24" customHeight="1" x14ac:dyDescent="0.25">
      <c r="A14" s="1">
        <v>8</v>
      </c>
      <c r="B14" s="18" t="s">
        <v>27</v>
      </c>
      <c r="C14" s="30" t="s">
        <v>28</v>
      </c>
      <c r="D14" s="25">
        <v>1150</v>
      </c>
      <c r="E14" s="12">
        <v>100</v>
      </c>
      <c r="F14" s="31">
        <v>670</v>
      </c>
      <c r="G14" s="32">
        <v>67000</v>
      </c>
      <c r="H14" s="31">
        <v>4837</v>
      </c>
      <c r="I14" s="32">
        <v>483700</v>
      </c>
      <c r="J14" s="33">
        <f t="shared" si="0"/>
        <v>550700</v>
      </c>
      <c r="K14" s="188"/>
    </row>
    <row r="15" spans="1:11" ht="24" customHeight="1" x14ac:dyDescent="0.25">
      <c r="A15" s="1">
        <v>9</v>
      </c>
      <c r="B15" s="18" t="s">
        <v>29</v>
      </c>
      <c r="C15" s="30" t="s">
        <v>30</v>
      </c>
      <c r="D15" s="25">
        <v>7763</v>
      </c>
      <c r="E15" s="12">
        <v>100</v>
      </c>
      <c r="F15" s="26">
        <v>158</v>
      </c>
      <c r="G15" s="27">
        <v>15800</v>
      </c>
      <c r="H15" s="26">
        <v>677</v>
      </c>
      <c r="I15" s="27">
        <v>67700</v>
      </c>
      <c r="J15" s="33">
        <f t="shared" si="0"/>
        <v>83500</v>
      </c>
      <c r="K15" s="188"/>
    </row>
    <row r="16" spans="1:11" ht="24" customHeight="1" x14ac:dyDescent="0.25">
      <c r="A16" s="1">
        <v>10</v>
      </c>
      <c r="B16" s="18" t="s">
        <v>31</v>
      </c>
      <c r="C16" s="30" t="s">
        <v>32</v>
      </c>
      <c r="D16" s="25">
        <v>4141</v>
      </c>
      <c r="E16" s="12">
        <v>100</v>
      </c>
      <c r="F16" s="26">
        <v>2</v>
      </c>
      <c r="G16" s="27">
        <v>200</v>
      </c>
      <c r="H16" s="26">
        <v>8</v>
      </c>
      <c r="I16" s="27">
        <v>800</v>
      </c>
      <c r="J16" s="33">
        <f t="shared" si="0"/>
        <v>1000</v>
      </c>
      <c r="K16" s="188"/>
    </row>
    <row r="17" spans="1:11" ht="24" customHeight="1" x14ac:dyDescent="0.25">
      <c r="A17" s="1">
        <v>11</v>
      </c>
      <c r="B17" s="18" t="s">
        <v>33</v>
      </c>
      <c r="C17" s="34" t="s">
        <v>34</v>
      </c>
      <c r="D17" s="25">
        <v>7175</v>
      </c>
      <c r="E17" s="12">
        <v>100</v>
      </c>
      <c r="F17" s="26">
        <v>145</v>
      </c>
      <c r="G17" s="27">
        <v>14500</v>
      </c>
      <c r="H17" s="26">
        <v>886</v>
      </c>
      <c r="I17" s="27">
        <v>88600</v>
      </c>
      <c r="J17" s="33">
        <f t="shared" si="0"/>
        <v>103100</v>
      </c>
      <c r="K17" s="188"/>
    </row>
    <row r="18" spans="1:11" ht="24" customHeight="1" x14ac:dyDescent="0.25">
      <c r="A18" s="1">
        <v>12</v>
      </c>
      <c r="B18" s="18" t="s">
        <v>35</v>
      </c>
      <c r="C18" s="20" t="s">
        <v>36</v>
      </c>
      <c r="D18" s="25">
        <v>5066</v>
      </c>
      <c r="E18" s="12">
        <v>100</v>
      </c>
      <c r="F18" s="26">
        <v>15</v>
      </c>
      <c r="G18" s="27">
        <v>1500</v>
      </c>
      <c r="H18" s="26">
        <v>55</v>
      </c>
      <c r="I18" s="27">
        <v>5500</v>
      </c>
      <c r="J18" s="33">
        <f t="shared" si="0"/>
        <v>7000</v>
      </c>
      <c r="K18" s="188"/>
    </row>
    <row r="19" spans="1:11" ht="24" customHeight="1" x14ac:dyDescent="0.25">
      <c r="A19" s="1">
        <v>13</v>
      </c>
      <c r="B19" s="35" t="s">
        <v>37</v>
      </c>
      <c r="C19" s="20" t="s">
        <v>38</v>
      </c>
      <c r="D19" s="25">
        <v>9656</v>
      </c>
      <c r="E19" s="36">
        <v>100</v>
      </c>
      <c r="F19" s="26">
        <v>298</v>
      </c>
      <c r="G19" s="27">
        <v>29800</v>
      </c>
      <c r="H19" s="26">
        <v>4418</v>
      </c>
      <c r="I19" s="27">
        <v>441800</v>
      </c>
      <c r="J19" s="33">
        <f t="shared" ref="J19:J20" si="1">SUM(G19+I19)</f>
        <v>471600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200</v>
      </c>
      <c r="F20" s="26">
        <v>48</v>
      </c>
      <c r="G20" s="27">
        <v>9600</v>
      </c>
      <c r="H20" s="26">
        <v>1406</v>
      </c>
      <c r="I20" s="27">
        <v>281200</v>
      </c>
      <c r="J20" s="33">
        <f t="shared" si="1"/>
        <v>290800</v>
      </c>
      <c r="K20" s="188"/>
    </row>
    <row r="21" spans="1:11" ht="24" customHeight="1" x14ac:dyDescent="0.25">
      <c r="A21" s="1">
        <v>14</v>
      </c>
      <c r="B21" s="35" t="s">
        <v>39</v>
      </c>
      <c r="C21" s="34" t="s">
        <v>40</v>
      </c>
      <c r="D21" s="25">
        <v>8200</v>
      </c>
      <c r="E21" s="36">
        <v>100</v>
      </c>
      <c r="F21" s="26">
        <v>1</v>
      </c>
      <c r="G21" s="27">
        <v>100</v>
      </c>
      <c r="H21" s="26">
        <v>11</v>
      </c>
      <c r="I21" s="27">
        <v>1100</v>
      </c>
      <c r="J21" s="33">
        <f t="shared" si="0"/>
        <v>1200</v>
      </c>
      <c r="K21" s="188"/>
    </row>
    <row r="22" spans="1:11" ht="30" customHeight="1" x14ac:dyDescent="0.25">
      <c r="A22" s="1">
        <v>15</v>
      </c>
      <c r="B22" s="35" t="s">
        <v>41</v>
      </c>
      <c r="C22" s="34" t="s">
        <v>42</v>
      </c>
      <c r="D22" s="25">
        <v>2844</v>
      </c>
      <c r="E22" s="36">
        <v>100</v>
      </c>
      <c r="F22" s="26">
        <v>26</v>
      </c>
      <c r="G22" s="27">
        <v>2600</v>
      </c>
      <c r="H22" s="26">
        <v>65</v>
      </c>
      <c r="I22" s="27">
        <v>6500</v>
      </c>
      <c r="J22" s="33">
        <f t="shared" si="0"/>
        <v>9100</v>
      </c>
      <c r="K22" s="188"/>
    </row>
    <row r="23" spans="1:11" ht="30.75" customHeight="1" x14ac:dyDescent="0.25">
      <c r="A23" s="1">
        <v>16</v>
      </c>
      <c r="B23" s="37" t="s">
        <v>43</v>
      </c>
      <c r="C23" s="38" t="s">
        <v>44</v>
      </c>
      <c r="D23" s="39">
        <v>2407</v>
      </c>
      <c r="E23" s="40">
        <v>100</v>
      </c>
      <c r="F23" s="41">
        <v>20</v>
      </c>
      <c r="G23" s="42">
        <v>2000</v>
      </c>
      <c r="H23" s="41">
        <v>52</v>
      </c>
      <c r="I23" s="42">
        <v>5200</v>
      </c>
      <c r="J23" s="16">
        <f t="shared" si="0"/>
        <v>7200</v>
      </c>
      <c r="K23" s="188"/>
    </row>
    <row r="24" spans="1:11" ht="30.75" customHeight="1" x14ac:dyDescent="0.25">
      <c r="A24" s="43">
        <v>17</v>
      </c>
      <c r="B24" s="35" t="s">
        <v>45</v>
      </c>
      <c r="C24" s="34" t="s">
        <v>46</v>
      </c>
      <c r="D24" s="25">
        <v>1678</v>
      </c>
      <c r="E24" s="36">
        <v>100</v>
      </c>
      <c r="F24" s="26">
        <v>11</v>
      </c>
      <c r="G24" s="27">
        <v>1100</v>
      </c>
      <c r="H24" s="26">
        <v>10</v>
      </c>
      <c r="I24" s="27">
        <v>1000</v>
      </c>
      <c r="J24" s="33">
        <f t="shared" si="0"/>
        <v>2100</v>
      </c>
      <c r="K24" s="188"/>
    </row>
    <row r="25" spans="1:11" ht="24" customHeight="1" x14ac:dyDescent="0.25">
      <c r="B25" s="44"/>
      <c r="C25" s="45"/>
      <c r="D25" s="46"/>
      <c r="E25" s="47"/>
      <c r="F25" s="48"/>
      <c r="G25" s="49"/>
      <c r="H25" s="48"/>
      <c r="I25" s="49"/>
      <c r="J25" s="50"/>
      <c r="K25" s="51"/>
    </row>
    <row r="26" spans="1:11" x14ac:dyDescent="0.25">
      <c r="E26" s="47"/>
      <c r="F26" s="52"/>
      <c r="G26" s="53"/>
      <c r="H26" s="52"/>
      <c r="I26" s="53"/>
      <c r="J26" s="54"/>
    </row>
    <row r="27" spans="1:11" x14ac:dyDescent="0.25">
      <c r="E27" s="47"/>
      <c r="F27" s="52"/>
      <c r="G27" s="53"/>
      <c r="H27" s="52"/>
      <c r="I27" s="53"/>
    </row>
    <row r="28" spans="1:11" x14ac:dyDescent="0.25">
      <c r="B28" s="4" t="s">
        <v>47</v>
      </c>
      <c r="E28" s="182" t="s">
        <v>2</v>
      </c>
      <c r="F28" s="189"/>
      <c r="G28" s="183"/>
      <c r="H28" s="182" t="s">
        <v>3</v>
      </c>
      <c r="I28" s="189"/>
      <c r="J28" s="183"/>
    </row>
    <row r="29" spans="1:11" ht="63.75" customHeight="1" x14ac:dyDescent="0.25">
      <c r="B29" s="7" t="s">
        <v>6</v>
      </c>
      <c r="C29" s="55" t="s">
        <v>48</v>
      </c>
      <c r="D29" s="7" t="s">
        <v>8</v>
      </c>
      <c r="E29" s="56" t="s">
        <v>49</v>
      </c>
      <c r="F29" s="55" t="s">
        <v>50</v>
      </c>
      <c r="G29" s="7" t="s">
        <v>11</v>
      </c>
      <c r="H29" s="57" t="s">
        <v>51</v>
      </c>
      <c r="I29" s="55" t="s">
        <v>50</v>
      </c>
      <c r="J29" s="8" t="s">
        <v>11</v>
      </c>
    </row>
    <row r="30" spans="1:11" ht="15.75" customHeight="1" x14ac:dyDescent="0.25">
      <c r="A30" s="1">
        <v>1</v>
      </c>
      <c r="B30" s="58" t="s">
        <v>52</v>
      </c>
      <c r="C30" s="59" t="s">
        <v>53</v>
      </c>
      <c r="D30" s="60">
        <v>727</v>
      </c>
      <c r="E30" s="61">
        <v>25</v>
      </c>
      <c r="F30" s="62">
        <v>22</v>
      </c>
      <c r="G30" s="63">
        <f>SUM(F30*E30)</f>
        <v>550</v>
      </c>
      <c r="H30" s="61">
        <v>100</v>
      </c>
      <c r="I30" s="19">
        <v>6</v>
      </c>
      <c r="J30" s="64">
        <f>SUM(I30*H30)</f>
        <v>600</v>
      </c>
    </row>
    <row r="31" spans="1:11" ht="15.75" customHeight="1" x14ac:dyDescent="0.25">
      <c r="A31" s="1">
        <v>2</v>
      </c>
      <c r="B31" s="65" t="s">
        <v>54</v>
      </c>
      <c r="C31" s="66" t="s">
        <v>55</v>
      </c>
      <c r="D31" s="67">
        <v>744</v>
      </c>
      <c r="E31" s="33">
        <v>50</v>
      </c>
      <c r="F31" s="68">
        <v>163</v>
      </c>
      <c r="G31" s="63">
        <f>SUM(F31*E31)</f>
        <v>8150</v>
      </c>
      <c r="H31" s="33">
        <v>50</v>
      </c>
      <c r="I31" s="68">
        <v>35</v>
      </c>
      <c r="J31" s="64">
        <f>SUM(I31*H31)</f>
        <v>1750</v>
      </c>
    </row>
    <row r="32" spans="1:11" ht="15.75" customHeight="1" x14ac:dyDescent="0.25">
      <c r="A32" s="1">
        <v>3</v>
      </c>
      <c r="B32" s="69" t="s">
        <v>56</v>
      </c>
      <c r="C32" s="70" t="s">
        <v>57</v>
      </c>
      <c r="D32" s="71">
        <v>737</v>
      </c>
      <c r="E32" s="61">
        <v>25</v>
      </c>
      <c r="F32" s="68">
        <v>52</v>
      </c>
      <c r="G32" s="63">
        <f>SUM(F32*E32)</f>
        <v>1300</v>
      </c>
      <c r="H32" s="61">
        <v>100</v>
      </c>
      <c r="I32" s="68">
        <v>29</v>
      </c>
      <c r="J32" s="63">
        <f>SUM(I32*H32)</f>
        <v>2900</v>
      </c>
    </row>
    <row r="33" spans="5:10" x14ac:dyDescent="0.25">
      <c r="E33" s="47"/>
      <c r="F33" s="52"/>
      <c r="G33" s="53"/>
      <c r="H33" s="52"/>
      <c r="I33" s="53"/>
      <c r="J33" s="72"/>
    </row>
    <row r="34" spans="5:10" x14ac:dyDescent="0.25">
      <c r="E34" s="47"/>
      <c r="F34" s="52"/>
      <c r="G34" s="53"/>
      <c r="H34" s="52"/>
      <c r="I34" s="53"/>
      <c r="J34" s="72"/>
    </row>
    <row r="35" spans="5:10" x14ac:dyDescent="0.25">
      <c r="E35" s="47"/>
      <c r="F35" s="52"/>
      <c r="G35" s="53"/>
      <c r="H35" s="52"/>
      <c r="I35" s="53"/>
    </row>
    <row r="36" spans="5:10" x14ac:dyDescent="0.25">
      <c r="E36" s="47"/>
      <c r="F36" s="52"/>
      <c r="G36" s="53"/>
      <c r="H36" s="52"/>
      <c r="I36" s="53"/>
    </row>
    <row r="37" spans="5:10" x14ac:dyDescent="0.25">
      <c r="E37" s="47"/>
      <c r="F37" s="52"/>
      <c r="G37" s="53"/>
      <c r="H37" s="52"/>
      <c r="I37" s="53"/>
    </row>
    <row r="38" spans="5:10" x14ac:dyDescent="0.25">
      <c r="E38" s="47"/>
      <c r="F38" s="52"/>
      <c r="G38" s="53"/>
      <c r="H38" s="52"/>
      <c r="I38" s="53"/>
    </row>
    <row r="39" spans="5:10" x14ac:dyDescent="0.25">
      <c r="E39" s="47"/>
      <c r="F39" s="52"/>
      <c r="G39" s="53"/>
      <c r="H39" s="52"/>
      <c r="I39" s="53"/>
    </row>
    <row r="40" spans="5:10" x14ac:dyDescent="0.25">
      <c r="E40" s="47"/>
      <c r="F40" s="52"/>
      <c r="G40" s="53"/>
      <c r="H40" s="52"/>
      <c r="I40" s="53"/>
    </row>
    <row r="41" spans="5:10" x14ac:dyDescent="0.25">
      <c r="E41" s="47"/>
      <c r="F41" s="52"/>
      <c r="G41" s="53"/>
      <c r="H41" s="52"/>
      <c r="I41" s="53"/>
    </row>
    <row r="42" spans="5:10" x14ac:dyDescent="0.25">
      <c r="E42" s="47"/>
      <c r="F42" s="52"/>
      <c r="G42" s="53"/>
      <c r="H42" s="52"/>
      <c r="I42" s="53"/>
    </row>
    <row r="43" spans="5:10" x14ac:dyDescent="0.25">
      <c r="E43" s="47"/>
      <c r="F43" s="52"/>
      <c r="G43" s="53"/>
      <c r="H43" s="52"/>
      <c r="I43" s="53"/>
    </row>
    <row r="44" spans="5:10" x14ac:dyDescent="0.25">
      <c r="E44" s="47"/>
      <c r="F44" s="52"/>
      <c r="G44" s="53"/>
      <c r="H44" s="52"/>
      <c r="I44" s="53"/>
    </row>
    <row r="45" spans="5:10" x14ac:dyDescent="0.25">
      <c r="E45" s="47"/>
      <c r="F45" s="52"/>
      <c r="G45" s="53"/>
      <c r="H45" s="52"/>
      <c r="I45" s="53"/>
    </row>
    <row r="46" spans="5:10" x14ac:dyDescent="0.25">
      <c r="E46" s="47"/>
      <c r="F46" s="52"/>
      <c r="G46" s="53"/>
      <c r="H46" s="52"/>
      <c r="I46" s="53"/>
    </row>
    <row r="47" spans="5:10" x14ac:dyDescent="0.25">
      <c r="E47" s="47"/>
      <c r="F47" s="52"/>
      <c r="G47" s="53"/>
      <c r="H47" s="52"/>
      <c r="I47" s="53"/>
    </row>
    <row r="48" spans="5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24"/>
    <mergeCell ref="E28:G28"/>
    <mergeCell ref="H28:J2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60"/>
  <sheetViews>
    <sheetView zoomScaleNormal="10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124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1885</v>
      </c>
      <c r="G7" s="14">
        <v>188500</v>
      </c>
      <c r="H7" s="13">
        <v>2862</v>
      </c>
      <c r="I7" s="14">
        <v>286200</v>
      </c>
      <c r="J7" s="15">
        <f>SUM(G7+I7)</f>
        <v>474700</v>
      </c>
      <c r="K7" s="187">
        <f>SUM(J7:J31)/23</f>
        <v>565878.26086956519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10</v>
      </c>
      <c r="G8" s="14">
        <v>1000</v>
      </c>
      <c r="H8" s="13">
        <v>9</v>
      </c>
      <c r="I8" s="14">
        <v>900</v>
      </c>
      <c r="J8" s="15">
        <f t="shared" ref="J8:J31" si="0">SUM(G8+I8)</f>
        <v>1900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1">
        <v>2552</v>
      </c>
      <c r="E9" s="12">
        <v>100</v>
      </c>
      <c r="F9" s="13">
        <v>265</v>
      </c>
      <c r="G9" s="14">
        <v>26500</v>
      </c>
      <c r="H9" s="13">
        <v>838</v>
      </c>
      <c r="I9" s="14">
        <v>83800</v>
      </c>
      <c r="J9" s="15">
        <f t="shared" si="0"/>
        <v>110300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25</v>
      </c>
      <c r="G10" s="23">
        <v>2500</v>
      </c>
      <c r="H10" s="22">
        <v>201</v>
      </c>
      <c r="I10" s="23">
        <v>20100</v>
      </c>
      <c r="J10" s="15">
        <f t="shared" si="0"/>
        <v>22600</v>
      </c>
      <c r="K10" s="188"/>
      <c r="N10" s="54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25">
        <v>3030</v>
      </c>
      <c r="E11" s="12">
        <v>200</v>
      </c>
      <c r="F11" s="26">
        <v>3432</v>
      </c>
      <c r="G11" s="27">
        <v>686400</v>
      </c>
      <c r="H11" s="26">
        <v>49091</v>
      </c>
      <c r="I11" s="27">
        <v>9818200</v>
      </c>
      <c r="J11" s="15">
        <f t="shared" si="0"/>
        <v>10504600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244</v>
      </c>
      <c r="G12" s="27">
        <v>24400</v>
      </c>
      <c r="H12" s="26">
        <v>687</v>
      </c>
      <c r="I12" s="27">
        <v>68700</v>
      </c>
      <c r="J12" s="15">
        <f t="shared" si="0"/>
        <v>93100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25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15">
        <f t="shared" si="0"/>
        <v>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386</v>
      </c>
      <c r="G14" s="27">
        <v>38600</v>
      </c>
      <c r="H14" s="26">
        <v>2254</v>
      </c>
      <c r="I14" s="27">
        <v>225400</v>
      </c>
      <c r="J14" s="15">
        <f t="shared" si="0"/>
        <v>264000</v>
      </c>
      <c r="K14" s="188"/>
    </row>
    <row r="15" spans="1:17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2</v>
      </c>
      <c r="G15" s="27">
        <v>200</v>
      </c>
      <c r="H15" s="26">
        <v>5</v>
      </c>
      <c r="I15" s="27">
        <v>500</v>
      </c>
      <c r="J15" s="15">
        <f t="shared" si="0"/>
        <v>700</v>
      </c>
      <c r="K15" s="188"/>
      <c r="Q15" s="54"/>
    </row>
    <row r="16" spans="1:17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241</v>
      </c>
      <c r="G16" s="27">
        <v>24100</v>
      </c>
      <c r="H16" s="26">
        <v>1139</v>
      </c>
      <c r="I16" s="27">
        <v>113900</v>
      </c>
      <c r="J16" s="15">
        <f t="shared" si="0"/>
        <v>138000</v>
      </c>
      <c r="K16" s="188"/>
    </row>
    <row r="17" spans="1:14" ht="24" customHeight="1" x14ac:dyDescent="0.25">
      <c r="A17" s="1">
        <v>11</v>
      </c>
      <c r="B17" s="35" t="s">
        <v>37</v>
      </c>
      <c r="C17" s="20" t="s">
        <v>89</v>
      </c>
      <c r="D17" s="25">
        <v>9656</v>
      </c>
      <c r="E17" s="36">
        <v>100</v>
      </c>
      <c r="F17" s="77">
        <v>294</v>
      </c>
      <c r="G17" s="78">
        <v>29400</v>
      </c>
      <c r="H17" s="77">
        <v>5772</v>
      </c>
      <c r="I17" s="78">
        <v>577200</v>
      </c>
      <c r="J17" s="15">
        <f t="shared" si="0"/>
        <v>606600</v>
      </c>
      <c r="K17" s="188"/>
    </row>
    <row r="18" spans="1:14" ht="24" customHeight="1" x14ac:dyDescent="0.25">
      <c r="B18" s="35" t="s">
        <v>37</v>
      </c>
      <c r="C18" s="20" t="s">
        <v>89</v>
      </c>
      <c r="D18" s="25">
        <v>9656</v>
      </c>
      <c r="E18" s="36">
        <v>200</v>
      </c>
      <c r="F18" s="77">
        <v>55</v>
      </c>
      <c r="G18" s="78">
        <v>11000</v>
      </c>
      <c r="H18" s="91">
        <v>2473</v>
      </c>
      <c r="I18" s="78">
        <v>494600</v>
      </c>
      <c r="J18" s="15">
        <f t="shared" si="0"/>
        <v>505600</v>
      </c>
      <c r="K18" s="188"/>
    </row>
    <row r="19" spans="1:14" ht="24" customHeight="1" x14ac:dyDescent="0.25">
      <c r="B19" s="35" t="s">
        <v>37</v>
      </c>
      <c r="C19" s="20" t="s">
        <v>89</v>
      </c>
      <c r="D19" s="25">
        <v>9656</v>
      </c>
      <c r="E19" s="36">
        <v>500</v>
      </c>
      <c r="F19" s="77">
        <v>7</v>
      </c>
      <c r="G19" s="78">
        <v>3500</v>
      </c>
      <c r="H19" s="77">
        <v>292</v>
      </c>
      <c r="I19" s="78">
        <v>146000</v>
      </c>
      <c r="J19" s="15">
        <f t="shared" si="0"/>
        <v>149500</v>
      </c>
      <c r="K19" s="188"/>
    </row>
    <row r="20" spans="1:14" ht="24" customHeight="1" x14ac:dyDescent="0.25">
      <c r="A20" s="1">
        <v>12</v>
      </c>
      <c r="B20" s="35" t="s">
        <v>39</v>
      </c>
      <c r="C20" s="38" t="s">
        <v>97</v>
      </c>
      <c r="D20" s="25">
        <v>8200</v>
      </c>
      <c r="E20" s="36">
        <v>100</v>
      </c>
      <c r="F20" s="77">
        <v>0</v>
      </c>
      <c r="G20" s="78">
        <v>0</v>
      </c>
      <c r="H20" s="77">
        <v>2</v>
      </c>
      <c r="I20" s="78">
        <v>200</v>
      </c>
      <c r="J20" s="15">
        <f t="shared" si="0"/>
        <v>200</v>
      </c>
      <c r="K20" s="188"/>
    </row>
    <row r="21" spans="1:14" ht="30" customHeight="1" x14ac:dyDescent="0.25">
      <c r="A21" s="1">
        <v>13</v>
      </c>
      <c r="B21" s="35" t="s">
        <v>41</v>
      </c>
      <c r="C21" s="38" t="s">
        <v>83</v>
      </c>
      <c r="D21" s="25">
        <v>2844</v>
      </c>
      <c r="E21" s="36">
        <v>100</v>
      </c>
      <c r="F21" s="26">
        <v>43</v>
      </c>
      <c r="G21" s="27">
        <v>4300</v>
      </c>
      <c r="H21" s="26">
        <v>37</v>
      </c>
      <c r="I21" s="27">
        <v>3700</v>
      </c>
      <c r="J21" s="15">
        <f t="shared" si="0"/>
        <v>8000</v>
      </c>
      <c r="K21" s="188"/>
    </row>
    <row r="22" spans="1:14" ht="30.75" customHeight="1" x14ac:dyDescent="0.25">
      <c r="A22" s="1">
        <v>14</v>
      </c>
      <c r="B22" s="37" t="s">
        <v>43</v>
      </c>
      <c r="C22" s="38" t="s">
        <v>77</v>
      </c>
      <c r="D22" s="39">
        <v>2407</v>
      </c>
      <c r="E22" s="40">
        <v>100</v>
      </c>
      <c r="F22" s="41">
        <v>0</v>
      </c>
      <c r="G22" s="42">
        <v>0</v>
      </c>
      <c r="H22" s="41">
        <v>0</v>
      </c>
      <c r="I22" s="42">
        <v>0</v>
      </c>
      <c r="J22" s="15">
        <f t="shared" si="0"/>
        <v>0</v>
      </c>
      <c r="K22" s="188"/>
    </row>
    <row r="23" spans="1:14" ht="30.75" customHeight="1" x14ac:dyDescent="0.25">
      <c r="A23" s="43">
        <v>15</v>
      </c>
      <c r="B23" s="35" t="s">
        <v>69</v>
      </c>
      <c r="C23" s="34" t="s">
        <v>73</v>
      </c>
      <c r="D23" s="25">
        <v>8495</v>
      </c>
      <c r="E23" s="36">
        <v>100</v>
      </c>
      <c r="F23" s="26">
        <v>3</v>
      </c>
      <c r="G23" s="27">
        <v>300</v>
      </c>
      <c r="H23" s="26">
        <v>32</v>
      </c>
      <c r="I23" s="27">
        <v>3200</v>
      </c>
      <c r="J23" s="15">
        <f t="shared" si="0"/>
        <v>3500</v>
      </c>
      <c r="K23" s="188"/>
      <c r="N23" s="98"/>
    </row>
    <row r="24" spans="1:14" ht="30.75" customHeight="1" x14ac:dyDescent="0.25">
      <c r="A24" s="43">
        <v>16</v>
      </c>
      <c r="B24" s="35" t="s">
        <v>106</v>
      </c>
      <c r="C24" s="92" t="s">
        <v>107</v>
      </c>
      <c r="D24" s="93">
        <v>6187</v>
      </c>
      <c r="E24" s="94">
        <v>100</v>
      </c>
      <c r="F24" s="26">
        <v>0</v>
      </c>
      <c r="G24" s="27">
        <v>0</v>
      </c>
      <c r="H24" s="26">
        <v>3</v>
      </c>
      <c r="I24" s="27">
        <v>300</v>
      </c>
      <c r="J24" s="15">
        <f t="shared" si="0"/>
        <v>300</v>
      </c>
      <c r="K24" s="188"/>
    </row>
    <row r="25" spans="1:14" ht="30.75" customHeight="1" x14ac:dyDescent="0.25">
      <c r="A25" s="43">
        <v>17</v>
      </c>
      <c r="B25" s="35" t="s">
        <v>86</v>
      </c>
      <c r="C25" s="38" t="s">
        <v>111</v>
      </c>
      <c r="D25" s="25">
        <v>4540</v>
      </c>
      <c r="E25" s="36">
        <v>100</v>
      </c>
      <c r="F25" s="26">
        <v>2</v>
      </c>
      <c r="G25" s="27">
        <v>200</v>
      </c>
      <c r="H25" s="26">
        <v>1</v>
      </c>
      <c r="I25" s="27">
        <v>100</v>
      </c>
      <c r="J25" s="15">
        <f t="shared" si="0"/>
        <v>300</v>
      </c>
      <c r="K25" s="188"/>
    </row>
    <row r="26" spans="1:14" ht="30.75" customHeight="1" x14ac:dyDescent="0.25">
      <c r="A26" s="43">
        <v>18</v>
      </c>
      <c r="B26" s="96" t="s">
        <v>113</v>
      </c>
      <c r="C26" s="97" t="s">
        <v>114</v>
      </c>
      <c r="D26" s="93">
        <v>6535</v>
      </c>
      <c r="E26" s="94">
        <v>100</v>
      </c>
      <c r="F26" s="26">
        <v>0</v>
      </c>
      <c r="G26" s="27">
        <v>0</v>
      </c>
      <c r="H26" s="26">
        <v>2</v>
      </c>
      <c r="I26" s="27">
        <v>200</v>
      </c>
      <c r="J26" s="15">
        <f t="shared" si="0"/>
        <v>200</v>
      </c>
      <c r="K26" s="188"/>
    </row>
    <row r="27" spans="1:14" ht="30.75" customHeight="1" x14ac:dyDescent="0.25">
      <c r="A27" s="43">
        <v>19</v>
      </c>
      <c r="B27" s="96" t="s">
        <v>115</v>
      </c>
      <c r="C27" s="97" t="s">
        <v>116</v>
      </c>
      <c r="D27" s="93">
        <v>5105</v>
      </c>
      <c r="E27" s="94">
        <v>100</v>
      </c>
      <c r="F27" s="26">
        <v>0</v>
      </c>
      <c r="G27" s="27">
        <v>0</v>
      </c>
      <c r="H27" s="26">
        <v>5</v>
      </c>
      <c r="I27" s="27">
        <v>500</v>
      </c>
      <c r="J27" s="15">
        <v>500</v>
      </c>
      <c r="K27" s="188"/>
    </row>
    <row r="28" spans="1:14" ht="30.75" customHeight="1" x14ac:dyDescent="0.25">
      <c r="A28" s="43">
        <v>20</v>
      </c>
      <c r="B28" s="96" t="s">
        <v>118</v>
      </c>
      <c r="C28" s="97" t="s">
        <v>119</v>
      </c>
      <c r="D28" s="93">
        <v>5300</v>
      </c>
      <c r="E28" s="94">
        <v>100</v>
      </c>
      <c r="F28" s="26">
        <v>1</v>
      </c>
      <c r="G28" s="27">
        <v>100</v>
      </c>
      <c r="H28" s="26">
        <v>24</v>
      </c>
      <c r="I28" s="27">
        <v>2400</v>
      </c>
      <c r="J28" s="15">
        <v>2500</v>
      </c>
      <c r="K28" s="188"/>
    </row>
    <row r="29" spans="1:14" ht="30.75" customHeight="1" x14ac:dyDescent="0.25">
      <c r="A29" s="43">
        <v>21</v>
      </c>
      <c r="B29" s="99" t="s">
        <v>120</v>
      </c>
      <c r="C29" s="100" t="s">
        <v>121</v>
      </c>
      <c r="D29" s="93">
        <v>2205</v>
      </c>
      <c r="E29" s="94">
        <v>100</v>
      </c>
      <c r="F29" s="26">
        <v>14</v>
      </c>
      <c r="G29" s="27">
        <v>1400</v>
      </c>
      <c r="H29" s="26">
        <v>7</v>
      </c>
      <c r="I29" s="27">
        <v>700</v>
      </c>
      <c r="J29" s="15">
        <f t="shared" si="0"/>
        <v>2100</v>
      </c>
      <c r="K29" s="188"/>
    </row>
    <row r="30" spans="1:14" ht="30.75" customHeight="1" x14ac:dyDescent="0.25">
      <c r="A30" s="101">
        <v>22</v>
      </c>
      <c r="B30" s="102" t="s">
        <v>122</v>
      </c>
      <c r="C30" s="103" t="s">
        <v>123</v>
      </c>
      <c r="D30" s="93">
        <v>4334</v>
      </c>
      <c r="E30" s="94">
        <v>100</v>
      </c>
      <c r="F30" s="26">
        <v>20</v>
      </c>
      <c r="G30" s="27">
        <v>2000</v>
      </c>
      <c r="H30" s="26">
        <v>320</v>
      </c>
      <c r="I30" s="27">
        <v>32000</v>
      </c>
      <c r="J30" s="15">
        <v>34000</v>
      </c>
      <c r="K30" s="188"/>
    </row>
    <row r="31" spans="1:14" ht="30.75" customHeight="1" x14ac:dyDescent="0.25">
      <c r="A31" s="101">
        <v>23</v>
      </c>
      <c r="B31" s="102" t="s">
        <v>125</v>
      </c>
      <c r="C31" s="103" t="s">
        <v>126</v>
      </c>
      <c r="D31" s="93">
        <v>3332</v>
      </c>
      <c r="E31" s="94">
        <v>100</v>
      </c>
      <c r="F31" s="26">
        <v>27</v>
      </c>
      <c r="G31" s="27">
        <v>5400</v>
      </c>
      <c r="H31" s="26">
        <v>433</v>
      </c>
      <c r="I31" s="27">
        <v>86600</v>
      </c>
      <c r="J31" s="15">
        <f t="shared" si="0"/>
        <v>92000</v>
      </c>
      <c r="K31" s="188"/>
    </row>
    <row r="32" spans="1:14" ht="32.25" customHeight="1" x14ac:dyDescent="0.25">
      <c r="A32" s="73"/>
      <c r="C32" s="75"/>
      <c r="D32" s="104"/>
      <c r="E32" s="47"/>
      <c r="F32" s="52"/>
      <c r="G32" s="53"/>
      <c r="H32" s="52"/>
      <c r="I32" s="53"/>
      <c r="J32" s="54"/>
      <c r="K32" s="75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30</v>
      </c>
      <c r="G35" s="63">
        <f>SUM(F35*E35)</f>
        <v>750</v>
      </c>
      <c r="H35" s="61">
        <v>100</v>
      </c>
      <c r="I35" s="19">
        <v>2</v>
      </c>
      <c r="J35" s="64">
        <f>SUM(I35*H35)</f>
        <v>200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33">
        <v>50</v>
      </c>
      <c r="F36" s="68">
        <v>224</v>
      </c>
      <c r="G36" s="63">
        <f>SUM(F36*E36)</f>
        <v>11200</v>
      </c>
      <c r="H36" s="33">
        <v>50</v>
      </c>
      <c r="I36" s="68">
        <v>18</v>
      </c>
      <c r="J36" s="63">
        <f>SUM(I36*H36)</f>
        <v>900</v>
      </c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  <c r="J38" s="72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31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61"/>
  <sheetViews>
    <sheetView zoomScaleNormal="100" workbookViewId="0">
      <selection activeCell="I28" sqref="I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127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1893</v>
      </c>
      <c r="G7" s="14">
        <v>189300</v>
      </c>
      <c r="H7" s="13">
        <v>3168</v>
      </c>
      <c r="I7" s="14">
        <v>316800</v>
      </c>
      <c r="J7" s="15">
        <f>SUM(G7+I7)</f>
        <v>506100</v>
      </c>
      <c r="K7" s="187">
        <f>SUM(J7:J32)/23</f>
        <v>918695.65217391308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11</v>
      </c>
      <c r="G8" s="14">
        <v>1100</v>
      </c>
      <c r="H8" s="13">
        <v>29</v>
      </c>
      <c r="I8" s="14">
        <v>2900</v>
      </c>
      <c r="J8" s="15">
        <f t="shared" ref="J8:J32" si="0">SUM(G8+I8)</f>
        <v>4000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1">
        <v>2552</v>
      </c>
      <c r="E9" s="12">
        <v>100</v>
      </c>
      <c r="F9" s="13">
        <v>207</v>
      </c>
      <c r="G9" s="14">
        <v>20700</v>
      </c>
      <c r="H9" s="13">
        <v>2111</v>
      </c>
      <c r="I9" s="14">
        <v>211100</v>
      </c>
      <c r="J9" s="15">
        <f t="shared" si="0"/>
        <v>231800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7</v>
      </c>
      <c r="G10" s="23">
        <v>700</v>
      </c>
      <c r="H10" s="22">
        <v>23</v>
      </c>
      <c r="I10" s="23">
        <v>2300</v>
      </c>
      <c r="J10" s="15">
        <f t="shared" si="0"/>
        <v>3000</v>
      </c>
      <c r="K10" s="188"/>
      <c r="N10" s="54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25">
        <v>3030</v>
      </c>
      <c r="E11" s="12">
        <v>200</v>
      </c>
      <c r="F11" s="26">
        <v>4902</v>
      </c>
      <c r="G11" s="27">
        <v>980400</v>
      </c>
      <c r="H11" s="26">
        <v>94542</v>
      </c>
      <c r="I11" s="27">
        <v>18908400</v>
      </c>
      <c r="J11" s="15">
        <f t="shared" si="0"/>
        <v>19888800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252</v>
      </c>
      <c r="G12" s="27">
        <v>25200</v>
      </c>
      <c r="H12" s="26">
        <v>646</v>
      </c>
      <c r="I12" s="27">
        <v>64600</v>
      </c>
      <c r="J12" s="15">
        <f t="shared" si="0"/>
        <v>89800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25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15">
        <f t="shared" si="0"/>
        <v>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61</v>
      </c>
      <c r="G14" s="27">
        <v>6100</v>
      </c>
      <c r="H14" s="26">
        <v>226</v>
      </c>
      <c r="I14" s="27">
        <v>22600</v>
      </c>
      <c r="J14" s="15">
        <f t="shared" si="0"/>
        <v>28700</v>
      </c>
      <c r="K14" s="188"/>
    </row>
    <row r="15" spans="1:17" ht="24" customHeight="1" x14ac:dyDescent="0.25">
      <c r="B15" s="18" t="s">
        <v>29</v>
      </c>
      <c r="C15" s="30" t="s">
        <v>30</v>
      </c>
      <c r="D15" s="25">
        <v>7763</v>
      </c>
      <c r="E15" s="12">
        <v>200</v>
      </c>
      <c r="F15" s="26">
        <v>122</v>
      </c>
      <c r="G15" s="105">
        <v>22100</v>
      </c>
      <c r="H15" s="26">
        <v>558</v>
      </c>
      <c r="I15" s="105">
        <v>101900</v>
      </c>
      <c r="J15" s="15">
        <f t="shared" si="0"/>
        <v>124000</v>
      </c>
      <c r="K15" s="188"/>
    </row>
    <row r="16" spans="1:17" ht="24" customHeight="1" x14ac:dyDescent="0.25">
      <c r="A16" s="1">
        <v>9</v>
      </c>
      <c r="B16" s="18" t="s">
        <v>31</v>
      </c>
      <c r="C16" s="30" t="s">
        <v>32</v>
      </c>
      <c r="D16" s="25">
        <v>4141</v>
      </c>
      <c r="E16" s="12">
        <v>100</v>
      </c>
      <c r="F16" s="26">
        <v>5</v>
      </c>
      <c r="G16" s="27">
        <v>500</v>
      </c>
      <c r="H16" s="26">
        <v>4</v>
      </c>
      <c r="I16" s="27">
        <v>400</v>
      </c>
      <c r="J16" s="15">
        <f t="shared" si="0"/>
        <v>900</v>
      </c>
      <c r="K16" s="188"/>
      <c r="Q16" s="54"/>
    </row>
    <row r="17" spans="1:14" ht="24" customHeight="1" x14ac:dyDescent="0.25">
      <c r="A17" s="1">
        <v>10</v>
      </c>
      <c r="B17" s="18" t="s">
        <v>33</v>
      </c>
      <c r="C17" s="34" t="s">
        <v>34</v>
      </c>
      <c r="D17" s="25">
        <v>7175</v>
      </c>
      <c r="E17" s="12">
        <v>100</v>
      </c>
      <c r="F17" s="26">
        <v>69</v>
      </c>
      <c r="G17" s="27">
        <v>6900</v>
      </c>
      <c r="H17" s="26">
        <v>198</v>
      </c>
      <c r="I17" s="27">
        <v>19800</v>
      </c>
      <c r="J17" s="15">
        <f t="shared" si="0"/>
        <v>26700</v>
      </c>
      <c r="K17" s="188"/>
    </row>
    <row r="18" spans="1:14" ht="24" customHeight="1" x14ac:dyDescent="0.25">
      <c r="A18" s="1">
        <v>11</v>
      </c>
      <c r="B18" s="35" t="s">
        <v>37</v>
      </c>
      <c r="C18" s="20" t="s">
        <v>89</v>
      </c>
      <c r="D18" s="25">
        <v>9656</v>
      </c>
      <c r="E18" s="36">
        <v>100</v>
      </c>
      <c r="F18" s="77">
        <v>42</v>
      </c>
      <c r="G18" s="78">
        <v>4200</v>
      </c>
      <c r="H18" s="77">
        <v>346</v>
      </c>
      <c r="I18" s="78">
        <v>34600</v>
      </c>
      <c r="J18" s="15">
        <f t="shared" si="0"/>
        <v>38800</v>
      </c>
      <c r="K18" s="188"/>
    </row>
    <row r="19" spans="1:14" ht="24" customHeight="1" x14ac:dyDescent="0.25">
      <c r="B19" s="35" t="s">
        <v>37</v>
      </c>
      <c r="C19" s="20" t="s">
        <v>89</v>
      </c>
      <c r="D19" s="25">
        <v>9656</v>
      </c>
      <c r="E19" s="36">
        <v>200</v>
      </c>
      <c r="F19" s="77">
        <v>5</v>
      </c>
      <c r="G19" s="78">
        <v>1000</v>
      </c>
      <c r="H19" s="91">
        <v>139</v>
      </c>
      <c r="I19" s="78">
        <v>27800</v>
      </c>
      <c r="J19" s="15">
        <f t="shared" si="0"/>
        <v>28800</v>
      </c>
      <c r="K19" s="188"/>
    </row>
    <row r="20" spans="1:14" ht="24" customHeight="1" x14ac:dyDescent="0.25">
      <c r="B20" s="35" t="s">
        <v>37</v>
      </c>
      <c r="C20" s="20" t="s">
        <v>89</v>
      </c>
      <c r="D20" s="25">
        <v>9656</v>
      </c>
      <c r="E20" s="36">
        <v>500</v>
      </c>
      <c r="F20" s="77">
        <v>2</v>
      </c>
      <c r="G20" s="78">
        <v>1000</v>
      </c>
      <c r="H20" s="77">
        <v>30</v>
      </c>
      <c r="I20" s="78">
        <v>15000</v>
      </c>
      <c r="J20" s="15">
        <f t="shared" si="0"/>
        <v>16000</v>
      </c>
      <c r="K20" s="188"/>
    </row>
    <row r="21" spans="1:14" ht="24" customHeight="1" x14ac:dyDescent="0.25">
      <c r="A21" s="1">
        <v>12</v>
      </c>
      <c r="B21" s="35" t="s">
        <v>39</v>
      </c>
      <c r="C21" s="38" t="s">
        <v>97</v>
      </c>
      <c r="D21" s="25">
        <v>8200</v>
      </c>
      <c r="E21" s="36">
        <v>100</v>
      </c>
      <c r="F21" s="77">
        <v>1</v>
      </c>
      <c r="G21" s="78">
        <v>100</v>
      </c>
      <c r="H21" s="77">
        <v>6</v>
      </c>
      <c r="I21" s="78">
        <v>600</v>
      </c>
      <c r="J21" s="15">
        <f t="shared" si="0"/>
        <v>700</v>
      </c>
      <c r="K21" s="188"/>
    </row>
    <row r="22" spans="1:14" ht="30" customHeight="1" x14ac:dyDescent="0.25">
      <c r="A22" s="1">
        <v>13</v>
      </c>
      <c r="B22" s="35" t="s">
        <v>41</v>
      </c>
      <c r="C22" s="38" t="s">
        <v>83</v>
      </c>
      <c r="D22" s="25">
        <v>2844</v>
      </c>
      <c r="E22" s="36">
        <v>100</v>
      </c>
      <c r="F22" s="26">
        <v>56</v>
      </c>
      <c r="G22" s="27">
        <v>5600</v>
      </c>
      <c r="H22" s="26">
        <v>43</v>
      </c>
      <c r="I22" s="27">
        <v>4300</v>
      </c>
      <c r="J22" s="15">
        <f t="shared" si="0"/>
        <v>9900</v>
      </c>
      <c r="K22" s="188"/>
    </row>
    <row r="23" spans="1:14" ht="30.75" customHeight="1" x14ac:dyDescent="0.25">
      <c r="A23" s="1">
        <v>14</v>
      </c>
      <c r="B23" s="37" t="s">
        <v>43</v>
      </c>
      <c r="C23" s="38" t="s">
        <v>77</v>
      </c>
      <c r="D23" s="39">
        <v>2407</v>
      </c>
      <c r="E23" s="40">
        <v>200</v>
      </c>
      <c r="F23" s="41">
        <v>0</v>
      </c>
      <c r="G23" s="42">
        <v>0</v>
      </c>
      <c r="H23" s="41">
        <v>2</v>
      </c>
      <c r="I23" s="42">
        <v>400</v>
      </c>
      <c r="J23" s="15">
        <f t="shared" si="0"/>
        <v>400</v>
      </c>
      <c r="K23" s="188"/>
    </row>
    <row r="24" spans="1:14" ht="30.75" customHeight="1" x14ac:dyDescent="0.25">
      <c r="A24" s="43">
        <v>15</v>
      </c>
      <c r="B24" s="35" t="s">
        <v>69</v>
      </c>
      <c r="C24" s="34" t="s">
        <v>73</v>
      </c>
      <c r="D24" s="25">
        <v>8495</v>
      </c>
      <c r="E24" s="36">
        <v>100</v>
      </c>
      <c r="F24" s="26">
        <v>51</v>
      </c>
      <c r="G24" s="27">
        <v>5100</v>
      </c>
      <c r="H24" s="26">
        <v>355</v>
      </c>
      <c r="I24" s="27">
        <v>35500</v>
      </c>
      <c r="J24" s="15">
        <f t="shared" si="0"/>
        <v>40600</v>
      </c>
      <c r="K24" s="188"/>
      <c r="N24" s="98"/>
    </row>
    <row r="25" spans="1:14" ht="30.75" customHeight="1" x14ac:dyDescent="0.25">
      <c r="A25" s="43">
        <v>16</v>
      </c>
      <c r="B25" s="35" t="s">
        <v>106</v>
      </c>
      <c r="C25" s="92" t="s">
        <v>107</v>
      </c>
      <c r="D25" s="93">
        <v>6187</v>
      </c>
      <c r="E25" s="94">
        <v>100</v>
      </c>
      <c r="F25" s="26">
        <v>0</v>
      </c>
      <c r="G25" s="27">
        <v>0</v>
      </c>
      <c r="H25" s="26">
        <v>0</v>
      </c>
      <c r="I25" s="27">
        <v>0</v>
      </c>
      <c r="J25" s="15">
        <f t="shared" si="0"/>
        <v>0</v>
      </c>
      <c r="K25" s="188"/>
    </row>
    <row r="26" spans="1:14" ht="30.75" customHeight="1" x14ac:dyDescent="0.25">
      <c r="A26" s="43">
        <v>17</v>
      </c>
      <c r="B26" s="35" t="s">
        <v>86</v>
      </c>
      <c r="C26" s="38" t="s">
        <v>111</v>
      </c>
      <c r="D26" s="25">
        <v>4540</v>
      </c>
      <c r="E26" s="36">
        <v>100</v>
      </c>
      <c r="F26" s="26">
        <v>10</v>
      </c>
      <c r="G26" s="27">
        <v>1000</v>
      </c>
      <c r="H26" s="26">
        <v>55</v>
      </c>
      <c r="I26" s="27">
        <v>5500</v>
      </c>
      <c r="J26" s="15">
        <f t="shared" si="0"/>
        <v>6500</v>
      </c>
      <c r="K26" s="188"/>
    </row>
    <row r="27" spans="1:14" ht="30.75" customHeight="1" x14ac:dyDescent="0.25">
      <c r="A27" s="43">
        <v>18</v>
      </c>
      <c r="B27" s="96" t="s">
        <v>113</v>
      </c>
      <c r="C27" s="97" t="s">
        <v>114</v>
      </c>
      <c r="D27" s="93">
        <v>6535</v>
      </c>
      <c r="E27" s="94">
        <v>100</v>
      </c>
      <c r="F27" s="26">
        <v>0</v>
      </c>
      <c r="G27" s="27">
        <v>0</v>
      </c>
      <c r="H27" s="26">
        <v>3</v>
      </c>
      <c r="I27" s="27">
        <v>300</v>
      </c>
      <c r="J27" s="15">
        <f t="shared" si="0"/>
        <v>300</v>
      </c>
      <c r="K27" s="188"/>
    </row>
    <row r="28" spans="1:14" ht="30.75" customHeight="1" x14ac:dyDescent="0.25">
      <c r="A28" s="43">
        <v>19</v>
      </c>
      <c r="B28" s="96" t="s">
        <v>115</v>
      </c>
      <c r="C28" s="97" t="s">
        <v>116</v>
      </c>
      <c r="D28" s="93">
        <v>5105</v>
      </c>
      <c r="E28" s="94">
        <v>100</v>
      </c>
      <c r="F28" s="26">
        <v>8</v>
      </c>
      <c r="G28" s="27">
        <v>800</v>
      </c>
      <c r="H28" s="26">
        <v>178</v>
      </c>
      <c r="I28" s="27">
        <v>17800</v>
      </c>
      <c r="J28" s="15">
        <v>18600</v>
      </c>
      <c r="K28" s="188"/>
    </row>
    <row r="29" spans="1:14" ht="30.75" customHeight="1" x14ac:dyDescent="0.25">
      <c r="A29" s="43">
        <v>20</v>
      </c>
      <c r="B29" s="96" t="s">
        <v>118</v>
      </c>
      <c r="C29" s="97" t="s">
        <v>119</v>
      </c>
      <c r="D29" s="93">
        <v>5300</v>
      </c>
      <c r="E29" s="94">
        <v>100</v>
      </c>
      <c r="F29" s="26">
        <v>0</v>
      </c>
      <c r="G29" s="27">
        <v>0</v>
      </c>
      <c r="H29" s="26">
        <v>11</v>
      </c>
      <c r="I29" s="27">
        <v>1100</v>
      </c>
      <c r="J29" s="15">
        <v>1100</v>
      </c>
      <c r="K29" s="188"/>
    </row>
    <row r="30" spans="1:14" ht="30.75" customHeight="1" x14ac:dyDescent="0.25">
      <c r="A30" s="43">
        <v>21</v>
      </c>
      <c r="B30" s="99" t="s">
        <v>120</v>
      </c>
      <c r="C30" s="100" t="s">
        <v>121</v>
      </c>
      <c r="D30" s="93">
        <v>2205</v>
      </c>
      <c r="E30" s="94">
        <v>100</v>
      </c>
      <c r="F30" s="26">
        <v>1</v>
      </c>
      <c r="G30" s="27">
        <v>100</v>
      </c>
      <c r="H30" s="26">
        <v>3</v>
      </c>
      <c r="I30" s="27">
        <v>300</v>
      </c>
      <c r="J30" s="15">
        <f t="shared" si="0"/>
        <v>400</v>
      </c>
      <c r="K30" s="188"/>
    </row>
    <row r="31" spans="1:14" ht="30.75" customHeight="1" x14ac:dyDescent="0.25">
      <c r="A31" s="101">
        <v>22</v>
      </c>
      <c r="B31" s="102" t="s">
        <v>122</v>
      </c>
      <c r="C31" s="103" t="s">
        <v>123</v>
      </c>
      <c r="D31" s="93">
        <v>4334</v>
      </c>
      <c r="E31" s="94">
        <v>100</v>
      </c>
      <c r="F31" s="26">
        <v>15</v>
      </c>
      <c r="G31" s="27">
        <v>1500</v>
      </c>
      <c r="H31" s="26">
        <v>136</v>
      </c>
      <c r="I31" s="27">
        <v>13600</v>
      </c>
      <c r="J31" s="15">
        <v>15100</v>
      </c>
      <c r="K31" s="188"/>
    </row>
    <row r="32" spans="1:14" ht="30.75" customHeight="1" x14ac:dyDescent="0.25">
      <c r="A32" s="101">
        <v>23</v>
      </c>
      <c r="B32" s="102" t="s">
        <v>125</v>
      </c>
      <c r="C32" s="103" t="s">
        <v>126</v>
      </c>
      <c r="D32" s="93">
        <v>3332</v>
      </c>
      <c r="E32" s="94">
        <v>200</v>
      </c>
      <c r="F32" s="26">
        <v>30</v>
      </c>
      <c r="G32" s="27">
        <v>6000</v>
      </c>
      <c r="H32" s="26">
        <v>215</v>
      </c>
      <c r="I32" s="27">
        <v>43000</v>
      </c>
      <c r="J32" s="15">
        <f t="shared" si="0"/>
        <v>49000</v>
      </c>
      <c r="K32" s="188"/>
    </row>
    <row r="33" spans="1:11" ht="32.25" customHeight="1" x14ac:dyDescent="0.25">
      <c r="A33" s="73"/>
      <c r="C33" s="75"/>
      <c r="D33" s="104"/>
      <c r="E33" s="47"/>
      <c r="F33" s="52"/>
      <c r="G33" s="53"/>
      <c r="H33" s="52"/>
      <c r="I33" s="53"/>
      <c r="J33" s="54"/>
      <c r="K33" s="75"/>
    </row>
    <row r="34" spans="1:11" x14ac:dyDescent="0.25">
      <c r="B34" s="4" t="s">
        <v>47</v>
      </c>
      <c r="E34" s="191" t="s">
        <v>2</v>
      </c>
      <c r="F34" s="192"/>
      <c r="G34" s="193"/>
      <c r="H34" s="191" t="s">
        <v>3</v>
      </c>
      <c r="I34" s="192"/>
      <c r="J34" s="193"/>
    </row>
    <row r="35" spans="1:11" ht="63.75" customHeight="1" x14ac:dyDescent="0.25">
      <c r="B35" s="7" t="s">
        <v>6</v>
      </c>
      <c r="C35" s="55" t="s">
        <v>48</v>
      </c>
      <c r="D35" s="7" t="s">
        <v>8</v>
      </c>
      <c r="E35" s="56" t="s">
        <v>49</v>
      </c>
      <c r="F35" s="55" t="s">
        <v>50</v>
      </c>
      <c r="G35" s="7" t="s">
        <v>11</v>
      </c>
      <c r="H35" s="57" t="s">
        <v>51</v>
      </c>
      <c r="I35" s="55" t="s">
        <v>50</v>
      </c>
      <c r="J35" s="8" t="s">
        <v>11</v>
      </c>
    </row>
    <row r="36" spans="1:11" ht="30" customHeight="1" x14ac:dyDescent="0.25">
      <c r="A36" s="1">
        <v>1</v>
      </c>
      <c r="B36" s="58" t="s">
        <v>52</v>
      </c>
      <c r="C36" s="59" t="s">
        <v>53</v>
      </c>
      <c r="D36" s="60">
        <v>727</v>
      </c>
      <c r="E36" s="61">
        <v>25</v>
      </c>
      <c r="F36" s="62">
        <v>29</v>
      </c>
      <c r="G36" s="63">
        <f>SUM(F36*E36)</f>
        <v>725</v>
      </c>
      <c r="H36" s="61">
        <v>100</v>
      </c>
      <c r="I36" s="19">
        <v>17</v>
      </c>
      <c r="J36" s="64">
        <f>SUM(I36*H36)</f>
        <v>1700</v>
      </c>
    </row>
    <row r="37" spans="1:11" ht="26.25" customHeight="1" x14ac:dyDescent="0.25">
      <c r="A37" s="1">
        <v>2</v>
      </c>
      <c r="B37" s="86" t="s">
        <v>54</v>
      </c>
      <c r="C37" s="87" t="s">
        <v>55</v>
      </c>
      <c r="D37" s="71">
        <v>744</v>
      </c>
      <c r="E37" s="33">
        <v>50</v>
      </c>
      <c r="F37" s="68">
        <v>210</v>
      </c>
      <c r="G37" s="63">
        <f>SUM(F37*E37)</f>
        <v>10500</v>
      </c>
      <c r="H37" s="33">
        <v>50</v>
      </c>
      <c r="I37" s="68">
        <v>25</v>
      </c>
      <c r="J37" s="63">
        <f>SUM(I37*H37)</f>
        <v>1250</v>
      </c>
    </row>
    <row r="38" spans="1:11" x14ac:dyDescent="0.25">
      <c r="E38" s="47"/>
      <c r="F38" s="52"/>
      <c r="G38" s="53"/>
      <c r="H38" s="52"/>
      <c r="I38" s="53"/>
      <c r="J38" s="72"/>
    </row>
    <row r="39" spans="1:11" x14ac:dyDescent="0.25">
      <c r="E39" s="47"/>
      <c r="F39" s="52"/>
      <c r="G39" s="53"/>
      <c r="H39" s="52"/>
      <c r="I39" s="53"/>
      <c r="J39" s="72"/>
    </row>
    <row r="40" spans="1:11" x14ac:dyDescent="0.25">
      <c r="E40" s="47"/>
      <c r="F40" s="52"/>
      <c r="G40" s="53"/>
      <c r="H40" s="52"/>
      <c r="I40" s="53"/>
    </row>
    <row r="41" spans="1:11" x14ac:dyDescent="0.25">
      <c r="E41" s="47"/>
      <c r="F41" s="52"/>
      <c r="G41" s="53"/>
      <c r="H41" s="52"/>
      <c r="I41" s="53"/>
    </row>
    <row r="42" spans="1:11" x14ac:dyDescent="0.25">
      <c r="E42" s="47"/>
      <c r="F42" s="52"/>
      <c r="G42" s="53"/>
      <c r="H42" s="52"/>
      <c r="I42" s="53"/>
    </row>
    <row r="43" spans="1:11" x14ac:dyDescent="0.25">
      <c r="E43" s="47"/>
      <c r="F43" s="52"/>
      <c r="G43" s="53"/>
      <c r="H43" s="52"/>
      <c r="I43" s="53"/>
    </row>
    <row r="44" spans="1:11" x14ac:dyDescent="0.25">
      <c r="E44" s="47"/>
      <c r="F44" s="52"/>
      <c r="G44" s="53"/>
      <c r="H44" s="52"/>
      <c r="I44" s="53"/>
    </row>
    <row r="45" spans="1:11" x14ac:dyDescent="0.25">
      <c r="E45" s="47"/>
      <c r="F45" s="52"/>
      <c r="G45" s="53"/>
      <c r="H45" s="52"/>
      <c r="I45" s="53"/>
    </row>
    <row r="46" spans="1:11" x14ac:dyDescent="0.25">
      <c r="E46" s="47"/>
      <c r="F46" s="52"/>
      <c r="G46" s="53"/>
      <c r="H46" s="52"/>
      <c r="I46" s="53"/>
    </row>
    <row r="47" spans="1:11" x14ac:dyDescent="0.25">
      <c r="E47" s="47"/>
      <c r="F47" s="52"/>
      <c r="G47" s="53"/>
      <c r="H47" s="52"/>
      <c r="I47" s="53"/>
    </row>
    <row r="48" spans="1:11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  <c r="F59" s="52"/>
      <c r="G59" s="53"/>
      <c r="H59" s="52"/>
      <c r="I59" s="53"/>
    </row>
    <row r="60" spans="5:9" x14ac:dyDescent="0.25">
      <c r="E60" s="47"/>
    </row>
    <row r="61" spans="5:9" x14ac:dyDescent="0.25">
      <c r="E61" s="1"/>
    </row>
  </sheetData>
  <mergeCells count="8">
    <mergeCell ref="K7:K32"/>
    <mergeCell ref="E34:G34"/>
    <mergeCell ref="H34:J34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60"/>
  <sheetViews>
    <sheetView zoomScaleNormal="10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128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1">
        <v>1033</v>
      </c>
      <c r="E7" s="12">
        <v>100</v>
      </c>
      <c r="F7" s="13">
        <v>1970</v>
      </c>
      <c r="G7" s="14">
        <v>197000</v>
      </c>
      <c r="H7" s="13">
        <v>3459</v>
      </c>
      <c r="I7" s="14">
        <v>345900</v>
      </c>
      <c r="J7" s="15">
        <f>SUM(G7+I7)</f>
        <v>542900</v>
      </c>
      <c r="K7" s="187">
        <f>SUM(J7:J31)/23</f>
        <v>1129708.6956521738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1">
        <v>2112</v>
      </c>
      <c r="E8" s="12">
        <v>100</v>
      </c>
      <c r="F8" s="13">
        <v>4</v>
      </c>
      <c r="G8" s="14">
        <v>400</v>
      </c>
      <c r="H8" s="13">
        <v>10</v>
      </c>
      <c r="I8" s="14">
        <v>1000</v>
      </c>
      <c r="J8" s="15">
        <f t="shared" ref="J8:J31" si="0">SUM(G8+I8)</f>
        <v>1400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1">
        <v>2552</v>
      </c>
      <c r="E9" s="12">
        <v>100</v>
      </c>
      <c r="F9" s="13">
        <v>1333</v>
      </c>
      <c r="G9" s="14">
        <v>133300</v>
      </c>
      <c r="H9" s="13">
        <v>16505</v>
      </c>
      <c r="I9" s="14">
        <v>1650500</v>
      </c>
      <c r="J9" s="15">
        <f t="shared" si="0"/>
        <v>1783800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6</v>
      </c>
      <c r="G10" s="23">
        <v>600</v>
      </c>
      <c r="H10" s="22">
        <v>6</v>
      </c>
      <c r="I10" s="23">
        <v>600</v>
      </c>
      <c r="J10" s="15">
        <f t="shared" si="0"/>
        <v>1200</v>
      </c>
      <c r="K10" s="188"/>
      <c r="N10" s="54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25">
        <v>3030</v>
      </c>
      <c r="E11" s="12">
        <v>200</v>
      </c>
      <c r="F11" s="26">
        <v>5885</v>
      </c>
      <c r="G11" s="27">
        <v>1177000</v>
      </c>
      <c r="H11" s="26">
        <v>102528</v>
      </c>
      <c r="I11" s="27">
        <v>20505600</v>
      </c>
      <c r="J11" s="15">
        <f t="shared" si="0"/>
        <v>21682600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255</v>
      </c>
      <c r="G12" s="27">
        <v>25500</v>
      </c>
      <c r="H12" s="26">
        <v>668</v>
      </c>
      <c r="I12" s="27">
        <v>66800</v>
      </c>
      <c r="J12" s="15">
        <f t="shared" si="0"/>
        <v>92300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25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15">
        <f t="shared" si="0"/>
        <v>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200</v>
      </c>
      <c r="F14" s="26">
        <v>175</v>
      </c>
      <c r="G14" s="105">
        <v>35000</v>
      </c>
      <c r="H14" s="26">
        <v>1506</v>
      </c>
      <c r="I14" s="105">
        <v>301200</v>
      </c>
      <c r="J14" s="15">
        <f t="shared" si="0"/>
        <v>336200</v>
      </c>
      <c r="K14" s="188"/>
    </row>
    <row r="15" spans="1:17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3</v>
      </c>
      <c r="G15" s="27">
        <v>300</v>
      </c>
      <c r="H15" s="26">
        <v>58</v>
      </c>
      <c r="I15" s="27">
        <v>5800</v>
      </c>
      <c r="J15" s="15">
        <f t="shared" si="0"/>
        <v>6100</v>
      </c>
      <c r="K15" s="188"/>
      <c r="Q15" s="54"/>
    </row>
    <row r="16" spans="1:17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24</v>
      </c>
      <c r="G16" s="27">
        <v>2400</v>
      </c>
      <c r="H16" s="26">
        <v>32</v>
      </c>
      <c r="I16" s="27">
        <v>3200</v>
      </c>
      <c r="J16" s="15">
        <f t="shared" si="0"/>
        <v>5600</v>
      </c>
      <c r="K16" s="188"/>
    </row>
    <row r="17" spans="1:14" ht="24" customHeight="1" x14ac:dyDescent="0.25">
      <c r="A17" s="1">
        <v>11</v>
      </c>
      <c r="B17" s="35" t="s">
        <v>37</v>
      </c>
      <c r="C17" s="20" t="s">
        <v>129</v>
      </c>
      <c r="D17" s="25">
        <v>9656</v>
      </c>
      <c r="E17" s="36">
        <v>100</v>
      </c>
      <c r="F17" s="77">
        <v>323</v>
      </c>
      <c r="G17" s="78">
        <v>32300</v>
      </c>
      <c r="H17" s="77">
        <v>6260</v>
      </c>
      <c r="I17" s="78">
        <v>626000</v>
      </c>
      <c r="J17" s="15">
        <f t="shared" si="0"/>
        <v>658300</v>
      </c>
      <c r="K17" s="188"/>
    </row>
    <row r="18" spans="1:14" ht="24" customHeight="1" x14ac:dyDescent="0.25">
      <c r="B18" s="35" t="s">
        <v>37</v>
      </c>
      <c r="C18" s="20" t="s">
        <v>129</v>
      </c>
      <c r="D18" s="25">
        <v>9656</v>
      </c>
      <c r="E18" s="36">
        <v>200</v>
      </c>
      <c r="F18" s="77">
        <v>60</v>
      </c>
      <c r="G18" s="78">
        <v>12000</v>
      </c>
      <c r="H18" s="91">
        <v>2670</v>
      </c>
      <c r="I18" s="78">
        <v>534000</v>
      </c>
      <c r="J18" s="15">
        <f t="shared" si="0"/>
        <v>546000</v>
      </c>
      <c r="K18" s="188"/>
    </row>
    <row r="19" spans="1:14" ht="24" customHeight="1" x14ac:dyDescent="0.25">
      <c r="B19" s="35" t="s">
        <v>37</v>
      </c>
      <c r="C19" s="20" t="s">
        <v>129</v>
      </c>
      <c r="D19" s="25">
        <v>9656</v>
      </c>
      <c r="E19" s="36">
        <v>500</v>
      </c>
      <c r="F19" s="77">
        <v>5</v>
      </c>
      <c r="G19" s="78">
        <v>2500</v>
      </c>
      <c r="H19" s="77">
        <v>331</v>
      </c>
      <c r="I19" s="78">
        <v>165500</v>
      </c>
      <c r="J19" s="15">
        <f t="shared" si="0"/>
        <v>168000</v>
      </c>
      <c r="K19" s="188"/>
    </row>
    <row r="20" spans="1:14" ht="24" customHeight="1" x14ac:dyDescent="0.25">
      <c r="A20" s="1">
        <v>12</v>
      </c>
      <c r="B20" s="35" t="s">
        <v>39</v>
      </c>
      <c r="C20" s="38" t="s">
        <v>97</v>
      </c>
      <c r="D20" s="25">
        <v>8200</v>
      </c>
      <c r="E20" s="36">
        <v>100</v>
      </c>
      <c r="F20" s="77">
        <v>0</v>
      </c>
      <c r="G20" s="78">
        <v>0</v>
      </c>
      <c r="H20" s="77">
        <v>2</v>
      </c>
      <c r="I20" s="78">
        <v>200</v>
      </c>
      <c r="J20" s="15">
        <f t="shared" si="0"/>
        <v>200</v>
      </c>
      <c r="K20" s="188"/>
    </row>
    <row r="21" spans="1:14" ht="30" customHeight="1" x14ac:dyDescent="0.25">
      <c r="A21" s="1">
        <v>13</v>
      </c>
      <c r="B21" s="35" t="s">
        <v>41</v>
      </c>
      <c r="C21" s="38" t="s">
        <v>83</v>
      </c>
      <c r="D21" s="25">
        <v>2844</v>
      </c>
      <c r="E21" s="36">
        <v>100</v>
      </c>
      <c r="F21" s="26">
        <v>42</v>
      </c>
      <c r="G21" s="27">
        <v>4200</v>
      </c>
      <c r="H21" s="26">
        <v>47</v>
      </c>
      <c r="I21" s="27">
        <v>4700</v>
      </c>
      <c r="J21" s="15">
        <f t="shared" si="0"/>
        <v>8900</v>
      </c>
      <c r="K21" s="188"/>
    </row>
    <row r="22" spans="1:14" ht="30.75" customHeight="1" x14ac:dyDescent="0.25">
      <c r="A22" s="1">
        <v>14</v>
      </c>
      <c r="B22" s="37" t="s">
        <v>43</v>
      </c>
      <c r="C22" s="38" t="s">
        <v>77</v>
      </c>
      <c r="D22" s="39">
        <v>2407</v>
      </c>
      <c r="E22" s="40">
        <v>200</v>
      </c>
      <c r="F22" s="41">
        <v>1</v>
      </c>
      <c r="G22" s="42">
        <v>200</v>
      </c>
      <c r="H22" s="41">
        <v>1</v>
      </c>
      <c r="I22" s="42">
        <v>200</v>
      </c>
      <c r="J22" s="15">
        <f t="shared" si="0"/>
        <v>400</v>
      </c>
      <c r="K22" s="188"/>
    </row>
    <row r="23" spans="1:14" ht="30.75" customHeight="1" x14ac:dyDescent="0.25">
      <c r="A23" s="43">
        <v>15</v>
      </c>
      <c r="B23" s="35" t="s">
        <v>69</v>
      </c>
      <c r="C23" s="34" t="s">
        <v>73</v>
      </c>
      <c r="D23" s="25">
        <v>8495</v>
      </c>
      <c r="E23" s="36">
        <v>100</v>
      </c>
      <c r="F23" s="26">
        <v>3</v>
      </c>
      <c r="G23" s="27">
        <v>300</v>
      </c>
      <c r="H23" s="26">
        <v>10</v>
      </c>
      <c r="I23" s="27">
        <v>1000</v>
      </c>
      <c r="J23" s="15">
        <f t="shared" si="0"/>
        <v>1300</v>
      </c>
      <c r="K23" s="188"/>
      <c r="N23" s="98"/>
    </row>
    <row r="24" spans="1:14" ht="30.75" customHeight="1" x14ac:dyDescent="0.25">
      <c r="A24" s="43">
        <v>16</v>
      </c>
      <c r="B24" s="35" t="s">
        <v>106</v>
      </c>
      <c r="C24" s="92" t="s">
        <v>107</v>
      </c>
      <c r="D24" s="93">
        <v>6187</v>
      </c>
      <c r="E24" s="94">
        <v>100</v>
      </c>
      <c r="F24" s="26">
        <v>0</v>
      </c>
      <c r="G24" s="27">
        <v>0</v>
      </c>
      <c r="H24" s="26">
        <v>0</v>
      </c>
      <c r="I24" s="27">
        <v>0</v>
      </c>
      <c r="J24" s="15">
        <f t="shared" si="0"/>
        <v>0</v>
      </c>
      <c r="K24" s="188"/>
    </row>
    <row r="25" spans="1:14" ht="30.75" customHeight="1" x14ac:dyDescent="0.25">
      <c r="A25" s="43">
        <v>17</v>
      </c>
      <c r="B25" s="35" t="s">
        <v>86</v>
      </c>
      <c r="C25" s="38" t="s">
        <v>111</v>
      </c>
      <c r="D25" s="25">
        <v>4540</v>
      </c>
      <c r="E25" s="36">
        <v>100</v>
      </c>
      <c r="F25" s="26">
        <v>10</v>
      </c>
      <c r="G25" s="27">
        <v>1000</v>
      </c>
      <c r="H25" s="26">
        <v>43</v>
      </c>
      <c r="I25" s="27">
        <v>4300</v>
      </c>
      <c r="J25" s="15">
        <f t="shared" si="0"/>
        <v>5300</v>
      </c>
      <c r="K25" s="188"/>
    </row>
    <row r="26" spans="1:14" ht="30.75" customHeight="1" x14ac:dyDescent="0.25">
      <c r="A26" s="43">
        <v>18</v>
      </c>
      <c r="B26" s="96" t="s">
        <v>113</v>
      </c>
      <c r="C26" s="97" t="s">
        <v>114</v>
      </c>
      <c r="D26" s="93">
        <v>6535</v>
      </c>
      <c r="E26" s="94">
        <v>100</v>
      </c>
      <c r="F26" s="26">
        <v>0</v>
      </c>
      <c r="G26" s="27">
        <v>0</v>
      </c>
      <c r="H26" s="26">
        <v>4</v>
      </c>
      <c r="I26" s="27">
        <v>400</v>
      </c>
      <c r="J26" s="15">
        <f t="shared" si="0"/>
        <v>400</v>
      </c>
      <c r="K26" s="188"/>
    </row>
    <row r="27" spans="1:14" ht="30.75" customHeight="1" x14ac:dyDescent="0.25">
      <c r="A27" s="43">
        <v>19</v>
      </c>
      <c r="B27" s="96" t="s">
        <v>115</v>
      </c>
      <c r="C27" s="97" t="s">
        <v>116</v>
      </c>
      <c r="D27" s="93">
        <v>5105</v>
      </c>
      <c r="E27" s="94">
        <v>100</v>
      </c>
      <c r="F27" s="26">
        <v>131</v>
      </c>
      <c r="G27" s="27">
        <v>13100</v>
      </c>
      <c r="H27" s="26">
        <v>896</v>
      </c>
      <c r="I27" s="27">
        <v>89600</v>
      </c>
      <c r="J27" s="15">
        <v>102700</v>
      </c>
      <c r="K27" s="188"/>
    </row>
    <row r="28" spans="1:14" ht="30.75" customHeight="1" x14ac:dyDescent="0.25">
      <c r="A28" s="43">
        <v>20</v>
      </c>
      <c r="B28" s="96" t="s">
        <v>118</v>
      </c>
      <c r="C28" s="97" t="s">
        <v>119</v>
      </c>
      <c r="D28" s="93">
        <v>5300</v>
      </c>
      <c r="E28" s="94">
        <v>100</v>
      </c>
      <c r="F28" s="26">
        <v>1</v>
      </c>
      <c r="G28" s="27">
        <v>100</v>
      </c>
      <c r="H28" s="26">
        <v>11</v>
      </c>
      <c r="I28" s="27">
        <v>1100</v>
      </c>
      <c r="J28" s="15">
        <v>1200</v>
      </c>
      <c r="K28" s="188"/>
    </row>
    <row r="29" spans="1:14" ht="30.75" customHeight="1" x14ac:dyDescent="0.25">
      <c r="A29" s="43">
        <v>21</v>
      </c>
      <c r="B29" s="99" t="s">
        <v>120</v>
      </c>
      <c r="C29" s="100" t="s">
        <v>121</v>
      </c>
      <c r="D29" s="93">
        <v>2205</v>
      </c>
      <c r="E29" s="94">
        <v>100</v>
      </c>
      <c r="F29" s="26">
        <v>1</v>
      </c>
      <c r="G29" s="27">
        <v>100</v>
      </c>
      <c r="H29" s="26">
        <v>5</v>
      </c>
      <c r="I29" s="27">
        <v>500</v>
      </c>
      <c r="J29" s="15">
        <f t="shared" si="0"/>
        <v>600</v>
      </c>
      <c r="K29" s="188"/>
    </row>
    <row r="30" spans="1:14" ht="30.75" customHeight="1" x14ac:dyDescent="0.25">
      <c r="A30" s="101">
        <v>22</v>
      </c>
      <c r="B30" s="102" t="s">
        <v>122</v>
      </c>
      <c r="C30" s="103" t="s">
        <v>123</v>
      </c>
      <c r="D30" s="93">
        <v>4334</v>
      </c>
      <c r="E30" s="94">
        <v>100</v>
      </c>
      <c r="F30" s="26">
        <v>1</v>
      </c>
      <c r="G30" s="27">
        <v>100</v>
      </c>
      <c r="H30" s="26">
        <v>14</v>
      </c>
      <c r="I30" s="27">
        <v>1400</v>
      </c>
      <c r="J30" s="15">
        <v>1500</v>
      </c>
      <c r="K30" s="188"/>
    </row>
    <row r="31" spans="1:14" ht="30.75" customHeight="1" x14ac:dyDescent="0.25">
      <c r="A31" s="101">
        <v>23</v>
      </c>
      <c r="B31" s="102" t="s">
        <v>125</v>
      </c>
      <c r="C31" s="103" t="s">
        <v>126</v>
      </c>
      <c r="D31" s="93">
        <v>3332</v>
      </c>
      <c r="E31" s="94">
        <v>200</v>
      </c>
      <c r="F31" s="26">
        <v>17</v>
      </c>
      <c r="G31" s="27">
        <v>3400</v>
      </c>
      <c r="H31" s="26">
        <v>165</v>
      </c>
      <c r="I31" s="27">
        <v>33000</v>
      </c>
      <c r="J31" s="15">
        <f t="shared" si="0"/>
        <v>36400</v>
      </c>
      <c r="K31" s="188"/>
    </row>
    <row r="32" spans="1:14" ht="32.25" customHeight="1" x14ac:dyDescent="0.25">
      <c r="A32" s="73"/>
      <c r="C32" s="75"/>
      <c r="D32" s="104"/>
      <c r="E32" s="47"/>
      <c r="F32" s="52"/>
      <c r="G32" s="53"/>
      <c r="H32" s="52"/>
      <c r="I32" s="53"/>
      <c r="J32" s="54"/>
      <c r="K32" s="75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30</v>
      </c>
      <c r="G35" s="63">
        <f>SUM(F35*E35)</f>
        <v>750</v>
      </c>
      <c r="H35" s="61">
        <v>100</v>
      </c>
      <c r="I35" s="19">
        <v>14</v>
      </c>
      <c r="J35" s="64">
        <f>SUM(I35*H35)</f>
        <v>1400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33">
        <v>50</v>
      </c>
      <c r="F36" s="68">
        <v>174</v>
      </c>
      <c r="G36" s="63">
        <f>SUM(F36*E36)</f>
        <v>8700</v>
      </c>
      <c r="H36" s="33">
        <v>50</v>
      </c>
      <c r="I36" s="68">
        <v>22</v>
      </c>
      <c r="J36" s="63">
        <f>SUM(I36*H36)</f>
        <v>1100</v>
      </c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  <c r="J38" s="72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31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62"/>
  <sheetViews>
    <sheetView zoomScaleNormal="100" workbookViewId="0">
      <selection activeCell="M17" sqref="M1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130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9" t="s">
        <v>12</v>
      </c>
      <c r="C7" s="90" t="s">
        <v>96</v>
      </c>
      <c r="D7" s="106">
        <v>1033</v>
      </c>
      <c r="E7" s="12">
        <v>100</v>
      </c>
      <c r="F7" s="13">
        <v>2027</v>
      </c>
      <c r="G7" s="14">
        <v>202700</v>
      </c>
      <c r="H7" s="13">
        <v>3208</v>
      </c>
      <c r="I7" s="14">
        <v>320800</v>
      </c>
      <c r="J7" s="15">
        <f>SUM(G7+I7)</f>
        <v>523500</v>
      </c>
      <c r="K7" s="187">
        <f>SUM(J7:J33)/25</f>
        <v>715564</v>
      </c>
    </row>
    <row r="8" spans="1:17" ht="24" customHeight="1" x14ac:dyDescent="0.25">
      <c r="A8" s="1">
        <v>2</v>
      </c>
      <c r="B8" s="9" t="s">
        <v>14</v>
      </c>
      <c r="C8" s="17" t="s">
        <v>100</v>
      </c>
      <c r="D8" s="106">
        <v>2112</v>
      </c>
      <c r="E8" s="12">
        <v>100</v>
      </c>
      <c r="F8" s="13">
        <v>6</v>
      </c>
      <c r="G8" s="14">
        <v>600</v>
      </c>
      <c r="H8" s="13">
        <v>10</v>
      </c>
      <c r="I8" s="14">
        <v>1000</v>
      </c>
      <c r="J8" s="15">
        <f t="shared" ref="J8:J33" si="0">SUM(G8+I8)</f>
        <v>1600</v>
      </c>
      <c r="K8" s="188"/>
    </row>
    <row r="9" spans="1:17" ht="24" customHeight="1" x14ac:dyDescent="0.25">
      <c r="A9" s="1">
        <v>3</v>
      </c>
      <c r="B9" s="18" t="s">
        <v>16</v>
      </c>
      <c r="C9" s="17" t="s">
        <v>104</v>
      </c>
      <c r="D9" s="106">
        <v>2552</v>
      </c>
      <c r="E9" s="12">
        <v>100</v>
      </c>
      <c r="F9" s="13">
        <v>145</v>
      </c>
      <c r="G9" s="14">
        <v>14500</v>
      </c>
      <c r="H9" s="13">
        <v>596</v>
      </c>
      <c r="I9" s="14">
        <v>59600</v>
      </c>
      <c r="J9" s="15">
        <f t="shared" si="0"/>
        <v>74100</v>
      </c>
      <c r="K9" s="188"/>
    </row>
    <row r="10" spans="1:17" ht="24" customHeight="1" x14ac:dyDescent="0.25">
      <c r="A10" s="1">
        <v>4</v>
      </c>
      <c r="B10" s="19" t="s">
        <v>19</v>
      </c>
      <c r="C10" s="20" t="s">
        <v>20</v>
      </c>
      <c r="D10" s="106">
        <v>1727</v>
      </c>
      <c r="E10" s="12">
        <v>100</v>
      </c>
      <c r="F10" s="22">
        <v>8</v>
      </c>
      <c r="G10" s="23">
        <v>800</v>
      </c>
      <c r="H10" s="22">
        <v>11</v>
      </c>
      <c r="I10" s="23">
        <v>1100</v>
      </c>
      <c r="J10" s="15">
        <f t="shared" si="0"/>
        <v>1900</v>
      </c>
      <c r="K10" s="188"/>
      <c r="N10" s="54"/>
    </row>
    <row r="11" spans="1:17" ht="31.5" customHeight="1" x14ac:dyDescent="0.25">
      <c r="A11" s="1">
        <v>5</v>
      </c>
      <c r="B11" s="18" t="s">
        <v>21</v>
      </c>
      <c r="C11" s="38" t="s">
        <v>105</v>
      </c>
      <c r="D11" s="106">
        <v>3030</v>
      </c>
      <c r="E11" s="12">
        <v>200</v>
      </c>
      <c r="F11" s="26">
        <v>3687</v>
      </c>
      <c r="G11" s="27">
        <v>738000</v>
      </c>
      <c r="H11" s="26">
        <v>73003</v>
      </c>
      <c r="I11" s="27">
        <v>14601500</v>
      </c>
      <c r="J11" s="15">
        <f t="shared" si="0"/>
        <v>15339500</v>
      </c>
      <c r="K11" s="188"/>
    </row>
    <row r="12" spans="1:17" ht="24" customHeight="1" x14ac:dyDescent="0.25">
      <c r="A12" s="1">
        <v>6</v>
      </c>
      <c r="B12" s="28" t="s">
        <v>23</v>
      </c>
      <c r="C12" s="76" t="s">
        <v>66</v>
      </c>
      <c r="D12" s="107">
        <v>5757</v>
      </c>
      <c r="E12" s="12">
        <v>100</v>
      </c>
      <c r="F12" s="26">
        <v>284</v>
      </c>
      <c r="G12" s="27">
        <v>28400</v>
      </c>
      <c r="H12" s="26">
        <v>2201</v>
      </c>
      <c r="I12" s="27">
        <v>220100</v>
      </c>
      <c r="J12" s="15">
        <f t="shared" si="0"/>
        <v>248500</v>
      </c>
      <c r="K12" s="188"/>
    </row>
    <row r="13" spans="1:17" ht="24" customHeight="1" x14ac:dyDescent="0.25">
      <c r="A13" s="1">
        <v>7</v>
      </c>
      <c r="B13" s="18" t="s">
        <v>27</v>
      </c>
      <c r="C13" s="30" t="s">
        <v>102</v>
      </c>
      <c r="D13" s="107">
        <v>1150</v>
      </c>
      <c r="E13" s="12">
        <v>100</v>
      </c>
      <c r="F13" s="31">
        <v>17</v>
      </c>
      <c r="G13" s="32">
        <v>1700</v>
      </c>
      <c r="H13" s="31">
        <v>108</v>
      </c>
      <c r="I13" s="32">
        <v>13000</v>
      </c>
      <c r="J13" s="15">
        <f t="shared" si="0"/>
        <v>14700</v>
      </c>
      <c r="K13" s="188"/>
    </row>
    <row r="14" spans="1:17" ht="24" customHeight="1" x14ac:dyDescent="0.25">
      <c r="A14" s="1">
        <v>8</v>
      </c>
      <c r="B14" s="18" t="s">
        <v>29</v>
      </c>
      <c r="C14" s="30" t="s">
        <v>30</v>
      </c>
      <c r="D14" s="107">
        <v>7763</v>
      </c>
      <c r="E14" s="12">
        <v>200</v>
      </c>
      <c r="F14" s="26">
        <v>122</v>
      </c>
      <c r="G14" s="105">
        <v>24400</v>
      </c>
      <c r="H14" s="26">
        <v>582</v>
      </c>
      <c r="I14" s="105">
        <v>116400</v>
      </c>
      <c r="J14" s="15">
        <f t="shared" si="0"/>
        <v>140800</v>
      </c>
      <c r="K14" s="188"/>
    </row>
    <row r="15" spans="1:17" ht="24" customHeight="1" x14ac:dyDescent="0.25">
      <c r="A15" s="1">
        <v>9</v>
      </c>
      <c r="B15" s="18" t="s">
        <v>31</v>
      </c>
      <c r="C15" s="30" t="s">
        <v>32</v>
      </c>
      <c r="D15" s="107">
        <v>4141</v>
      </c>
      <c r="E15" s="12">
        <v>100</v>
      </c>
      <c r="F15" s="26">
        <v>2</v>
      </c>
      <c r="G15" s="27">
        <v>200</v>
      </c>
      <c r="H15" s="26">
        <v>10</v>
      </c>
      <c r="I15" s="27">
        <v>1000</v>
      </c>
      <c r="J15" s="15">
        <f t="shared" si="0"/>
        <v>1200</v>
      </c>
      <c r="K15" s="188"/>
      <c r="Q15" s="54"/>
    </row>
    <row r="16" spans="1:17" ht="24" customHeight="1" x14ac:dyDescent="0.25">
      <c r="A16" s="1">
        <v>10</v>
      </c>
      <c r="B16" s="18" t="s">
        <v>33</v>
      </c>
      <c r="C16" s="34" t="s">
        <v>34</v>
      </c>
      <c r="D16" s="107">
        <v>7175</v>
      </c>
      <c r="E16" s="12">
        <v>100</v>
      </c>
      <c r="F16" s="26">
        <v>41</v>
      </c>
      <c r="G16" s="27">
        <v>4100</v>
      </c>
      <c r="H16" s="26">
        <v>65</v>
      </c>
      <c r="I16" s="27">
        <v>6500</v>
      </c>
      <c r="J16" s="15">
        <f t="shared" si="0"/>
        <v>10600</v>
      </c>
      <c r="K16" s="188"/>
    </row>
    <row r="17" spans="1:14" ht="24" customHeight="1" x14ac:dyDescent="0.25">
      <c r="A17" s="1">
        <v>11</v>
      </c>
      <c r="B17" s="35" t="s">
        <v>37</v>
      </c>
      <c r="C17" s="20" t="s">
        <v>129</v>
      </c>
      <c r="D17" s="107">
        <v>9656</v>
      </c>
      <c r="E17" s="36">
        <v>100</v>
      </c>
      <c r="F17" s="77">
        <v>307</v>
      </c>
      <c r="G17" s="78">
        <v>30700</v>
      </c>
      <c r="H17" s="77">
        <v>6199</v>
      </c>
      <c r="I17" s="78">
        <v>619900</v>
      </c>
      <c r="J17" s="15">
        <f t="shared" si="0"/>
        <v>650600</v>
      </c>
      <c r="K17" s="188"/>
    </row>
    <row r="18" spans="1:14" ht="24" customHeight="1" x14ac:dyDescent="0.25">
      <c r="B18" s="35" t="s">
        <v>37</v>
      </c>
      <c r="C18" s="20" t="s">
        <v>129</v>
      </c>
      <c r="D18" s="107">
        <v>9656</v>
      </c>
      <c r="E18" s="36">
        <v>200</v>
      </c>
      <c r="F18" s="77">
        <v>49</v>
      </c>
      <c r="G18" s="78">
        <v>9800</v>
      </c>
      <c r="H18" s="91">
        <v>2671</v>
      </c>
      <c r="I18" s="78">
        <v>534200</v>
      </c>
      <c r="J18" s="15">
        <f t="shared" si="0"/>
        <v>544000</v>
      </c>
      <c r="K18" s="188"/>
    </row>
    <row r="19" spans="1:14" ht="24" customHeight="1" x14ac:dyDescent="0.25">
      <c r="B19" s="35" t="s">
        <v>37</v>
      </c>
      <c r="C19" s="20" t="s">
        <v>129</v>
      </c>
      <c r="D19" s="107">
        <v>9656</v>
      </c>
      <c r="E19" s="36">
        <v>500</v>
      </c>
      <c r="F19" s="77">
        <v>5</v>
      </c>
      <c r="G19" s="78">
        <v>2500</v>
      </c>
      <c r="H19" s="77">
        <v>346</v>
      </c>
      <c r="I19" s="78">
        <v>173000</v>
      </c>
      <c r="J19" s="15">
        <f t="shared" si="0"/>
        <v>175500</v>
      </c>
      <c r="K19" s="188"/>
    </row>
    <row r="20" spans="1:14" ht="24" customHeight="1" x14ac:dyDescent="0.25">
      <c r="A20" s="1">
        <v>12</v>
      </c>
      <c r="B20" s="35" t="s">
        <v>39</v>
      </c>
      <c r="C20" s="38" t="s">
        <v>97</v>
      </c>
      <c r="D20" s="107">
        <v>8200</v>
      </c>
      <c r="E20" s="36">
        <v>100</v>
      </c>
      <c r="F20" s="77">
        <v>0</v>
      </c>
      <c r="G20" s="78">
        <v>0</v>
      </c>
      <c r="H20" s="77">
        <v>8</v>
      </c>
      <c r="I20" s="78">
        <v>800</v>
      </c>
      <c r="J20" s="15">
        <f t="shared" si="0"/>
        <v>800</v>
      </c>
      <c r="K20" s="188"/>
    </row>
    <row r="21" spans="1:14" ht="30" customHeight="1" x14ac:dyDescent="0.25">
      <c r="A21" s="1">
        <v>13</v>
      </c>
      <c r="B21" s="35" t="s">
        <v>41</v>
      </c>
      <c r="C21" s="38" t="s">
        <v>83</v>
      </c>
      <c r="D21" s="107">
        <v>2844</v>
      </c>
      <c r="E21" s="36">
        <v>100</v>
      </c>
      <c r="F21" s="26">
        <v>42</v>
      </c>
      <c r="G21" s="27">
        <v>4200</v>
      </c>
      <c r="H21" s="26">
        <v>45</v>
      </c>
      <c r="I21" s="27">
        <v>4500</v>
      </c>
      <c r="J21" s="15">
        <f t="shared" si="0"/>
        <v>8700</v>
      </c>
      <c r="K21" s="188"/>
    </row>
    <row r="22" spans="1:14" ht="30.75" customHeight="1" x14ac:dyDescent="0.25">
      <c r="A22" s="1">
        <v>14</v>
      </c>
      <c r="B22" s="37" t="s">
        <v>43</v>
      </c>
      <c r="C22" s="38" t="s">
        <v>77</v>
      </c>
      <c r="D22" s="108">
        <v>2407</v>
      </c>
      <c r="E22" s="40">
        <v>200</v>
      </c>
      <c r="F22" s="41">
        <v>0</v>
      </c>
      <c r="G22" s="42">
        <v>0</v>
      </c>
      <c r="H22" s="41">
        <v>0</v>
      </c>
      <c r="I22" s="42">
        <v>0</v>
      </c>
      <c r="J22" s="15">
        <f t="shared" si="0"/>
        <v>0</v>
      </c>
      <c r="K22" s="188"/>
    </row>
    <row r="23" spans="1:14" ht="30.75" customHeight="1" x14ac:dyDescent="0.25">
      <c r="A23" s="43">
        <v>15</v>
      </c>
      <c r="B23" s="35" t="s">
        <v>69</v>
      </c>
      <c r="C23" s="34" t="s">
        <v>73</v>
      </c>
      <c r="D23" s="106">
        <v>8495</v>
      </c>
      <c r="E23" s="36">
        <v>100</v>
      </c>
      <c r="F23" s="26">
        <v>2</v>
      </c>
      <c r="G23" s="27">
        <v>200</v>
      </c>
      <c r="H23" s="26">
        <v>32</v>
      </c>
      <c r="I23" s="27">
        <v>3200</v>
      </c>
      <c r="J23" s="15">
        <f t="shared" si="0"/>
        <v>3400</v>
      </c>
      <c r="K23" s="188"/>
      <c r="N23" s="98"/>
    </row>
    <row r="24" spans="1:14" ht="30.75" customHeight="1" x14ac:dyDescent="0.25">
      <c r="A24" s="43">
        <v>16</v>
      </c>
      <c r="B24" s="35" t="s">
        <v>106</v>
      </c>
      <c r="C24" s="92" t="s">
        <v>107</v>
      </c>
      <c r="D24" s="106">
        <v>6187</v>
      </c>
      <c r="E24" s="94">
        <v>100</v>
      </c>
      <c r="F24" s="26">
        <v>0</v>
      </c>
      <c r="G24" s="27">
        <v>0</v>
      </c>
      <c r="H24" s="26">
        <v>1</v>
      </c>
      <c r="I24" s="27">
        <v>100</v>
      </c>
      <c r="J24" s="15">
        <f t="shared" si="0"/>
        <v>100</v>
      </c>
      <c r="K24" s="188"/>
    </row>
    <row r="25" spans="1:14" ht="30.75" customHeight="1" x14ac:dyDescent="0.25">
      <c r="A25" s="43">
        <v>17</v>
      </c>
      <c r="B25" s="35" t="s">
        <v>86</v>
      </c>
      <c r="C25" s="38" t="s">
        <v>111</v>
      </c>
      <c r="D25" s="106">
        <v>4540</v>
      </c>
      <c r="E25" s="36">
        <v>100</v>
      </c>
      <c r="F25" s="26">
        <v>1</v>
      </c>
      <c r="G25" s="27">
        <v>100</v>
      </c>
      <c r="H25" s="26">
        <v>3</v>
      </c>
      <c r="I25" s="27">
        <v>300</v>
      </c>
      <c r="J25" s="15">
        <f t="shared" si="0"/>
        <v>400</v>
      </c>
      <c r="K25" s="188"/>
    </row>
    <row r="26" spans="1:14" ht="30.75" customHeight="1" x14ac:dyDescent="0.25">
      <c r="A26" s="43">
        <v>18</v>
      </c>
      <c r="B26" s="96" t="s">
        <v>113</v>
      </c>
      <c r="C26" s="97" t="s">
        <v>114</v>
      </c>
      <c r="D26" s="106">
        <v>6535</v>
      </c>
      <c r="E26" s="94">
        <v>100</v>
      </c>
      <c r="F26" s="26">
        <v>0</v>
      </c>
      <c r="G26" s="27">
        <v>0</v>
      </c>
      <c r="H26" s="26">
        <v>0</v>
      </c>
      <c r="I26" s="27">
        <v>0</v>
      </c>
      <c r="J26" s="15">
        <f t="shared" si="0"/>
        <v>0</v>
      </c>
      <c r="K26" s="188"/>
    </row>
    <row r="27" spans="1:14" ht="30.75" customHeight="1" x14ac:dyDescent="0.25">
      <c r="A27" s="43">
        <v>19</v>
      </c>
      <c r="B27" s="96" t="s">
        <v>115</v>
      </c>
      <c r="C27" s="97" t="s">
        <v>116</v>
      </c>
      <c r="D27" s="106">
        <v>5105</v>
      </c>
      <c r="E27" s="94">
        <v>100</v>
      </c>
      <c r="F27" s="26">
        <v>78</v>
      </c>
      <c r="G27" s="27">
        <v>7800</v>
      </c>
      <c r="H27" s="26">
        <v>457</v>
      </c>
      <c r="I27" s="27">
        <v>45700</v>
      </c>
      <c r="J27" s="15">
        <v>53500</v>
      </c>
      <c r="K27" s="188"/>
    </row>
    <row r="28" spans="1:14" ht="30.75" customHeight="1" x14ac:dyDescent="0.25">
      <c r="A28" s="43">
        <v>20</v>
      </c>
      <c r="B28" s="96" t="s">
        <v>118</v>
      </c>
      <c r="C28" s="97" t="s">
        <v>119</v>
      </c>
      <c r="D28" s="106">
        <v>5300</v>
      </c>
      <c r="E28" s="94">
        <v>100</v>
      </c>
      <c r="F28" s="26">
        <v>21</v>
      </c>
      <c r="G28" s="27">
        <v>2100</v>
      </c>
      <c r="H28" s="26">
        <v>150</v>
      </c>
      <c r="I28" s="27">
        <v>15000</v>
      </c>
      <c r="J28" s="15">
        <v>17100</v>
      </c>
      <c r="K28" s="188"/>
    </row>
    <row r="29" spans="1:14" ht="30.75" customHeight="1" x14ac:dyDescent="0.25">
      <c r="A29" s="43">
        <v>21</v>
      </c>
      <c r="B29" s="99" t="s">
        <v>120</v>
      </c>
      <c r="C29" s="100" t="s">
        <v>131</v>
      </c>
      <c r="D29" s="106">
        <v>2205</v>
      </c>
      <c r="E29" s="94">
        <v>100</v>
      </c>
      <c r="F29" s="26">
        <v>3</v>
      </c>
      <c r="G29" s="27">
        <v>300</v>
      </c>
      <c r="H29" s="26">
        <v>2</v>
      </c>
      <c r="I29" s="27">
        <v>200</v>
      </c>
      <c r="J29" s="15">
        <f t="shared" si="0"/>
        <v>500</v>
      </c>
      <c r="K29" s="188"/>
    </row>
    <row r="30" spans="1:14" ht="30.75" customHeight="1" x14ac:dyDescent="0.25">
      <c r="A30" s="101">
        <v>22</v>
      </c>
      <c r="B30" s="102" t="s">
        <v>122</v>
      </c>
      <c r="C30" s="103" t="s">
        <v>132</v>
      </c>
      <c r="D30" s="106">
        <v>4334</v>
      </c>
      <c r="E30" s="94">
        <v>100</v>
      </c>
      <c r="F30" s="26">
        <v>2</v>
      </c>
      <c r="G30" s="27">
        <v>200</v>
      </c>
      <c r="H30" s="26">
        <v>20</v>
      </c>
      <c r="I30" s="27">
        <v>2000</v>
      </c>
      <c r="J30" s="15">
        <v>2200</v>
      </c>
      <c r="K30" s="188"/>
    </row>
    <row r="31" spans="1:14" ht="30.75" customHeight="1" x14ac:dyDescent="0.25">
      <c r="A31" s="101">
        <v>23</v>
      </c>
      <c r="B31" s="102" t="s">
        <v>125</v>
      </c>
      <c r="C31" s="103" t="s">
        <v>133</v>
      </c>
      <c r="D31" s="106">
        <v>3332</v>
      </c>
      <c r="E31" s="94">
        <v>200</v>
      </c>
      <c r="F31" s="26">
        <v>12</v>
      </c>
      <c r="G31" s="27">
        <v>2400</v>
      </c>
      <c r="H31" s="26">
        <v>187</v>
      </c>
      <c r="I31" s="27">
        <v>37400</v>
      </c>
      <c r="J31" s="15">
        <v>39800</v>
      </c>
      <c r="K31" s="188"/>
      <c r="M31" s="50"/>
    </row>
    <row r="32" spans="1:14" ht="30.75" customHeight="1" x14ac:dyDescent="0.25">
      <c r="A32" s="101">
        <v>24</v>
      </c>
      <c r="B32" s="102" t="s">
        <v>134</v>
      </c>
      <c r="C32" s="103" t="s">
        <v>135</v>
      </c>
      <c r="D32" s="106">
        <v>8010</v>
      </c>
      <c r="E32" s="94">
        <v>100</v>
      </c>
      <c r="F32" s="26">
        <v>13</v>
      </c>
      <c r="G32" s="27">
        <v>1300</v>
      </c>
      <c r="H32" s="26">
        <v>302</v>
      </c>
      <c r="I32" s="27">
        <v>30200</v>
      </c>
      <c r="J32" s="15">
        <v>31500</v>
      </c>
      <c r="K32" s="188"/>
    </row>
    <row r="33" spans="1:13" ht="30.75" customHeight="1" x14ac:dyDescent="0.25">
      <c r="A33" s="101">
        <v>25</v>
      </c>
      <c r="B33" s="102" t="s">
        <v>136</v>
      </c>
      <c r="C33" s="103" t="s">
        <v>137</v>
      </c>
      <c r="D33" s="106">
        <v>6323</v>
      </c>
      <c r="E33" s="94">
        <v>100</v>
      </c>
      <c r="F33" s="26">
        <v>4</v>
      </c>
      <c r="G33" s="27">
        <v>400</v>
      </c>
      <c r="H33" s="26">
        <v>42</v>
      </c>
      <c r="I33" s="27">
        <v>4200</v>
      </c>
      <c r="J33" s="15">
        <f t="shared" si="0"/>
        <v>4600</v>
      </c>
      <c r="K33" s="188"/>
    </row>
    <row r="34" spans="1:13" ht="32.25" customHeight="1" x14ac:dyDescent="0.25">
      <c r="A34" s="73"/>
      <c r="C34" s="75"/>
      <c r="D34" s="104"/>
      <c r="E34" s="47"/>
      <c r="F34" s="52"/>
      <c r="G34" s="53"/>
      <c r="H34" s="52"/>
      <c r="I34" s="53"/>
      <c r="J34" s="54"/>
      <c r="K34" s="75"/>
      <c r="M34" s="54"/>
    </row>
    <row r="35" spans="1:13" x14ac:dyDescent="0.25">
      <c r="B35" s="4" t="s">
        <v>47</v>
      </c>
      <c r="E35" s="191" t="s">
        <v>2</v>
      </c>
      <c r="F35" s="192"/>
      <c r="G35" s="193"/>
      <c r="H35" s="191" t="s">
        <v>3</v>
      </c>
      <c r="I35" s="192"/>
      <c r="J35" s="193"/>
    </row>
    <row r="36" spans="1:13" ht="63.75" customHeight="1" x14ac:dyDescent="0.25">
      <c r="B36" s="7" t="s">
        <v>6</v>
      </c>
      <c r="C36" s="55" t="s">
        <v>48</v>
      </c>
      <c r="D36" s="7" t="s">
        <v>8</v>
      </c>
      <c r="E36" s="56" t="s">
        <v>49</v>
      </c>
      <c r="F36" s="55" t="s">
        <v>50</v>
      </c>
      <c r="G36" s="7" t="s">
        <v>11</v>
      </c>
      <c r="H36" s="57" t="s">
        <v>51</v>
      </c>
      <c r="I36" s="55" t="s">
        <v>50</v>
      </c>
      <c r="J36" s="8" t="s">
        <v>11</v>
      </c>
    </row>
    <row r="37" spans="1:13" ht="30" customHeight="1" x14ac:dyDescent="0.25">
      <c r="A37" s="1">
        <v>1</v>
      </c>
      <c r="B37" s="58" t="s">
        <v>52</v>
      </c>
      <c r="C37" s="59" t="s">
        <v>53</v>
      </c>
      <c r="D37" s="60">
        <v>727</v>
      </c>
      <c r="E37" s="61">
        <v>25</v>
      </c>
      <c r="F37" s="62">
        <v>26</v>
      </c>
      <c r="G37" s="63">
        <f>SUM(F37*E37)</f>
        <v>650</v>
      </c>
      <c r="H37" s="61">
        <v>100</v>
      </c>
      <c r="I37" s="19">
        <v>10</v>
      </c>
      <c r="J37" s="64">
        <f>SUM(I37*H37)</f>
        <v>1000</v>
      </c>
    </row>
    <row r="38" spans="1:13" ht="26.25" customHeight="1" x14ac:dyDescent="0.25">
      <c r="A38" s="1">
        <v>2</v>
      </c>
      <c r="B38" s="86" t="s">
        <v>54</v>
      </c>
      <c r="C38" s="87" t="s">
        <v>55</v>
      </c>
      <c r="D38" s="71">
        <v>744</v>
      </c>
      <c r="E38" s="33">
        <v>50</v>
      </c>
      <c r="F38" s="68">
        <v>155</v>
      </c>
      <c r="G38" s="63">
        <f>SUM(F38*E38)</f>
        <v>7750</v>
      </c>
      <c r="H38" s="33">
        <v>50</v>
      </c>
      <c r="I38" s="68">
        <v>45</v>
      </c>
      <c r="J38" s="63">
        <f>SUM(I38*H38)</f>
        <v>2250</v>
      </c>
    </row>
    <row r="39" spans="1:13" x14ac:dyDescent="0.25">
      <c r="E39" s="47"/>
      <c r="F39" s="52"/>
      <c r="G39" s="53"/>
      <c r="H39" s="52"/>
      <c r="I39" s="53"/>
      <c r="J39" s="72"/>
    </row>
    <row r="40" spans="1:13" x14ac:dyDescent="0.25">
      <c r="E40" s="47"/>
      <c r="F40" s="52"/>
      <c r="G40" s="53"/>
      <c r="H40" s="52"/>
      <c r="I40" s="53"/>
      <c r="J40" s="72"/>
    </row>
    <row r="41" spans="1:13" x14ac:dyDescent="0.25">
      <c r="E41" s="47"/>
      <c r="F41" s="52"/>
      <c r="G41" s="53"/>
      <c r="H41" s="52"/>
      <c r="I41" s="53"/>
    </row>
    <row r="42" spans="1:13" x14ac:dyDescent="0.25">
      <c r="E42" s="47"/>
      <c r="F42" s="52"/>
      <c r="G42" s="53"/>
      <c r="H42" s="52"/>
      <c r="I42" s="53"/>
    </row>
    <row r="43" spans="1:13" x14ac:dyDescent="0.25">
      <c r="E43" s="47"/>
      <c r="F43" s="52"/>
      <c r="G43" s="53"/>
      <c r="H43" s="52"/>
      <c r="I43" s="53"/>
    </row>
    <row r="44" spans="1:13" x14ac:dyDescent="0.25">
      <c r="E44" s="47"/>
      <c r="F44" s="52"/>
      <c r="G44" s="53"/>
      <c r="H44" s="52"/>
      <c r="I44" s="53"/>
    </row>
    <row r="45" spans="1:13" x14ac:dyDescent="0.25">
      <c r="E45" s="47"/>
      <c r="F45" s="52"/>
      <c r="G45" s="53"/>
      <c r="H45" s="52"/>
      <c r="I45" s="53"/>
    </row>
    <row r="46" spans="1:13" x14ac:dyDescent="0.25">
      <c r="E46" s="47"/>
      <c r="F46" s="52"/>
      <c r="G46" s="53"/>
      <c r="H46" s="52"/>
      <c r="I46" s="53"/>
    </row>
    <row r="47" spans="1:13" x14ac:dyDescent="0.25">
      <c r="E47" s="47"/>
      <c r="F47" s="52"/>
      <c r="G47" s="53"/>
      <c r="H47" s="52"/>
      <c r="I47" s="53"/>
    </row>
    <row r="48" spans="1:13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  <c r="F59" s="52"/>
      <c r="G59" s="53"/>
      <c r="H59" s="52"/>
      <c r="I59" s="53"/>
    </row>
    <row r="60" spans="5:9" x14ac:dyDescent="0.25">
      <c r="E60" s="47"/>
      <c r="F60" s="52"/>
      <c r="G60" s="53"/>
      <c r="H60" s="52"/>
      <c r="I60" s="53"/>
    </row>
    <row r="61" spans="5:9" x14ac:dyDescent="0.25">
      <c r="E61" s="47"/>
    </row>
    <row r="62" spans="5:9" x14ac:dyDescent="0.25">
      <c r="E62" s="1"/>
    </row>
  </sheetData>
  <mergeCells count="8">
    <mergeCell ref="K7:K33"/>
    <mergeCell ref="E35:G35"/>
    <mergeCell ref="H35:J35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64"/>
  <sheetViews>
    <sheetView zoomScaleNormal="100" workbookViewId="0">
      <selection activeCell="K38" sqref="K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138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06">
        <v>1033</v>
      </c>
      <c r="E7" s="12">
        <v>100</v>
      </c>
      <c r="F7" s="13">
        <v>2231</v>
      </c>
      <c r="G7" s="14">
        <v>223100</v>
      </c>
      <c r="H7" s="13">
        <v>3946</v>
      </c>
      <c r="I7" s="14">
        <v>394600</v>
      </c>
      <c r="J7" s="15">
        <f>SUM(G7+I7)</f>
        <v>617700</v>
      </c>
      <c r="K7" s="187">
        <f>SUM(J7:J35)/27</f>
        <v>689832.22222222225</v>
      </c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06">
        <v>2112</v>
      </c>
      <c r="E8" s="12">
        <v>100</v>
      </c>
      <c r="F8" s="13">
        <v>7</v>
      </c>
      <c r="G8" s="14">
        <v>700</v>
      </c>
      <c r="H8" s="13">
        <v>11</v>
      </c>
      <c r="I8" s="14">
        <v>1100</v>
      </c>
      <c r="J8" s="15">
        <f t="shared" ref="J8:J35" si="0">SUM(G8+I8)</f>
        <v>1800</v>
      </c>
      <c r="K8" s="188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06">
        <v>2552</v>
      </c>
      <c r="E9" s="12">
        <v>100</v>
      </c>
      <c r="F9" s="13">
        <v>196</v>
      </c>
      <c r="G9" s="14">
        <v>19600</v>
      </c>
      <c r="H9" s="13">
        <v>1437</v>
      </c>
      <c r="I9" s="14">
        <v>143700</v>
      </c>
      <c r="J9" s="15">
        <f t="shared" si="0"/>
        <v>163300</v>
      </c>
      <c r="K9" s="188"/>
    </row>
    <row r="10" spans="1:17" ht="24" customHeight="1" x14ac:dyDescent="0.25">
      <c r="A10" s="1">
        <v>4</v>
      </c>
      <c r="B10" s="111" t="s">
        <v>19</v>
      </c>
      <c r="C10" s="20" t="s">
        <v>20</v>
      </c>
      <c r="D10" s="106">
        <v>1727</v>
      </c>
      <c r="E10" s="12">
        <v>100</v>
      </c>
      <c r="F10" s="22">
        <v>4</v>
      </c>
      <c r="G10" s="23">
        <v>400</v>
      </c>
      <c r="H10" s="22">
        <v>16</v>
      </c>
      <c r="I10" s="23">
        <v>1600</v>
      </c>
      <c r="J10" s="15">
        <f t="shared" si="0"/>
        <v>2000</v>
      </c>
      <c r="K10" s="188"/>
      <c r="N10" s="54"/>
    </row>
    <row r="11" spans="1:17" ht="31.5" customHeight="1" x14ac:dyDescent="0.25">
      <c r="A11" s="1">
        <v>5</v>
      </c>
      <c r="B11" s="110" t="s">
        <v>21</v>
      </c>
      <c r="C11" s="38" t="s">
        <v>105</v>
      </c>
      <c r="D11" s="106">
        <v>3030</v>
      </c>
      <c r="E11" s="12">
        <v>200</v>
      </c>
      <c r="F11" s="26">
        <v>3475</v>
      </c>
      <c r="G11" s="27">
        <v>695000</v>
      </c>
      <c r="H11" s="26">
        <v>71781</v>
      </c>
      <c r="I11" s="27">
        <v>14357100</v>
      </c>
      <c r="J11" s="15">
        <f t="shared" si="0"/>
        <v>15052100</v>
      </c>
      <c r="K11" s="188"/>
    </row>
    <row r="12" spans="1:17" ht="24" customHeight="1" x14ac:dyDescent="0.25">
      <c r="A12" s="1">
        <v>6</v>
      </c>
      <c r="B12" s="112" t="s">
        <v>23</v>
      </c>
      <c r="C12" s="76" t="s">
        <v>66</v>
      </c>
      <c r="D12" s="107">
        <v>5757</v>
      </c>
      <c r="E12" s="12">
        <v>100</v>
      </c>
      <c r="F12" s="26">
        <v>307</v>
      </c>
      <c r="G12" s="27">
        <v>30700</v>
      </c>
      <c r="H12" s="26">
        <v>1220</v>
      </c>
      <c r="I12" s="27">
        <v>122000</v>
      </c>
      <c r="J12" s="15">
        <f t="shared" si="0"/>
        <v>152700</v>
      </c>
      <c r="K12" s="188"/>
    </row>
    <row r="13" spans="1:17" ht="24" customHeight="1" x14ac:dyDescent="0.25">
      <c r="A13" s="1">
        <v>7</v>
      </c>
      <c r="B13" s="110" t="s">
        <v>27</v>
      </c>
      <c r="C13" s="30" t="s">
        <v>102</v>
      </c>
      <c r="D13" s="107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15">
        <f t="shared" si="0"/>
        <v>0</v>
      </c>
      <c r="K13" s="188"/>
    </row>
    <row r="14" spans="1:17" ht="24" customHeight="1" x14ac:dyDescent="0.25">
      <c r="A14" s="1">
        <v>8</v>
      </c>
      <c r="B14" s="110" t="s">
        <v>29</v>
      </c>
      <c r="C14" s="30" t="s">
        <v>30</v>
      </c>
      <c r="D14" s="107">
        <v>7763</v>
      </c>
      <c r="E14" s="12">
        <v>200</v>
      </c>
      <c r="F14" s="26">
        <v>375</v>
      </c>
      <c r="G14" s="105">
        <v>75000</v>
      </c>
      <c r="H14" s="26">
        <v>3815</v>
      </c>
      <c r="I14" s="105">
        <v>763000</v>
      </c>
      <c r="J14" s="15">
        <f t="shared" si="0"/>
        <v>838000</v>
      </c>
      <c r="K14" s="188"/>
    </row>
    <row r="15" spans="1:17" ht="24" customHeight="1" x14ac:dyDescent="0.25">
      <c r="A15" s="1">
        <v>9</v>
      </c>
      <c r="B15" s="110" t="s">
        <v>31</v>
      </c>
      <c r="C15" s="30" t="s">
        <v>32</v>
      </c>
      <c r="D15" s="107">
        <v>4141</v>
      </c>
      <c r="E15" s="12">
        <v>100</v>
      </c>
      <c r="F15" s="26">
        <v>6</v>
      </c>
      <c r="G15" s="27">
        <v>600</v>
      </c>
      <c r="H15" s="26">
        <v>18</v>
      </c>
      <c r="I15" s="27">
        <v>1800</v>
      </c>
      <c r="J15" s="15">
        <f t="shared" si="0"/>
        <v>2400</v>
      </c>
      <c r="K15" s="188"/>
      <c r="Q15" s="54"/>
    </row>
    <row r="16" spans="1:17" ht="24" customHeight="1" x14ac:dyDescent="0.25">
      <c r="A16" s="1">
        <v>10</v>
      </c>
      <c r="B16" s="110" t="s">
        <v>33</v>
      </c>
      <c r="C16" s="34" t="s">
        <v>34</v>
      </c>
      <c r="D16" s="107">
        <v>7175</v>
      </c>
      <c r="E16" s="12">
        <v>100</v>
      </c>
      <c r="F16" s="26">
        <v>44</v>
      </c>
      <c r="G16" s="27">
        <v>4400</v>
      </c>
      <c r="H16" s="26">
        <v>175</v>
      </c>
      <c r="I16" s="27">
        <v>17500</v>
      </c>
      <c r="J16" s="15">
        <f t="shared" si="0"/>
        <v>21900</v>
      </c>
      <c r="K16" s="188"/>
    </row>
    <row r="17" spans="1:14" ht="24" customHeight="1" x14ac:dyDescent="0.25">
      <c r="A17" s="1">
        <v>11</v>
      </c>
      <c r="B17" s="113" t="s">
        <v>37</v>
      </c>
      <c r="C17" s="20" t="s">
        <v>129</v>
      </c>
      <c r="D17" s="107">
        <v>9656</v>
      </c>
      <c r="E17" s="36">
        <v>100</v>
      </c>
      <c r="F17" s="77">
        <v>377</v>
      </c>
      <c r="G17" s="78">
        <v>37700</v>
      </c>
      <c r="H17" s="77">
        <v>6625</v>
      </c>
      <c r="I17" s="78">
        <v>662500</v>
      </c>
      <c r="J17" s="15">
        <f t="shared" si="0"/>
        <v>700200</v>
      </c>
      <c r="K17" s="188"/>
    </row>
    <row r="18" spans="1:14" ht="24" customHeight="1" x14ac:dyDescent="0.25">
      <c r="B18" s="113" t="s">
        <v>37</v>
      </c>
      <c r="C18" s="20" t="s">
        <v>129</v>
      </c>
      <c r="D18" s="107">
        <v>9656</v>
      </c>
      <c r="E18" s="36">
        <v>200</v>
      </c>
      <c r="F18" s="77">
        <v>79</v>
      </c>
      <c r="G18" s="78">
        <v>15800</v>
      </c>
      <c r="H18" s="91">
        <v>2952</v>
      </c>
      <c r="I18" s="78">
        <v>590400</v>
      </c>
      <c r="J18" s="15">
        <f t="shared" si="0"/>
        <v>606200</v>
      </c>
      <c r="K18" s="188"/>
    </row>
    <row r="19" spans="1:14" ht="24" customHeight="1" x14ac:dyDescent="0.25">
      <c r="B19" s="113" t="s">
        <v>37</v>
      </c>
      <c r="C19" s="20" t="s">
        <v>129</v>
      </c>
      <c r="D19" s="107">
        <v>9656</v>
      </c>
      <c r="E19" s="36">
        <v>500</v>
      </c>
      <c r="F19" s="77">
        <v>9</v>
      </c>
      <c r="G19" s="78">
        <v>4500</v>
      </c>
      <c r="H19" s="77">
        <v>415</v>
      </c>
      <c r="I19" s="78">
        <v>207500</v>
      </c>
      <c r="J19" s="15">
        <f t="shared" si="0"/>
        <v>212000</v>
      </c>
      <c r="K19" s="188"/>
    </row>
    <row r="20" spans="1:14" ht="24" customHeight="1" x14ac:dyDescent="0.25">
      <c r="A20" s="1">
        <v>12</v>
      </c>
      <c r="B20" s="113" t="s">
        <v>39</v>
      </c>
      <c r="C20" s="38" t="s">
        <v>97</v>
      </c>
      <c r="D20" s="107">
        <v>8200</v>
      </c>
      <c r="E20" s="36">
        <v>100</v>
      </c>
      <c r="F20" s="77">
        <v>0</v>
      </c>
      <c r="G20" s="78">
        <v>0</v>
      </c>
      <c r="H20" s="77">
        <v>2</v>
      </c>
      <c r="I20" s="78">
        <v>200</v>
      </c>
      <c r="J20" s="15">
        <f t="shared" si="0"/>
        <v>200</v>
      </c>
      <c r="K20" s="188"/>
    </row>
    <row r="21" spans="1:14" ht="30" customHeight="1" x14ac:dyDescent="0.25">
      <c r="A21" s="1">
        <v>13</v>
      </c>
      <c r="B21" s="113" t="s">
        <v>41</v>
      </c>
      <c r="C21" s="38" t="s">
        <v>83</v>
      </c>
      <c r="D21" s="107">
        <v>2844</v>
      </c>
      <c r="E21" s="36">
        <v>100</v>
      </c>
      <c r="F21" s="26">
        <v>50</v>
      </c>
      <c r="G21" s="27">
        <v>5000</v>
      </c>
      <c r="H21" s="26">
        <v>41</v>
      </c>
      <c r="I21" s="27">
        <v>4100</v>
      </c>
      <c r="J21" s="15">
        <f t="shared" si="0"/>
        <v>9100</v>
      </c>
      <c r="K21" s="188"/>
    </row>
    <row r="22" spans="1:14" ht="30.75" customHeight="1" x14ac:dyDescent="0.25">
      <c r="A22" s="1">
        <v>14</v>
      </c>
      <c r="B22" s="114" t="s">
        <v>43</v>
      </c>
      <c r="C22" s="38" t="s">
        <v>77</v>
      </c>
      <c r="D22" s="108">
        <v>2407</v>
      </c>
      <c r="E22" s="40">
        <v>200</v>
      </c>
      <c r="F22" s="41">
        <v>1</v>
      </c>
      <c r="G22" s="42">
        <v>200</v>
      </c>
      <c r="H22" s="41">
        <v>12</v>
      </c>
      <c r="I22" s="42">
        <v>2400</v>
      </c>
      <c r="J22" s="15">
        <f t="shared" si="0"/>
        <v>2600</v>
      </c>
      <c r="K22" s="188"/>
    </row>
    <row r="23" spans="1:14" ht="30.75" customHeight="1" x14ac:dyDescent="0.25">
      <c r="A23" s="43">
        <v>15</v>
      </c>
      <c r="B23" s="113" t="s">
        <v>69</v>
      </c>
      <c r="C23" s="34" t="s">
        <v>73</v>
      </c>
      <c r="D23" s="106">
        <v>8495</v>
      </c>
      <c r="E23" s="36">
        <v>100</v>
      </c>
      <c r="F23" s="26">
        <v>1</v>
      </c>
      <c r="G23" s="27">
        <v>100</v>
      </c>
      <c r="H23" s="26">
        <v>37</v>
      </c>
      <c r="I23" s="27">
        <v>3700</v>
      </c>
      <c r="J23" s="15">
        <f t="shared" si="0"/>
        <v>3800</v>
      </c>
      <c r="K23" s="188"/>
      <c r="N23" s="98"/>
    </row>
    <row r="24" spans="1:14" ht="30.75" customHeight="1" x14ac:dyDescent="0.25">
      <c r="A24" s="43">
        <v>16</v>
      </c>
      <c r="B24" s="113" t="s">
        <v>106</v>
      </c>
      <c r="C24" s="92" t="s">
        <v>107</v>
      </c>
      <c r="D24" s="106">
        <v>6187</v>
      </c>
      <c r="E24" s="94">
        <v>100</v>
      </c>
      <c r="F24" s="26">
        <v>0</v>
      </c>
      <c r="G24" s="27">
        <v>0</v>
      </c>
      <c r="H24" s="26">
        <v>0</v>
      </c>
      <c r="I24" s="27">
        <v>0</v>
      </c>
      <c r="J24" s="15">
        <f t="shared" si="0"/>
        <v>0</v>
      </c>
      <c r="K24" s="188"/>
    </row>
    <row r="25" spans="1:14" ht="30.75" customHeight="1" x14ac:dyDescent="0.25">
      <c r="A25" s="43">
        <v>17</v>
      </c>
      <c r="B25" s="113" t="s">
        <v>86</v>
      </c>
      <c r="C25" s="38" t="s">
        <v>111</v>
      </c>
      <c r="D25" s="106">
        <v>4540</v>
      </c>
      <c r="E25" s="36">
        <v>100</v>
      </c>
      <c r="F25" s="26">
        <v>1</v>
      </c>
      <c r="G25" s="27">
        <v>100</v>
      </c>
      <c r="H25" s="26">
        <v>2</v>
      </c>
      <c r="I25" s="27">
        <v>200</v>
      </c>
      <c r="J25" s="15">
        <f t="shared" si="0"/>
        <v>300</v>
      </c>
      <c r="K25" s="188"/>
    </row>
    <row r="26" spans="1:14" ht="30.75" customHeight="1" x14ac:dyDescent="0.25">
      <c r="A26" s="43">
        <v>18</v>
      </c>
      <c r="B26" s="115" t="s">
        <v>113</v>
      </c>
      <c r="C26" s="97" t="s">
        <v>114</v>
      </c>
      <c r="D26" s="106">
        <v>6535</v>
      </c>
      <c r="E26" s="94">
        <v>100</v>
      </c>
      <c r="F26" s="26">
        <v>0</v>
      </c>
      <c r="G26" s="27">
        <v>0</v>
      </c>
      <c r="H26" s="26">
        <v>1</v>
      </c>
      <c r="I26" s="27">
        <v>100</v>
      </c>
      <c r="J26" s="15">
        <f t="shared" si="0"/>
        <v>100</v>
      </c>
      <c r="K26" s="188"/>
    </row>
    <row r="27" spans="1:14" ht="30.75" customHeight="1" x14ac:dyDescent="0.25">
      <c r="A27" s="43">
        <v>19</v>
      </c>
      <c r="B27" s="115" t="s">
        <v>115</v>
      </c>
      <c r="C27" s="97" t="s">
        <v>116</v>
      </c>
      <c r="D27" s="106">
        <v>5105</v>
      </c>
      <c r="E27" s="94">
        <v>100</v>
      </c>
      <c r="F27" s="26">
        <v>246</v>
      </c>
      <c r="G27" s="27">
        <v>24600</v>
      </c>
      <c r="H27" s="26">
        <v>264</v>
      </c>
      <c r="I27" s="27">
        <v>26400</v>
      </c>
      <c r="J27" s="15">
        <v>51000</v>
      </c>
      <c r="K27" s="188"/>
    </row>
    <row r="28" spans="1:14" ht="30.75" customHeight="1" x14ac:dyDescent="0.25">
      <c r="A28" s="43">
        <v>20</v>
      </c>
      <c r="B28" s="115" t="s">
        <v>118</v>
      </c>
      <c r="C28" s="97" t="s">
        <v>119</v>
      </c>
      <c r="D28" s="106">
        <v>5300</v>
      </c>
      <c r="E28" s="94">
        <v>100</v>
      </c>
      <c r="F28" s="26">
        <v>2</v>
      </c>
      <c r="G28" s="27">
        <v>200</v>
      </c>
      <c r="H28" s="26">
        <v>66</v>
      </c>
      <c r="I28" s="27">
        <v>6600</v>
      </c>
      <c r="J28" s="15">
        <v>6800</v>
      </c>
      <c r="K28" s="188"/>
    </row>
    <row r="29" spans="1:14" ht="30.75" customHeight="1" x14ac:dyDescent="0.25">
      <c r="A29" s="43">
        <v>21</v>
      </c>
      <c r="B29" s="116" t="s">
        <v>120</v>
      </c>
      <c r="C29" s="100" t="s">
        <v>131</v>
      </c>
      <c r="D29" s="106">
        <v>2205</v>
      </c>
      <c r="E29" s="94">
        <v>100</v>
      </c>
      <c r="F29" s="26">
        <v>21</v>
      </c>
      <c r="G29" s="27">
        <v>2100</v>
      </c>
      <c r="H29" s="26">
        <v>270</v>
      </c>
      <c r="I29" s="27">
        <v>27000</v>
      </c>
      <c r="J29" s="15">
        <v>29100</v>
      </c>
      <c r="K29" s="188"/>
    </row>
    <row r="30" spans="1:14" ht="30.75" customHeight="1" x14ac:dyDescent="0.25">
      <c r="A30" s="101">
        <v>22</v>
      </c>
      <c r="B30" s="117" t="s">
        <v>122</v>
      </c>
      <c r="C30" s="103" t="s">
        <v>132</v>
      </c>
      <c r="D30" s="106">
        <v>4334</v>
      </c>
      <c r="E30" s="94">
        <v>100</v>
      </c>
      <c r="F30" s="26">
        <v>15</v>
      </c>
      <c r="G30" s="27">
        <v>1500</v>
      </c>
      <c r="H30" s="26">
        <v>86</v>
      </c>
      <c r="I30" s="27">
        <v>8600</v>
      </c>
      <c r="J30" s="15">
        <v>10100</v>
      </c>
      <c r="K30" s="188"/>
    </row>
    <row r="31" spans="1:14" ht="30.75" customHeight="1" x14ac:dyDescent="0.25">
      <c r="A31" s="101">
        <v>23</v>
      </c>
      <c r="B31" s="117" t="s">
        <v>125</v>
      </c>
      <c r="C31" s="103" t="s">
        <v>133</v>
      </c>
      <c r="D31" s="106">
        <v>3332</v>
      </c>
      <c r="E31" s="94">
        <v>200</v>
      </c>
      <c r="F31" s="26">
        <v>13</v>
      </c>
      <c r="G31" s="27">
        <v>2600</v>
      </c>
      <c r="H31" s="26">
        <v>111</v>
      </c>
      <c r="I31" s="27">
        <v>22200</v>
      </c>
      <c r="J31" s="15">
        <v>24800</v>
      </c>
      <c r="K31" s="188"/>
      <c r="M31" s="50"/>
    </row>
    <row r="32" spans="1:14" ht="30.75" customHeight="1" x14ac:dyDescent="0.25">
      <c r="A32" s="101">
        <v>24</v>
      </c>
      <c r="B32" s="117" t="s">
        <v>134</v>
      </c>
      <c r="C32" s="103" t="s">
        <v>135</v>
      </c>
      <c r="D32" s="106">
        <v>8010</v>
      </c>
      <c r="E32" s="94">
        <v>100</v>
      </c>
      <c r="F32" s="26">
        <v>14</v>
      </c>
      <c r="G32" s="27">
        <v>1400</v>
      </c>
      <c r="H32" s="26">
        <v>98</v>
      </c>
      <c r="I32" s="27">
        <v>9800</v>
      </c>
      <c r="J32" s="15">
        <v>11200</v>
      </c>
      <c r="K32" s="188"/>
    </row>
    <row r="33" spans="1:13" ht="30.75" customHeight="1" x14ac:dyDescent="0.25">
      <c r="A33" s="101">
        <v>25</v>
      </c>
      <c r="B33" s="117" t="s">
        <v>136</v>
      </c>
      <c r="C33" s="97" t="s">
        <v>139</v>
      </c>
      <c r="D33" s="106">
        <v>6323</v>
      </c>
      <c r="E33" s="94">
        <v>100</v>
      </c>
      <c r="F33" s="26">
        <v>11</v>
      </c>
      <c r="G33" s="27">
        <v>1100</v>
      </c>
      <c r="H33" s="26">
        <v>96</v>
      </c>
      <c r="I33" s="27">
        <v>9600</v>
      </c>
      <c r="J33" s="15">
        <v>10700</v>
      </c>
      <c r="K33" s="188"/>
    </row>
    <row r="34" spans="1:13" ht="30.75" customHeight="1" x14ac:dyDescent="0.25">
      <c r="A34" s="101">
        <v>26</v>
      </c>
      <c r="B34" s="117" t="s">
        <v>140</v>
      </c>
      <c r="C34" s="97" t="s">
        <v>141</v>
      </c>
      <c r="D34" s="106">
        <v>1344</v>
      </c>
      <c r="E34" s="94">
        <v>30</v>
      </c>
      <c r="F34" s="26">
        <v>650</v>
      </c>
      <c r="G34" s="27">
        <v>19500</v>
      </c>
      <c r="H34" s="26">
        <v>2149</v>
      </c>
      <c r="I34" s="27">
        <v>64470</v>
      </c>
      <c r="J34" s="15">
        <v>83970</v>
      </c>
      <c r="K34" s="188"/>
    </row>
    <row r="35" spans="1:13" ht="30.75" customHeight="1" x14ac:dyDescent="0.25">
      <c r="A35" s="101">
        <v>27</v>
      </c>
      <c r="B35" s="118" t="s">
        <v>142</v>
      </c>
      <c r="C35" s="30" t="s">
        <v>143</v>
      </c>
      <c r="D35" s="106">
        <v>7001</v>
      </c>
      <c r="E35" s="94">
        <v>200</v>
      </c>
      <c r="F35" s="26">
        <v>1</v>
      </c>
      <c r="G35" s="27">
        <v>200</v>
      </c>
      <c r="H35" s="26">
        <v>56</v>
      </c>
      <c r="I35" s="27">
        <v>11200</v>
      </c>
      <c r="J35" s="15">
        <f t="shared" si="0"/>
        <v>11400</v>
      </c>
      <c r="K35" s="188"/>
    </row>
    <row r="36" spans="1:13" ht="32.25" customHeight="1" x14ac:dyDescent="0.25">
      <c r="A36" s="73"/>
      <c r="D36" s="104"/>
      <c r="E36" s="47"/>
      <c r="F36" s="52"/>
      <c r="G36" s="53"/>
      <c r="H36" s="52"/>
      <c r="I36" s="53"/>
      <c r="J36" s="54"/>
      <c r="K36" s="75"/>
      <c r="M36" s="54"/>
    </row>
    <row r="37" spans="1:13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3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3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23</v>
      </c>
      <c r="G39" s="63">
        <f>SUM(F39*E39)</f>
        <v>575</v>
      </c>
      <c r="H39" s="61">
        <v>100</v>
      </c>
      <c r="I39" s="19">
        <v>4</v>
      </c>
      <c r="J39" s="64">
        <f>SUM(I39*H39)</f>
        <v>400</v>
      </c>
    </row>
    <row r="40" spans="1:13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128</v>
      </c>
      <c r="G40" s="63">
        <f>SUM(F40*E40)</f>
        <v>6400</v>
      </c>
      <c r="H40" s="33">
        <v>50</v>
      </c>
      <c r="I40" s="68">
        <v>29</v>
      </c>
      <c r="J40" s="63">
        <f>SUM(I40*H40)</f>
        <v>1450</v>
      </c>
    </row>
    <row r="41" spans="1:13" x14ac:dyDescent="0.25">
      <c r="E41" s="47"/>
      <c r="F41" s="52"/>
      <c r="G41" s="53"/>
      <c r="H41" s="52"/>
      <c r="I41" s="53"/>
      <c r="J41" s="72"/>
    </row>
    <row r="42" spans="1:13" x14ac:dyDescent="0.25">
      <c r="E42" s="47"/>
      <c r="F42" s="52"/>
      <c r="G42" s="53"/>
      <c r="H42" s="52"/>
      <c r="I42" s="53"/>
      <c r="J42" s="72"/>
    </row>
    <row r="43" spans="1:13" x14ac:dyDescent="0.25">
      <c r="E43" s="47"/>
      <c r="F43" s="52"/>
      <c r="G43" s="53"/>
      <c r="H43" s="52"/>
      <c r="I43" s="53"/>
    </row>
    <row r="44" spans="1:13" x14ac:dyDescent="0.25">
      <c r="E44" s="47"/>
      <c r="F44" s="52"/>
      <c r="G44" s="53"/>
      <c r="H44" s="52"/>
      <c r="I44" s="53"/>
    </row>
    <row r="45" spans="1:13" x14ac:dyDescent="0.25">
      <c r="E45" s="47"/>
      <c r="F45" s="52"/>
      <c r="G45" s="53"/>
      <c r="H45" s="52"/>
      <c r="I45" s="53"/>
    </row>
    <row r="46" spans="1:13" x14ac:dyDescent="0.25">
      <c r="E46" s="47"/>
      <c r="F46" s="52"/>
      <c r="G46" s="53"/>
      <c r="H46" s="52"/>
      <c r="I46" s="53"/>
    </row>
    <row r="47" spans="1:13" x14ac:dyDescent="0.25">
      <c r="E47" s="47"/>
      <c r="F47" s="52"/>
      <c r="G47" s="53"/>
      <c r="H47" s="52"/>
      <c r="I47" s="53"/>
    </row>
    <row r="48" spans="1:13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  <c r="F59" s="52"/>
      <c r="G59" s="53"/>
      <c r="H59" s="52"/>
      <c r="I59" s="53"/>
    </row>
    <row r="60" spans="5:9" x14ac:dyDescent="0.25">
      <c r="E60" s="47"/>
      <c r="F60" s="52"/>
      <c r="G60" s="53"/>
      <c r="H60" s="52"/>
      <c r="I60" s="53"/>
    </row>
    <row r="61" spans="5:9" x14ac:dyDescent="0.25">
      <c r="E61" s="47"/>
      <c r="F61" s="52"/>
      <c r="G61" s="53"/>
      <c r="H61" s="52"/>
      <c r="I61" s="53"/>
    </row>
    <row r="62" spans="5:9" x14ac:dyDescent="0.25">
      <c r="E62" s="47"/>
      <c r="F62" s="52"/>
      <c r="G62" s="53"/>
      <c r="H62" s="52"/>
      <c r="I62" s="53"/>
    </row>
    <row r="63" spans="5:9" x14ac:dyDescent="0.25">
      <c r="E63" s="47"/>
    </row>
    <row r="64" spans="5:9" x14ac:dyDescent="0.25">
      <c r="E64" s="1"/>
    </row>
  </sheetData>
  <mergeCells count="8">
    <mergeCell ref="K7:K35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64"/>
  <sheetViews>
    <sheetView zoomScaleNormal="100" workbookViewId="0">
      <selection activeCell="F14" sqref="F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144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06">
        <v>1033</v>
      </c>
      <c r="E7" s="12">
        <v>100</v>
      </c>
      <c r="F7" s="13">
        <v>2974</v>
      </c>
      <c r="G7" s="14">
        <v>297400</v>
      </c>
      <c r="H7" s="13">
        <v>5285</v>
      </c>
      <c r="I7" s="14">
        <v>528500</v>
      </c>
      <c r="J7" s="15">
        <f>SUM(G7+I7)</f>
        <v>825900</v>
      </c>
      <c r="K7" s="187">
        <f>SUM(J7:J35)/26</f>
        <v>532573.07692307688</v>
      </c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06">
        <v>2112</v>
      </c>
      <c r="E8" s="12">
        <v>100</v>
      </c>
      <c r="F8" s="13">
        <v>6</v>
      </c>
      <c r="G8" s="14">
        <v>600</v>
      </c>
      <c r="H8" s="13">
        <v>17</v>
      </c>
      <c r="I8" s="14">
        <v>1700</v>
      </c>
      <c r="J8" s="15">
        <f t="shared" ref="J8:J27" si="0">SUM(G8+I8)</f>
        <v>2300</v>
      </c>
      <c r="K8" s="188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06">
        <v>2552</v>
      </c>
      <c r="E9" s="12">
        <v>100</v>
      </c>
      <c r="F9" s="13">
        <v>194</v>
      </c>
      <c r="G9" s="14">
        <v>19400</v>
      </c>
      <c r="H9" s="13">
        <v>889</v>
      </c>
      <c r="I9" s="14">
        <v>88900</v>
      </c>
      <c r="J9" s="15">
        <f t="shared" si="0"/>
        <v>108300</v>
      </c>
      <c r="K9" s="188"/>
    </row>
    <row r="10" spans="1:17" ht="24" customHeight="1" x14ac:dyDescent="0.25">
      <c r="A10" s="1">
        <v>4</v>
      </c>
      <c r="B10" s="111" t="s">
        <v>19</v>
      </c>
      <c r="C10" s="20" t="s">
        <v>20</v>
      </c>
      <c r="D10" s="106">
        <v>1727</v>
      </c>
      <c r="E10" s="12">
        <v>100</v>
      </c>
      <c r="F10" s="22">
        <v>1</v>
      </c>
      <c r="G10" s="23">
        <v>100</v>
      </c>
      <c r="H10" s="22">
        <v>5</v>
      </c>
      <c r="I10" s="23">
        <v>500</v>
      </c>
      <c r="J10" s="15">
        <f t="shared" si="0"/>
        <v>600</v>
      </c>
      <c r="K10" s="188"/>
      <c r="N10" s="54"/>
    </row>
    <row r="11" spans="1:17" ht="31.5" customHeight="1" x14ac:dyDescent="0.25">
      <c r="A11" s="1">
        <v>5</v>
      </c>
      <c r="B11" s="110" t="s">
        <v>21</v>
      </c>
      <c r="C11" s="38" t="s">
        <v>105</v>
      </c>
      <c r="D11" s="106">
        <v>3030</v>
      </c>
      <c r="E11" s="12">
        <v>200</v>
      </c>
      <c r="F11" s="26">
        <v>2706</v>
      </c>
      <c r="G11" s="27">
        <v>541500</v>
      </c>
      <c r="H11" s="26">
        <v>51487</v>
      </c>
      <c r="I11" s="27">
        <v>10298300</v>
      </c>
      <c r="J11" s="15">
        <f t="shared" si="0"/>
        <v>10839800</v>
      </c>
      <c r="K11" s="188"/>
    </row>
    <row r="12" spans="1:17" ht="24" customHeight="1" x14ac:dyDescent="0.25">
      <c r="A12" s="1">
        <v>6</v>
      </c>
      <c r="B12" s="112" t="s">
        <v>23</v>
      </c>
      <c r="C12" s="76" t="s">
        <v>66</v>
      </c>
      <c r="D12" s="107">
        <v>5757</v>
      </c>
      <c r="E12" s="12">
        <v>100</v>
      </c>
      <c r="F12" s="26">
        <v>277</v>
      </c>
      <c r="G12" s="27">
        <v>27700</v>
      </c>
      <c r="H12" s="26">
        <v>1039</v>
      </c>
      <c r="I12" s="27">
        <v>103900</v>
      </c>
      <c r="J12" s="15">
        <f t="shared" si="0"/>
        <v>131600</v>
      </c>
      <c r="K12" s="188"/>
    </row>
    <row r="13" spans="1:17" ht="24" customHeight="1" x14ac:dyDescent="0.25">
      <c r="A13" s="1">
        <v>7</v>
      </c>
      <c r="B13" s="110" t="s">
        <v>27</v>
      </c>
      <c r="C13" s="30" t="s">
        <v>102</v>
      </c>
      <c r="D13" s="107">
        <v>1150</v>
      </c>
      <c r="E13" s="12">
        <v>100</v>
      </c>
      <c r="F13" s="31">
        <v>0</v>
      </c>
      <c r="G13" s="32">
        <v>0</v>
      </c>
      <c r="H13" s="31">
        <v>0</v>
      </c>
      <c r="I13" s="32">
        <v>0</v>
      </c>
      <c r="J13" s="15">
        <f t="shared" si="0"/>
        <v>0</v>
      </c>
      <c r="K13" s="188"/>
    </row>
    <row r="14" spans="1:17" ht="24" customHeight="1" x14ac:dyDescent="0.25">
      <c r="B14" s="119" t="s">
        <v>27</v>
      </c>
      <c r="C14" s="120" t="s">
        <v>102</v>
      </c>
      <c r="D14" s="107">
        <v>1150</v>
      </c>
      <c r="E14" s="12">
        <v>100</v>
      </c>
      <c r="F14" s="31">
        <v>18</v>
      </c>
      <c r="G14" s="32" t="s">
        <v>145</v>
      </c>
      <c r="H14" s="31">
        <v>65</v>
      </c>
      <c r="I14" s="32" t="s">
        <v>146</v>
      </c>
      <c r="J14" s="15">
        <v>10600</v>
      </c>
      <c r="K14" s="188"/>
    </row>
    <row r="15" spans="1:17" ht="24" customHeight="1" x14ac:dyDescent="0.25">
      <c r="A15" s="1">
        <v>8</v>
      </c>
      <c r="B15" s="110" t="s">
        <v>29</v>
      </c>
      <c r="C15" s="30" t="s">
        <v>30</v>
      </c>
      <c r="D15" s="107">
        <v>7763</v>
      </c>
      <c r="E15" s="12">
        <v>200</v>
      </c>
      <c r="F15" s="26">
        <v>201</v>
      </c>
      <c r="G15" s="105">
        <v>40200</v>
      </c>
      <c r="H15" s="26">
        <v>1444</v>
      </c>
      <c r="I15" s="105">
        <v>288800</v>
      </c>
      <c r="J15" s="15">
        <f t="shared" si="0"/>
        <v>329000</v>
      </c>
      <c r="K15" s="188"/>
    </row>
    <row r="16" spans="1:17" ht="24" customHeight="1" x14ac:dyDescent="0.25">
      <c r="A16" s="1">
        <v>9</v>
      </c>
      <c r="B16" s="110" t="s">
        <v>31</v>
      </c>
      <c r="C16" s="30" t="s">
        <v>32</v>
      </c>
      <c r="D16" s="107">
        <v>4141</v>
      </c>
      <c r="E16" s="12">
        <v>100</v>
      </c>
      <c r="F16" s="26">
        <v>5</v>
      </c>
      <c r="G16" s="27">
        <v>500</v>
      </c>
      <c r="H16" s="26">
        <v>10</v>
      </c>
      <c r="I16" s="27">
        <v>1000</v>
      </c>
      <c r="J16" s="15">
        <f t="shared" si="0"/>
        <v>1500</v>
      </c>
      <c r="K16" s="188"/>
      <c r="Q16" s="54"/>
    </row>
    <row r="17" spans="1:14" ht="24" customHeight="1" x14ac:dyDescent="0.25">
      <c r="A17" s="1">
        <v>10</v>
      </c>
      <c r="B17" s="110" t="s">
        <v>33</v>
      </c>
      <c r="C17" s="34" t="s">
        <v>34</v>
      </c>
      <c r="D17" s="107">
        <v>7175</v>
      </c>
      <c r="E17" s="12">
        <v>100</v>
      </c>
      <c r="F17" s="26">
        <v>27</v>
      </c>
      <c r="G17" s="27">
        <v>2700</v>
      </c>
      <c r="H17" s="26">
        <v>89</v>
      </c>
      <c r="I17" s="27">
        <v>8900</v>
      </c>
      <c r="J17" s="15">
        <f t="shared" si="0"/>
        <v>11600</v>
      </c>
      <c r="K17" s="188"/>
    </row>
    <row r="18" spans="1:14" ht="24" customHeight="1" x14ac:dyDescent="0.25">
      <c r="A18" s="1">
        <v>11</v>
      </c>
      <c r="B18" s="113" t="s">
        <v>37</v>
      </c>
      <c r="C18" s="20" t="s">
        <v>129</v>
      </c>
      <c r="D18" s="107">
        <v>9656</v>
      </c>
      <c r="E18" s="36">
        <v>100</v>
      </c>
      <c r="F18" s="77">
        <v>323</v>
      </c>
      <c r="G18" s="78">
        <v>32300</v>
      </c>
      <c r="H18" s="77">
        <v>6249</v>
      </c>
      <c r="I18" s="78">
        <v>624900</v>
      </c>
      <c r="J18" s="15">
        <f t="shared" si="0"/>
        <v>657200</v>
      </c>
      <c r="K18" s="188"/>
    </row>
    <row r="19" spans="1:14" ht="24" customHeight="1" x14ac:dyDescent="0.25">
      <c r="B19" s="113" t="s">
        <v>37</v>
      </c>
      <c r="C19" s="20" t="s">
        <v>129</v>
      </c>
      <c r="D19" s="107">
        <v>9656</v>
      </c>
      <c r="E19" s="36">
        <v>200</v>
      </c>
      <c r="F19" s="77">
        <v>55</v>
      </c>
      <c r="G19" s="78">
        <v>11000</v>
      </c>
      <c r="H19" s="91">
        <v>2759</v>
      </c>
      <c r="I19" s="78">
        <v>551800</v>
      </c>
      <c r="J19" s="15">
        <f t="shared" si="0"/>
        <v>562800</v>
      </c>
      <c r="K19" s="188"/>
    </row>
    <row r="20" spans="1:14" ht="24" customHeight="1" x14ac:dyDescent="0.25">
      <c r="B20" s="113" t="s">
        <v>37</v>
      </c>
      <c r="C20" s="20" t="s">
        <v>129</v>
      </c>
      <c r="D20" s="107">
        <v>9656</v>
      </c>
      <c r="E20" s="36">
        <v>500</v>
      </c>
      <c r="F20" s="77">
        <v>7</v>
      </c>
      <c r="G20" s="78">
        <v>3500</v>
      </c>
      <c r="H20" s="77">
        <v>369</v>
      </c>
      <c r="I20" s="78">
        <v>184500</v>
      </c>
      <c r="J20" s="15">
        <f t="shared" si="0"/>
        <v>188000</v>
      </c>
      <c r="K20" s="188"/>
    </row>
    <row r="21" spans="1:14" ht="24" customHeight="1" x14ac:dyDescent="0.25">
      <c r="A21" s="1">
        <v>12</v>
      </c>
      <c r="B21" s="113" t="s">
        <v>39</v>
      </c>
      <c r="C21" s="38" t="s">
        <v>97</v>
      </c>
      <c r="D21" s="107">
        <v>8200</v>
      </c>
      <c r="E21" s="36">
        <v>100</v>
      </c>
      <c r="F21" s="77">
        <v>1</v>
      </c>
      <c r="G21" s="78">
        <v>100</v>
      </c>
      <c r="H21" s="77">
        <v>10</v>
      </c>
      <c r="I21" s="78">
        <v>1000</v>
      </c>
      <c r="J21" s="15">
        <f t="shared" si="0"/>
        <v>1100</v>
      </c>
      <c r="K21" s="188"/>
    </row>
    <row r="22" spans="1:14" ht="30" customHeight="1" x14ac:dyDescent="0.25">
      <c r="A22" s="1">
        <v>13</v>
      </c>
      <c r="B22" s="113" t="s">
        <v>41</v>
      </c>
      <c r="C22" s="38" t="s">
        <v>83</v>
      </c>
      <c r="D22" s="107">
        <v>2844</v>
      </c>
      <c r="E22" s="36">
        <v>100</v>
      </c>
      <c r="F22" s="26">
        <v>54</v>
      </c>
      <c r="G22" s="27">
        <v>5400</v>
      </c>
      <c r="H22" s="26">
        <v>104</v>
      </c>
      <c r="I22" s="27">
        <v>10400</v>
      </c>
      <c r="J22" s="15">
        <f t="shared" si="0"/>
        <v>15800</v>
      </c>
      <c r="K22" s="188"/>
    </row>
    <row r="23" spans="1:14" ht="30.75" customHeight="1" x14ac:dyDescent="0.25">
      <c r="A23" s="1">
        <v>14</v>
      </c>
      <c r="B23" s="114" t="s">
        <v>43</v>
      </c>
      <c r="C23" s="38" t="s">
        <v>77</v>
      </c>
      <c r="D23" s="108">
        <v>2407</v>
      </c>
      <c r="E23" s="40">
        <v>200</v>
      </c>
      <c r="F23" s="41">
        <v>0</v>
      </c>
      <c r="G23" s="42">
        <v>0</v>
      </c>
      <c r="H23" s="41">
        <v>1</v>
      </c>
      <c r="I23" s="42">
        <v>200</v>
      </c>
      <c r="J23" s="15">
        <f t="shared" si="0"/>
        <v>200</v>
      </c>
      <c r="K23" s="188"/>
    </row>
    <row r="24" spans="1:14" ht="30.75" customHeight="1" x14ac:dyDescent="0.25">
      <c r="A24" s="43">
        <v>15</v>
      </c>
      <c r="B24" s="113" t="s">
        <v>69</v>
      </c>
      <c r="C24" s="34" t="s">
        <v>73</v>
      </c>
      <c r="D24" s="106">
        <v>8495</v>
      </c>
      <c r="E24" s="36">
        <v>100</v>
      </c>
      <c r="F24" s="26">
        <v>5</v>
      </c>
      <c r="G24" s="27">
        <v>500</v>
      </c>
      <c r="H24" s="26">
        <v>18</v>
      </c>
      <c r="I24" s="27">
        <v>1800</v>
      </c>
      <c r="J24" s="15">
        <f t="shared" si="0"/>
        <v>2300</v>
      </c>
      <c r="K24" s="188"/>
      <c r="N24" s="98"/>
    </row>
    <row r="25" spans="1:14" ht="30.75" customHeight="1" x14ac:dyDescent="0.25">
      <c r="A25" s="43">
        <v>16</v>
      </c>
      <c r="B25" s="113" t="s">
        <v>106</v>
      </c>
      <c r="C25" s="92" t="s">
        <v>107</v>
      </c>
      <c r="D25" s="106">
        <v>6187</v>
      </c>
      <c r="E25" s="94">
        <v>100</v>
      </c>
      <c r="F25" s="26">
        <v>0</v>
      </c>
      <c r="G25" s="27">
        <v>0</v>
      </c>
      <c r="H25" s="26">
        <v>0</v>
      </c>
      <c r="I25" s="27">
        <v>0</v>
      </c>
      <c r="J25" s="15">
        <f t="shared" si="0"/>
        <v>0</v>
      </c>
      <c r="K25" s="188"/>
    </row>
    <row r="26" spans="1:14" ht="30.75" customHeight="1" x14ac:dyDescent="0.25">
      <c r="A26" s="43">
        <v>17</v>
      </c>
      <c r="B26" s="113" t="s">
        <v>86</v>
      </c>
      <c r="C26" s="38" t="s">
        <v>111</v>
      </c>
      <c r="D26" s="106">
        <v>4540</v>
      </c>
      <c r="E26" s="36">
        <v>100</v>
      </c>
      <c r="F26" s="26">
        <v>2</v>
      </c>
      <c r="G26" s="27">
        <v>200</v>
      </c>
      <c r="H26" s="26">
        <v>0</v>
      </c>
      <c r="I26" s="27">
        <v>0</v>
      </c>
      <c r="J26" s="15">
        <f t="shared" si="0"/>
        <v>200</v>
      </c>
      <c r="K26" s="188"/>
    </row>
    <row r="27" spans="1:14" ht="30.75" customHeight="1" x14ac:dyDescent="0.25">
      <c r="A27" s="43">
        <v>18</v>
      </c>
      <c r="B27" s="115" t="s">
        <v>113</v>
      </c>
      <c r="C27" s="97" t="s">
        <v>114</v>
      </c>
      <c r="D27" s="106">
        <v>6535</v>
      </c>
      <c r="E27" s="94">
        <v>100</v>
      </c>
      <c r="F27" s="26">
        <v>0</v>
      </c>
      <c r="G27" s="27">
        <v>0</v>
      </c>
      <c r="H27" s="26">
        <v>8</v>
      </c>
      <c r="I27" s="27">
        <v>800</v>
      </c>
      <c r="J27" s="15">
        <f t="shared" si="0"/>
        <v>800</v>
      </c>
      <c r="K27" s="188"/>
    </row>
    <row r="28" spans="1:14" ht="30.75" customHeight="1" x14ac:dyDescent="0.25">
      <c r="A28" s="43">
        <v>19</v>
      </c>
      <c r="B28" s="115" t="s">
        <v>115</v>
      </c>
      <c r="C28" s="97" t="s">
        <v>116</v>
      </c>
      <c r="D28" s="106">
        <v>5105</v>
      </c>
      <c r="E28" s="94">
        <v>100</v>
      </c>
      <c r="F28" s="26">
        <v>417</v>
      </c>
      <c r="G28" s="27">
        <v>41700</v>
      </c>
      <c r="H28" s="26">
        <v>644</v>
      </c>
      <c r="I28" s="27">
        <v>64400</v>
      </c>
      <c r="J28" s="15">
        <v>106100</v>
      </c>
      <c r="K28" s="188"/>
    </row>
    <row r="29" spans="1:14" ht="30.75" customHeight="1" x14ac:dyDescent="0.25">
      <c r="A29" s="43">
        <v>20</v>
      </c>
      <c r="B29" s="115" t="s">
        <v>118</v>
      </c>
      <c r="C29" s="97" t="s">
        <v>119</v>
      </c>
      <c r="D29" s="106">
        <v>5300</v>
      </c>
      <c r="E29" s="94">
        <v>100</v>
      </c>
      <c r="F29" s="26">
        <v>3</v>
      </c>
      <c r="G29" s="27">
        <v>300</v>
      </c>
      <c r="H29" s="26">
        <v>60</v>
      </c>
      <c r="I29" s="27">
        <v>6000</v>
      </c>
      <c r="J29" s="15">
        <v>6300</v>
      </c>
      <c r="K29" s="188"/>
    </row>
    <row r="30" spans="1:14" ht="30.75" customHeight="1" x14ac:dyDescent="0.25">
      <c r="A30" s="43">
        <v>21</v>
      </c>
      <c r="B30" s="116" t="s">
        <v>120</v>
      </c>
      <c r="C30" s="100" t="s">
        <v>131</v>
      </c>
      <c r="D30" s="106">
        <v>2205</v>
      </c>
      <c r="E30" s="94">
        <v>100</v>
      </c>
      <c r="F30" s="26">
        <v>1</v>
      </c>
      <c r="G30" s="27">
        <v>100</v>
      </c>
      <c r="H30" s="26">
        <v>31</v>
      </c>
      <c r="I30" s="27">
        <v>3100</v>
      </c>
      <c r="J30" s="15">
        <v>3200</v>
      </c>
      <c r="K30" s="188"/>
    </row>
    <row r="31" spans="1:14" ht="30.75" customHeight="1" x14ac:dyDescent="0.25">
      <c r="A31" s="101">
        <v>22</v>
      </c>
      <c r="B31" s="117" t="s">
        <v>122</v>
      </c>
      <c r="C31" s="103" t="s">
        <v>132</v>
      </c>
      <c r="D31" s="106">
        <v>4334</v>
      </c>
      <c r="E31" s="94">
        <v>100</v>
      </c>
      <c r="F31" s="26">
        <v>6</v>
      </c>
      <c r="G31" s="27">
        <v>600</v>
      </c>
      <c r="H31" s="26">
        <v>11</v>
      </c>
      <c r="I31" s="27">
        <v>1100</v>
      </c>
      <c r="J31" s="15">
        <v>1700</v>
      </c>
      <c r="K31" s="188"/>
    </row>
    <row r="32" spans="1:14" ht="30.75" customHeight="1" x14ac:dyDescent="0.25">
      <c r="A32" s="101">
        <v>23</v>
      </c>
      <c r="B32" s="117" t="s">
        <v>125</v>
      </c>
      <c r="C32" s="103" t="s">
        <v>133</v>
      </c>
      <c r="D32" s="106">
        <v>3332</v>
      </c>
      <c r="E32" s="94">
        <v>200</v>
      </c>
      <c r="F32" s="26">
        <v>6</v>
      </c>
      <c r="G32" s="27">
        <v>1200</v>
      </c>
      <c r="H32" s="26">
        <v>92</v>
      </c>
      <c r="I32" s="27">
        <v>18400</v>
      </c>
      <c r="J32" s="15">
        <v>19600</v>
      </c>
      <c r="K32" s="188"/>
      <c r="M32" s="50"/>
    </row>
    <row r="33" spans="1:13" ht="30.75" customHeight="1" x14ac:dyDescent="0.25">
      <c r="A33" s="101">
        <v>24</v>
      </c>
      <c r="B33" s="117" t="s">
        <v>134</v>
      </c>
      <c r="C33" s="103" t="s">
        <v>135</v>
      </c>
      <c r="D33" s="106">
        <v>8010</v>
      </c>
      <c r="E33" s="94">
        <v>100</v>
      </c>
      <c r="F33" s="26">
        <v>12</v>
      </c>
      <c r="G33" s="27">
        <v>1200</v>
      </c>
      <c r="H33" s="26">
        <v>63</v>
      </c>
      <c r="I33" s="27">
        <v>6300</v>
      </c>
      <c r="J33" s="15">
        <v>7500</v>
      </c>
      <c r="K33" s="188"/>
    </row>
    <row r="34" spans="1:13" ht="30.75" customHeight="1" x14ac:dyDescent="0.25">
      <c r="A34" s="101">
        <v>25</v>
      </c>
      <c r="B34" s="117" t="s">
        <v>136</v>
      </c>
      <c r="C34" s="97" t="s">
        <v>139</v>
      </c>
      <c r="D34" s="106">
        <v>6323</v>
      </c>
      <c r="E34" s="94">
        <v>100</v>
      </c>
      <c r="F34" s="26">
        <v>10</v>
      </c>
      <c r="G34" s="27">
        <v>1000</v>
      </c>
      <c r="H34" s="26">
        <v>77</v>
      </c>
      <c r="I34" s="27">
        <v>7700</v>
      </c>
      <c r="J34" s="15">
        <v>8700</v>
      </c>
      <c r="K34" s="188"/>
    </row>
    <row r="35" spans="1:13" ht="30.75" customHeight="1" x14ac:dyDescent="0.25">
      <c r="A35" s="101">
        <v>26</v>
      </c>
      <c r="B35" s="118" t="s">
        <v>142</v>
      </c>
      <c r="C35" s="30" t="s">
        <v>143</v>
      </c>
      <c r="D35" s="106">
        <v>7001</v>
      </c>
      <c r="E35" s="94">
        <v>200</v>
      </c>
      <c r="F35" s="26">
        <v>5</v>
      </c>
      <c r="G35" s="27">
        <v>1000</v>
      </c>
      <c r="H35" s="26">
        <v>16</v>
      </c>
      <c r="I35" s="27">
        <v>3200</v>
      </c>
      <c r="J35" s="15">
        <v>4200</v>
      </c>
      <c r="K35" s="188"/>
    </row>
    <row r="36" spans="1:13" ht="32.25" customHeight="1" x14ac:dyDescent="0.25">
      <c r="A36" s="73"/>
      <c r="D36" s="104"/>
      <c r="E36" s="47"/>
      <c r="F36" s="52"/>
      <c r="G36" s="53"/>
      <c r="H36" s="52"/>
      <c r="I36" s="53"/>
      <c r="J36" s="54"/>
      <c r="K36" s="75"/>
      <c r="M36" s="54"/>
    </row>
    <row r="37" spans="1:13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3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3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30</v>
      </c>
      <c r="G39" s="63">
        <f>SUM(F39*E39)</f>
        <v>750</v>
      </c>
      <c r="H39" s="61">
        <v>100</v>
      </c>
      <c r="I39" s="19">
        <v>12</v>
      </c>
      <c r="J39" s="64">
        <f>SUM(I39*H39)</f>
        <v>1200</v>
      </c>
    </row>
    <row r="40" spans="1:13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143</v>
      </c>
      <c r="G40" s="63">
        <f>SUM(F40*E40)</f>
        <v>7150</v>
      </c>
      <c r="H40" s="33">
        <v>50</v>
      </c>
      <c r="I40" s="68">
        <v>21</v>
      </c>
      <c r="J40" s="63">
        <f>SUM(I40*H40)</f>
        <v>1050</v>
      </c>
    </row>
    <row r="41" spans="1:13" x14ac:dyDescent="0.25">
      <c r="E41" s="47"/>
      <c r="F41" s="52"/>
      <c r="G41" s="53"/>
      <c r="H41" s="52"/>
      <c r="I41" s="53"/>
      <c r="J41" s="72"/>
    </row>
    <row r="42" spans="1:13" x14ac:dyDescent="0.25">
      <c r="E42" s="47"/>
      <c r="F42" s="52"/>
      <c r="G42" s="53"/>
      <c r="H42" s="52"/>
      <c r="I42" s="53"/>
      <c r="J42" s="72"/>
    </row>
    <row r="43" spans="1:13" x14ac:dyDescent="0.25">
      <c r="E43" s="47"/>
      <c r="F43" s="52"/>
      <c r="G43" s="53"/>
      <c r="H43" s="52"/>
      <c r="I43" s="53"/>
    </row>
    <row r="44" spans="1:13" x14ac:dyDescent="0.25">
      <c r="E44" s="47"/>
      <c r="F44" s="52"/>
      <c r="G44" s="53"/>
      <c r="H44" s="52"/>
      <c r="I44" s="53"/>
    </row>
    <row r="45" spans="1:13" x14ac:dyDescent="0.25">
      <c r="E45" s="47"/>
      <c r="F45" s="52"/>
      <c r="G45" s="53"/>
      <c r="H45" s="52"/>
      <c r="I45" s="53"/>
    </row>
    <row r="46" spans="1:13" x14ac:dyDescent="0.25">
      <c r="E46" s="47"/>
      <c r="F46" s="52"/>
      <c r="G46" s="53"/>
      <c r="H46" s="52"/>
      <c r="I46" s="53"/>
    </row>
    <row r="47" spans="1:13" x14ac:dyDescent="0.25">
      <c r="E47" s="47"/>
      <c r="F47" s="52"/>
      <c r="G47" s="53"/>
      <c r="H47" s="52"/>
      <c r="I47" s="53"/>
    </row>
    <row r="48" spans="1:13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  <c r="F59" s="52"/>
      <c r="G59" s="53"/>
      <c r="H59" s="52"/>
      <c r="I59" s="53"/>
    </row>
    <row r="60" spans="5:9" x14ac:dyDescent="0.25">
      <c r="E60" s="47"/>
      <c r="F60" s="52"/>
      <c r="G60" s="53"/>
      <c r="H60" s="52"/>
      <c r="I60" s="53"/>
    </row>
    <row r="61" spans="5:9" x14ac:dyDescent="0.25">
      <c r="E61" s="47"/>
      <c r="F61" s="52"/>
      <c r="G61" s="53"/>
      <c r="H61" s="52"/>
      <c r="I61" s="53"/>
    </row>
    <row r="62" spans="5:9" x14ac:dyDescent="0.25">
      <c r="E62" s="47"/>
      <c r="F62" s="52"/>
      <c r="G62" s="53"/>
      <c r="H62" s="52"/>
      <c r="I62" s="53"/>
    </row>
    <row r="63" spans="5:9" x14ac:dyDescent="0.25">
      <c r="E63" s="47"/>
    </row>
    <row r="64" spans="5:9" x14ac:dyDescent="0.25">
      <c r="E64" s="1"/>
    </row>
  </sheetData>
  <mergeCells count="8">
    <mergeCell ref="K7:K35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63"/>
  <sheetViews>
    <sheetView zoomScaleNormal="100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147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06">
        <v>1033</v>
      </c>
      <c r="E7" s="12">
        <v>100</v>
      </c>
      <c r="F7" s="13">
        <v>2038</v>
      </c>
      <c r="G7" s="14">
        <v>203800</v>
      </c>
      <c r="H7" s="13">
        <v>3593</v>
      </c>
      <c r="I7" s="14">
        <v>359300</v>
      </c>
      <c r="J7" s="15">
        <f>SUM(G7+I7)</f>
        <v>563100</v>
      </c>
      <c r="K7" s="187">
        <f>SUM(J7:J34)/25</f>
        <v>849220</v>
      </c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06">
        <v>2112</v>
      </c>
      <c r="E8" s="12">
        <v>100</v>
      </c>
      <c r="F8" s="13">
        <v>6</v>
      </c>
      <c r="G8" s="14">
        <v>600</v>
      </c>
      <c r="H8" s="13">
        <v>10</v>
      </c>
      <c r="I8" s="14">
        <v>1000</v>
      </c>
      <c r="J8" s="15">
        <f t="shared" ref="J8:J34" si="0">SUM(G8+I8)</f>
        <v>1600</v>
      </c>
      <c r="K8" s="188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06">
        <v>2552</v>
      </c>
      <c r="E9" s="12">
        <v>100</v>
      </c>
      <c r="F9" s="13">
        <v>272</v>
      </c>
      <c r="G9" s="14">
        <v>27200</v>
      </c>
      <c r="H9" s="13">
        <v>2319</v>
      </c>
      <c r="I9" s="14">
        <v>231900</v>
      </c>
      <c r="J9" s="15">
        <f t="shared" si="0"/>
        <v>259100</v>
      </c>
      <c r="K9" s="188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106">
        <v>3030</v>
      </c>
      <c r="E10" s="12">
        <v>200</v>
      </c>
      <c r="F10" s="26">
        <v>4128</v>
      </c>
      <c r="G10" s="27">
        <v>825600</v>
      </c>
      <c r="H10" s="26">
        <v>80407</v>
      </c>
      <c r="I10" s="27">
        <v>16081700</v>
      </c>
      <c r="J10" s="15">
        <f t="shared" si="0"/>
        <v>16907300</v>
      </c>
      <c r="K10" s="188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107">
        <v>5757</v>
      </c>
      <c r="E11" s="12">
        <v>100</v>
      </c>
      <c r="F11" s="26">
        <v>373</v>
      </c>
      <c r="G11" s="27">
        <v>37300</v>
      </c>
      <c r="H11" s="26">
        <v>2617</v>
      </c>
      <c r="I11" s="27">
        <v>261700</v>
      </c>
      <c r="J11" s="15">
        <f t="shared" si="0"/>
        <v>299000</v>
      </c>
      <c r="K11" s="188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07">
        <v>1150</v>
      </c>
      <c r="E12" s="12">
        <v>100</v>
      </c>
      <c r="F12" s="31">
        <v>0</v>
      </c>
      <c r="G12" s="32">
        <v>0</v>
      </c>
      <c r="H12" s="31">
        <v>0</v>
      </c>
      <c r="I12" s="32">
        <v>0</v>
      </c>
      <c r="J12" s="15">
        <f t="shared" si="0"/>
        <v>0</v>
      </c>
      <c r="K12" s="188"/>
    </row>
    <row r="13" spans="1:17" ht="24" customHeight="1" x14ac:dyDescent="0.25">
      <c r="B13" s="119" t="s">
        <v>27</v>
      </c>
      <c r="C13" s="120" t="s">
        <v>102</v>
      </c>
      <c r="D13" s="121">
        <v>1150</v>
      </c>
      <c r="E13" s="12">
        <v>100</v>
      </c>
      <c r="F13" s="31">
        <v>42</v>
      </c>
      <c r="G13" s="32">
        <v>4300</v>
      </c>
      <c r="H13" s="31">
        <v>477</v>
      </c>
      <c r="I13" s="32">
        <v>51400</v>
      </c>
      <c r="J13" s="15">
        <v>55700</v>
      </c>
      <c r="K13" s="188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107">
        <v>7763</v>
      </c>
      <c r="E14" s="12">
        <v>200</v>
      </c>
      <c r="F14" s="26">
        <v>104</v>
      </c>
      <c r="G14" s="105">
        <v>20800</v>
      </c>
      <c r="H14" s="26">
        <v>589</v>
      </c>
      <c r="I14" s="105">
        <v>117800</v>
      </c>
      <c r="J14" s="15">
        <f t="shared" si="0"/>
        <v>138600</v>
      </c>
      <c r="K14" s="188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107">
        <v>4141</v>
      </c>
      <c r="E15" s="12">
        <v>100</v>
      </c>
      <c r="F15" s="26">
        <v>4</v>
      </c>
      <c r="G15" s="27">
        <v>400</v>
      </c>
      <c r="H15" s="26">
        <v>3</v>
      </c>
      <c r="I15" s="27">
        <v>300</v>
      </c>
      <c r="J15" s="15">
        <f t="shared" si="0"/>
        <v>700</v>
      </c>
      <c r="K15" s="188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107">
        <v>7175</v>
      </c>
      <c r="E16" s="12">
        <v>100</v>
      </c>
      <c r="F16" s="26">
        <v>266</v>
      </c>
      <c r="G16" s="27">
        <v>26600</v>
      </c>
      <c r="H16" s="26">
        <v>1436</v>
      </c>
      <c r="I16" s="27">
        <v>143600</v>
      </c>
      <c r="J16" s="15">
        <f t="shared" si="0"/>
        <v>170200</v>
      </c>
      <c r="K16" s="188"/>
    </row>
    <row r="17" spans="1:14" ht="24" customHeight="1" x14ac:dyDescent="0.25">
      <c r="A17" s="1">
        <v>10</v>
      </c>
      <c r="B17" s="113" t="s">
        <v>37</v>
      </c>
      <c r="C17" s="20" t="s">
        <v>129</v>
      </c>
      <c r="D17" s="107">
        <v>9656</v>
      </c>
      <c r="E17" s="36">
        <v>100</v>
      </c>
      <c r="F17" s="77">
        <v>292</v>
      </c>
      <c r="G17" s="78">
        <v>29200</v>
      </c>
      <c r="H17" s="77">
        <v>6185</v>
      </c>
      <c r="I17" s="78">
        <v>618500</v>
      </c>
      <c r="J17" s="15">
        <f t="shared" si="0"/>
        <v>647700</v>
      </c>
      <c r="K17" s="188"/>
    </row>
    <row r="18" spans="1:14" ht="24" customHeight="1" x14ac:dyDescent="0.25">
      <c r="B18" s="113" t="s">
        <v>37</v>
      </c>
      <c r="C18" s="20" t="s">
        <v>129</v>
      </c>
      <c r="D18" s="107">
        <v>9656</v>
      </c>
      <c r="E18" s="36">
        <v>200</v>
      </c>
      <c r="F18" s="77">
        <v>44</v>
      </c>
      <c r="G18" s="78">
        <v>8800</v>
      </c>
      <c r="H18" s="91">
        <v>2710</v>
      </c>
      <c r="I18" s="78">
        <v>542000</v>
      </c>
      <c r="J18" s="15">
        <f t="shared" si="0"/>
        <v>550800</v>
      </c>
      <c r="K18" s="188"/>
    </row>
    <row r="19" spans="1:14" ht="24" customHeight="1" x14ac:dyDescent="0.25">
      <c r="B19" s="113" t="s">
        <v>37</v>
      </c>
      <c r="C19" s="20" t="s">
        <v>129</v>
      </c>
      <c r="D19" s="107">
        <v>9656</v>
      </c>
      <c r="E19" s="36">
        <v>500</v>
      </c>
      <c r="F19" s="77">
        <v>3</v>
      </c>
      <c r="G19" s="78">
        <v>1500</v>
      </c>
      <c r="H19" s="77">
        <v>351</v>
      </c>
      <c r="I19" s="78">
        <v>175500</v>
      </c>
      <c r="J19" s="15">
        <f t="shared" si="0"/>
        <v>177000</v>
      </c>
      <c r="K19" s="188"/>
    </row>
    <row r="20" spans="1:14" ht="24" customHeight="1" x14ac:dyDescent="0.25">
      <c r="A20" s="1">
        <v>11</v>
      </c>
      <c r="B20" s="113" t="s">
        <v>39</v>
      </c>
      <c r="C20" s="38" t="s">
        <v>97</v>
      </c>
      <c r="D20" s="107">
        <v>8200</v>
      </c>
      <c r="E20" s="36">
        <v>100</v>
      </c>
      <c r="F20" s="77">
        <v>0</v>
      </c>
      <c r="G20" s="78">
        <v>0</v>
      </c>
      <c r="H20" s="77">
        <v>4</v>
      </c>
      <c r="I20" s="78">
        <v>400</v>
      </c>
      <c r="J20" s="15">
        <f t="shared" si="0"/>
        <v>400</v>
      </c>
      <c r="K20" s="188"/>
    </row>
    <row r="21" spans="1:14" ht="30" customHeight="1" x14ac:dyDescent="0.25">
      <c r="A21" s="1">
        <v>12</v>
      </c>
      <c r="B21" s="113" t="s">
        <v>41</v>
      </c>
      <c r="C21" s="38" t="s">
        <v>83</v>
      </c>
      <c r="D21" s="107">
        <v>2844</v>
      </c>
      <c r="E21" s="36">
        <v>100</v>
      </c>
      <c r="F21" s="26">
        <v>44</v>
      </c>
      <c r="G21" s="27">
        <v>4400</v>
      </c>
      <c r="H21" s="26">
        <v>43</v>
      </c>
      <c r="I21" s="27">
        <v>4300</v>
      </c>
      <c r="J21" s="15">
        <f t="shared" si="0"/>
        <v>8700</v>
      </c>
      <c r="K21" s="188"/>
    </row>
    <row r="22" spans="1:14" ht="30.75" customHeight="1" x14ac:dyDescent="0.25">
      <c r="A22" s="1">
        <v>13</v>
      </c>
      <c r="B22" s="114" t="s">
        <v>43</v>
      </c>
      <c r="C22" s="38" t="s">
        <v>77</v>
      </c>
      <c r="D22" s="108">
        <v>2407</v>
      </c>
      <c r="E22" s="40">
        <v>200</v>
      </c>
      <c r="F22" s="41">
        <v>247</v>
      </c>
      <c r="G22" s="42">
        <v>49400</v>
      </c>
      <c r="H22" s="41">
        <v>6144</v>
      </c>
      <c r="I22" s="42">
        <v>1228800</v>
      </c>
      <c r="J22" s="15">
        <f t="shared" si="0"/>
        <v>1278200</v>
      </c>
      <c r="K22" s="188"/>
    </row>
    <row r="23" spans="1:14" ht="30.75" customHeight="1" x14ac:dyDescent="0.25">
      <c r="A23" s="43">
        <v>14</v>
      </c>
      <c r="B23" s="113" t="s">
        <v>69</v>
      </c>
      <c r="C23" s="34" t="s">
        <v>73</v>
      </c>
      <c r="D23" s="106">
        <v>8495</v>
      </c>
      <c r="E23" s="36">
        <v>100</v>
      </c>
      <c r="F23" s="26">
        <v>1</v>
      </c>
      <c r="G23" s="27">
        <v>100</v>
      </c>
      <c r="H23" s="26">
        <v>39</v>
      </c>
      <c r="I23" s="27">
        <v>3900</v>
      </c>
      <c r="J23" s="15">
        <f t="shared" si="0"/>
        <v>4000</v>
      </c>
      <c r="K23" s="188"/>
      <c r="N23" s="98"/>
    </row>
    <row r="24" spans="1:14" ht="30.75" customHeight="1" x14ac:dyDescent="0.25">
      <c r="A24" s="43">
        <v>15</v>
      </c>
      <c r="B24" s="113" t="s">
        <v>106</v>
      </c>
      <c r="C24" s="92" t="s">
        <v>107</v>
      </c>
      <c r="D24" s="106">
        <v>6187</v>
      </c>
      <c r="E24" s="94">
        <v>100</v>
      </c>
      <c r="F24" s="26">
        <v>0</v>
      </c>
      <c r="G24" s="27">
        <v>0</v>
      </c>
      <c r="H24" s="26">
        <v>0</v>
      </c>
      <c r="I24" s="27">
        <v>0</v>
      </c>
      <c r="J24" s="15">
        <f t="shared" si="0"/>
        <v>0</v>
      </c>
      <c r="K24" s="188"/>
    </row>
    <row r="25" spans="1:14" ht="30.75" customHeight="1" x14ac:dyDescent="0.25">
      <c r="A25" s="43">
        <v>16</v>
      </c>
      <c r="B25" s="113" t="s">
        <v>86</v>
      </c>
      <c r="C25" s="38" t="s">
        <v>111</v>
      </c>
      <c r="D25" s="106">
        <v>4540</v>
      </c>
      <c r="E25" s="36">
        <v>100</v>
      </c>
      <c r="F25" s="26">
        <v>1</v>
      </c>
      <c r="G25" s="27">
        <v>100</v>
      </c>
      <c r="H25" s="26">
        <v>4</v>
      </c>
      <c r="I25" s="27">
        <v>400</v>
      </c>
      <c r="J25" s="15">
        <f t="shared" si="0"/>
        <v>500</v>
      </c>
      <c r="K25" s="188"/>
    </row>
    <row r="26" spans="1:14" ht="30.75" customHeight="1" x14ac:dyDescent="0.25">
      <c r="A26" s="43">
        <v>17</v>
      </c>
      <c r="B26" s="115" t="s">
        <v>113</v>
      </c>
      <c r="C26" s="97" t="s">
        <v>114</v>
      </c>
      <c r="D26" s="106">
        <v>6535</v>
      </c>
      <c r="E26" s="94">
        <v>100</v>
      </c>
      <c r="F26" s="26">
        <v>0</v>
      </c>
      <c r="G26" s="27">
        <v>0</v>
      </c>
      <c r="H26" s="26">
        <v>2</v>
      </c>
      <c r="I26" s="27">
        <v>200</v>
      </c>
      <c r="J26" s="15">
        <f t="shared" si="0"/>
        <v>200</v>
      </c>
      <c r="K26" s="188"/>
    </row>
    <row r="27" spans="1:14" ht="30.75" customHeight="1" x14ac:dyDescent="0.25">
      <c r="A27" s="43">
        <v>18</v>
      </c>
      <c r="B27" s="115" t="s">
        <v>115</v>
      </c>
      <c r="C27" s="97" t="s">
        <v>116</v>
      </c>
      <c r="D27" s="106">
        <v>5105</v>
      </c>
      <c r="E27" s="94">
        <v>100</v>
      </c>
      <c r="F27" s="26">
        <v>292</v>
      </c>
      <c r="G27" s="27">
        <v>29200</v>
      </c>
      <c r="H27" s="26">
        <v>805</v>
      </c>
      <c r="I27" s="27">
        <v>80500</v>
      </c>
      <c r="J27" s="15">
        <f t="shared" si="0"/>
        <v>109700</v>
      </c>
      <c r="K27" s="188"/>
    </row>
    <row r="28" spans="1:14" ht="30.75" customHeight="1" x14ac:dyDescent="0.25">
      <c r="A28" s="43">
        <v>19</v>
      </c>
      <c r="B28" s="115" t="s">
        <v>118</v>
      </c>
      <c r="C28" s="97" t="s">
        <v>119</v>
      </c>
      <c r="D28" s="106">
        <v>5300</v>
      </c>
      <c r="E28" s="94">
        <v>100</v>
      </c>
      <c r="F28" s="26">
        <v>48</v>
      </c>
      <c r="G28" s="27">
        <v>4800</v>
      </c>
      <c r="H28" s="26">
        <v>226</v>
      </c>
      <c r="I28" s="27">
        <v>22600</v>
      </c>
      <c r="J28" s="15">
        <f t="shared" si="0"/>
        <v>27400</v>
      </c>
      <c r="K28" s="188"/>
    </row>
    <row r="29" spans="1:14" ht="30.75" customHeight="1" x14ac:dyDescent="0.25">
      <c r="A29" s="43">
        <v>20</v>
      </c>
      <c r="B29" s="116" t="s">
        <v>120</v>
      </c>
      <c r="C29" s="100" t="s">
        <v>131</v>
      </c>
      <c r="D29" s="106">
        <v>2205</v>
      </c>
      <c r="E29" s="94">
        <v>100</v>
      </c>
      <c r="F29" s="26">
        <v>2</v>
      </c>
      <c r="G29" s="27">
        <v>200</v>
      </c>
      <c r="H29" s="26">
        <v>9</v>
      </c>
      <c r="I29" s="27">
        <v>900</v>
      </c>
      <c r="J29" s="15">
        <f t="shared" si="0"/>
        <v>1100</v>
      </c>
      <c r="K29" s="188"/>
    </row>
    <row r="30" spans="1:14" ht="30.75" customHeight="1" x14ac:dyDescent="0.25">
      <c r="A30" s="101">
        <v>21</v>
      </c>
      <c r="B30" s="117" t="s">
        <v>122</v>
      </c>
      <c r="C30" s="103" t="s">
        <v>132</v>
      </c>
      <c r="D30" s="106">
        <v>4334</v>
      </c>
      <c r="E30" s="94">
        <v>100</v>
      </c>
      <c r="F30" s="26">
        <v>5</v>
      </c>
      <c r="G30" s="27">
        <v>500</v>
      </c>
      <c r="H30" s="26">
        <v>27</v>
      </c>
      <c r="I30" s="27">
        <v>2700</v>
      </c>
      <c r="J30" s="15">
        <f t="shared" si="0"/>
        <v>3200</v>
      </c>
      <c r="K30" s="188"/>
    </row>
    <row r="31" spans="1:14" ht="30.75" customHeight="1" x14ac:dyDescent="0.25">
      <c r="A31" s="101">
        <v>22</v>
      </c>
      <c r="B31" s="117" t="s">
        <v>125</v>
      </c>
      <c r="C31" s="103" t="s">
        <v>133</v>
      </c>
      <c r="D31" s="106">
        <v>3332</v>
      </c>
      <c r="E31" s="94">
        <v>200</v>
      </c>
      <c r="F31" s="26">
        <v>2</v>
      </c>
      <c r="G31" s="27">
        <v>400</v>
      </c>
      <c r="H31" s="26">
        <v>49</v>
      </c>
      <c r="I31" s="27">
        <v>9800</v>
      </c>
      <c r="J31" s="15">
        <f t="shared" si="0"/>
        <v>10200</v>
      </c>
      <c r="K31" s="188"/>
      <c r="M31" s="50"/>
    </row>
    <row r="32" spans="1:14" ht="30.75" customHeight="1" x14ac:dyDescent="0.25">
      <c r="A32" s="101">
        <v>23</v>
      </c>
      <c r="B32" s="117" t="s">
        <v>134</v>
      </c>
      <c r="C32" s="103" t="s">
        <v>135</v>
      </c>
      <c r="D32" s="106">
        <v>8010</v>
      </c>
      <c r="E32" s="94">
        <v>100</v>
      </c>
      <c r="F32" s="26">
        <v>19</v>
      </c>
      <c r="G32" s="27">
        <v>1900</v>
      </c>
      <c r="H32" s="26">
        <v>29</v>
      </c>
      <c r="I32" s="27">
        <v>2900</v>
      </c>
      <c r="J32" s="15">
        <f t="shared" si="0"/>
        <v>4800</v>
      </c>
      <c r="K32" s="188"/>
    </row>
    <row r="33" spans="1:13" ht="30.75" customHeight="1" x14ac:dyDescent="0.25">
      <c r="A33" s="101">
        <v>24</v>
      </c>
      <c r="B33" s="117" t="s">
        <v>136</v>
      </c>
      <c r="C33" s="97" t="s">
        <v>139</v>
      </c>
      <c r="D33" s="106">
        <v>6323</v>
      </c>
      <c r="E33" s="94">
        <v>100</v>
      </c>
      <c r="F33" s="26">
        <v>13</v>
      </c>
      <c r="G33" s="27">
        <v>1300</v>
      </c>
      <c r="H33" s="26">
        <v>86</v>
      </c>
      <c r="I33" s="27">
        <v>8600</v>
      </c>
      <c r="J33" s="15">
        <f t="shared" si="0"/>
        <v>9900</v>
      </c>
      <c r="K33" s="188"/>
    </row>
    <row r="34" spans="1:13" ht="30.75" customHeight="1" x14ac:dyDescent="0.25">
      <c r="A34" s="101">
        <v>25</v>
      </c>
      <c r="B34" s="118" t="s">
        <v>142</v>
      </c>
      <c r="C34" s="30" t="s">
        <v>143</v>
      </c>
      <c r="D34" s="106">
        <v>7001</v>
      </c>
      <c r="E34" s="94">
        <v>200</v>
      </c>
      <c r="F34" s="26">
        <v>1</v>
      </c>
      <c r="G34" s="27">
        <v>200</v>
      </c>
      <c r="H34" s="26">
        <v>6</v>
      </c>
      <c r="I34" s="27">
        <v>1200</v>
      </c>
      <c r="J34" s="15">
        <f t="shared" si="0"/>
        <v>1400</v>
      </c>
      <c r="K34" s="188"/>
    </row>
    <row r="35" spans="1:13" ht="32.25" customHeight="1" x14ac:dyDescent="0.25">
      <c r="A35" s="73"/>
      <c r="D35" s="104"/>
      <c r="E35" s="47"/>
      <c r="F35" s="52"/>
      <c r="G35" s="53"/>
      <c r="H35" s="52"/>
      <c r="I35" s="53"/>
      <c r="J35" s="54"/>
      <c r="K35" s="75"/>
      <c r="M35" s="54"/>
    </row>
    <row r="36" spans="1:13" x14ac:dyDescent="0.25">
      <c r="B36" s="4" t="s">
        <v>47</v>
      </c>
      <c r="E36" s="191" t="s">
        <v>2</v>
      </c>
      <c r="F36" s="192"/>
      <c r="G36" s="193"/>
      <c r="H36" s="191" t="s">
        <v>3</v>
      </c>
      <c r="I36" s="192"/>
      <c r="J36" s="193"/>
    </row>
    <row r="37" spans="1:13" ht="63.75" customHeight="1" x14ac:dyDescent="0.25">
      <c r="B37" s="7" t="s">
        <v>6</v>
      </c>
      <c r="C37" s="55" t="s">
        <v>48</v>
      </c>
      <c r="D37" s="7" t="s">
        <v>8</v>
      </c>
      <c r="E37" s="56" t="s">
        <v>49</v>
      </c>
      <c r="F37" s="55" t="s">
        <v>50</v>
      </c>
      <c r="G37" s="7" t="s">
        <v>11</v>
      </c>
      <c r="H37" s="57" t="s">
        <v>51</v>
      </c>
      <c r="I37" s="55" t="s">
        <v>50</v>
      </c>
      <c r="J37" s="8" t="s">
        <v>11</v>
      </c>
    </row>
    <row r="38" spans="1:13" ht="30" customHeight="1" x14ac:dyDescent="0.25">
      <c r="A38" s="1">
        <v>1</v>
      </c>
      <c r="B38" s="58" t="s">
        <v>52</v>
      </c>
      <c r="C38" s="59" t="s">
        <v>53</v>
      </c>
      <c r="D38" s="60">
        <v>727</v>
      </c>
      <c r="E38" s="61">
        <v>25</v>
      </c>
      <c r="F38" s="62">
        <v>28</v>
      </c>
      <c r="G38" s="63">
        <f>SUM(F38*E38)</f>
        <v>700</v>
      </c>
      <c r="H38" s="61">
        <v>100</v>
      </c>
      <c r="I38" s="19">
        <v>6</v>
      </c>
      <c r="J38" s="64">
        <f>SUM(I38*H38)</f>
        <v>600</v>
      </c>
    </row>
    <row r="39" spans="1:13" ht="26.25" customHeight="1" x14ac:dyDescent="0.25">
      <c r="A39" s="1">
        <v>2</v>
      </c>
      <c r="B39" s="86" t="s">
        <v>54</v>
      </c>
      <c r="C39" s="87" t="s">
        <v>55</v>
      </c>
      <c r="D39" s="71">
        <v>744</v>
      </c>
      <c r="E39" s="33">
        <v>50</v>
      </c>
      <c r="F39" s="68">
        <v>154</v>
      </c>
      <c r="G39" s="63">
        <f>SUM(F39*E39)</f>
        <v>7700</v>
      </c>
      <c r="H39" s="33">
        <v>50</v>
      </c>
      <c r="I39" s="68">
        <v>35</v>
      </c>
      <c r="J39" s="63">
        <f>SUM(I39*H39)</f>
        <v>1750</v>
      </c>
    </row>
    <row r="40" spans="1:13" x14ac:dyDescent="0.25">
      <c r="E40" s="47"/>
      <c r="F40" s="52"/>
      <c r="G40" s="53"/>
      <c r="H40" s="52"/>
      <c r="I40" s="53"/>
      <c r="J40" s="72"/>
    </row>
    <row r="41" spans="1:13" x14ac:dyDescent="0.25">
      <c r="E41" s="47"/>
      <c r="F41" s="52"/>
      <c r="G41" s="53"/>
      <c r="H41" s="52"/>
      <c r="I41" s="53"/>
      <c r="J41" s="72"/>
    </row>
    <row r="42" spans="1:13" x14ac:dyDescent="0.25">
      <c r="E42" s="47"/>
      <c r="F42" s="52"/>
      <c r="G42" s="53"/>
      <c r="H42" s="52"/>
      <c r="I42" s="53"/>
    </row>
    <row r="43" spans="1:13" x14ac:dyDescent="0.25">
      <c r="E43" s="47"/>
      <c r="F43" s="52"/>
      <c r="G43" s="53"/>
      <c r="H43" s="52"/>
      <c r="I43" s="53"/>
    </row>
    <row r="44" spans="1:13" x14ac:dyDescent="0.25">
      <c r="E44" s="47"/>
      <c r="F44" s="52"/>
      <c r="G44" s="53"/>
      <c r="H44" s="52"/>
      <c r="I44" s="53"/>
    </row>
    <row r="45" spans="1:13" x14ac:dyDescent="0.25">
      <c r="E45" s="47"/>
      <c r="F45" s="52"/>
      <c r="G45" s="53"/>
      <c r="H45" s="52"/>
      <c r="I45" s="53"/>
    </row>
    <row r="46" spans="1:13" x14ac:dyDescent="0.25">
      <c r="E46" s="47"/>
      <c r="F46" s="52"/>
      <c r="G46" s="53"/>
      <c r="H46" s="52"/>
      <c r="I46" s="53"/>
    </row>
    <row r="47" spans="1:13" x14ac:dyDescent="0.25">
      <c r="E47" s="47"/>
      <c r="F47" s="52"/>
      <c r="G47" s="53"/>
      <c r="H47" s="52"/>
      <c r="I47" s="53"/>
    </row>
    <row r="48" spans="1:13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  <c r="F59" s="52"/>
      <c r="G59" s="53"/>
      <c r="H59" s="52"/>
      <c r="I59" s="53"/>
    </row>
    <row r="60" spans="5:9" x14ac:dyDescent="0.25">
      <c r="E60" s="47"/>
      <c r="F60" s="52"/>
      <c r="G60" s="53"/>
      <c r="H60" s="52"/>
      <c r="I60" s="53"/>
    </row>
    <row r="61" spans="5:9" x14ac:dyDescent="0.25">
      <c r="E61" s="47"/>
      <c r="F61" s="52"/>
      <c r="G61" s="53"/>
      <c r="H61" s="52"/>
      <c r="I61" s="53"/>
    </row>
    <row r="62" spans="5:9" x14ac:dyDescent="0.25">
      <c r="E62" s="47"/>
    </row>
    <row r="63" spans="5:9" x14ac:dyDescent="0.25">
      <c r="E63" s="1"/>
    </row>
  </sheetData>
  <mergeCells count="8">
    <mergeCell ref="K7:K34"/>
    <mergeCell ref="E36:G36"/>
    <mergeCell ref="H36:J36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57"/>
  <sheetViews>
    <sheetView zoomScaleNormal="100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148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2642</v>
      </c>
      <c r="G7" s="124">
        <f>SUM(E7*F7)</f>
        <v>264200</v>
      </c>
      <c r="H7" s="123">
        <v>7698</v>
      </c>
      <c r="I7" s="124">
        <f>SUM(E7*H7)</f>
        <v>769800</v>
      </c>
      <c r="J7" s="15">
        <f>SUM(G7+I7)</f>
        <v>1034000</v>
      </c>
      <c r="K7" s="187">
        <f>SUM(J7:J35)/27</f>
        <v>894992.59259259258</v>
      </c>
      <c r="M7" s="54">
        <f>SUM(G7+I7-J7)</f>
        <v>0</v>
      </c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6</v>
      </c>
      <c r="G8" s="124">
        <f t="shared" ref="G8:G33" si="0">SUM(E8*F8)</f>
        <v>600</v>
      </c>
      <c r="H8" s="123">
        <v>16</v>
      </c>
      <c r="I8" s="124">
        <f t="shared" ref="I8:I33" si="1">SUM(E8*H8)</f>
        <v>1600</v>
      </c>
      <c r="J8" s="15">
        <f t="shared" ref="J8:J35" si="2">SUM(G8+I8)</f>
        <v>2200</v>
      </c>
      <c r="K8" s="188"/>
      <c r="M8" s="54">
        <f t="shared" ref="M8:M35" si="3">SUM(G8+I8-J8)</f>
        <v>0</v>
      </c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107</v>
      </c>
      <c r="G9" s="124">
        <f t="shared" si="0"/>
        <v>10700</v>
      </c>
      <c r="H9" s="123">
        <v>776</v>
      </c>
      <c r="I9" s="124">
        <f t="shared" si="1"/>
        <v>77600</v>
      </c>
      <c r="J9" s="15">
        <f t="shared" si="2"/>
        <v>88300</v>
      </c>
      <c r="K9" s="188"/>
      <c r="M9" s="54">
        <f t="shared" si="3"/>
        <v>0</v>
      </c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4499</v>
      </c>
      <c r="G10" s="124">
        <v>899800</v>
      </c>
      <c r="H10" s="125">
        <v>99148</v>
      </c>
      <c r="I10" s="124">
        <v>19831100</v>
      </c>
      <c r="J10" s="15">
        <f t="shared" si="2"/>
        <v>20730900</v>
      </c>
      <c r="K10" s="188"/>
      <c r="M10" s="54">
        <f t="shared" si="3"/>
        <v>0</v>
      </c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193</v>
      </c>
      <c r="G11" s="124">
        <f t="shared" si="0"/>
        <v>19300</v>
      </c>
      <c r="H11" s="125">
        <v>843</v>
      </c>
      <c r="I11" s="124">
        <f t="shared" si="1"/>
        <v>84300</v>
      </c>
      <c r="J11" s="15">
        <f t="shared" si="2"/>
        <v>103600</v>
      </c>
      <c r="K11" s="188"/>
      <c r="M11" s="54">
        <f t="shared" si="3"/>
        <v>0</v>
      </c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100</v>
      </c>
      <c r="F12" s="127">
        <v>7</v>
      </c>
      <c r="G12" s="124">
        <f t="shared" si="0"/>
        <v>700</v>
      </c>
      <c r="H12" s="127">
        <v>72</v>
      </c>
      <c r="I12" s="124">
        <f t="shared" si="1"/>
        <v>7200</v>
      </c>
      <c r="J12" s="15">
        <v>10100</v>
      </c>
      <c r="K12" s="188"/>
      <c r="M12" s="54">
        <f t="shared" si="3"/>
        <v>-2200</v>
      </c>
    </row>
    <row r="13" spans="1:17" ht="24" customHeight="1" x14ac:dyDescent="0.25">
      <c r="A13" s="1">
        <v>7</v>
      </c>
      <c r="B13" s="110" t="s">
        <v>29</v>
      </c>
      <c r="C13" s="30" t="s">
        <v>30</v>
      </c>
      <c r="D13" s="25">
        <v>7763</v>
      </c>
      <c r="E13" s="32">
        <v>200</v>
      </c>
      <c r="F13" s="125">
        <v>162</v>
      </c>
      <c r="G13" s="124">
        <f t="shared" si="0"/>
        <v>32400</v>
      </c>
      <c r="H13" s="125">
        <v>2250</v>
      </c>
      <c r="I13" s="124">
        <f t="shared" si="1"/>
        <v>450000</v>
      </c>
      <c r="J13" s="15">
        <f t="shared" si="2"/>
        <v>482400</v>
      </c>
      <c r="K13" s="188"/>
      <c r="M13" s="54">
        <f t="shared" si="3"/>
        <v>0</v>
      </c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3</v>
      </c>
      <c r="G14" s="124">
        <f t="shared" si="0"/>
        <v>300</v>
      </c>
      <c r="H14" s="125">
        <v>13</v>
      </c>
      <c r="I14" s="124">
        <f t="shared" si="1"/>
        <v>1300</v>
      </c>
      <c r="J14" s="15">
        <f t="shared" si="2"/>
        <v>1600</v>
      </c>
      <c r="K14" s="188"/>
      <c r="M14" s="54">
        <f t="shared" si="3"/>
        <v>0</v>
      </c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74</v>
      </c>
      <c r="G15" s="124">
        <f t="shared" si="0"/>
        <v>7400</v>
      </c>
      <c r="H15" s="125">
        <v>630</v>
      </c>
      <c r="I15" s="124">
        <f t="shared" si="1"/>
        <v>63000</v>
      </c>
      <c r="J15" s="15">
        <f t="shared" si="2"/>
        <v>70400</v>
      </c>
      <c r="K15" s="188"/>
      <c r="M15" s="54">
        <f t="shared" si="3"/>
        <v>0</v>
      </c>
    </row>
    <row r="16" spans="1:17" ht="24" customHeight="1" x14ac:dyDescent="0.25">
      <c r="A16" s="1">
        <v>10</v>
      </c>
      <c r="B16" s="113" t="s">
        <v>37</v>
      </c>
      <c r="C16" s="20" t="s">
        <v>129</v>
      </c>
      <c r="D16" s="25">
        <v>9656</v>
      </c>
      <c r="E16" s="94">
        <v>100</v>
      </c>
      <c r="F16" s="128">
        <v>298</v>
      </c>
      <c r="G16" s="124">
        <v>29800</v>
      </c>
      <c r="H16" s="128">
        <v>6131</v>
      </c>
      <c r="I16" s="124">
        <v>613100</v>
      </c>
      <c r="J16" s="15">
        <f t="shared" si="2"/>
        <v>642900</v>
      </c>
      <c r="K16" s="188"/>
      <c r="M16" s="54">
        <f t="shared" si="3"/>
        <v>0</v>
      </c>
    </row>
    <row r="17" spans="1:14" ht="24" customHeight="1" x14ac:dyDescent="0.25">
      <c r="B17" s="113" t="s">
        <v>37</v>
      </c>
      <c r="C17" s="20" t="s">
        <v>129</v>
      </c>
      <c r="D17" s="25">
        <v>9656</v>
      </c>
      <c r="E17" s="94">
        <v>200</v>
      </c>
      <c r="F17" s="128">
        <v>54</v>
      </c>
      <c r="G17" s="124">
        <v>10800</v>
      </c>
      <c r="H17" s="128">
        <v>2697</v>
      </c>
      <c r="I17" s="124">
        <v>539400</v>
      </c>
      <c r="J17" s="15">
        <f t="shared" si="2"/>
        <v>550200</v>
      </c>
      <c r="K17" s="188"/>
      <c r="M17" s="54">
        <f t="shared" si="3"/>
        <v>0</v>
      </c>
    </row>
    <row r="18" spans="1:14" ht="24" customHeight="1" x14ac:dyDescent="0.25">
      <c r="B18" s="113" t="s">
        <v>37</v>
      </c>
      <c r="C18" s="20" t="s">
        <v>129</v>
      </c>
      <c r="D18" s="25">
        <v>9656</v>
      </c>
      <c r="E18" s="94">
        <v>500</v>
      </c>
      <c r="F18" s="128">
        <v>4</v>
      </c>
      <c r="G18" s="124">
        <v>2000</v>
      </c>
      <c r="H18" s="128">
        <v>349</v>
      </c>
      <c r="I18" s="124">
        <v>174500</v>
      </c>
      <c r="J18" s="15">
        <f t="shared" si="2"/>
        <v>176500</v>
      </c>
      <c r="K18" s="188"/>
      <c r="M18" s="54">
        <f t="shared" si="3"/>
        <v>0</v>
      </c>
    </row>
    <row r="19" spans="1:14" ht="24" customHeight="1" x14ac:dyDescent="0.25">
      <c r="A19" s="1">
        <v>11</v>
      </c>
      <c r="B19" s="113" t="s">
        <v>39</v>
      </c>
      <c r="C19" s="38" t="s">
        <v>97</v>
      </c>
      <c r="D19" s="25">
        <v>8200</v>
      </c>
      <c r="E19" s="94">
        <v>100</v>
      </c>
      <c r="F19" s="128">
        <v>1</v>
      </c>
      <c r="G19" s="124">
        <f t="shared" si="0"/>
        <v>100</v>
      </c>
      <c r="H19" s="128">
        <v>4</v>
      </c>
      <c r="I19" s="124">
        <f t="shared" si="1"/>
        <v>400</v>
      </c>
      <c r="J19" s="15">
        <f t="shared" si="2"/>
        <v>500</v>
      </c>
      <c r="K19" s="188"/>
      <c r="M19" s="54">
        <f t="shared" si="3"/>
        <v>0</v>
      </c>
    </row>
    <row r="20" spans="1:14" ht="30" customHeight="1" x14ac:dyDescent="0.25">
      <c r="A20" s="1">
        <v>12</v>
      </c>
      <c r="B20" s="113" t="s">
        <v>41</v>
      </c>
      <c r="C20" s="38" t="s">
        <v>83</v>
      </c>
      <c r="D20" s="25">
        <v>2844</v>
      </c>
      <c r="E20" s="94">
        <v>100</v>
      </c>
      <c r="F20" s="125">
        <v>40</v>
      </c>
      <c r="G20" s="124">
        <f>SUM(E20*F20)</f>
        <v>4000</v>
      </c>
      <c r="H20" s="125">
        <v>58</v>
      </c>
      <c r="I20" s="124">
        <f t="shared" si="1"/>
        <v>5800</v>
      </c>
      <c r="J20" s="15">
        <f t="shared" si="2"/>
        <v>9800</v>
      </c>
      <c r="K20" s="188"/>
      <c r="M20" s="54">
        <f t="shared" si="3"/>
        <v>0</v>
      </c>
    </row>
    <row r="21" spans="1:14" ht="30.75" customHeight="1" x14ac:dyDescent="0.25">
      <c r="A21" s="1">
        <v>13</v>
      </c>
      <c r="B21" s="114" t="s">
        <v>43</v>
      </c>
      <c r="C21" s="38" t="s">
        <v>77</v>
      </c>
      <c r="D21" s="39">
        <v>2407</v>
      </c>
      <c r="E21" s="129">
        <v>200</v>
      </c>
      <c r="F21" s="123">
        <v>31</v>
      </c>
      <c r="G21" s="124">
        <v>6200</v>
      </c>
      <c r="H21" s="123">
        <v>335</v>
      </c>
      <c r="I21" s="124">
        <v>67000</v>
      </c>
      <c r="J21" s="15">
        <f t="shared" si="2"/>
        <v>73200</v>
      </c>
      <c r="K21" s="188"/>
      <c r="M21" s="54">
        <f t="shared" si="3"/>
        <v>0</v>
      </c>
    </row>
    <row r="22" spans="1:14" ht="30.75" customHeight="1" x14ac:dyDescent="0.25">
      <c r="A22" s="43">
        <v>14</v>
      </c>
      <c r="B22" s="113" t="s">
        <v>69</v>
      </c>
      <c r="C22" s="34" t="s">
        <v>73</v>
      </c>
      <c r="D22" s="93">
        <v>8495</v>
      </c>
      <c r="E22" s="94">
        <v>100</v>
      </c>
      <c r="F22" s="125">
        <v>3</v>
      </c>
      <c r="G22" s="124">
        <f t="shared" si="0"/>
        <v>300</v>
      </c>
      <c r="H22" s="125">
        <v>78</v>
      </c>
      <c r="I22" s="124">
        <f t="shared" si="1"/>
        <v>7800</v>
      </c>
      <c r="J22" s="15">
        <f t="shared" si="2"/>
        <v>8100</v>
      </c>
      <c r="K22" s="188"/>
      <c r="M22" s="54">
        <f t="shared" si="3"/>
        <v>0</v>
      </c>
      <c r="N22" s="98"/>
    </row>
    <row r="23" spans="1:14" ht="30.75" customHeight="1" x14ac:dyDescent="0.25">
      <c r="A23" s="43">
        <v>15</v>
      </c>
      <c r="B23" s="113" t="s">
        <v>106</v>
      </c>
      <c r="C23" s="92" t="s">
        <v>107</v>
      </c>
      <c r="D23" s="93">
        <v>6187</v>
      </c>
      <c r="E23" s="94">
        <v>100</v>
      </c>
      <c r="F23" s="125"/>
      <c r="G23" s="124">
        <f t="shared" si="0"/>
        <v>0</v>
      </c>
      <c r="H23" s="125"/>
      <c r="I23" s="124">
        <f t="shared" si="1"/>
        <v>0</v>
      </c>
      <c r="J23" s="15">
        <f t="shared" si="2"/>
        <v>0</v>
      </c>
      <c r="K23" s="188"/>
      <c r="M23" s="54">
        <f t="shared" si="3"/>
        <v>0</v>
      </c>
    </row>
    <row r="24" spans="1:14" ht="30.75" customHeight="1" x14ac:dyDescent="0.25">
      <c r="A24" s="43">
        <v>16</v>
      </c>
      <c r="B24" s="113" t="s">
        <v>86</v>
      </c>
      <c r="C24" s="38" t="s">
        <v>111</v>
      </c>
      <c r="D24" s="25">
        <v>4540</v>
      </c>
      <c r="E24" s="94">
        <v>100</v>
      </c>
      <c r="F24" s="125">
        <v>1</v>
      </c>
      <c r="G24" s="124">
        <f t="shared" si="0"/>
        <v>100</v>
      </c>
      <c r="H24" s="125">
        <v>2</v>
      </c>
      <c r="I24" s="124">
        <f t="shared" si="1"/>
        <v>200</v>
      </c>
      <c r="J24" s="15">
        <f t="shared" si="2"/>
        <v>300</v>
      </c>
      <c r="K24" s="188"/>
      <c r="M24" s="54">
        <f t="shared" si="3"/>
        <v>0</v>
      </c>
    </row>
    <row r="25" spans="1:14" ht="30.75" customHeight="1" x14ac:dyDescent="0.25">
      <c r="A25" s="43">
        <v>17</v>
      </c>
      <c r="B25" s="115" t="s">
        <v>113</v>
      </c>
      <c r="C25" s="97" t="s">
        <v>114</v>
      </c>
      <c r="D25" s="93">
        <v>6535</v>
      </c>
      <c r="E25" s="94">
        <v>100</v>
      </c>
      <c r="F25" s="125">
        <v>0</v>
      </c>
      <c r="G25" s="124">
        <f t="shared" si="0"/>
        <v>0</v>
      </c>
      <c r="H25" s="125">
        <v>0</v>
      </c>
      <c r="I25" s="124">
        <f t="shared" si="1"/>
        <v>0</v>
      </c>
      <c r="J25" s="15">
        <f t="shared" si="2"/>
        <v>0</v>
      </c>
      <c r="K25" s="188"/>
      <c r="M25" s="54">
        <f t="shared" si="3"/>
        <v>0</v>
      </c>
    </row>
    <row r="26" spans="1:14" ht="30.75" customHeight="1" x14ac:dyDescent="0.25">
      <c r="A26" s="43">
        <v>18</v>
      </c>
      <c r="B26" s="115" t="s">
        <v>115</v>
      </c>
      <c r="C26" s="97" t="s">
        <v>116</v>
      </c>
      <c r="D26" s="93">
        <v>5105</v>
      </c>
      <c r="E26" s="94">
        <v>100</v>
      </c>
      <c r="F26" s="125">
        <v>168</v>
      </c>
      <c r="G26" s="124">
        <f t="shared" si="0"/>
        <v>16800</v>
      </c>
      <c r="H26" s="125">
        <v>181</v>
      </c>
      <c r="I26" s="124">
        <f t="shared" si="1"/>
        <v>18100</v>
      </c>
      <c r="J26" s="15">
        <f t="shared" si="2"/>
        <v>34900</v>
      </c>
      <c r="K26" s="188"/>
      <c r="M26" s="54">
        <f t="shared" si="3"/>
        <v>0</v>
      </c>
    </row>
    <row r="27" spans="1:14" ht="30.75" customHeight="1" x14ac:dyDescent="0.25">
      <c r="A27" s="43">
        <v>19</v>
      </c>
      <c r="B27" s="115" t="s">
        <v>118</v>
      </c>
      <c r="C27" s="97" t="s">
        <v>119</v>
      </c>
      <c r="D27" s="93">
        <v>5300</v>
      </c>
      <c r="E27" s="94">
        <v>100</v>
      </c>
      <c r="F27" s="125">
        <v>8</v>
      </c>
      <c r="G27" s="124">
        <f t="shared" si="0"/>
        <v>800</v>
      </c>
      <c r="H27" s="125">
        <v>11</v>
      </c>
      <c r="I27" s="124">
        <f t="shared" si="1"/>
        <v>1100</v>
      </c>
      <c r="J27" s="15">
        <f t="shared" si="2"/>
        <v>1900</v>
      </c>
      <c r="K27" s="188"/>
      <c r="M27" s="54">
        <f t="shared" si="3"/>
        <v>0</v>
      </c>
    </row>
    <row r="28" spans="1:14" ht="30.75" customHeight="1" x14ac:dyDescent="0.25">
      <c r="A28" s="43">
        <v>20</v>
      </c>
      <c r="B28" s="116" t="s">
        <v>120</v>
      </c>
      <c r="C28" s="100" t="s">
        <v>131</v>
      </c>
      <c r="D28" s="93">
        <v>2205</v>
      </c>
      <c r="E28" s="94">
        <v>100</v>
      </c>
      <c r="F28" s="125">
        <v>0</v>
      </c>
      <c r="G28" s="124">
        <f t="shared" si="0"/>
        <v>0</v>
      </c>
      <c r="H28" s="125">
        <v>12</v>
      </c>
      <c r="I28" s="124">
        <f t="shared" si="1"/>
        <v>1200</v>
      </c>
      <c r="J28" s="15">
        <f t="shared" si="2"/>
        <v>1200</v>
      </c>
      <c r="K28" s="188"/>
      <c r="M28" s="54">
        <f t="shared" si="3"/>
        <v>0</v>
      </c>
    </row>
    <row r="29" spans="1:14" ht="30.75" customHeight="1" x14ac:dyDescent="0.25">
      <c r="A29" s="101">
        <v>21</v>
      </c>
      <c r="B29" s="117" t="s">
        <v>122</v>
      </c>
      <c r="C29" s="103" t="s">
        <v>132</v>
      </c>
      <c r="D29" s="93">
        <v>4334</v>
      </c>
      <c r="E29" s="94">
        <v>100</v>
      </c>
      <c r="F29" s="125">
        <v>3</v>
      </c>
      <c r="G29" s="124">
        <f t="shared" si="0"/>
        <v>300</v>
      </c>
      <c r="H29" s="125">
        <v>5</v>
      </c>
      <c r="I29" s="124">
        <f t="shared" si="1"/>
        <v>500</v>
      </c>
      <c r="J29" s="15">
        <f t="shared" si="2"/>
        <v>800</v>
      </c>
      <c r="K29" s="188"/>
      <c r="M29" s="54">
        <f t="shared" si="3"/>
        <v>0</v>
      </c>
    </row>
    <row r="30" spans="1:14" ht="30.75" customHeight="1" x14ac:dyDescent="0.25">
      <c r="A30" s="101">
        <v>22</v>
      </c>
      <c r="B30" s="117" t="s">
        <v>125</v>
      </c>
      <c r="C30" s="103" t="s">
        <v>133</v>
      </c>
      <c r="D30" s="93">
        <v>3332</v>
      </c>
      <c r="E30" s="94">
        <v>200</v>
      </c>
      <c r="F30" s="125">
        <v>3</v>
      </c>
      <c r="G30" s="124">
        <f t="shared" si="0"/>
        <v>600</v>
      </c>
      <c r="H30" s="125">
        <v>41</v>
      </c>
      <c r="I30" s="124">
        <f t="shared" si="1"/>
        <v>8200</v>
      </c>
      <c r="J30" s="15">
        <f t="shared" si="2"/>
        <v>8800</v>
      </c>
      <c r="K30" s="188"/>
      <c r="M30" s="54">
        <f t="shared" si="3"/>
        <v>0</v>
      </c>
      <c r="N30">
        <f>SUM(N36/27)</f>
        <v>894992.59259259258</v>
      </c>
    </row>
    <row r="31" spans="1:14" ht="30.75" customHeight="1" x14ac:dyDescent="0.25">
      <c r="A31" s="101">
        <v>23</v>
      </c>
      <c r="B31" s="117" t="s">
        <v>134</v>
      </c>
      <c r="C31" s="103" t="s">
        <v>135</v>
      </c>
      <c r="D31" s="93">
        <v>8010</v>
      </c>
      <c r="E31" s="94">
        <v>100</v>
      </c>
      <c r="F31" s="125">
        <v>10</v>
      </c>
      <c r="G31" s="124">
        <f t="shared" si="0"/>
        <v>1000</v>
      </c>
      <c r="H31" s="125">
        <v>47</v>
      </c>
      <c r="I31" s="124">
        <f t="shared" si="1"/>
        <v>4700</v>
      </c>
      <c r="J31" s="15">
        <f t="shared" si="2"/>
        <v>5700</v>
      </c>
      <c r="K31" s="188"/>
      <c r="M31" s="54">
        <f t="shared" si="3"/>
        <v>0</v>
      </c>
    </row>
    <row r="32" spans="1:14" ht="30.75" customHeight="1" x14ac:dyDescent="0.25">
      <c r="A32" s="101">
        <v>24</v>
      </c>
      <c r="B32" s="117" t="s">
        <v>136</v>
      </c>
      <c r="C32" s="97" t="s">
        <v>139</v>
      </c>
      <c r="D32" s="93">
        <v>6323</v>
      </c>
      <c r="E32" s="94">
        <v>100</v>
      </c>
      <c r="F32" s="125">
        <v>2</v>
      </c>
      <c r="G32" s="124">
        <f t="shared" si="0"/>
        <v>200</v>
      </c>
      <c r="H32" s="125">
        <v>72</v>
      </c>
      <c r="I32" s="124">
        <f t="shared" si="1"/>
        <v>7200</v>
      </c>
      <c r="J32" s="15">
        <f t="shared" si="2"/>
        <v>7400</v>
      </c>
      <c r="K32" s="188"/>
      <c r="M32" s="54">
        <f t="shared" si="3"/>
        <v>0</v>
      </c>
    </row>
    <row r="33" spans="1:14" ht="30.75" customHeight="1" x14ac:dyDescent="0.25">
      <c r="A33" s="130">
        <v>25</v>
      </c>
      <c r="B33" s="131" t="s">
        <v>142</v>
      </c>
      <c r="C33" s="132" t="s">
        <v>143</v>
      </c>
      <c r="D33" s="108">
        <v>7001</v>
      </c>
      <c r="E33" s="129">
        <v>200</v>
      </c>
      <c r="F33" s="123">
        <v>1</v>
      </c>
      <c r="G33" s="124">
        <f t="shared" si="0"/>
        <v>200</v>
      </c>
      <c r="H33" s="123">
        <v>6</v>
      </c>
      <c r="I33" s="124">
        <f t="shared" si="1"/>
        <v>1200</v>
      </c>
      <c r="J33" s="133">
        <f t="shared" si="2"/>
        <v>1400</v>
      </c>
      <c r="K33" s="188"/>
      <c r="M33" s="54">
        <f t="shared" si="3"/>
        <v>0</v>
      </c>
    </row>
    <row r="34" spans="1:14" ht="32.25" customHeight="1" x14ac:dyDescent="0.25">
      <c r="A34" s="43">
        <v>26</v>
      </c>
      <c r="B34" s="19" t="s">
        <v>149</v>
      </c>
      <c r="C34" s="20" t="s">
        <v>150</v>
      </c>
      <c r="D34" s="93">
        <v>8400</v>
      </c>
      <c r="E34" s="94">
        <v>100</v>
      </c>
      <c r="F34" s="125">
        <v>61</v>
      </c>
      <c r="G34" s="134">
        <v>6100</v>
      </c>
      <c r="H34" s="125">
        <v>602</v>
      </c>
      <c r="I34" s="134">
        <v>60200</v>
      </c>
      <c r="J34" s="133">
        <f t="shared" si="2"/>
        <v>66300</v>
      </c>
      <c r="K34" s="194"/>
      <c r="M34" s="54">
        <f t="shared" si="3"/>
        <v>0</v>
      </c>
    </row>
    <row r="35" spans="1:14" ht="23.25" customHeight="1" x14ac:dyDescent="0.25">
      <c r="A35" s="43">
        <v>27</v>
      </c>
      <c r="B35" s="135" t="s">
        <v>151</v>
      </c>
      <c r="C35" s="19"/>
      <c r="D35" s="106">
        <v>1733</v>
      </c>
      <c r="E35" s="136">
        <v>200</v>
      </c>
      <c r="F35" s="125">
        <v>13</v>
      </c>
      <c r="G35" s="134">
        <v>2600</v>
      </c>
      <c r="H35" s="125">
        <v>244</v>
      </c>
      <c r="I35" s="134">
        <v>48800</v>
      </c>
      <c r="J35" s="33">
        <f t="shared" si="2"/>
        <v>51400</v>
      </c>
      <c r="K35" s="195"/>
      <c r="M35" s="54">
        <f t="shared" si="3"/>
        <v>0</v>
      </c>
    </row>
    <row r="36" spans="1:14" ht="23.25" customHeight="1" x14ac:dyDescent="0.25">
      <c r="B36" s="137"/>
      <c r="C36" s="138"/>
      <c r="D36" s="137"/>
      <c r="E36" s="138"/>
      <c r="F36" s="138"/>
      <c r="G36" s="138"/>
      <c r="H36" s="138"/>
      <c r="I36" s="138"/>
      <c r="J36" s="137"/>
      <c r="N36" s="54">
        <f>SUM(J7:J35)</f>
        <v>24164800</v>
      </c>
    </row>
    <row r="37" spans="1:14" x14ac:dyDescent="0.25">
      <c r="E37" s="47"/>
      <c r="F37" s="52"/>
      <c r="G37" s="53"/>
      <c r="H37" s="52"/>
      <c r="I37" s="53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58" t="s">
        <v>52</v>
      </c>
      <c r="C40" s="59" t="s">
        <v>53</v>
      </c>
      <c r="D40" s="60">
        <v>727</v>
      </c>
      <c r="E40" s="61">
        <v>25</v>
      </c>
      <c r="F40" s="62">
        <v>27</v>
      </c>
      <c r="G40" s="63">
        <f>SUM(F40*E40)</f>
        <v>675</v>
      </c>
      <c r="H40" s="61">
        <v>100</v>
      </c>
      <c r="I40" s="19">
        <v>9</v>
      </c>
      <c r="J40" s="64">
        <f>SUM(I40*H40)</f>
        <v>900</v>
      </c>
    </row>
    <row r="41" spans="1:14" ht="26.25" customHeight="1" x14ac:dyDescent="0.25">
      <c r="A41" s="1">
        <v>2</v>
      </c>
      <c r="B41" s="86" t="s">
        <v>54</v>
      </c>
      <c r="C41" s="87" t="s">
        <v>55</v>
      </c>
      <c r="D41" s="71">
        <v>744</v>
      </c>
      <c r="E41" s="33">
        <v>50</v>
      </c>
      <c r="F41" s="68">
        <v>185</v>
      </c>
      <c r="G41" s="63">
        <f>SUM(F41*E41)</f>
        <v>9250</v>
      </c>
      <c r="H41" s="33">
        <v>50</v>
      </c>
      <c r="I41" s="68">
        <v>17</v>
      </c>
      <c r="J41" s="63">
        <f>SUM(I41*H41)</f>
        <v>850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60"/>
  <sheetViews>
    <sheetView zoomScaleNormal="100"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152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2239</v>
      </c>
      <c r="G7" s="124">
        <v>223900</v>
      </c>
      <c r="H7" s="123">
        <v>4004</v>
      </c>
      <c r="I7" s="124">
        <v>400400</v>
      </c>
      <c r="J7" s="15">
        <f>SUM(G7+I7)</f>
        <v>624300</v>
      </c>
      <c r="K7" s="187">
        <f>SUM(J7:J38)/27</f>
        <v>1093622.2222222222</v>
      </c>
      <c r="M7" s="54">
        <f>SUM(G7+I7-J7)</f>
        <v>0</v>
      </c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5</v>
      </c>
      <c r="G8" s="124">
        <v>500</v>
      </c>
      <c r="H8" s="123">
        <v>15</v>
      </c>
      <c r="I8" s="124">
        <v>1500</v>
      </c>
      <c r="J8" s="15">
        <f t="shared" ref="J8:J34" si="0">SUM(G8+I8)</f>
        <v>2000</v>
      </c>
      <c r="K8" s="188"/>
      <c r="M8" s="54">
        <f t="shared" ref="M8:M38" si="1">SUM(G8+I8-J8)</f>
        <v>0</v>
      </c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71</v>
      </c>
      <c r="G9" s="124">
        <v>7100</v>
      </c>
      <c r="H9" s="123">
        <v>238</v>
      </c>
      <c r="I9" s="124">
        <v>23800</v>
      </c>
      <c r="J9" s="15">
        <f t="shared" si="0"/>
        <v>30900</v>
      </c>
      <c r="K9" s="188"/>
      <c r="M9" s="54">
        <f t="shared" si="1"/>
        <v>0</v>
      </c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6846</v>
      </c>
      <c r="G10" s="124">
        <v>1369200</v>
      </c>
      <c r="H10" s="125">
        <v>125381</v>
      </c>
      <c r="I10" s="124">
        <v>25077100</v>
      </c>
      <c r="J10" s="15">
        <f t="shared" si="0"/>
        <v>26446300</v>
      </c>
      <c r="K10" s="188"/>
      <c r="M10" s="54">
        <f t="shared" si="1"/>
        <v>0</v>
      </c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168</v>
      </c>
      <c r="G11" s="124">
        <v>16800</v>
      </c>
      <c r="H11" s="125">
        <v>578</v>
      </c>
      <c r="I11" s="124">
        <v>57800</v>
      </c>
      <c r="J11" s="15">
        <f t="shared" si="0"/>
        <v>74600</v>
      </c>
      <c r="K11" s="188"/>
      <c r="M11" s="54">
        <f t="shared" si="1"/>
        <v>0</v>
      </c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100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>
        <f t="shared" si="1"/>
        <v>0</v>
      </c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94" t="s">
        <v>153</v>
      </c>
      <c r="F13" s="127">
        <v>11</v>
      </c>
      <c r="G13" s="124">
        <v>1100</v>
      </c>
      <c r="H13" s="127">
        <v>49</v>
      </c>
      <c r="I13" s="124">
        <v>7900</v>
      </c>
      <c r="J13" s="15">
        <v>9000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189</v>
      </c>
      <c r="G14" s="124">
        <v>37800</v>
      </c>
      <c r="H14" s="125">
        <v>1925</v>
      </c>
      <c r="I14" s="124">
        <v>385000</v>
      </c>
      <c r="J14" s="15">
        <f t="shared" si="0"/>
        <v>422800</v>
      </c>
      <c r="K14" s="188"/>
      <c r="M14" s="54">
        <f t="shared" si="1"/>
        <v>0</v>
      </c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6</v>
      </c>
      <c r="G15" s="124">
        <v>600</v>
      </c>
      <c r="H15" s="125">
        <v>32</v>
      </c>
      <c r="I15" s="124">
        <v>3200</v>
      </c>
      <c r="J15" s="15">
        <f t="shared" si="0"/>
        <v>3800</v>
      </c>
      <c r="K15" s="188"/>
      <c r="M15" s="54">
        <f t="shared" si="1"/>
        <v>0</v>
      </c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48</v>
      </c>
      <c r="G16" s="124">
        <v>4800</v>
      </c>
      <c r="H16" s="125">
        <v>422</v>
      </c>
      <c r="I16" s="124">
        <v>42200</v>
      </c>
      <c r="J16" s="15">
        <f t="shared" si="0"/>
        <v>47000</v>
      </c>
      <c r="K16" s="188"/>
      <c r="M16" s="54">
        <f t="shared" si="1"/>
        <v>0</v>
      </c>
    </row>
    <row r="17" spans="1:14" ht="24" customHeight="1" x14ac:dyDescent="0.25">
      <c r="A17" s="1">
        <v>10</v>
      </c>
      <c r="B17" s="113" t="s">
        <v>37</v>
      </c>
      <c r="C17" s="20" t="s">
        <v>129</v>
      </c>
      <c r="D17" s="25">
        <v>9656</v>
      </c>
      <c r="E17" s="94">
        <v>100</v>
      </c>
      <c r="F17" s="128">
        <v>358</v>
      </c>
      <c r="G17" s="124">
        <v>35800</v>
      </c>
      <c r="H17" s="128">
        <v>6588</v>
      </c>
      <c r="I17" s="124">
        <v>658800</v>
      </c>
      <c r="J17" s="15">
        <f t="shared" si="0"/>
        <v>694600</v>
      </c>
      <c r="K17" s="188"/>
      <c r="M17" s="54">
        <f t="shared" si="1"/>
        <v>0</v>
      </c>
    </row>
    <row r="18" spans="1:14" ht="24" customHeight="1" x14ac:dyDescent="0.25">
      <c r="B18" s="113" t="s">
        <v>37</v>
      </c>
      <c r="C18" s="20" t="s">
        <v>129</v>
      </c>
      <c r="D18" s="25">
        <v>9656</v>
      </c>
      <c r="E18" s="94">
        <v>200</v>
      </c>
      <c r="F18" s="128">
        <v>72</v>
      </c>
      <c r="G18" s="124">
        <v>14400</v>
      </c>
      <c r="H18" s="128">
        <v>3127</v>
      </c>
      <c r="I18" s="124">
        <v>625400</v>
      </c>
      <c r="J18" s="15">
        <f t="shared" si="0"/>
        <v>639800</v>
      </c>
      <c r="K18" s="188"/>
      <c r="M18" s="54">
        <f t="shared" si="1"/>
        <v>0</v>
      </c>
    </row>
    <row r="19" spans="1:14" ht="24" customHeight="1" x14ac:dyDescent="0.25">
      <c r="B19" s="113" t="s">
        <v>37</v>
      </c>
      <c r="C19" s="20" t="s">
        <v>129</v>
      </c>
      <c r="D19" s="25">
        <v>9656</v>
      </c>
      <c r="E19" s="94">
        <v>500</v>
      </c>
      <c r="F19" s="128">
        <v>15</v>
      </c>
      <c r="G19" s="124">
        <v>7500</v>
      </c>
      <c r="H19" s="128">
        <v>511</v>
      </c>
      <c r="I19" s="124">
        <v>255500</v>
      </c>
      <c r="J19" s="15">
        <f t="shared" si="0"/>
        <v>263000</v>
      </c>
      <c r="K19" s="188"/>
      <c r="M19" s="54">
        <f t="shared" si="1"/>
        <v>0</v>
      </c>
    </row>
    <row r="20" spans="1:14" ht="24" customHeight="1" x14ac:dyDescent="0.25">
      <c r="A20" s="1">
        <v>11</v>
      </c>
      <c r="B20" s="113" t="s">
        <v>39</v>
      </c>
      <c r="C20" s="38" t="s">
        <v>97</v>
      </c>
      <c r="D20" s="25">
        <v>8200</v>
      </c>
      <c r="E20" s="94">
        <v>100</v>
      </c>
      <c r="F20" s="128">
        <v>10</v>
      </c>
      <c r="G20" s="124">
        <v>1000</v>
      </c>
      <c r="H20" s="128">
        <v>154</v>
      </c>
      <c r="I20" s="124">
        <v>15400</v>
      </c>
      <c r="J20" s="15">
        <f t="shared" si="0"/>
        <v>16400</v>
      </c>
      <c r="K20" s="188"/>
      <c r="M20" s="54">
        <f t="shared" si="1"/>
        <v>0</v>
      </c>
    </row>
    <row r="21" spans="1:14" ht="30" customHeight="1" x14ac:dyDescent="0.25">
      <c r="A21" s="1">
        <v>12</v>
      </c>
      <c r="B21" s="113" t="s">
        <v>41</v>
      </c>
      <c r="C21" s="38" t="s">
        <v>83</v>
      </c>
      <c r="D21" s="25">
        <v>2844</v>
      </c>
      <c r="E21" s="94">
        <v>100</v>
      </c>
      <c r="F21" s="125">
        <v>59</v>
      </c>
      <c r="G21" s="124">
        <v>5900</v>
      </c>
      <c r="H21" s="125">
        <v>53</v>
      </c>
      <c r="I21" s="124">
        <v>5300</v>
      </c>
      <c r="J21" s="15">
        <f t="shared" si="0"/>
        <v>11200</v>
      </c>
      <c r="K21" s="188"/>
      <c r="M21" s="54">
        <f t="shared" si="1"/>
        <v>0</v>
      </c>
    </row>
    <row r="22" spans="1:14" ht="30.75" customHeight="1" x14ac:dyDescent="0.25">
      <c r="A22" s="1">
        <v>13</v>
      </c>
      <c r="B22" s="114" t="s">
        <v>43</v>
      </c>
      <c r="C22" s="38" t="s">
        <v>77</v>
      </c>
      <c r="D22" s="39">
        <v>2407</v>
      </c>
      <c r="E22" s="129">
        <v>200</v>
      </c>
      <c r="F22" s="123">
        <v>6</v>
      </c>
      <c r="G22" s="124">
        <v>1200</v>
      </c>
      <c r="H22" s="123">
        <v>101</v>
      </c>
      <c r="I22" s="124">
        <v>20200</v>
      </c>
      <c r="J22" s="15">
        <f t="shared" si="0"/>
        <v>21400</v>
      </c>
      <c r="K22" s="188"/>
      <c r="M22" s="54">
        <f t="shared" si="1"/>
        <v>0</v>
      </c>
    </row>
    <row r="23" spans="1:14" ht="30.75" customHeight="1" x14ac:dyDescent="0.25">
      <c r="A23" s="43">
        <v>14</v>
      </c>
      <c r="B23" s="113" t="s">
        <v>69</v>
      </c>
      <c r="C23" s="34" t="s">
        <v>73</v>
      </c>
      <c r="D23" s="93">
        <v>8495</v>
      </c>
      <c r="E23" s="94">
        <v>100</v>
      </c>
      <c r="F23" s="125">
        <v>6</v>
      </c>
      <c r="G23" s="124">
        <v>600</v>
      </c>
      <c r="H23" s="125">
        <v>37</v>
      </c>
      <c r="I23" s="124">
        <v>3700</v>
      </c>
      <c r="J23" s="15">
        <f t="shared" si="0"/>
        <v>4300</v>
      </c>
      <c r="K23" s="188"/>
      <c r="M23" s="54">
        <f t="shared" si="1"/>
        <v>0</v>
      </c>
      <c r="N23" s="98"/>
    </row>
    <row r="24" spans="1:14" ht="30.75" customHeight="1" x14ac:dyDescent="0.25">
      <c r="A24" s="43">
        <v>15</v>
      </c>
      <c r="B24" s="113" t="s">
        <v>106</v>
      </c>
      <c r="C24" s="92" t="s">
        <v>107</v>
      </c>
      <c r="D24" s="93">
        <v>6187</v>
      </c>
      <c r="E24" s="94">
        <v>100</v>
      </c>
      <c r="F24" s="125">
        <v>0</v>
      </c>
      <c r="G24" s="124">
        <v>0</v>
      </c>
      <c r="H24" s="125">
        <v>0</v>
      </c>
      <c r="I24" s="124">
        <v>0</v>
      </c>
      <c r="J24" s="15">
        <f t="shared" si="0"/>
        <v>0</v>
      </c>
      <c r="K24" s="188"/>
      <c r="M24" s="54">
        <f t="shared" si="1"/>
        <v>0</v>
      </c>
    </row>
    <row r="25" spans="1:14" ht="30.75" customHeight="1" x14ac:dyDescent="0.25">
      <c r="A25" s="43">
        <v>16</v>
      </c>
      <c r="B25" s="113" t="s">
        <v>86</v>
      </c>
      <c r="C25" s="38" t="s">
        <v>111</v>
      </c>
      <c r="D25" s="25">
        <v>4540</v>
      </c>
      <c r="E25" s="94">
        <v>100</v>
      </c>
      <c r="F25" s="125">
        <v>1</v>
      </c>
      <c r="G25" s="124">
        <v>100</v>
      </c>
      <c r="H25" s="125">
        <v>0</v>
      </c>
      <c r="I25" s="124">
        <v>0</v>
      </c>
      <c r="J25" s="15">
        <f t="shared" si="0"/>
        <v>100</v>
      </c>
      <c r="K25" s="188"/>
      <c r="M25" s="54">
        <f t="shared" si="1"/>
        <v>0</v>
      </c>
    </row>
    <row r="26" spans="1:14" ht="30.75" customHeight="1" x14ac:dyDescent="0.25">
      <c r="A26" s="43">
        <v>17</v>
      </c>
      <c r="B26" s="115" t="s">
        <v>113</v>
      </c>
      <c r="C26" s="97" t="s">
        <v>114</v>
      </c>
      <c r="D26" s="93">
        <v>6535</v>
      </c>
      <c r="E26" s="94">
        <v>100</v>
      </c>
      <c r="F26" s="125">
        <v>0</v>
      </c>
      <c r="G26" s="124">
        <v>0</v>
      </c>
      <c r="H26" s="125">
        <v>1</v>
      </c>
      <c r="I26" s="124">
        <v>100</v>
      </c>
      <c r="J26" s="15">
        <f t="shared" si="0"/>
        <v>100</v>
      </c>
      <c r="K26" s="188"/>
      <c r="M26" s="54">
        <f t="shared" si="1"/>
        <v>0</v>
      </c>
    </row>
    <row r="27" spans="1:14" ht="30.75" customHeight="1" x14ac:dyDescent="0.25">
      <c r="A27" s="43">
        <v>18</v>
      </c>
      <c r="B27" s="115" t="s">
        <v>115</v>
      </c>
      <c r="C27" s="97" t="s">
        <v>116</v>
      </c>
      <c r="D27" s="93">
        <v>5105</v>
      </c>
      <c r="E27" s="94">
        <v>100</v>
      </c>
      <c r="F27" s="125">
        <v>127</v>
      </c>
      <c r="G27" s="124">
        <v>12700</v>
      </c>
      <c r="H27" s="125">
        <v>57</v>
      </c>
      <c r="I27" s="124">
        <v>5700</v>
      </c>
      <c r="J27" s="15">
        <f t="shared" si="0"/>
        <v>18400</v>
      </c>
      <c r="K27" s="188"/>
      <c r="M27" s="54">
        <f t="shared" si="1"/>
        <v>0</v>
      </c>
    </row>
    <row r="28" spans="1:14" ht="30.75" customHeight="1" x14ac:dyDescent="0.25">
      <c r="A28" s="43">
        <v>19</v>
      </c>
      <c r="B28" s="115" t="s">
        <v>118</v>
      </c>
      <c r="C28" s="97" t="s">
        <v>119</v>
      </c>
      <c r="D28" s="93">
        <v>5300</v>
      </c>
      <c r="E28" s="94">
        <v>100</v>
      </c>
      <c r="F28" s="125">
        <v>0</v>
      </c>
      <c r="G28" s="124">
        <v>0</v>
      </c>
      <c r="H28" s="125">
        <v>3</v>
      </c>
      <c r="I28" s="124">
        <v>300</v>
      </c>
      <c r="J28" s="15">
        <f t="shared" si="0"/>
        <v>300</v>
      </c>
      <c r="K28" s="188"/>
      <c r="M28" s="54">
        <f t="shared" si="1"/>
        <v>0</v>
      </c>
    </row>
    <row r="29" spans="1:14" ht="30.75" customHeight="1" x14ac:dyDescent="0.25">
      <c r="A29" s="43">
        <v>20</v>
      </c>
      <c r="B29" s="116" t="s">
        <v>120</v>
      </c>
      <c r="C29" s="100" t="s">
        <v>131</v>
      </c>
      <c r="D29" s="93">
        <v>2205</v>
      </c>
      <c r="E29" s="94">
        <v>100</v>
      </c>
      <c r="F29" s="125">
        <v>0</v>
      </c>
      <c r="G29" s="124">
        <v>0</v>
      </c>
      <c r="H29" s="125">
        <v>4</v>
      </c>
      <c r="I29" s="124">
        <v>400</v>
      </c>
      <c r="J29" s="15">
        <f t="shared" si="0"/>
        <v>400</v>
      </c>
      <c r="K29" s="188"/>
      <c r="M29" s="54">
        <f t="shared" si="1"/>
        <v>0</v>
      </c>
    </row>
    <row r="30" spans="1:14" ht="30.75" customHeight="1" x14ac:dyDescent="0.25">
      <c r="A30" s="101">
        <v>21</v>
      </c>
      <c r="B30" s="117" t="s">
        <v>122</v>
      </c>
      <c r="C30" s="103" t="s">
        <v>132</v>
      </c>
      <c r="D30" s="93">
        <v>4334</v>
      </c>
      <c r="E30" s="94">
        <v>100</v>
      </c>
      <c r="F30" s="125">
        <v>7</v>
      </c>
      <c r="G30" s="124">
        <v>700</v>
      </c>
      <c r="H30" s="125">
        <v>9</v>
      </c>
      <c r="I30" s="124">
        <v>900</v>
      </c>
      <c r="J30" s="15">
        <f t="shared" si="0"/>
        <v>1600</v>
      </c>
      <c r="K30" s="188"/>
      <c r="M30" s="54">
        <f t="shared" si="1"/>
        <v>0</v>
      </c>
    </row>
    <row r="31" spans="1:14" ht="30.75" customHeight="1" x14ac:dyDescent="0.25">
      <c r="A31" s="101">
        <v>22</v>
      </c>
      <c r="B31" s="117" t="s">
        <v>125</v>
      </c>
      <c r="C31" s="103" t="s">
        <v>133</v>
      </c>
      <c r="D31" s="93">
        <v>3332</v>
      </c>
      <c r="E31" s="94">
        <v>200</v>
      </c>
      <c r="F31" s="125">
        <v>1</v>
      </c>
      <c r="G31" s="124">
        <v>200</v>
      </c>
      <c r="H31" s="125">
        <v>41</v>
      </c>
      <c r="I31" s="124">
        <v>8200</v>
      </c>
      <c r="J31" s="15">
        <f t="shared" si="0"/>
        <v>8400</v>
      </c>
      <c r="K31" s="188"/>
      <c r="M31" s="54">
        <f t="shared" si="1"/>
        <v>0</v>
      </c>
      <c r="N31">
        <f>SUM(N39/27)</f>
        <v>1093622.2222222222</v>
      </c>
    </row>
    <row r="32" spans="1:14" ht="30.75" customHeight="1" x14ac:dyDescent="0.25">
      <c r="A32" s="101">
        <v>23</v>
      </c>
      <c r="B32" s="117" t="s">
        <v>134</v>
      </c>
      <c r="C32" s="103" t="s">
        <v>135</v>
      </c>
      <c r="D32" s="93">
        <v>8010</v>
      </c>
      <c r="E32" s="94">
        <v>100</v>
      </c>
      <c r="F32" s="125">
        <v>11</v>
      </c>
      <c r="G32" s="124">
        <v>1100</v>
      </c>
      <c r="H32" s="125">
        <v>89</v>
      </c>
      <c r="I32" s="124">
        <v>8900</v>
      </c>
      <c r="J32" s="15">
        <f t="shared" si="0"/>
        <v>10000</v>
      </c>
      <c r="K32" s="188"/>
      <c r="M32" s="54">
        <f t="shared" si="1"/>
        <v>0</v>
      </c>
    </row>
    <row r="33" spans="1:14" ht="30.75" customHeight="1" x14ac:dyDescent="0.25">
      <c r="A33" s="101">
        <v>24</v>
      </c>
      <c r="B33" s="117" t="s">
        <v>136</v>
      </c>
      <c r="C33" s="97" t="s">
        <v>139</v>
      </c>
      <c r="D33" s="93">
        <v>6323</v>
      </c>
      <c r="E33" s="94">
        <v>100</v>
      </c>
      <c r="F33" s="125">
        <v>0</v>
      </c>
      <c r="G33" s="124">
        <v>0</v>
      </c>
      <c r="H33" s="125">
        <v>67</v>
      </c>
      <c r="I33" s="124">
        <v>6700</v>
      </c>
      <c r="J33" s="15">
        <f t="shared" si="0"/>
        <v>6700</v>
      </c>
      <c r="K33" s="188"/>
      <c r="M33" s="54">
        <f t="shared" si="1"/>
        <v>0</v>
      </c>
    </row>
    <row r="34" spans="1:14" ht="30.75" customHeight="1" x14ac:dyDescent="0.25">
      <c r="A34" s="130">
        <v>25</v>
      </c>
      <c r="B34" s="131" t="s">
        <v>142</v>
      </c>
      <c r="C34" s="132" t="s">
        <v>143</v>
      </c>
      <c r="D34" s="108">
        <v>7001</v>
      </c>
      <c r="E34" s="129">
        <v>200</v>
      </c>
      <c r="F34" s="123">
        <v>0</v>
      </c>
      <c r="G34" s="124">
        <v>0</v>
      </c>
      <c r="H34" s="123">
        <v>5</v>
      </c>
      <c r="I34" s="124">
        <v>1000</v>
      </c>
      <c r="J34" s="133">
        <f t="shared" si="0"/>
        <v>1000</v>
      </c>
      <c r="K34" s="188"/>
      <c r="M34" s="54">
        <f t="shared" si="1"/>
        <v>0</v>
      </c>
    </row>
    <row r="35" spans="1:14" ht="30.75" customHeight="1" x14ac:dyDescent="0.25">
      <c r="A35" s="130">
        <v>26</v>
      </c>
      <c r="B35" s="131" t="s">
        <v>149</v>
      </c>
      <c r="C35" s="132" t="s">
        <v>150</v>
      </c>
      <c r="D35" s="108">
        <v>8400</v>
      </c>
      <c r="E35" s="129">
        <v>100</v>
      </c>
      <c r="F35" s="123">
        <v>2</v>
      </c>
      <c r="G35" s="124">
        <v>200</v>
      </c>
      <c r="H35" s="123">
        <v>92</v>
      </c>
      <c r="I35" s="124">
        <v>9200</v>
      </c>
      <c r="J35" s="133">
        <v>9400</v>
      </c>
      <c r="K35" s="188"/>
      <c r="M35" s="54"/>
    </row>
    <row r="36" spans="1:14" ht="30.75" customHeight="1" x14ac:dyDescent="0.25">
      <c r="A36" s="130">
        <v>27</v>
      </c>
      <c r="B36" s="131" t="s">
        <v>151</v>
      </c>
      <c r="C36" s="132" t="s">
        <v>154</v>
      </c>
      <c r="D36" s="108">
        <v>1733</v>
      </c>
      <c r="E36" s="129">
        <v>200</v>
      </c>
      <c r="F36" s="123">
        <v>12</v>
      </c>
      <c r="G36" s="124">
        <v>2400</v>
      </c>
      <c r="H36" s="123">
        <v>146</v>
      </c>
      <c r="I36" s="124">
        <v>29200</v>
      </c>
      <c r="J36" s="133">
        <v>31600</v>
      </c>
      <c r="K36" s="188"/>
      <c r="M36" s="54"/>
    </row>
    <row r="37" spans="1:14" ht="32.25" customHeight="1" x14ac:dyDescent="0.25">
      <c r="A37" s="43">
        <v>28</v>
      </c>
      <c r="B37" s="19" t="s">
        <v>155</v>
      </c>
      <c r="C37" s="20" t="s">
        <v>156</v>
      </c>
      <c r="D37" s="93">
        <v>4030</v>
      </c>
      <c r="E37" s="94">
        <v>100</v>
      </c>
      <c r="F37" s="125">
        <v>69</v>
      </c>
      <c r="G37" s="134">
        <v>6900</v>
      </c>
      <c r="H37" s="125">
        <v>757</v>
      </c>
      <c r="I37" s="134">
        <v>75700</v>
      </c>
      <c r="J37" s="133">
        <v>82600</v>
      </c>
      <c r="K37" s="194"/>
      <c r="M37" s="54">
        <f t="shared" si="1"/>
        <v>0</v>
      </c>
    </row>
    <row r="38" spans="1:14" ht="23.25" customHeight="1" x14ac:dyDescent="0.25">
      <c r="A38" s="43">
        <v>29</v>
      </c>
      <c r="B38" s="140" t="s">
        <v>157</v>
      </c>
      <c r="C38" s="19" t="s">
        <v>158</v>
      </c>
      <c r="D38" s="106">
        <v>7300</v>
      </c>
      <c r="E38" s="141">
        <v>200</v>
      </c>
      <c r="F38" s="125">
        <v>19</v>
      </c>
      <c r="G38" s="134">
        <v>3800</v>
      </c>
      <c r="H38" s="125">
        <v>210</v>
      </c>
      <c r="I38" s="134">
        <v>42000</v>
      </c>
      <c r="J38" s="33">
        <v>45800</v>
      </c>
      <c r="K38" s="195"/>
      <c r="M38" s="54">
        <f t="shared" si="1"/>
        <v>0</v>
      </c>
    </row>
    <row r="39" spans="1:14" ht="23.25" customHeight="1" x14ac:dyDescent="0.25">
      <c r="B39" s="137"/>
      <c r="C39" s="138"/>
      <c r="D39" s="137"/>
      <c r="E39" s="138"/>
      <c r="F39" s="138"/>
      <c r="G39" s="138"/>
      <c r="H39" s="138"/>
      <c r="I39" s="138"/>
      <c r="J39" s="137"/>
      <c r="N39" s="54">
        <f>SUM(J7:J38)</f>
        <v>29527800</v>
      </c>
    </row>
    <row r="40" spans="1:14" x14ac:dyDescent="0.25">
      <c r="E40" s="47"/>
      <c r="F40" s="52"/>
      <c r="G40" s="53"/>
      <c r="H40" s="52"/>
      <c r="I40" s="53"/>
    </row>
    <row r="41" spans="1:14" x14ac:dyDescent="0.25">
      <c r="B41" s="4" t="s">
        <v>47</v>
      </c>
      <c r="E41" s="191" t="s">
        <v>2</v>
      </c>
      <c r="F41" s="192"/>
      <c r="G41" s="193"/>
      <c r="H41" s="191" t="s">
        <v>3</v>
      </c>
      <c r="I41" s="192"/>
      <c r="J41" s="193"/>
    </row>
    <row r="42" spans="1:14" ht="63.75" customHeight="1" x14ac:dyDescent="0.25">
      <c r="B42" s="7" t="s">
        <v>6</v>
      </c>
      <c r="C42" s="55" t="s">
        <v>48</v>
      </c>
      <c r="D42" s="7" t="s">
        <v>8</v>
      </c>
      <c r="E42" s="56" t="s">
        <v>49</v>
      </c>
      <c r="F42" s="55" t="s">
        <v>50</v>
      </c>
      <c r="G42" s="7" t="s">
        <v>11</v>
      </c>
      <c r="H42" s="57" t="s">
        <v>51</v>
      </c>
      <c r="I42" s="55" t="s">
        <v>50</v>
      </c>
      <c r="J42" s="8" t="s">
        <v>11</v>
      </c>
    </row>
    <row r="43" spans="1:14" ht="30" customHeight="1" x14ac:dyDescent="0.25">
      <c r="A43" s="1">
        <v>1</v>
      </c>
      <c r="B43" s="58" t="s">
        <v>52</v>
      </c>
      <c r="C43" s="59" t="s">
        <v>53</v>
      </c>
      <c r="D43" s="60">
        <v>727</v>
      </c>
      <c r="E43" s="61">
        <v>25</v>
      </c>
      <c r="F43" s="62">
        <v>18</v>
      </c>
      <c r="G43" s="63">
        <f>SUM(F43*E43)</f>
        <v>450</v>
      </c>
      <c r="H43" s="61">
        <v>100</v>
      </c>
      <c r="I43" s="19">
        <v>14</v>
      </c>
      <c r="J43" s="64">
        <f>SUM(I43*H43)</f>
        <v>1400</v>
      </c>
    </row>
    <row r="44" spans="1:14" ht="26.25" customHeight="1" x14ac:dyDescent="0.25">
      <c r="A44" s="1">
        <v>2</v>
      </c>
      <c r="B44" s="86" t="s">
        <v>54</v>
      </c>
      <c r="C44" s="87" t="s">
        <v>55</v>
      </c>
      <c r="D44" s="71">
        <v>744</v>
      </c>
      <c r="E44" s="33">
        <v>50</v>
      </c>
      <c r="F44" s="68">
        <v>149</v>
      </c>
      <c r="G44" s="63">
        <f>SUM(F44*E44)</f>
        <v>7450</v>
      </c>
      <c r="H44" s="33">
        <v>50</v>
      </c>
      <c r="I44" s="68">
        <v>24</v>
      </c>
      <c r="J44" s="63">
        <f>SUM(I44*H44)</f>
        <v>1200</v>
      </c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38"/>
    <mergeCell ref="E41:G41"/>
    <mergeCell ref="H41:J4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60"/>
  <sheetViews>
    <sheetView zoomScaleNormal="100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159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1841</v>
      </c>
      <c r="G7" s="124">
        <v>184100</v>
      </c>
      <c r="H7" s="123">
        <v>2444</v>
      </c>
      <c r="I7" s="124">
        <v>244400</v>
      </c>
      <c r="J7" s="15">
        <f>SUM(G7+I7)</f>
        <v>428500</v>
      </c>
      <c r="K7" s="187">
        <f>SUM(J7:J38)/29</f>
        <v>1056586.2068965517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6</v>
      </c>
      <c r="G8" s="124">
        <v>600</v>
      </c>
      <c r="H8" s="123">
        <v>8</v>
      </c>
      <c r="I8" s="124">
        <v>800</v>
      </c>
      <c r="J8" s="15">
        <f t="shared" ref="J8:J37" si="0">SUM(G8+I8)</f>
        <v>1400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82</v>
      </c>
      <c r="G9" s="124">
        <v>8200</v>
      </c>
      <c r="H9" s="123">
        <v>315</v>
      </c>
      <c r="I9" s="124">
        <v>31500</v>
      </c>
      <c r="J9" s="15">
        <f t="shared" si="0"/>
        <v>39700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9035</v>
      </c>
      <c r="G10" s="124">
        <v>1808200</v>
      </c>
      <c r="H10" s="125">
        <v>131022</v>
      </c>
      <c r="I10" s="124">
        <v>26209200</v>
      </c>
      <c r="J10" s="15">
        <f t="shared" si="0"/>
        <v>28017400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246</v>
      </c>
      <c r="G11" s="124">
        <v>24600</v>
      </c>
      <c r="H11" s="125">
        <v>976</v>
      </c>
      <c r="I11" s="124">
        <v>97600</v>
      </c>
      <c r="J11" s="15">
        <f t="shared" si="0"/>
        <v>122200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100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94" t="s">
        <v>153</v>
      </c>
      <c r="F13" s="127">
        <v>15</v>
      </c>
      <c r="G13" s="124">
        <v>1500</v>
      </c>
      <c r="H13" s="127">
        <v>84</v>
      </c>
      <c r="I13" s="124">
        <v>11800</v>
      </c>
      <c r="J13" s="15">
        <v>13300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168</v>
      </c>
      <c r="G14" s="124">
        <v>33600</v>
      </c>
      <c r="H14" s="125">
        <v>1430</v>
      </c>
      <c r="I14" s="124">
        <v>286000</v>
      </c>
      <c r="J14" s="15">
        <f t="shared" si="0"/>
        <v>319600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3</v>
      </c>
      <c r="G15" s="124">
        <v>300</v>
      </c>
      <c r="H15" s="125">
        <v>3</v>
      </c>
      <c r="I15" s="124">
        <v>300</v>
      </c>
      <c r="J15" s="15">
        <f t="shared" si="0"/>
        <v>600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49</v>
      </c>
      <c r="G16" s="124">
        <v>4900</v>
      </c>
      <c r="H16" s="125">
        <v>177</v>
      </c>
      <c r="I16" s="124">
        <v>17700</v>
      </c>
      <c r="J16" s="15">
        <f t="shared" si="0"/>
        <v>22600</v>
      </c>
      <c r="K16" s="188"/>
      <c r="M16" s="54"/>
    </row>
    <row r="17" spans="1:14" ht="24" customHeight="1" x14ac:dyDescent="0.25">
      <c r="A17" s="1">
        <v>10</v>
      </c>
      <c r="B17" s="113" t="s">
        <v>37</v>
      </c>
      <c r="C17" s="20" t="s">
        <v>129</v>
      </c>
      <c r="D17" s="25">
        <v>9656</v>
      </c>
      <c r="E17" s="94">
        <v>100</v>
      </c>
      <c r="F17" s="128">
        <v>305</v>
      </c>
      <c r="G17" s="124">
        <v>30500</v>
      </c>
      <c r="H17" s="128">
        <v>6309</v>
      </c>
      <c r="I17" s="124">
        <v>630900</v>
      </c>
      <c r="J17" s="15">
        <f t="shared" si="0"/>
        <v>661400</v>
      </c>
      <c r="K17" s="188"/>
      <c r="M17" s="54"/>
    </row>
    <row r="18" spans="1:14" ht="24" customHeight="1" x14ac:dyDescent="0.25">
      <c r="B18" s="113" t="s">
        <v>37</v>
      </c>
      <c r="C18" s="20" t="s">
        <v>129</v>
      </c>
      <c r="D18" s="25">
        <v>9656</v>
      </c>
      <c r="E18" s="94">
        <v>200</v>
      </c>
      <c r="F18" s="128">
        <v>56</v>
      </c>
      <c r="G18" s="124">
        <v>11200</v>
      </c>
      <c r="H18" s="128">
        <v>2929</v>
      </c>
      <c r="I18" s="124">
        <v>585800</v>
      </c>
      <c r="J18" s="15">
        <f t="shared" si="0"/>
        <v>597000</v>
      </c>
      <c r="K18" s="188"/>
      <c r="M18" s="54"/>
    </row>
    <row r="19" spans="1:14" ht="24" customHeight="1" x14ac:dyDescent="0.25">
      <c r="B19" s="113" t="s">
        <v>37</v>
      </c>
      <c r="C19" s="20" t="s">
        <v>129</v>
      </c>
      <c r="D19" s="25">
        <v>9656</v>
      </c>
      <c r="E19" s="94">
        <v>500</v>
      </c>
      <c r="F19" s="128">
        <v>9</v>
      </c>
      <c r="G19" s="124">
        <v>4500</v>
      </c>
      <c r="H19" s="128">
        <v>438</v>
      </c>
      <c r="I19" s="124">
        <v>219000</v>
      </c>
      <c r="J19" s="15">
        <f t="shared" si="0"/>
        <v>223500</v>
      </c>
      <c r="K19" s="188"/>
      <c r="M19" s="54"/>
    </row>
    <row r="20" spans="1:14" ht="24" customHeight="1" x14ac:dyDescent="0.25">
      <c r="A20" s="1">
        <v>11</v>
      </c>
      <c r="B20" s="113" t="s">
        <v>39</v>
      </c>
      <c r="C20" s="38" t="s">
        <v>97</v>
      </c>
      <c r="D20" s="25">
        <v>8200</v>
      </c>
      <c r="E20" s="94">
        <v>100</v>
      </c>
      <c r="F20" s="128">
        <v>6</v>
      </c>
      <c r="G20" s="124">
        <v>600</v>
      </c>
      <c r="H20" s="128">
        <v>72</v>
      </c>
      <c r="I20" s="124">
        <v>7200</v>
      </c>
      <c r="J20" s="15">
        <f t="shared" si="0"/>
        <v>7800</v>
      </c>
      <c r="K20" s="188"/>
      <c r="M20" s="54"/>
    </row>
    <row r="21" spans="1:14" ht="30" customHeight="1" x14ac:dyDescent="0.25">
      <c r="A21" s="1">
        <v>12</v>
      </c>
      <c r="B21" s="113" t="s">
        <v>41</v>
      </c>
      <c r="C21" s="38" t="s">
        <v>83</v>
      </c>
      <c r="D21" s="25">
        <v>2844</v>
      </c>
      <c r="E21" s="94">
        <v>100</v>
      </c>
      <c r="F21" s="125">
        <v>53</v>
      </c>
      <c r="G21" s="124">
        <v>5300</v>
      </c>
      <c r="H21" s="125">
        <v>51</v>
      </c>
      <c r="I21" s="124">
        <v>5100</v>
      </c>
      <c r="J21" s="15">
        <f t="shared" si="0"/>
        <v>10400</v>
      </c>
      <c r="K21" s="188"/>
      <c r="M21" s="54"/>
    </row>
    <row r="22" spans="1:14" ht="30.75" customHeight="1" x14ac:dyDescent="0.25">
      <c r="A22" s="1">
        <v>13</v>
      </c>
      <c r="B22" s="114" t="s">
        <v>43</v>
      </c>
      <c r="C22" s="38" t="s">
        <v>77</v>
      </c>
      <c r="D22" s="39">
        <v>2407</v>
      </c>
      <c r="E22" s="129">
        <v>200</v>
      </c>
      <c r="F22" s="123">
        <v>6</v>
      </c>
      <c r="G22" s="124">
        <v>1200</v>
      </c>
      <c r="H22" s="123">
        <v>80</v>
      </c>
      <c r="I22" s="124">
        <v>16000</v>
      </c>
      <c r="J22" s="15">
        <f t="shared" si="0"/>
        <v>17200</v>
      </c>
      <c r="K22" s="188"/>
      <c r="M22" s="54"/>
    </row>
    <row r="23" spans="1:14" ht="30.75" customHeight="1" x14ac:dyDescent="0.25">
      <c r="A23" s="43">
        <v>14</v>
      </c>
      <c r="B23" s="113" t="s">
        <v>69</v>
      </c>
      <c r="C23" s="34" t="s">
        <v>73</v>
      </c>
      <c r="D23" s="93">
        <v>8495</v>
      </c>
      <c r="E23" s="94">
        <v>100</v>
      </c>
      <c r="F23" s="125">
        <v>5</v>
      </c>
      <c r="G23" s="124">
        <v>500</v>
      </c>
      <c r="H23" s="125">
        <v>101</v>
      </c>
      <c r="I23" s="124">
        <v>10100</v>
      </c>
      <c r="J23" s="15">
        <f t="shared" si="0"/>
        <v>10600</v>
      </c>
      <c r="K23" s="188"/>
      <c r="M23" s="54"/>
      <c r="N23" s="98"/>
    </row>
    <row r="24" spans="1:14" ht="30.75" customHeight="1" x14ac:dyDescent="0.25">
      <c r="A24" s="43">
        <v>15</v>
      </c>
      <c r="B24" s="113" t="s">
        <v>106</v>
      </c>
      <c r="C24" s="92" t="s">
        <v>107</v>
      </c>
      <c r="D24" s="93">
        <v>6187</v>
      </c>
      <c r="E24" s="94">
        <v>100</v>
      </c>
      <c r="F24" s="125">
        <v>0</v>
      </c>
      <c r="G24" s="124">
        <v>0</v>
      </c>
      <c r="H24" s="125">
        <v>0</v>
      </c>
      <c r="I24" s="124">
        <v>0</v>
      </c>
      <c r="J24" s="15">
        <f t="shared" si="0"/>
        <v>0</v>
      </c>
      <c r="K24" s="188"/>
      <c r="M24" s="54"/>
    </row>
    <row r="25" spans="1:14" ht="30.75" customHeight="1" x14ac:dyDescent="0.25">
      <c r="A25" s="43">
        <v>16</v>
      </c>
      <c r="B25" s="113" t="s">
        <v>86</v>
      </c>
      <c r="C25" s="38" t="s">
        <v>111</v>
      </c>
      <c r="D25" s="25">
        <v>4540</v>
      </c>
      <c r="E25" s="94">
        <v>100</v>
      </c>
      <c r="F25" s="125">
        <v>1</v>
      </c>
      <c r="G25" s="124">
        <v>100</v>
      </c>
      <c r="H25" s="125">
        <v>0</v>
      </c>
      <c r="I25" s="124">
        <v>0</v>
      </c>
      <c r="J25" s="15">
        <f t="shared" si="0"/>
        <v>100</v>
      </c>
      <c r="K25" s="188"/>
      <c r="M25" s="54"/>
    </row>
    <row r="26" spans="1:14" ht="30.75" customHeight="1" x14ac:dyDescent="0.25">
      <c r="A26" s="43">
        <v>17</v>
      </c>
      <c r="B26" s="115" t="s">
        <v>113</v>
      </c>
      <c r="C26" s="97" t="s">
        <v>114</v>
      </c>
      <c r="D26" s="93">
        <v>6535</v>
      </c>
      <c r="E26" s="94">
        <v>100</v>
      </c>
      <c r="F26" s="125">
        <v>0</v>
      </c>
      <c r="G26" s="124">
        <v>0</v>
      </c>
      <c r="H26" s="125">
        <v>0</v>
      </c>
      <c r="I26" s="124">
        <v>0</v>
      </c>
      <c r="J26" s="15">
        <f t="shared" si="0"/>
        <v>0</v>
      </c>
      <c r="K26" s="188"/>
      <c r="M26" s="54"/>
    </row>
    <row r="27" spans="1:14" ht="30.75" customHeight="1" x14ac:dyDescent="0.25">
      <c r="A27" s="43">
        <v>18</v>
      </c>
      <c r="B27" s="115" t="s">
        <v>115</v>
      </c>
      <c r="C27" s="97" t="s">
        <v>116</v>
      </c>
      <c r="D27" s="93">
        <v>5105</v>
      </c>
      <c r="E27" s="94">
        <v>100</v>
      </c>
      <c r="F27" s="125">
        <v>76</v>
      </c>
      <c r="G27" s="124">
        <v>7600</v>
      </c>
      <c r="H27" s="125">
        <v>53</v>
      </c>
      <c r="I27" s="124">
        <v>5300</v>
      </c>
      <c r="J27" s="15">
        <f t="shared" si="0"/>
        <v>12900</v>
      </c>
      <c r="K27" s="188"/>
      <c r="M27" s="54"/>
    </row>
    <row r="28" spans="1:14" ht="30.75" customHeight="1" x14ac:dyDescent="0.25">
      <c r="A28" s="43">
        <v>19</v>
      </c>
      <c r="B28" s="115" t="s">
        <v>118</v>
      </c>
      <c r="C28" s="97" t="s">
        <v>119</v>
      </c>
      <c r="D28" s="93">
        <v>5300</v>
      </c>
      <c r="E28" s="94">
        <v>100</v>
      </c>
      <c r="F28" s="125">
        <v>2</v>
      </c>
      <c r="G28" s="124">
        <v>200</v>
      </c>
      <c r="H28" s="125">
        <v>3</v>
      </c>
      <c r="I28" s="124">
        <v>300</v>
      </c>
      <c r="J28" s="15">
        <f t="shared" si="0"/>
        <v>500</v>
      </c>
      <c r="K28" s="188"/>
      <c r="M28" s="54"/>
    </row>
    <row r="29" spans="1:14" ht="30.75" customHeight="1" x14ac:dyDescent="0.25">
      <c r="A29" s="43">
        <v>20</v>
      </c>
      <c r="B29" s="116" t="s">
        <v>120</v>
      </c>
      <c r="C29" s="100" t="s">
        <v>131</v>
      </c>
      <c r="D29" s="93">
        <v>2205</v>
      </c>
      <c r="E29" s="94">
        <v>100</v>
      </c>
      <c r="F29" s="125">
        <v>1</v>
      </c>
      <c r="G29" s="124">
        <v>100</v>
      </c>
      <c r="H29" s="125">
        <v>2</v>
      </c>
      <c r="I29" s="124">
        <v>200</v>
      </c>
      <c r="J29" s="15">
        <f t="shared" si="0"/>
        <v>300</v>
      </c>
      <c r="K29" s="188"/>
      <c r="M29" s="54"/>
    </row>
    <row r="30" spans="1:14" ht="30.75" customHeight="1" x14ac:dyDescent="0.25">
      <c r="A30" s="101">
        <v>21</v>
      </c>
      <c r="B30" s="117" t="s">
        <v>122</v>
      </c>
      <c r="C30" s="103" t="s">
        <v>132</v>
      </c>
      <c r="D30" s="93">
        <v>4334</v>
      </c>
      <c r="E30" s="94">
        <v>100</v>
      </c>
      <c r="F30" s="125">
        <v>5</v>
      </c>
      <c r="G30" s="124">
        <v>500</v>
      </c>
      <c r="H30" s="125">
        <v>4</v>
      </c>
      <c r="I30" s="124">
        <v>400</v>
      </c>
      <c r="J30" s="15">
        <f t="shared" si="0"/>
        <v>900</v>
      </c>
      <c r="K30" s="188"/>
      <c r="M30" s="54"/>
    </row>
    <row r="31" spans="1:14" ht="30.75" customHeight="1" x14ac:dyDescent="0.25">
      <c r="A31" s="101">
        <v>22</v>
      </c>
      <c r="B31" s="117" t="s">
        <v>125</v>
      </c>
      <c r="C31" s="103" t="s">
        <v>133</v>
      </c>
      <c r="D31" s="93">
        <v>3332</v>
      </c>
      <c r="E31" s="94">
        <v>200</v>
      </c>
      <c r="F31" s="125">
        <v>8</v>
      </c>
      <c r="G31" s="124">
        <v>1600</v>
      </c>
      <c r="H31" s="125">
        <v>96</v>
      </c>
      <c r="I31" s="124">
        <v>19200</v>
      </c>
      <c r="J31" s="15">
        <f t="shared" si="0"/>
        <v>20800</v>
      </c>
      <c r="K31" s="188"/>
      <c r="M31" s="54"/>
    </row>
    <row r="32" spans="1:14" ht="30.75" customHeight="1" x14ac:dyDescent="0.25">
      <c r="A32" s="101">
        <v>23</v>
      </c>
      <c r="B32" s="117" t="s">
        <v>134</v>
      </c>
      <c r="C32" s="103" t="s">
        <v>160</v>
      </c>
      <c r="D32" s="93">
        <v>8010</v>
      </c>
      <c r="E32" s="94">
        <v>100</v>
      </c>
      <c r="F32" s="125">
        <v>6</v>
      </c>
      <c r="G32" s="124">
        <v>600</v>
      </c>
      <c r="H32" s="125">
        <v>21</v>
      </c>
      <c r="I32" s="124">
        <v>2100</v>
      </c>
      <c r="J32" s="15">
        <f t="shared" si="0"/>
        <v>2700</v>
      </c>
      <c r="K32" s="188"/>
      <c r="M32" s="54"/>
    </row>
    <row r="33" spans="1:14" ht="30.75" customHeight="1" x14ac:dyDescent="0.25">
      <c r="A33" s="101">
        <v>24</v>
      </c>
      <c r="B33" s="117" t="s">
        <v>136</v>
      </c>
      <c r="C33" s="97" t="s">
        <v>161</v>
      </c>
      <c r="D33" s="93">
        <v>6323</v>
      </c>
      <c r="E33" s="94">
        <v>100</v>
      </c>
      <c r="F33" s="125">
        <v>2</v>
      </c>
      <c r="G33" s="124">
        <v>200</v>
      </c>
      <c r="H33" s="125">
        <v>117</v>
      </c>
      <c r="I33" s="124">
        <v>11700</v>
      </c>
      <c r="J33" s="15">
        <f t="shared" si="0"/>
        <v>11900</v>
      </c>
      <c r="K33" s="188"/>
      <c r="M33" s="54"/>
    </row>
    <row r="34" spans="1:14" ht="30.75" customHeight="1" x14ac:dyDescent="0.25">
      <c r="A34" s="130">
        <v>25</v>
      </c>
      <c r="B34" s="142" t="s">
        <v>142</v>
      </c>
      <c r="C34" s="132" t="s">
        <v>143</v>
      </c>
      <c r="D34" s="108">
        <v>7001</v>
      </c>
      <c r="E34" s="129">
        <v>200</v>
      </c>
      <c r="F34" s="123">
        <v>0</v>
      </c>
      <c r="G34" s="124">
        <v>0</v>
      </c>
      <c r="H34" s="123">
        <v>4</v>
      </c>
      <c r="I34" s="124">
        <v>800</v>
      </c>
      <c r="J34" s="133">
        <f t="shared" si="0"/>
        <v>800</v>
      </c>
      <c r="K34" s="188"/>
      <c r="M34" s="54"/>
    </row>
    <row r="35" spans="1:14" ht="32.25" customHeight="1" x14ac:dyDescent="0.25">
      <c r="A35" s="43">
        <v>26</v>
      </c>
      <c r="B35" s="143" t="s">
        <v>149</v>
      </c>
      <c r="C35" s="20" t="s">
        <v>150</v>
      </c>
      <c r="D35" s="93">
        <v>8400</v>
      </c>
      <c r="E35" s="94">
        <v>100</v>
      </c>
      <c r="F35" s="125">
        <v>0</v>
      </c>
      <c r="G35" s="134">
        <v>0</v>
      </c>
      <c r="H35" s="125">
        <v>17</v>
      </c>
      <c r="I35" s="134">
        <v>1700</v>
      </c>
      <c r="J35" s="133">
        <f t="shared" si="0"/>
        <v>1700</v>
      </c>
      <c r="K35" s="194"/>
      <c r="M35" s="54"/>
    </row>
    <row r="36" spans="1:14" ht="32.25" customHeight="1" x14ac:dyDescent="0.25">
      <c r="A36" s="43">
        <v>27</v>
      </c>
      <c r="B36" s="143" t="s">
        <v>151</v>
      </c>
      <c r="C36" s="20" t="s">
        <v>162</v>
      </c>
      <c r="D36" s="93">
        <v>1733</v>
      </c>
      <c r="E36" s="94">
        <v>200</v>
      </c>
      <c r="F36" s="125">
        <v>5</v>
      </c>
      <c r="G36" s="134">
        <v>1000</v>
      </c>
      <c r="H36" s="125">
        <v>50</v>
      </c>
      <c r="I36" s="134">
        <v>10000</v>
      </c>
      <c r="J36" s="133">
        <f t="shared" si="0"/>
        <v>11000</v>
      </c>
      <c r="K36" s="194"/>
      <c r="M36" s="54"/>
    </row>
    <row r="37" spans="1:14" ht="32.25" customHeight="1" x14ac:dyDescent="0.25">
      <c r="A37" s="43">
        <v>28</v>
      </c>
      <c r="B37" s="143" t="s">
        <v>157</v>
      </c>
      <c r="C37" s="20" t="s">
        <v>163</v>
      </c>
      <c r="D37" s="93">
        <v>7300</v>
      </c>
      <c r="E37" s="94">
        <v>200</v>
      </c>
      <c r="F37" s="125">
        <v>5</v>
      </c>
      <c r="G37" s="134">
        <v>1000</v>
      </c>
      <c r="H37" s="125">
        <v>66</v>
      </c>
      <c r="I37" s="134">
        <v>13200</v>
      </c>
      <c r="J37" s="133">
        <f t="shared" si="0"/>
        <v>14200</v>
      </c>
      <c r="K37" s="194"/>
      <c r="M37" s="54"/>
    </row>
    <row r="38" spans="1:14" ht="23.25" customHeight="1" x14ac:dyDescent="0.25">
      <c r="A38" s="43">
        <v>29</v>
      </c>
      <c r="B38" s="144" t="s">
        <v>164</v>
      </c>
      <c r="C38" s="19" t="s">
        <v>165</v>
      </c>
      <c r="D38" s="126">
        <v>4030</v>
      </c>
      <c r="E38" s="141">
        <v>100</v>
      </c>
      <c r="F38" s="125">
        <v>103</v>
      </c>
      <c r="G38" s="134">
        <v>10300</v>
      </c>
      <c r="H38" s="125">
        <v>597</v>
      </c>
      <c r="I38" s="134">
        <v>59700</v>
      </c>
      <c r="J38" s="33">
        <f>SUM(G38+I38)</f>
        <v>70000</v>
      </c>
      <c r="K38" s="195"/>
      <c r="M38" s="54"/>
    </row>
    <row r="39" spans="1:14" ht="23.25" customHeight="1" x14ac:dyDescent="0.25">
      <c r="B39" s="137"/>
      <c r="C39" s="138"/>
      <c r="D39" s="137"/>
      <c r="E39" s="138"/>
      <c r="F39" s="138"/>
      <c r="G39" s="138"/>
      <c r="H39" s="138"/>
      <c r="I39" s="138"/>
      <c r="J39" s="137"/>
      <c r="K39" s="54"/>
      <c r="N39" s="54"/>
    </row>
    <row r="40" spans="1:14" x14ac:dyDescent="0.25">
      <c r="E40" s="47"/>
      <c r="F40" s="52"/>
      <c r="G40" s="53"/>
      <c r="H40" s="52"/>
      <c r="I40" s="53"/>
    </row>
    <row r="41" spans="1:14" x14ac:dyDescent="0.25">
      <c r="B41" s="4" t="s">
        <v>47</v>
      </c>
      <c r="E41" s="191" t="s">
        <v>2</v>
      </c>
      <c r="F41" s="192"/>
      <c r="G41" s="193"/>
      <c r="H41" s="191" t="s">
        <v>3</v>
      </c>
      <c r="I41" s="192"/>
      <c r="J41" s="193"/>
    </row>
    <row r="42" spans="1:14" ht="63.75" customHeight="1" x14ac:dyDescent="0.25">
      <c r="B42" s="7" t="s">
        <v>6</v>
      </c>
      <c r="C42" s="55" t="s">
        <v>48</v>
      </c>
      <c r="D42" s="7" t="s">
        <v>8</v>
      </c>
      <c r="E42" s="56" t="s">
        <v>49</v>
      </c>
      <c r="F42" s="55" t="s">
        <v>50</v>
      </c>
      <c r="G42" s="7" t="s">
        <v>11</v>
      </c>
      <c r="H42" s="57" t="s">
        <v>51</v>
      </c>
      <c r="I42" s="55" t="s">
        <v>50</v>
      </c>
      <c r="J42" s="8" t="s">
        <v>11</v>
      </c>
    </row>
    <row r="43" spans="1:14" ht="30" customHeight="1" x14ac:dyDescent="0.25">
      <c r="A43" s="1">
        <v>1</v>
      </c>
      <c r="B43" s="58" t="s">
        <v>52</v>
      </c>
      <c r="C43" s="59" t="s">
        <v>53</v>
      </c>
      <c r="D43" s="60">
        <v>727</v>
      </c>
      <c r="E43" s="61">
        <v>25</v>
      </c>
      <c r="F43" s="62">
        <v>14</v>
      </c>
      <c r="G43" s="63">
        <f>SUM(F43*E43)</f>
        <v>350</v>
      </c>
      <c r="H43" s="61">
        <v>100</v>
      </c>
      <c r="I43" s="19">
        <v>10</v>
      </c>
      <c r="J43" s="64">
        <f>SUM(I43*H43)</f>
        <v>1000</v>
      </c>
    </row>
    <row r="44" spans="1:14" ht="26.25" customHeight="1" x14ac:dyDescent="0.25">
      <c r="A44" s="1">
        <v>2</v>
      </c>
      <c r="B44" s="86" t="s">
        <v>54</v>
      </c>
      <c r="C44" s="87" t="s">
        <v>55</v>
      </c>
      <c r="D44" s="71">
        <v>744</v>
      </c>
      <c r="E44" s="33">
        <v>50</v>
      </c>
      <c r="F44" s="68">
        <v>215</v>
      </c>
      <c r="G44" s="63">
        <f>SUM(F44*E44)</f>
        <v>10750</v>
      </c>
      <c r="H44" s="33">
        <v>50</v>
      </c>
      <c r="I44" s="68">
        <v>29</v>
      </c>
      <c r="J44" s="63">
        <f>SUM(I44*H44)</f>
        <v>1450</v>
      </c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38"/>
    <mergeCell ref="E41:G41"/>
    <mergeCell ref="H41:J4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zoomScaleNormal="100" workbookViewId="0">
      <selection activeCell="R21" sqref="R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59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13</v>
      </c>
      <c r="D7" s="11">
        <v>1033</v>
      </c>
      <c r="E7" s="12">
        <v>100</v>
      </c>
      <c r="F7" s="13">
        <v>2291</v>
      </c>
      <c r="G7" s="14">
        <v>229100</v>
      </c>
      <c r="H7" s="13">
        <v>4616</v>
      </c>
      <c r="I7" s="14">
        <v>461600</v>
      </c>
      <c r="J7" s="15">
        <f t="shared" ref="J7:J23" si="0">SUM(G7+I7)</f>
        <v>690700</v>
      </c>
      <c r="K7" s="187">
        <f>SUM(J7:J25)/17</f>
        <v>415252.9411764706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18</v>
      </c>
      <c r="G8" s="14">
        <v>1800</v>
      </c>
      <c r="H8" s="13">
        <v>9</v>
      </c>
      <c r="I8" s="14">
        <v>900</v>
      </c>
      <c r="J8" s="15">
        <f t="shared" si="0"/>
        <v>2700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18</v>
      </c>
      <c r="D9" s="11">
        <v>2552</v>
      </c>
      <c r="E9" s="12">
        <v>100</v>
      </c>
      <c r="F9" s="13">
        <v>323</v>
      </c>
      <c r="G9" s="14">
        <v>32300</v>
      </c>
      <c r="H9" s="13">
        <v>2365</v>
      </c>
      <c r="I9" s="14">
        <v>236500</v>
      </c>
      <c r="J9" s="15">
        <f t="shared" si="0"/>
        <v>268800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28</v>
      </c>
      <c r="G10" s="23">
        <v>2800</v>
      </c>
      <c r="H10" s="22">
        <v>54</v>
      </c>
      <c r="I10" s="23">
        <v>5400</v>
      </c>
      <c r="J10" s="15">
        <f t="shared" si="0"/>
        <v>8200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1748</v>
      </c>
      <c r="G11" s="27">
        <v>349600</v>
      </c>
      <c r="H11" s="26">
        <v>20423</v>
      </c>
      <c r="I11" s="27">
        <v>4084600</v>
      </c>
      <c r="J11" s="15">
        <f t="shared" si="0"/>
        <v>4434200</v>
      </c>
      <c r="K11" s="188"/>
    </row>
    <row r="12" spans="1:11" ht="24" customHeight="1" x14ac:dyDescent="0.25">
      <c r="A12" s="1">
        <v>6</v>
      </c>
      <c r="B12" s="28" t="s">
        <v>23</v>
      </c>
      <c r="C12" s="24" t="s">
        <v>24</v>
      </c>
      <c r="D12" s="25">
        <v>5757</v>
      </c>
      <c r="E12" s="12">
        <v>100</v>
      </c>
      <c r="F12" s="26">
        <v>260</v>
      </c>
      <c r="G12" s="27">
        <v>26000</v>
      </c>
      <c r="H12" s="26">
        <v>1767</v>
      </c>
      <c r="I12" s="27">
        <v>176700</v>
      </c>
      <c r="J12" s="15">
        <f t="shared" si="0"/>
        <v>202700</v>
      </c>
      <c r="K12" s="188"/>
    </row>
    <row r="13" spans="1:11" ht="24" customHeight="1" x14ac:dyDescent="0.25">
      <c r="A13" s="1">
        <v>7</v>
      </c>
      <c r="B13" s="29" t="s">
        <v>25</v>
      </c>
      <c r="C13" s="30" t="s">
        <v>26</v>
      </c>
      <c r="D13" s="25">
        <v>6323</v>
      </c>
      <c r="E13" s="12">
        <v>100</v>
      </c>
      <c r="F13" s="26">
        <v>0</v>
      </c>
      <c r="G13" s="27">
        <v>0</v>
      </c>
      <c r="H13" s="26">
        <v>0</v>
      </c>
      <c r="I13" s="27">
        <v>0</v>
      </c>
      <c r="J13" s="15">
        <f t="shared" si="0"/>
        <v>0</v>
      </c>
      <c r="K13" s="188"/>
    </row>
    <row r="14" spans="1:11" ht="24" customHeight="1" x14ac:dyDescent="0.25">
      <c r="A14" s="1">
        <v>8</v>
      </c>
      <c r="B14" s="18" t="s">
        <v>27</v>
      </c>
      <c r="C14" s="30" t="s">
        <v>28</v>
      </c>
      <c r="D14" s="25">
        <v>1150</v>
      </c>
      <c r="E14" s="12">
        <v>100</v>
      </c>
      <c r="F14" s="31">
        <v>61</v>
      </c>
      <c r="G14" s="32">
        <v>6100</v>
      </c>
      <c r="H14" s="31">
        <v>208</v>
      </c>
      <c r="I14" s="32">
        <v>20800</v>
      </c>
      <c r="J14" s="33">
        <f t="shared" si="0"/>
        <v>26900</v>
      </c>
      <c r="K14" s="188"/>
    </row>
    <row r="15" spans="1:11" ht="24" customHeight="1" x14ac:dyDescent="0.25">
      <c r="A15" s="1">
        <v>9</v>
      </c>
      <c r="B15" s="18" t="s">
        <v>29</v>
      </c>
      <c r="C15" s="30" t="s">
        <v>30</v>
      </c>
      <c r="D15" s="25">
        <v>7763</v>
      </c>
      <c r="E15" s="12">
        <v>100</v>
      </c>
      <c r="F15" s="26">
        <v>191</v>
      </c>
      <c r="G15" s="27">
        <v>19100</v>
      </c>
      <c r="H15" s="26">
        <v>829</v>
      </c>
      <c r="I15" s="27">
        <v>82900</v>
      </c>
      <c r="J15" s="33">
        <f t="shared" si="0"/>
        <v>102000</v>
      </c>
      <c r="K15" s="188"/>
    </row>
    <row r="16" spans="1:11" ht="24" customHeight="1" x14ac:dyDescent="0.25">
      <c r="A16" s="1">
        <v>10</v>
      </c>
      <c r="B16" s="18" t="s">
        <v>31</v>
      </c>
      <c r="C16" s="30" t="s">
        <v>32</v>
      </c>
      <c r="D16" s="25">
        <v>4141</v>
      </c>
      <c r="E16" s="12">
        <v>100</v>
      </c>
      <c r="F16" s="26">
        <v>1</v>
      </c>
      <c r="G16" s="27">
        <v>100</v>
      </c>
      <c r="H16" s="26">
        <v>18</v>
      </c>
      <c r="I16" s="27">
        <v>1800</v>
      </c>
      <c r="J16" s="33">
        <f t="shared" si="0"/>
        <v>1900</v>
      </c>
      <c r="K16" s="188"/>
    </row>
    <row r="17" spans="1:11" ht="24" customHeight="1" x14ac:dyDescent="0.25">
      <c r="A17" s="1">
        <v>11</v>
      </c>
      <c r="B17" s="18" t="s">
        <v>33</v>
      </c>
      <c r="C17" s="34" t="s">
        <v>34</v>
      </c>
      <c r="D17" s="25">
        <v>7175</v>
      </c>
      <c r="E17" s="12">
        <v>100</v>
      </c>
      <c r="F17" s="26">
        <v>86</v>
      </c>
      <c r="G17" s="27">
        <v>8600</v>
      </c>
      <c r="H17" s="26">
        <v>474</v>
      </c>
      <c r="I17" s="27">
        <v>47400</v>
      </c>
      <c r="J17" s="33">
        <f t="shared" si="0"/>
        <v>56000</v>
      </c>
      <c r="K17" s="188"/>
    </row>
    <row r="18" spans="1:11" ht="24" customHeight="1" x14ac:dyDescent="0.25">
      <c r="A18" s="1">
        <v>12</v>
      </c>
      <c r="B18" s="18" t="s">
        <v>35</v>
      </c>
      <c r="C18" s="20" t="s">
        <v>36</v>
      </c>
      <c r="D18" s="25">
        <v>5066</v>
      </c>
      <c r="E18" s="12">
        <v>100</v>
      </c>
      <c r="F18" s="26">
        <v>5</v>
      </c>
      <c r="G18" s="27">
        <v>500</v>
      </c>
      <c r="H18" s="26">
        <v>14</v>
      </c>
      <c r="I18" s="27">
        <v>1400</v>
      </c>
      <c r="J18" s="33">
        <f t="shared" si="0"/>
        <v>1900</v>
      </c>
      <c r="K18" s="188"/>
    </row>
    <row r="19" spans="1:11" ht="24" customHeight="1" x14ac:dyDescent="0.25">
      <c r="A19" s="1">
        <v>13</v>
      </c>
      <c r="B19" s="35" t="s">
        <v>37</v>
      </c>
      <c r="C19" s="20" t="s">
        <v>38</v>
      </c>
      <c r="D19" s="25">
        <v>9656</v>
      </c>
      <c r="E19" s="36">
        <v>100</v>
      </c>
      <c r="F19" s="26">
        <v>267</v>
      </c>
      <c r="G19" s="27">
        <v>26700</v>
      </c>
      <c r="H19" s="26">
        <v>4143</v>
      </c>
      <c r="I19" s="27">
        <v>414300</v>
      </c>
      <c r="J19" s="33">
        <f t="shared" ref="J19:J20" si="1">SUM(G19+I19)</f>
        <v>441000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200</v>
      </c>
      <c r="F20" s="26">
        <v>50</v>
      </c>
      <c r="G20" s="27">
        <v>10000</v>
      </c>
      <c r="H20" s="26">
        <v>1348</v>
      </c>
      <c r="I20" s="27">
        <v>269600</v>
      </c>
      <c r="J20" s="33">
        <f t="shared" si="1"/>
        <v>279600</v>
      </c>
      <c r="K20" s="188"/>
    </row>
    <row r="21" spans="1:11" ht="24" customHeight="1" x14ac:dyDescent="0.25">
      <c r="A21" s="1">
        <v>14</v>
      </c>
      <c r="B21" s="35" t="s">
        <v>39</v>
      </c>
      <c r="C21" s="34" t="s">
        <v>40</v>
      </c>
      <c r="D21" s="25">
        <v>8200</v>
      </c>
      <c r="E21" s="36">
        <v>100</v>
      </c>
      <c r="F21" s="26">
        <v>6</v>
      </c>
      <c r="G21" s="27">
        <v>600</v>
      </c>
      <c r="H21" s="26">
        <v>15</v>
      </c>
      <c r="I21" s="27">
        <v>1500</v>
      </c>
      <c r="J21" s="33">
        <f t="shared" si="0"/>
        <v>2100</v>
      </c>
      <c r="K21" s="188"/>
    </row>
    <row r="22" spans="1:11" ht="30" customHeight="1" x14ac:dyDescent="0.25">
      <c r="A22" s="1">
        <v>15</v>
      </c>
      <c r="B22" s="35" t="s">
        <v>41</v>
      </c>
      <c r="C22" s="34" t="s">
        <v>42</v>
      </c>
      <c r="D22" s="25">
        <v>2844</v>
      </c>
      <c r="E22" s="36">
        <v>100</v>
      </c>
      <c r="F22" s="26">
        <v>40</v>
      </c>
      <c r="G22" s="27">
        <v>4000</v>
      </c>
      <c r="H22" s="26">
        <v>179</v>
      </c>
      <c r="I22" s="27">
        <v>17900</v>
      </c>
      <c r="J22" s="33">
        <f t="shared" si="0"/>
        <v>21900</v>
      </c>
      <c r="K22" s="188"/>
    </row>
    <row r="23" spans="1:11" ht="30.75" customHeight="1" x14ac:dyDescent="0.25">
      <c r="A23" s="1">
        <v>16</v>
      </c>
      <c r="B23" s="37" t="s">
        <v>43</v>
      </c>
      <c r="C23" s="38" t="s">
        <v>44</v>
      </c>
      <c r="D23" s="39">
        <v>2407</v>
      </c>
      <c r="E23" s="40">
        <v>100</v>
      </c>
      <c r="F23" s="41">
        <v>17</v>
      </c>
      <c r="G23" s="42">
        <v>1700</v>
      </c>
      <c r="H23" s="41">
        <v>39</v>
      </c>
      <c r="I23" s="42">
        <v>3900</v>
      </c>
      <c r="J23" s="16">
        <f t="shared" si="0"/>
        <v>5600</v>
      </c>
      <c r="K23" s="188"/>
    </row>
    <row r="24" spans="1:11" ht="30.75" customHeight="1" x14ac:dyDescent="0.25">
      <c r="A24" s="43">
        <v>17</v>
      </c>
      <c r="B24" s="35" t="s">
        <v>45</v>
      </c>
      <c r="C24" s="34" t="s">
        <v>46</v>
      </c>
      <c r="D24" s="25">
        <v>1678</v>
      </c>
      <c r="E24" s="36">
        <v>100</v>
      </c>
      <c r="F24" s="26">
        <v>4</v>
      </c>
      <c r="G24" s="27">
        <v>400</v>
      </c>
      <c r="H24" s="26">
        <v>7</v>
      </c>
      <c r="I24" s="27">
        <v>700</v>
      </c>
      <c r="J24" s="33">
        <f t="shared" ref="J24" si="2">SUM(G24+I24)</f>
        <v>1100</v>
      </c>
      <c r="K24" s="188"/>
    </row>
    <row r="25" spans="1:11" ht="30.75" customHeight="1" x14ac:dyDescent="0.25">
      <c r="A25" s="43">
        <v>18</v>
      </c>
      <c r="B25" s="35" t="s">
        <v>60</v>
      </c>
      <c r="C25" s="34" t="s">
        <v>61</v>
      </c>
      <c r="D25" s="25">
        <v>3466</v>
      </c>
      <c r="E25" s="36">
        <v>100</v>
      </c>
      <c r="F25" s="26">
        <v>495</v>
      </c>
      <c r="G25" s="27">
        <v>49500</v>
      </c>
      <c r="H25" s="26">
        <v>4625</v>
      </c>
      <c r="I25" s="27">
        <v>462500</v>
      </c>
      <c r="J25" s="33">
        <f>SUM(G25,I25)</f>
        <v>512000</v>
      </c>
      <c r="K25" s="188"/>
    </row>
    <row r="26" spans="1:11" ht="24" customHeight="1" x14ac:dyDescent="0.25">
      <c r="B26" s="44"/>
      <c r="C26" s="45"/>
      <c r="D26" s="46"/>
      <c r="E26" s="47"/>
      <c r="F26" s="48"/>
      <c r="G26" s="49"/>
      <c r="H26" s="48"/>
      <c r="I26" s="49"/>
      <c r="J26" s="50"/>
      <c r="K26" s="51"/>
    </row>
    <row r="27" spans="1:11" x14ac:dyDescent="0.25">
      <c r="E27" s="47"/>
      <c r="F27" s="52"/>
      <c r="G27" s="53"/>
      <c r="H27" s="52"/>
      <c r="I27" s="53"/>
      <c r="J27" s="54"/>
    </row>
    <row r="28" spans="1:11" x14ac:dyDescent="0.25">
      <c r="E28" s="47"/>
      <c r="F28" s="52"/>
      <c r="G28" s="53"/>
      <c r="H28" s="52"/>
      <c r="I28" s="53"/>
    </row>
    <row r="29" spans="1:11" x14ac:dyDescent="0.25">
      <c r="B29" s="4" t="s">
        <v>47</v>
      </c>
      <c r="E29" s="182" t="s">
        <v>2</v>
      </c>
      <c r="F29" s="189"/>
      <c r="G29" s="183"/>
      <c r="H29" s="182" t="s">
        <v>3</v>
      </c>
      <c r="I29" s="189"/>
      <c r="J29" s="183"/>
    </row>
    <row r="30" spans="1:11" ht="63.75" customHeight="1" x14ac:dyDescent="0.25">
      <c r="B30" s="7" t="s">
        <v>6</v>
      </c>
      <c r="C30" s="55" t="s">
        <v>48</v>
      </c>
      <c r="D30" s="7" t="s">
        <v>8</v>
      </c>
      <c r="E30" s="56" t="s">
        <v>49</v>
      </c>
      <c r="F30" s="55" t="s">
        <v>50</v>
      </c>
      <c r="G30" s="7" t="s">
        <v>11</v>
      </c>
      <c r="H30" s="57" t="s">
        <v>51</v>
      </c>
      <c r="I30" s="55" t="s">
        <v>50</v>
      </c>
      <c r="J30" s="8" t="s">
        <v>11</v>
      </c>
    </row>
    <row r="31" spans="1:11" ht="15.75" customHeight="1" x14ac:dyDescent="0.25">
      <c r="A31" s="1">
        <v>1</v>
      </c>
      <c r="B31" s="58" t="s">
        <v>52</v>
      </c>
      <c r="C31" s="59" t="s">
        <v>53</v>
      </c>
      <c r="D31" s="60">
        <v>727</v>
      </c>
      <c r="E31" s="61">
        <v>25</v>
      </c>
      <c r="F31" s="62">
        <v>23</v>
      </c>
      <c r="G31" s="63">
        <f>SUM(F31*E31)</f>
        <v>575</v>
      </c>
      <c r="H31" s="61">
        <v>100</v>
      </c>
      <c r="I31" s="19">
        <v>12</v>
      </c>
      <c r="J31" s="64">
        <f>SUM(I31*H31)</f>
        <v>1200</v>
      </c>
    </row>
    <row r="32" spans="1:11" ht="15.75" customHeight="1" x14ac:dyDescent="0.25">
      <c r="A32" s="1">
        <v>2</v>
      </c>
      <c r="B32" s="65" t="s">
        <v>54</v>
      </c>
      <c r="C32" s="66" t="s">
        <v>55</v>
      </c>
      <c r="D32" s="67">
        <v>744</v>
      </c>
      <c r="E32" s="33">
        <v>50</v>
      </c>
      <c r="F32" s="68">
        <v>177</v>
      </c>
      <c r="G32" s="63">
        <f>SUM(F32*E32)</f>
        <v>8850</v>
      </c>
      <c r="H32" s="33">
        <v>50</v>
      </c>
      <c r="I32" s="68">
        <v>29</v>
      </c>
      <c r="J32" s="64">
        <f>SUM(I32*H32)</f>
        <v>1450</v>
      </c>
    </row>
    <row r="33" spans="1:10" ht="15.75" customHeight="1" x14ac:dyDescent="0.25">
      <c r="A33" s="1">
        <v>3</v>
      </c>
      <c r="B33" s="69" t="s">
        <v>56</v>
      </c>
      <c r="C33" s="70" t="s">
        <v>57</v>
      </c>
      <c r="D33" s="71">
        <v>737</v>
      </c>
      <c r="E33" s="61">
        <v>25</v>
      </c>
      <c r="F33" s="68">
        <v>61</v>
      </c>
      <c r="G33" s="63">
        <f>SUM(F33*E33)</f>
        <v>1525</v>
      </c>
      <c r="H33" s="61">
        <v>100</v>
      </c>
      <c r="I33" s="68">
        <v>39</v>
      </c>
      <c r="J33" s="63">
        <f>SUM(I33*H33)</f>
        <v>3900</v>
      </c>
    </row>
    <row r="34" spans="1:10" x14ac:dyDescent="0.25">
      <c r="E34" s="47"/>
      <c r="F34" s="52"/>
      <c r="G34" s="53"/>
      <c r="H34" s="52"/>
      <c r="I34" s="53"/>
      <c r="J34" s="72"/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25"/>
    <mergeCell ref="E29:G29"/>
    <mergeCell ref="H29:J2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59"/>
  <sheetViews>
    <sheetView zoomScaleNormal="100" workbookViewId="0">
      <selection activeCell="L14" sqref="L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166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2105</v>
      </c>
      <c r="G7" s="124">
        <v>210500</v>
      </c>
      <c r="H7" s="123">
        <v>3313</v>
      </c>
      <c r="I7" s="124">
        <v>331300</v>
      </c>
      <c r="J7" s="15">
        <f>SUM(G7+I7)</f>
        <v>541800</v>
      </c>
      <c r="K7" s="187">
        <f>SUM(J7:J37)/28</f>
        <v>1164132.142857143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3</v>
      </c>
      <c r="G8" s="124">
        <v>300</v>
      </c>
      <c r="H8" s="123">
        <v>9</v>
      </c>
      <c r="I8" s="124">
        <v>900</v>
      </c>
      <c r="J8" s="15">
        <f t="shared" ref="J8:J36" si="0">SUM(G8+I8)</f>
        <v>1200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114</v>
      </c>
      <c r="G9" s="124">
        <v>11400</v>
      </c>
      <c r="H9" s="123">
        <v>424</v>
      </c>
      <c r="I9" s="124">
        <v>42400</v>
      </c>
      <c r="J9" s="15">
        <f t="shared" si="0"/>
        <v>53800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9810</v>
      </c>
      <c r="G10" s="124">
        <v>1964100</v>
      </c>
      <c r="H10" s="125">
        <v>139543</v>
      </c>
      <c r="I10" s="124">
        <v>27916400</v>
      </c>
      <c r="J10" s="15">
        <f t="shared" si="0"/>
        <v>29880500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150</v>
      </c>
      <c r="G11" s="124">
        <v>15000</v>
      </c>
      <c r="H11" s="125">
        <v>483</v>
      </c>
      <c r="I11" s="124">
        <v>48300</v>
      </c>
      <c r="J11" s="15">
        <f t="shared" si="0"/>
        <v>63300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200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94" t="s">
        <v>153</v>
      </c>
      <c r="F13" s="127">
        <v>11</v>
      </c>
      <c r="G13" s="124">
        <v>1100</v>
      </c>
      <c r="H13" s="127">
        <v>59</v>
      </c>
      <c r="I13" s="124">
        <v>9500</v>
      </c>
      <c r="J13" s="15">
        <v>10600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155</v>
      </c>
      <c r="G14" s="124">
        <v>31000</v>
      </c>
      <c r="H14" s="125">
        <v>1526</v>
      </c>
      <c r="I14" s="124">
        <v>305200</v>
      </c>
      <c r="J14" s="15">
        <f t="shared" si="0"/>
        <v>336200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5</v>
      </c>
      <c r="G15" s="124">
        <v>500</v>
      </c>
      <c r="H15" s="125">
        <v>43</v>
      </c>
      <c r="I15" s="124">
        <v>4300</v>
      </c>
      <c r="J15" s="15">
        <f t="shared" si="0"/>
        <v>4800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20</v>
      </c>
      <c r="G16" s="124">
        <v>2000</v>
      </c>
      <c r="H16" s="125">
        <v>72</v>
      </c>
      <c r="I16" s="124">
        <v>7200</v>
      </c>
      <c r="J16" s="15">
        <f t="shared" si="0"/>
        <v>9200</v>
      </c>
      <c r="K16" s="188"/>
      <c r="M16" s="54"/>
    </row>
    <row r="17" spans="1:14" ht="24" customHeight="1" x14ac:dyDescent="0.25">
      <c r="A17" s="1">
        <v>10</v>
      </c>
      <c r="B17" s="113" t="s">
        <v>37</v>
      </c>
      <c r="C17" s="20" t="s">
        <v>129</v>
      </c>
      <c r="D17" s="25">
        <v>9656</v>
      </c>
      <c r="E17" s="94">
        <v>100</v>
      </c>
      <c r="F17" s="128">
        <v>324</v>
      </c>
      <c r="G17" s="124">
        <v>32400</v>
      </c>
      <c r="H17" s="128">
        <v>6429</v>
      </c>
      <c r="I17" s="124">
        <v>642900</v>
      </c>
      <c r="J17" s="15">
        <f t="shared" si="0"/>
        <v>675300</v>
      </c>
      <c r="K17" s="188"/>
      <c r="M17" s="54"/>
    </row>
    <row r="18" spans="1:14" ht="24" customHeight="1" x14ac:dyDescent="0.25">
      <c r="B18" s="113" t="s">
        <v>37</v>
      </c>
      <c r="C18" s="20" t="s">
        <v>129</v>
      </c>
      <c r="D18" s="25">
        <v>9656</v>
      </c>
      <c r="E18" s="94">
        <v>200</v>
      </c>
      <c r="F18" s="128">
        <v>74</v>
      </c>
      <c r="G18" s="124">
        <v>14800</v>
      </c>
      <c r="H18" s="128">
        <v>3069</v>
      </c>
      <c r="I18" s="124">
        <v>613800</v>
      </c>
      <c r="J18" s="15">
        <f t="shared" si="0"/>
        <v>628600</v>
      </c>
      <c r="K18" s="188"/>
      <c r="M18" s="54"/>
    </row>
    <row r="19" spans="1:14" ht="24" customHeight="1" x14ac:dyDescent="0.25">
      <c r="B19" s="113" t="s">
        <v>37</v>
      </c>
      <c r="C19" s="20" t="s">
        <v>129</v>
      </c>
      <c r="D19" s="25">
        <v>9656</v>
      </c>
      <c r="E19" s="94">
        <v>500</v>
      </c>
      <c r="F19" s="128">
        <v>7</v>
      </c>
      <c r="G19" s="124">
        <v>3500</v>
      </c>
      <c r="H19" s="128">
        <v>488</v>
      </c>
      <c r="I19" s="124">
        <v>244000</v>
      </c>
      <c r="J19" s="15">
        <f t="shared" si="0"/>
        <v>247500</v>
      </c>
      <c r="K19" s="188"/>
      <c r="M19" s="54"/>
    </row>
    <row r="20" spans="1:14" ht="24" customHeight="1" x14ac:dyDescent="0.25">
      <c r="A20" s="1">
        <v>11</v>
      </c>
      <c r="B20" s="113" t="s">
        <v>39</v>
      </c>
      <c r="C20" s="38" t="s">
        <v>97</v>
      </c>
      <c r="D20" s="25">
        <v>8200</v>
      </c>
      <c r="E20" s="94">
        <v>100</v>
      </c>
      <c r="F20" s="128">
        <v>4</v>
      </c>
      <c r="G20" s="124">
        <v>400</v>
      </c>
      <c r="H20" s="128">
        <v>38</v>
      </c>
      <c r="I20" s="124">
        <v>3800</v>
      </c>
      <c r="J20" s="15">
        <f t="shared" si="0"/>
        <v>4200</v>
      </c>
      <c r="K20" s="188"/>
      <c r="M20" s="54"/>
    </row>
    <row r="21" spans="1:14" ht="30" customHeight="1" x14ac:dyDescent="0.25">
      <c r="A21" s="1">
        <v>12</v>
      </c>
      <c r="B21" s="113" t="s">
        <v>41</v>
      </c>
      <c r="C21" s="38" t="s">
        <v>83</v>
      </c>
      <c r="D21" s="25">
        <v>2844</v>
      </c>
      <c r="E21" s="94">
        <v>100</v>
      </c>
      <c r="F21" s="125">
        <v>58</v>
      </c>
      <c r="G21" s="124">
        <v>5800</v>
      </c>
      <c r="H21" s="125">
        <v>32</v>
      </c>
      <c r="I21" s="124">
        <v>3200</v>
      </c>
      <c r="J21" s="15">
        <f t="shared" si="0"/>
        <v>9000</v>
      </c>
      <c r="K21" s="188"/>
      <c r="M21" s="54"/>
    </row>
    <row r="22" spans="1:14" ht="30.75" customHeight="1" x14ac:dyDescent="0.25">
      <c r="A22" s="1">
        <v>13</v>
      </c>
      <c r="B22" s="114" t="s">
        <v>43</v>
      </c>
      <c r="C22" s="38" t="s">
        <v>77</v>
      </c>
      <c r="D22" s="39">
        <v>2407</v>
      </c>
      <c r="E22" s="129">
        <v>200</v>
      </c>
      <c r="F22" s="123">
        <v>7</v>
      </c>
      <c r="G22" s="124">
        <v>1400</v>
      </c>
      <c r="H22" s="123">
        <v>46</v>
      </c>
      <c r="I22" s="124">
        <v>9200</v>
      </c>
      <c r="J22" s="15">
        <f t="shared" si="0"/>
        <v>10600</v>
      </c>
      <c r="K22" s="188"/>
      <c r="M22" s="54"/>
    </row>
    <row r="23" spans="1:14" ht="30.75" customHeight="1" x14ac:dyDescent="0.25">
      <c r="A23" s="43">
        <v>14</v>
      </c>
      <c r="B23" s="113" t="s">
        <v>69</v>
      </c>
      <c r="C23" s="34" t="s">
        <v>73</v>
      </c>
      <c r="D23" s="93">
        <v>8495</v>
      </c>
      <c r="E23" s="94">
        <v>100</v>
      </c>
      <c r="F23" s="125">
        <v>5</v>
      </c>
      <c r="G23" s="124">
        <v>500</v>
      </c>
      <c r="H23" s="125">
        <v>49</v>
      </c>
      <c r="I23" s="124">
        <v>4900</v>
      </c>
      <c r="J23" s="15">
        <f t="shared" si="0"/>
        <v>5400</v>
      </c>
      <c r="K23" s="188"/>
      <c r="M23" s="54"/>
      <c r="N23" s="98"/>
    </row>
    <row r="24" spans="1:14" ht="30.75" customHeight="1" x14ac:dyDescent="0.25">
      <c r="A24" s="43">
        <v>15</v>
      </c>
      <c r="B24" s="113" t="s">
        <v>86</v>
      </c>
      <c r="C24" s="38" t="s">
        <v>111</v>
      </c>
      <c r="D24" s="25">
        <v>4540</v>
      </c>
      <c r="E24" s="94">
        <v>100</v>
      </c>
      <c r="F24" s="125">
        <v>1</v>
      </c>
      <c r="G24" s="124">
        <v>100</v>
      </c>
      <c r="H24" s="125">
        <v>1</v>
      </c>
      <c r="I24" s="124">
        <v>100</v>
      </c>
      <c r="J24" s="15">
        <f t="shared" si="0"/>
        <v>200</v>
      </c>
      <c r="K24" s="188"/>
      <c r="M24" s="54"/>
    </row>
    <row r="25" spans="1:14" ht="30.75" customHeight="1" x14ac:dyDescent="0.25">
      <c r="A25" s="43">
        <v>16</v>
      </c>
      <c r="B25" s="115" t="s">
        <v>113</v>
      </c>
      <c r="C25" s="97" t="s">
        <v>114</v>
      </c>
      <c r="D25" s="93">
        <v>6535</v>
      </c>
      <c r="E25" s="94">
        <v>100</v>
      </c>
      <c r="F25" s="125">
        <v>0</v>
      </c>
      <c r="G25" s="124">
        <v>0</v>
      </c>
      <c r="H25" s="125">
        <v>0</v>
      </c>
      <c r="I25" s="124">
        <v>0</v>
      </c>
      <c r="J25" s="15">
        <f t="shared" si="0"/>
        <v>0</v>
      </c>
      <c r="K25" s="188"/>
      <c r="M25" s="54"/>
    </row>
    <row r="26" spans="1:14" ht="30.75" customHeight="1" x14ac:dyDescent="0.25">
      <c r="A26" s="43">
        <v>17</v>
      </c>
      <c r="B26" s="115" t="s">
        <v>115</v>
      </c>
      <c r="C26" s="97" t="s">
        <v>116</v>
      </c>
      <c r="D26" s="93">
        <v>5105</v>
      </c>
      <c r="E26" s="94">
        <v>100</v>
      </c>
      <c r="F26" s="125">
        <v>37</v>
      </c>
      <c r="G26" s="124">
        <v>3700</v>
      </c>
      <c r="H26" s="125">
        <v>55</v>
      </c>
      <c r="I26" s="124">
        <v>5500</v>
      </c>
      <c r="J26" s="15">
        <f t="shared" si="0"/>
        <v>9200</v>
      </c>
      <c r="K26" s="188"/>
      <c r="M26" s="54"/>
    </row>
    <row r="27" spans="1:14" ht="30.75" customHeight="1" x14ac:dyDescent="0.25">
      <c r="A27" s="43">
        <v>18</v>
      </c>
      <c r="B27" s="115" t="s">
        <v>118</v>
      </c>
      <c r="C27" s="97" t="s">
        <v>119</v>
      </c>
      <c r="D27" s="93">
        <v>5300</v>
      </c>
      <c r="E27" s="94">
        <v>100</v>
      </c>
      <c r="F27" s="125">
        <v>1</v>
      </c>
      <c r="G27" s="124">
        <v>100</v>
      </c>
      <c r="H27" s="125">
        <v>11</v>
      </c>
      <c r="I27" s="124">
        <v>1100</v>
      </c>
      <c r="J27" s="15">
        <f t="shared" si="0"/>
        <v>1200</v>
      </c>
      <c r="K27" s="188"/>
      <c r="M27" s="54"/>
    </row>
    <row r="28" spans="1:14" ht="30.75" customHeight="1" x14ac:dyDescent="0.25">
      <c r="A28" s="43">
        <v>19</v>
      </c>
      <c r="B28" s="116" t="s">
        <v>120</v>
      </c>
      <c r="C28" s="100" t="s">
        <v>131</v>
      </c>
      <c r="D28" s="93">
        <v>2205</v>
      </c>
      <c r="E28" s="94">
        <v>100</v>
      </c>
      <c r="F28" s="125">
        <v>1</v>
      </c>
      <c r="G28" s="124">
        <v>100</v>
      </c>
      <c r="H28" s="125">
        <v>11</v>
      </c>
      <c r="I28" s="124">
        <v>1100</v>
      </c>
      <c r="J28" s="15">
        <f t="shared" si="0"/>
        <v>1200</v>
      </c>
      <c r="K28" s="188"/>
      <c r="M28" s="54"/>
    </row>
    <row r="29" spans="1:14" ht="30.75" customHeight="1" x14ac:dyDescent="0.25">
      <c r="A29" s="101">
        <v>20</v>
      </c>
      <c r="B29" s="117" t="s">
        <v>122</v>
      </c>
      <c r="C29" s="103" t="s">
        <v>132</v>
      </c>
      <c r="D29" s="93">
        <v>4334</v>
      </c>
      <c r="E29" s="94">
        <v>100</v>
      </c>
      <c r="F29" s="125">
        <v>14</v>
      </c>
      <c r="G29" s="124">
        <v>1400</v>
      </c>
      <c r="H29" s="125">
        <v>9</v>
      </c>
      <c r="I29" s="124">
        <v>900</v>
      </c>
      <c r="J29" s="15">
        <f t="shared" si="0"/>
        <v>2300</v>
      </c>
      <c r="K29" s="188"/>
      <c r="M29" s="54"/>
    </row>
    <row r="30" spans="1:14" ht="30.75" customHeight="1" x14ac:dyDescent="0.25">
      <c r="A30" s="101">
        <v>21</v>
      </c>
      <c r="B30" s="117" t="s">
        <v>125</v>
      </c>
      <c r="C30" s="103" t="s">
        <v>133</v>
      </c>
      <c r="D30" s="93">
        <v>3332</v>
      </c>
      <c r="E30" s="94">
        <v>200</v>
      </c>
      <c r="F30" s="125">
        <v>3</v>
      </c>
      <c r="G30" s="124">
        <v>600</v>
      </c>
      <c r="H30" s="125">
        <v>45</v>
      </c>
      <c r="I30" s="124">
        <v>9000</v>
      </c>
      <c r="J30" s="15">
        <f t="shared" si="0"/>
        <v>9600</v>
      </c>
      <c r="K30" s="188"/>
      <c r="M30" s="54"/>
    </row>
    <row r="31" spans="1:14" ht="30.75" customHeight="1" x14ac:dyDescent="0.25">
      <c r="A31" s="101">
        <v>22</v>
      </c>
      <c r="B31" s="117" t="s">
        <v>134</v>
      </c>
      <c r="C31" s="103" t="s">
        <v>160</v>
      </c>
      <c r="D31" s="93">
        <v>8010</v>
      </c>
      <c r="E31" s="94">
        <v>100</v>
      </c>
      <c r="F31" s="125">
        <v>2</v>
      </c>
      <c r="G31" s="124">
        <v>200</v>
      </c>
      <c r="H31" s="125">
        <v>21</v>
      </c>
      <c r="I31" s="124">
        <v>2100</v>
      </c>
      <c r="J31" s="15">
        <f t="shared" si="0"/>
        <v>2300</v>
      </c>
      <c r="K31" s="188"/>
      <c r="M31" s="54"/>
    </row>
    <row r="32" spans="1:14" ht="30.75" customHeight="1" x14ac:dyDescent="0.25">
      <c r="A32" s="101">
        <v>23</v>
      </c>
      <c r="B32" s="117" t="s">
        <v>136</v>
      </c>
      <c r="C32" s="97" t="s">
        <v>161</v>
      </c>
      <c r="D32" s="93">
        <v>6323</v>
      </c>
      <c r="E32" s="94">
        <v>100</v>
      </c>
      <c r="F32" s="125">
        <v>3</v>
      </c>
      <c r="G32" s="124">
        <v>300</v>
      </c>
      <c r="H32" s="125">
        <v>93</v>
      </c>
      <c r="I32" s="124">
        <v>9300</v>
      </c>
      <c r="J32" s="15">
        <f t="shared" si="0"/>
        <v>9600</v>
      </c>
      <c r="K32" s="188"/>
      <c r="M32" s="54"/>
    </row>
    <row r="33" spans="1:14" ht="30.75" customHeight="1" x14ac:dyDescent="0.25">
      <c r="A33" s="130">
        <v>24</v>
      </c>
      <c r="B33" s="142" t="s">
        <v>142</v>
      </c>
      <c r="C33" s="132" t="s">
        <v>143</v>
      </c>
      <c r="D33" s="108">
        <v>7001</v>
      </c>
      <c r="E33" s="129">
        <v>200</v>
      </c>
      <c r="F33" s="123">
        <v>5</v>
      </c>
      <c r="G33" s="124">
        <v>1000</v>
      </c>
      <c r="H33" s="123">
        <v>86</v>
      </c>
      <c r="I33" s="124">
        <v>17200</v>
      </c>
      <c r="J33" s="133">
        <f t="shared" si="0"/>
        <v>18200</v>
      </c>
      <c r="K33" s="188"/>
      <c r="M33" s="54"/>
    </row>
    <row r="34" spans="1:14" ht="32.25" customHeight="1" x14ac:dyDescent="0.25">
      <c r="A34" s="43">
        <v>25</v>
      </c>
      <c r="B34" s="143" t="s">
        <v>149</v>
      </c>
      <c r="C34" s="20" t="s">
        <v>150</v>
      </c>
      <c r="D34" s="93">
        <v>8400</v>
      </c>
      <c r="E34" s="94">
        <v>100</v>
      </c>
      <c r="F34" s="125">
        <v>7</v>
      </c>
      <c r="G34" s="134">
        <v>700</v>
      </c>
      <c r="H34" s="125">
        <v>30</v>
      </c>
      <c r="I34" s="134">
        <v>3000</v>
      </c>
      <c r="J34" s="133">
        <f t="shared" si="0"/>
        <v>3700</v>
      </c>
      <c r="K34" s="194"/>
      <c r="M34" s="54"/>
    </row>
    <row r="35" spans="1:14" ht="32.25" customHeight="1" x14ac:dyDescent="0.25">
      <c r="A35" s="43">
        <v>26</v>
      </c>
      <c r="B35" s="143" t="s">
        <v>151</v>
      </c>
      <c r="C35" s="20" t="s">
        <v>162</v>
      </c>
      <c r="D35" s="93">
        <v>1733</v>
      </c>
      <c r="E35" s="94">
        <v>200</v>
      </c>
      <c r="F35" s="125">
        <v>0</v>
      </c>
      <c r="G35" s="134">
        <v>0</v>
      </c>
      <c r="H35" s="125">
        <v>3</v>
      </c>
      <c r="I35" s="134">
        <v>600</v>
      </c>
      <c r="J35" s="133">
        <f t="shared" si="0"/>
        <v>600</v>
      </c>
      <c r="K35" s="194"/>
      <c r="M35" s="54"/>
    </row>
    <row r="36" spans="1:14" ht="32.25" customHeight="1" x14ac:dyDescent="0.25">
      <c r="A36" s="43">
        <v>27</v>
      </c>
      <c r="B36" s="143" t="s">
        <v>157</v>
      </c>
      <c r="C36" s="20" t="s">
        <v>163</v>
      </c>
      <c r="D36" s="93">
        <v>7300</v>
      </c>
      <c r="E36" s="94">
        <v>200</v>
      </c>
      <c r="F36" s="125">
        <v>3</v>
      </c>
      <c r="G36" s="134">
        <v>600</v>
      </c>
      <c r="H36" s="125">
        <v>61</v>
      </c>
      <c r="I36" s="134">
        <v>12200</v>
      </c>
      <c r="J36" s="133">
        <f t="shared" si="0"/>
        <v>12800</v>
      </c>
      <c r="K36" s="194"/>
      <c r="M36" s="54"/>
    </row>
    <row r="37" spans="1:14" ht="23.25" customHeight="1" x14ac:dyDescent="0.25">
      <c r="A37" s="43">
        <v>28</v>
      </c>
      <c r="B37" s="144" t="s">
        <v>164</v>
      </c>
      <c r="C37" s="19" t="s">
        <v>165</v>
      </c>
      <c r="D37" s="126">
        <v>4030</v>
      </c>
      <c r="E37" s="141">
        <v>100</v>
      </c>
      <c r="F37" s="125">
        <v>60</v>
      </c>
      <c r="G37" s="134">
        <v>6000</v>
      </c>
      <c r="H37" s="125">
        <v>368</v>
      </c>
      <c r="I37" s="134">
        <v>36800</v>
      </c>
      <c r="J37" s="33">
        <f>SUM(G37+I37)</f>
        <v>42800</v>
      </c>
      <c r="K37" s="195"/>
      <c r="M37" s="54"/>
    </row>
    <row r="38" spans="1:14" ht="23.25" customHeight="1" x14ac:dyDescent="0.25">
      <c r="B38" s="137"/>
      <c r="C38" s="138"/>
      <c r="D38" s="137"/>
      <c r="E38" s="138"/>
      <c r="F38" s="138"/>
      <c r="G38" s="138"/>
      <c r="H38" s="138"/>
      <c r="I38" s="138"/>
      <c r="J38" s="137"/>
      <c r="K38" s="54"/>
      <c r="N38" s="54"/>
    </row>
    <row r="39" spans="1:14" x14ac:dyDescent="0.25">
      <c r="E39" s="47"/>
      <c r="F39" s="52"/>
      <c r="G39" s="53"/>
      <c r="H39" s="52"/>
      <c r="I39" s="53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</row>
    <row r="42" spans="1:14" ht="30" customHeight="1" x14ac:dyDescent="0.25">
      <c r="A42" s="1">
        <v>1</v>
      </c>
      <c r="B42" s="58" t="s">
        <v>52</v>
      </c>
      <c r="C42" s="59" t="s">
        <v>53</v>
      </c>
      <c r="D42" s="60">
        <v>727</v>
      </c>
      <c r="E42" s="61">
        <v>25</v>
      </c>
      <c r="F42" s="62">
        <v>32</v>
      </c>
      <c r="G42" s="63">
        <f>SUM(F42*E42)</f>
        <v>800</v>
      </c>
      <c r="H42" s="61">
        <v>100</v>
      </c>
      <c r="I42" s="19">
        <v>9</v>
      </c>
      <c r="J42" s="64">
        <f>SUM(I42*H42)</f>
        <v>900</v>
      </c>
    </row>
    <row r="43" spans="1:14" ht="26.25" customHeight="1" x14ac:dyDescent="0.25">
      <c r="A43" s="1">
        <v>2</v>
      </c>
      <c r="B43" s="86" t="s">
        <v>54</v>
      </c>
      <c r="C43" s="87" t="s">
        <v>55</v>
      </c>
      <c r="D43" s="71">
        <v>744</v>
      </c>
      <c r="E43" s="33">
        <v>50</v>
      </c>
      <c r="F43" s="68">
        <v>154</v>
      </c>
      <c r="G43" s="63">
        <f>SUM(F43*E43)</f>
        <v>7700</v>
      </c>
      <c r="H43" s="33">
        <v>50</v>
      </c>
      <c r="I43" s="68">
        <v>26</v>
      </c>
      <c r="J43" s="63">
        <f>SUM(I43*H43)</f>
        <v>1300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57"/>
  <sheetViews>
    <sheetView zoomScaleNormal="100"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167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2046</v>
      </c>
      <c r="G7" s="124">
        <v>204600</v>
      </c>
      <c r="H7" s="123">
        <v>3972</v>
      </c>
      <c r="I7" s="124">
        <v>397200</v>
      </c>
      <c r="J7" s="15">
        <f>SUM(G7+I7)</f>
        <v>601800</v>
      </c>
      <c r="K7" s="187">
        <f>SUM(J7:J35)/28</f>
        <v>1584889.2857142857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3</v>
      </c>
      <c r="G8" s="124">
        <v>300</v>
      </c>
      <c r="H8" s="123">
        <v>17</v>
      </c>
      <c r="I8" s="124">
        <v>1700</v>
      </c>
      <c r="J8" s="15">
        <f t="shared" ref="J8:J34" si="0">SUM(G8+I8)</f>
        <v>2000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100</v>
      </c>
      <c r="G9" s="124">
        <v>10000</v>
      </c>
      <c r="H9" s="123">
        <v>502</v>
      </c>
      <c r="I9" s="124">
        <v>50200</v>
      </c>
      <c r="J9" s="15">
        <f t="shared" si="0"/>
        <v>60200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10803</v>
      </c>
      <c r="G10" s="124">
        <v>2163000</v>
      </c>
      <c r="H10" s="125">
        <v>195314</v>
      </c>
      <c r="I10" s="124">
        <v>39069100</v>
      </c>
      <c r="J10" s="15">
        <f t="shared" si="0"/>
        <v>41232100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259</v>
      </c>
      <c r="G11" s="124">
        <v>25900</v>
      </c>
      <c r="H11" s="125">
        <v>1531</v>
      </c>
      <c r="I11" s="124">
        <v>153100</v>
      </c>
      <c r="J11" s="15">
        <f t="shared" si="0"/>
        <v>179000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94" t="s">
        <v>153</v>
      </c>
      <c r="F13" s="127">
        <v>37</v>
      </c>
      <c r="G13" s="124">
        <v>3700</v>
      </c>
      <c r="H13" s="127">
        <v>441</v>
      </c>
      <c r="I13" s="124">
        <v>49100</v>
      </c>
      <c r="J13" s="15">
        <v>52800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166</v>
      </c>
      <c r="G14" s="124">
        <v>33200</v>
      </c>
      <c r="H14" s="125">
        <v>2101</v>
      </c>
      <c r="I14" s="124">
        <v>420200</v>
      </c>
      <c r="J14" s="15">
        <f t="shared" si="0"/>
        <v>453400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5</v>
      </c>
      <c r="G15" s="124">
        <v>500</v>
      </c>
      <c r="H15" s="125">
        <v>3</v>
      </c>
      <c r="I15" s="124">
        <v>300</v>
      </c>
      <c r="J15" s="15">
        <f t="shared" si="0"/>
        <v>800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15</v>
      </c>
      <c r="G16" s="124">
        <v>1500</v>
      </c>
      <c r="H16" s="125">
        <v>54</v>
      </c>
      <c r="I16" s="124">
        <v>5400</v>
      </c>
      <c r="J16" s="15">
        <f t="shared" si="0"/>
        <v>6900</v>
      </c>
      <c r="K16" s="188"/>
      <c r="M16" s="54"/>
    </row>
    <row r="17" spans="1:14" ht="51" customHeight="1" x14ac:dyDescent="0.25">
      <c r="A17" s="1">
        <v>10</v>
      </c>
      <c r="B17" s="113" t="s">
        <v>37</v>
      </c>
      <c r="C17" s="20" t="s">
        <v>129</v>
      </c>
      <c r="D17" s="25">
        <v>9656</v>
      </c>
      <c r="E17" s="94" t="s">
        <v>168</v>
      </c>
      <c r="F17" s="128">
        <v>377</v>
      </c>
      <c r="G17" s="124">
        <v>48000</v>
      </c>
      <c r="H17" s="128">
        <v>9715</v>
      </c>
      <c r="I17" s="124">
        <v>1454900</v>
      </c>
      <c r="J17" s="15">
        <f t="shared" si="0"/>
        <v>1502900</v>
      </c>
      <c r="K17" s="188"/>
      <c r="M17" s="54"/>
    </row>
    <row r="18" spans="1:14" ht="24" customHeight="1" x14ac:dyDescent="0.25">
      <c r="A18" s="1">
        <v>11</v>
      </c>
      <c r="B18" s="113" t="s">
        <v>39</v>
      </c>
      <c r="C18" s="38" t="s">
        <v>97</v>
      </c>
      <c r="D18" s="25">
        <v>8200</v>
      </c>
      <c r="E18" s="94">
        <v>100</v>
      </c>
      <c r="F18" s="128">
        <v>8</v>
      </c>
      <c r="G18" s="124">
        <v>800</v>
      </c>
      <c r="H18" s="128">
        <v>132</v>
      </c>
      <c r="I18" s="124">
        <v>13200</v>
      </c>
      <c r="J18" s="15">
        <f t="shared" si="0"/>
        <v>14000</v>
      </c>
      <c r="K18" s="188"/>
      <c r="M18" s="54"/>
    </row>
    <row r="19" spans="1:14" ht="30" customHeight="1" x14ac:dyDescent="0.25">
      <c r="A19" s="1">
        <v>12</v>
      </c>
      <c r="B19" s="113" t="s">
        <v>41</v>
      </c>
      <c r="C19" s="38" t="s">
        <v>83</v>
      </c>
      <c r="D19" s="25">
        <v>2844</v>
      </c>
      <c r="E19" s="94">
        <v>100</v>
      </c>
      <c r="F19" s="125">
        <v>42</v>
      </c>
      <c r="G19" s="124">
        <v>4200</v>
      </c>
      <c r="H19" s="125">
        <v>44</v>
      </c>
      <c r="I19" s="124">
        <v>4400</v>
      </c>
      <c r="J19" s="15">
        <f t="shared" si="0"/>
        <v>8600</v>
      </c>
      <c r="K19" s="188"/>
      <c r="M19" s="54"/>
    </row>
    <row r="20" spans="1:14" ht="30.75" customHeight="1" x14ac:dyDescent="0.25">
      <c r="A20" s="1">
        <v>13</v>
      </c>
      <c r="B20" s="114" t="s">
        <v>43</v>
      </c>
      <c r="C20" s="38" t="s">
        <v>77</v>
      </c>
      <c r="D20" s="39">
        <v>2407</v>
      </c>
      <c r="E20" s="129">
        <v>200</v>
      </c>
      <c r="F20" s="123">
        <v>1</v>
      </c>
      <c r="G20" s="124">
        <v>200</v>
      </c>
      <c r="H20" s="123">
        <v>24</v>
      </c>
      <c r="I20" s="124">
        <v>4800</v>
      </c>
      <c r="J20" s="15">
        <f t="shared" si="0"/>
        <v>5000</v>
      </c>
      <c r="K20" s="188"/>
      <c r="M20" s="54"/>
    </row>
    <row r="21" spans="1:14" ht="30.75" customHeight="1" x14ac:dyDescent="0.25">
      <c r="A21" s="43">
        <v>14</v>
      </c>
      <c r="B21" s="113" t="s">
        <v>69</v>
      </c>
      <c r="C21" s="34" t="s">
        <v>73</v>
      </c>
      <c r="D21" s="93">
        <v>8495</v>
      </c>
      <c r="E21" s="94">
        <v>100</v>
      </c>
      <c r="F21" s="125">
        <v>14</v>
      </c>
      <c r="G21" s="124">
        <v>1400</v>
      </c>
      <c r="H21" s="125">
        <v>8</v>
      </c>
      <c r="I21" s="124">
        <v>800</v>
      </c>
      <c r="J21" s="15">
        <f t="shared" si="0"/>
        <v>2200</v>
      </c>
      <c r="K21" s="188"/>
      <c r="M21" s="54"/>
      <c r="N21" s="98"/>
    </row>
    <row r="22" spans="1:14" ht="30.75" customHeight="1" x14ac:dyDescent="0.25">
      <c r="A22" s="43">
        <v>15</v>
      </c>
      <c r="B22" s="113" t="s">
        <v>86</v>
      </c>
      <c r="C22" s="38" t="s">
        <v>111</v>
      </c>
      <c r="D22" s="25">
        <v>4540</v>
      </c>
      <c r="E22" s="94">
        <v>100</v>
      </c>
      <c r="F22" s="125">
        <v>1</v>
      </c>
      <c r="G22" s="124">
        <v>100</v>
      </c>
      <c r="H22" s="125">
        <v>0</v>
      </c>
      <c r="I22" s="124">
        <v>0</v>
      </c>
      <c r="J22" s="15">
        <f t="shared" si="0"/>
        <v>100</v>
      </c>
      <c r="K22" s="188"/>
      <c r="M22" s="54"/>
    </row>
    <row r="23" spans="1:14" ht="30.75" customHeight="1" x14ac:dyDescent="0.25">
      <c r="A23" s="43">
        <v>16</v>
      </c>
      <c r="B23" s="115" t="s">
        <v>113</v>
      </c>
      <c r="C23" s="97" t="s">
        <v>114</v>
      </c>
      <c r="D23" s="93">
        <v>6535</v>
      </c>
      <c r="E23" s="94">
        <v>100</v>
      </c>
      <c r="F23" s="125">
        <v>0</v>
      </c>
      <c r="G23" s="124">
        <v>0</v>
      </c>
      <c r="H23" s="125">
        <v>0</v>
      </c>
      <c r="I23" s="124">
        <v>0</v>
      </c>
      <c r="J23" s="15">
        <f t="shared" si="0"/>
        <v>0</v>
      </c>
      <c r="K23" s="188"/>
      <c r="M23" s="54"/>
    </row>
    <row r="24" spans="1:14" ht="30.75" customHeight="1" x14ac:dyDescent="0.25">
      <c r="A24" s="43">
        <v>17</v>
      </c>
      <c r="B24" s="115" t="s">
        <v>115</v>
      </c>
      <c r="C24" s="97" t="s">
        <v>116</v>
      </c>
      <c r="D24" s="93">
        <v>5105</v>
      </c>
      <c r="E24" s="94">
        <v>100</v>
      </c>
      <c r="F24" s="125">
        <v>15</v>
      </c>
      <c r="G24" s="124">
        <v>1500</v>
      </c>
      <c r="H24" s="125">
        <v>38</v>
      </c>
      <c r="I24" s="124">
        <v>3800</v>
      </c>
      <c r="J24" s="15">
        <f t="shared" si="0"/>
        <v>5300</v>
      </c>
      <c r="K24" s="188"/>
      <c r="M24" s="54"/>
    </row>
    <row r="25" spans="1:14" ht="30.75" customHeight="1" x14ac:dyDescent="0.25">
      <c r="A25" s="43">
        <v>18</v>
      </c>
      <c r="B25" s="115" t="s">
        <v>118</v>
      </c>
      <c r="C25" s="97" t="s">
        <v>119</v>
      </c>
      <c r="D25" s="93">
        <v>5300</v>
      </c>
      <c r="E25" s="94">
        <v>100</v>
      </c>
      <c r="F25" s="125">
        <v>0</v>
      </c>
      <c r="G25" s="124">
        <v>0</v>
      </c>
      <c r="H25" s="125">
        <v>16</v>
      </c>
      <c r="I25" s="124">
        <v>1600</v>
      </c>
      <c r="J25" s="15">
        <f t="shared" si="0"/>
        <v>1600</v>
      </c>
      <c r="K25" s="188"/>
      <c r="M25" s="54"/>
    </row>
    <row r="26" spans="1:14" ht="30.75" customHeight="1" x14ac:dyDescent="0.25">
      <c r="A26" s="43">
        <v>19</v>
      </c>
      <c r="B26" s="116" t="s">
        <v>120</v>
      </c>
      <c r="C26" s="100" t="s">
        <v>131</v>
      </c>
      <c r="D26" s="93">
        <v>2205</v>
      </c>
      <c r="E26" s="94">
        <v>100</v>
      </c>
      <c r="F26" s="125">
        <v>0</v>
      </c>
      <c r="G26" s="124">
        <v>0</v>
      </c>
      <c r="H26" s="125">
        <v>2</v>
      </c>
      <c r="I26" s="124">
        <v>200</v>
      </c>
      <c r="J26" s="15">
        <f t="shared" si="0"/>
        <v>200</v>
      </c>
      <c r="K26" s="188"/>
      <c r="M26" s="54"/>
    </row>
    <row r="27" spans="1:14" ht="30.75" customHeight="1" x14ac:dyDescent="0.25">
      <c r="A27" s="101">
        <v>20</v>
      </c>
      <c r="B27" s="117" t="s">
        <v>122</v>
      </c>
      <c r="C27" s="103" t="s">
        <v>132</v>
      </c>
      <c r="D27" s="93">
        <v>4334</v>
      </c>
      <c r="E27" s="94">
        <v>100</v>
      </c>
      <c r="F27" s="125">
        <v>6</v>
      </c>
      <c r="G27" s="124">
        <v>600</v>
      </c>
      <c r="H27" s="125">
        <v>5</v>
      </c>
      <c r="I27" s="124">
        <v>500</v>
      </c>
      <c r="J27" s="15">
        <f t="shared" si="0"/>
        <v>1100</v>
      </c>
      <c r="K27" s="188"/>
      <c r="M27" s="54"/>
    </row>
    <row r="28" spans="1:14" ht="30.75" customHeight="1" x14ac:dyDescent="0.25">
      <c r="A28" s="101">
        <v>21</v>
      </c>
      <c r="B28" s="117" t="s">
        <v>125</v>
      </c>
      <c r="C28" s="103" t="s">
        <v>133</v>
      </c>
      <c r="D28" s="93">
        <v>3332</v>
      </c>
      <c r="E28" s="94">
        <v>200</v>
      </c>
      <c r="F28" s="125">
        <v>14</v>
      </c>
      <c r="G28" s="124">
        <v>2800</v>
      </c>
      <c r="H28" s="125">
        <v>97</v>
      </c>
      <c r="I28" s="124">
        <v>19400</v>
      </c>
      <c r="J28" s="15">
        <f t="shared" si="0"/>
        <v>22200</v>
      </c>
      <c r="K28" s="188"/>
      <c r="M28" s="54"/>
    </row>
    <row r="29" spans="1:14" ht="30.75" customHeight="1" x14ac:dyDescent="0.25">
      <c r="A29" s="101">
        <v>22</v>
      </c>
      <c r="B29" s="117" t="s">
        <v>134</v>
      </c>
      <c r="C29" s="103" t="s">
        <v>160</v>
      </c>
      <c r="D29" s="93">
        <v>8010</v>
      </c>
      <c r="E29" s="94">
        <v>100</v>
      </c>
      <c r="F29" s="125">
        <v>4</v>
      </c>
      <c r="G29" s="124">
        <v>400</v>
      </c>
      <c r="H29" s="125">
        <v>13</v>
      </c>
      <c r="I29" s="124">
        <v>1300</v>
      </c>
      <c r="J29" s="15">
        <f t="shared" si="0"/>
        <v>1700</v>
      </c>
      <c r="K29" s="188"/>
      <c r="M29" s="54"/>
    </row>
    <row r="30" spans="1:14" ht="30.75" customHeight="1" x14ac:dyDescent="0.25">
      <c r="A30" s="101">
        <v>23</v>
      </c>
      <c r="B30" s="117" t="s">
        <v>136</v>
      </c>
      <c r="C30" s="97" t="s">
        <v>161</v>
      </c>
      <c r="D30" s="93">
        <v>6323</v>
      </c>
      <c r="E30" s="94">
        <v>100</v>
      </c>
      <c r="F30" s="125">
        <v>4</v>
      </c>
      <c r="G30" s="124">
        <v>400</v>
      </c>
      <c r="H30" s="125">
        <v>77</v>
      </c>
      <c r="I30" s="124">
        <v>7700</v>
      </c>
      <c r="J30" s="15">
        <f t="shared" si="0"/>
        <v>8100</v>
      </c>
      <c r="K30" s="188"/>
      <c r="M30" s="54"/>
    </row>
    <row r="31" spans="1:14" ht="30.75" customHeight="1" x14ac:dyDescent="0.25">
      <c r="A31" s="130">
        <v>24</v>
      </c>
      <c r="B31" s="142" t="s">
        <v>142</v>
      </c>
      <c r="C31" s="132" t="s">
        <v>143</v>
      </c>
      <c r="D31" s="108">
        <v>7001</v>
      </c>
      <c r="E31" s="129">
        <v>200</v>
      </c>
      <c r="F31" s="123">
        <v>0</v>
      </c>
      <c r="G31" s="124">
        <v>0</v>
      </c>
      <c r="H31" s="123">
        <v>16</v>
      </c>
      <c r="I31" s="124">
        <v>3200</v>
      </c>
      <c r="J31" s="133">
        <f t="shared" si="0"/>
        <v>3200</v>
      </c>
      <c r="K31" s="188"/>
      <c r="M31" s="54"/>
    </row>
    <row r="32" spans="1:14" ht="32.25" customHeight="1" x14ac:dyDescent="0.25">
      <c r="A32" s="43">
        <v>25</v>
      </c>
      <c r="B32" s="143" t="s">
        <v>149</v>
      </c>
      <c r="C32" s="20" t="s">
        <v>150</v>
      </c>
      <c r="D32" s="93">
        <v>8400</v>
      </c>
      <c r="E32" s="94">
        <v>100</v>
      </c>
      <c r="F32" s="125">
        <v>0</v>
      </c>
      <c r="G32" s="134">
        <v>0</v>
      </c>
      <c r="H32" s="125">
        <v>7</v>
      </c>
      <c r="I32" s="134">
        <v>700</v>
      </c>
      <c r="J32" s="133">
        <f t="shared" si="0"/>
        <v>700</v>
      </c>
      <c r="K32" s="194"/>
      <c r="M32" s="54"/>
    </row>
    <row r="33" spans="1:14" ht="32.25" customHeight="1" x14ac:dyDescent="0.25">
      <c r="A33" s="43">
        <v>26</v>
      </c>
      <c r="B33" s="143" t="s">
        <v>151</v>
      </c>
      <c r="C33" s="20" t="s">
        <v>162</v>
      </c>
      <c r="D33" s="93">
        <v>1733</v>
      </c>
      <c r="E33" s="94">
        <v>200</v>
      </c>
      <c r="F33" s="125">
        <v>8</v>
      </c>
      <c r="G33" s="134">
        <v>1600</v>
      </c>
      <c r="H33" s="125">
        <v>204</v>
      </c>
      <c r="I33" s="134">
        <v>40800</v>
      </c>
      <c r="J33" s="133">
        <f t="shared" si="0"/>
        <v>42400</v>
      </c>
      <c r="K33" s="194"/>
      <c r="M33" s="54"/>
    </row>
    <row r="34" spans="1:14" ht="32.25" customHeight="1" x14ac:dyDescent="0.25">
      <c r="A34" s="43">
        <v>27</v>
      </c>
      <c r="B34" s="143" t="s">
        <v>157</v>
      </c>
      <c r="C34" s="20" t="s">
        <v>163</v>
      </c>
      <c r="D34" s="93">
        <v>7300</v>
      </c>
      <c r="E34" s="94">
        <v>200</v>
      </c>
      <c r="F34" s="125">
        <v>22</v>
      </c>
      <c r="G34" s="134">
        <v>4400</v>
      </c>
      <c r="H34" s="125">
        <v>426</v>
      </c>
      <c r="I34" s="134">
        <v>85200</v>
      </c>
      <c r="J34" s="133">
        <f t="shared" si="0"/>
        <v>89600</v>
      </c>
      <c r="K34" s="194"/>
      <c r="M34" s="54"/>
    </row>
    <row r="35" spans="1:14" ht="23.25" customHeight="1" x14ac:dyDescent="0.25">
      <c r="A35" s="43">
        <v>28</v>
      </c>
      <c r="B35" s="144" t="s">
        <v>164</v>
      </c>
      <c r="C35" s="19" t="s">
        <v>165</v>
      </c>
      <c r="D35" s="126">
        <v>4030</v>
      </c>
      <c r="E35" s="141">
        <v>100</v>
      </c>
      <c r="F35" s="125">
        <v>90</v>
      </c>
      <c r="G35" s="134">
        <v>9000</v>
      </c>
      <c r="H35" s="125">
        <v>700</v>
      </c>
      <c r="I35" s="134">
        <v>70000</v>
      </c>
      <c r="J35" s="33">
        <f>SUM(G35+I35)</f>
        <v>79000</v>
      </c>
      <c r="K35" s="195"/>
      <c r="M35" s="54"/>
    </row>
    <row r="36" spans="1:14" ht="23.25" customHeight="1" x14ac:dyDescent="0.25">
      <c r="B36" s="137"/>
      <c r="C36" s="138"/>
      <c r="D36" s="137"/>
      <c r="E36" s="138"/>
      <c r="F36" s="138"/>
      <c r="G36" s="138"/>
      <c r="H36" s="138"/>
      <c r="I36" s="138"/>
      <c r="J36" s="137"/>
      <c r="K36" s="54"/>
      <c r="N36" s="54"/>
    </row>
    <row r="37" spans="1:14" x14ac:dyDescent="0.25">
      <c r="E37" s="47"/>
      <c r="F37" s="52"/>
      <c r="G37" s="53"/>
      <c r="H37" s="52"/>
      <c r="I37" s="53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58" t="s">
        <v>52</v>
      </c>
      <c r="C40" s="59" t="s">
        <v>53</v>
      </c>
      <c r="D40" s="60">
        <v>727</v>
      </c>
      <c r="E40" s="61">
        <v>25</v>
      </c>
      <c r="F40" s="62">
        <v>24</v>
      </c>
      <c r="G40" s="63">
        <f>SUM(F40*E40)</f>
        <v>600</v>
      </c>
      <c r="H40" s="61">
        <v>100</v>
      </c>
      <c r="I40" s="19">
        <v>10</v>
      </c>
      <c r="J40" s="64">
        <f>SUM(I40*H40)</f>
        <v>1000</v>
      </c>
    </row>
    <row r="41" spans="1:14" ht="26.25" customHeight="1" x14ac:dyDescent="0.25">
      <c r="A41" s="1">
        <v>2</v>
      </c>
      <c r="B41" s="86" t="s">
        <v>54</v>
      </c>
      <c r="C41" s="87" t="s">
        <v>55</v>
      </c>
      <c r="D41" s="71">
        <v>744</v>
      </c>
      <c r="E41" s="33">
        <v>50</v>
      </c>
      <c r="F41" s="68">
        <v>167</v>
      </c>
      <c r="G41" s="63">
        <f>SUM(F41*E41)</f>
        <v>8350</v>
      </c>
      <c r="H41" s="33">
        <v>50</v>
      </c>
      <c r="I41" s="68">
        <v>30</v>
      </c>
      <c r="J41" s="63">
        <f>SUM(I41*H41)</f>
        <v>1500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59"/>
  <sheetViews>
    <sheetView zoomScaleNormal="100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169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2311</v>
      </c>
      <c r="G7" s="124">
        <v>231100</v>
      </c>
      <c r="H7" s="123">
        <v>3842</v>
      </c>
      <c r="I7" s="124">
        <v>384200</v>
      </c>
      <c r="J7" s="15">
        <f>SUM(G7+I7)</f>
        <v>615300</v>
      </c>
      <c r="K7" s="187">
        <f>SUM(J7:J37)/28</f>
        <v>1170707.142857143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7</v>
      </c>
      <c r="G8" s="124">
        <v>700</v>
      </c>
      <c r="H8" s="123">
        <v>8</v>
      </c>
      <c r="I8" s="124">
        <v>800</v>
      </c>
      <c r="J8" s="15">
        <f t="shared" ref="J8:J35" si="0">SUM(G8+I8)</f>
        <v>1500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99</v>
      </c>
      <c r="G9" s="124">
        <v>9900</v>
      </c>
      <c r="H9" s="123">
        <v>491</v>
      </c>
      <c r="I9" s="124">
        <v>49100</v>
      </c>
      <c r="J9" s="15">
        <f t="shared" si="0"/>
        <v>59000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8579</v>
      </c>
      <c r="G10" s="124">
        <v>1717300</v>
      </c>
      <c r="H10" s="125">
        <v>140303</v>
      </c>
      <c r="I10" s="124">
        <v>28073800</v>
      </c>
      <c r="J10" s="15">
        <f t="shared" si="0"/>
        <v>29791100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258</v>
      </c>
      <c r="G11" s="124">
        <v>25800</v>
      </c>
      <c r="H11" s="125">
        <v>1488</v>
      </c>
      <c r="I11" s="124">
        <v>148800</v>
      </c>
      <c r="J11" s="15">
        <f t="shared" si="0"/>
        <v>174600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200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32" t="s">
        <v>170</v>
      </c>
      <c r="F13" s="127">
        <v>6</v>
      </c>
      <c r="G13" s="124">
        <v>600</v>
      </c>
      <c r="H13" s="127">
        <v>55</v>
      </c>
      <c r="I13" s="124">
        <v>9200</v>
      </c>
      <c r="J13" s="15">
        <v>9800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234</v>
      </c>
      <c r="G14" s="124">
        <v>46800</v>
      </c>
      <c r="H14" s="125">
        <v>1982</v>
      </c>
      <c r="I14" s="124">
        <v>396400</v>
      </c>
      <c r="J14" s="15">
        <f t="shared" si="0"/>
        <v>443200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5</v>
      </c>
      <c r="G15" s="124">
        <v>500</v>
      </c>
      <c r="H15" s="125">
        <v>20</v>
      </c>
      <c r="I15" s="124">
        <v>2000</v>
      </c>
      <c r="J15" s="15">
        <f t="shared" si="0"/>
        <v>2500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33</v>
      </c>
      <c r="G16" s="124">
        <v>3300</v>
      </c>
      <c r="H16" s="125">
        <v>65</v>
      </c>
      <c r="I16" s="124">
        <v>6500</v>
      </c>
      <c r="J16" s="15">
        <f t="shared" si="0"/>
        <v>9800</v>
      </c>
      <c r="K16" s="188"/>
      <c r="M16" s="54"/>
    </row>
    <row r="17" spans="1:14" ht="51" customHeight="1" x14ac:dyDescent="0.25">
      <c r="A17" s="1">
        <v>10</v>
      </c>
      <c r="B17" s="113" t="s">
        <v>37</v>
      </c>
      <c r="C17" s="20" t="s">
        <v>129</v>
      </c>
      <c r="D17" s="25">
        <v>9656</v>
      </c>
      <c r="E17" s="94" t="s">
        <v>168</v>
      </c>
      <c r="F17" s="128">
        <v>325</v>
      </c>
      <c r="G17" s="124">
        <v>39800</v>
      </c>
      <c r="H17" s="128">
        <v>9427</v>
      </c>
      <c r="I17" s="124">
        <v>1399800</v>
      </c>
      <c r="J17" s="15">
        <f t="shared" si="0"/>
        <v>1439600</v>
      </c>
      <c r="K17" s="188"/>
      <c r="M17" s="54"/>
    </row>
    <row r="18" spans="1:14" ht="24" customHeight="1" x14ac:dyDescent="0.25">
      <c r="A18" s="1">
        <v>11</v>
      </c>
      <c r="B18" s="113" t="s">
        <v>39</v>
      </c>
      <c r="C18" s="38" t="s">
        <v>97</v>
      </c>
      <c r="D18" s="25">
        <v>8200</v>
      </c>
      <c r="E18" s="94">
        <v>100</v>
      </c>
      <c r="F18" s="128">
        <v>2</v>
      </c>
      <c r="G18" s="124">
        <v>200</v>
      </c>
      <c r="H18" s="128">
        <v>33</v>
      </c>
      <c r="I18" s="124">
        <v>3300</v>
      </c>
      <c r="J18" s="15">
        <f t="shared" si="0"/>
        <v>3500</v>
      </c>
      <c r="K18" s="188"/>
      <c r="M18" s="54"/>
    </row>
    <row r="19" spans="1:14" ht="30" customHeight="1" x14ac:dyDescent="0.25">
      <c r="A19" s="1">
        <v>12</v>
      </c>
      <c r="B19" s="113" t="s">
        <v>41</v>
      </c>
      <c r="C19" s="38" t="s">
        <v>83</v>
      </c>
      <c r="D19" s="25">
        <v>2844</v>
      </c>
      <c r="E19" s="94">
        <v>100</v>
      </c>
      <c r="F19" s="125">
        <v>54</v>
      </c>
      <c r="G19" s="124">
        <v>5400</v>
      </c>
      <c r="H19" s="125">
        <v>41</v>
      </c>
      <c r="I19" s="124">
        <v>4100</v>
      </c>
      <c r="J19" s="15">
        <f t="shared" si="0"/>
        <v>9500</v>
      </c>
      <c r="K19" s="188"/>
      <c r="M19" s="54"/>
    </row>
    <row r="20" spans="1:14" ht="30.75" customHeight="1" x14ac:dyDescent="0.25">
      <c r="A20" s="1">
        <v>13</v>
      </c>
      <c r="B20" s="114" t="s">
        <v>43</v>
      </c>
      <c r="C20" s="38" t="s">
        <v>77</v>
      </c>
      <c r="D20" s="39">
        <v>2407</v>
      </c>
      <c r="E20" s="129">
        <v>200</v>
      </c>
      <c r="F20" s="123">
        <v>3</v>
      </c>
      <c r="G20" s="124">
        <v>600</v>
      </c>
      <c r="H20" s="123">
        <v>12</v>
      </c>
      <c r="I20" s="124">
        <v>2400</v>
      </c>
      <c r="J20" s="15">
        <f t="shared" si="0"/>
        <v>3000</v>
      </c>
      <c r="K20" s="188"/>
      <c r="M20" s="54"/>
    </row>
    <row r="21" spans="1:14" ht="30.75" customHeight="1" x14ac:dyDescent="0.25">
      <c r="A21" s="43">
        <v>14</v>
      </c>
      <c r="B21" s="113" t="s">
        <v>69</v>
      </c>
      <c r="C21" s="34" t="s">
        <v>73</v>
      </c>
      <c r="D21" s="93">
        <v>8495</v>
      </c>
      <c r="E21" s="94">
        <v>100</v>
      </c>
      <c r="F21" s="125">
        <v>6</v>
      </c>
      <c r="G21" s="124">
        <v>600</v>
      </c>
      <c r="H21" s="125">
        <v>8</v>
      </c>
      <c r="I21" s="124">
        <v>800</v>
      </c>
      <c r="J21" s="15">
        <f t="shared" si="0"/>
        <v>1400</v>
      </c>
      <c r="K21" s="188"/>
      <c r="M21" s="54"/>
      <c r="N21" s="98"/>
    </row>
    <row r="22" spans="1:14" ht="30.75" customHeight="1" x14ac:dyDescent="0.25">
      <c r="A22" s="43">
        <v>15</v>
      </c>
      <c r="B22" s="113" t="s">
        <v>86</v>
      </c>
      <c r="C22" s="38" t="s">
        <v>111</v>
      </c>
      <c r="D22" s="25">
        <v>4540</v>
      </c>
      <c r="E22" s="94">
        <v>100</v>
      </c>
      <c r="F22" s="125">
        <v>1</v>
      </c>
      <c r="G22" s="124">
        <v>100</v>
      </c>
      <c r="H22" s="125">
        <v>3</v>
      </c>
      <c r="I22" s="124">
        <v>300</v>
      </c>
      <c r="J22" s="15">
        <f t="shared" si="0"/>
        <v>400</v>
      </c>
      <c r="K22" s="188"/>
      <c r="M22" s="54"/>
    </row>
    <row r="23" spans="1:14" ht="30.75" customHeight="1" x14ac:dyDescent="0.25">
      <c r="A23" s="145">
        <v>16</v>
      </c>
      <c r="B23" s="115" t="s">
        <v>113</v>
      </c>
      <c r="C23" s="146" t="s">
        <v>114</v>
      </c>
      <c r="D23" s="93">
        <v>6535</v>
      </c>
      <c r="E23" s="94">
        <v>100</v>
      </c>
      <c r="F23" s="125">
        <v>0</v>
      </c>
      <c r="G23" s="124">
        <v>0</v>
      </c>
      <c r="H23" s="125">
        <v>0</v>
      </c>
      <c r="I23" s="124">
        <v>0</v>
      </c>
      <c r="J23" s="15">
        <f t="shared" si="0"/>
        <v>0</v>
      </c>
      <c r="K23" s="188"/>
      <c r="M23" s="54"/>
    </row>
    <row r="24" spans="1:14" ht="30.75" customHeight="1" x14ac:dyDescent="0.25">
      <c r="A24" s="43">
        <v>17</v>
      </c>
      <c r="B24" s="115" t="s">
        <v>115</v>
      </c>
      <c r="C24" s="97" t="s">
        <v>116</v>
      </c>
      <c r="D24" s="93">
        <v>5105</v>
      </c>
      <c r="E24" s="94">
        <v>100</v>
      </c>
      <c r="F24" s="125">
        <v>33</v>
      </c>
      <c r="G24" s="124">
        <v>3300</v>
      </c>
      <c r="H24" s="125">
        <v>41</v>
      </c>
      <c r="I24" s="124">
        <v>4100</v>
      </c>
      <c r="J24" s="15">
        <f t="shared" si="0"/>
        <v>7400</v>
      </c>
      <c r="K24" s="188"/>
      <c r="M24" s="54"/>
    </row>
    <row r="25" spans="1:14" ht="30.75" customHeight="1" x14ac:dyDescent="0.25">
      <c r="A25" s="43">
        <v>18</v>
      </c>
      <c r="B25" s="115" t="s">
        <v>118</v>
      </c>
      <c r="C25" s="97" t="s">
        <v>119</v>
      </c>
      <c r="D25" s="93">
        <v>5300</v>
      </c>
      <c r="E25" s="94">
        <v>100</v>
      </c>
      <c r="F25" s="125">
        <v>1</v>
      </c>
      <c r="G25" s="124">
        <v>100</v>
      </c>
      <c r="H25" s="125">
        <v>39</v>
      </c>
      <c r="I25" s="124">
        <v>3900</v>
      </c>
      <c r="J25" s="15">
        <f t="shared" si="0"/>
        <v>4000</v>
      </c>
      <c r="K25" s="188"/>
      <c r="M25" s="54"/>
    </row>
    <row r="26" spans="1:14" ht="30.75" customHeight="1" x14ac:dyDescent="0.25">
      <c r="A26" s="43">
        <v>19</v>
      </c>
      <c r="B26" s="116" t="s">
        <v>120</v>
      </c>
      <c r="C26" s="100" t="s">
        <v>131</v>
      </c>
      <c r="D26" s="93">
        <v>2205</v>
      </c>
      <c r="E26" s="94">
        <v>100</v>
      </c>
      <c r="F26" s="125">
        <v>0</v>
      </c>
      <c r="G26" s="124">
        <v>0</v>
      </c>
      <c r="H26" s="125">
        <v>0</v>
      </c>
      <c r="I26" s="124">
        <v>0</v>
      </c>
      <c r="J26" s="15">
        <f t="shared" si="0"/>
        <v>0</v>
      </c>
      <c r="K26" s="188"/>
      <c r="M26" s="54"/>
    </row>
    <row r="27" spans="1:14" ht="30.75" customHeight="1" x14ac:dyDescent="0.25">
      <c r="A27" s="101">
        <v>20</v>
      </c>
      <c r="B27" s="117" t="s">
        <v>122</v>
      </c>
      <c r="C27" s="103" t="s">
        <v>132</v>
      </c>
      <c r="D27" s="93">
        <v>4334</v>
      </c>
      <c r="E27" s="94">
        <v>100</v>
      </c>
      <c r="F27" s="125">
        <v>4</v>
      </c>
      <c r="G27" s="124">
        <v>400</v>
      </c>
      <c r="H27" s="125">
        <v>2</v>
      </c>
      <c r="I27" s="124">
        <v>200</v>
      </c>
      <c r="J27" s="15">
        <f t="shared" si="0"/>
        <v>600</v>
      </c>
      <c r="K27" s="188"/>
      <c r="M27" s="54"/>
    </row>
    <row r="28" spans="1:14" ht="30.75" customHeight="1" x14ac:dyDescent="0.25">
      <c r="A28" s="101">
        <v>21</v>
      </c>
      <c r="B28" s="117" t="s">
        <v>125</v>
      </c>
      <c r="C28" s="103" t="s">
        <v>133</v>
      </c>
      <c r="D28" s="93">
        <v>3332</v>
      </c>
      <c r="E28" s="94">
        <v>200</v>
      </c>
      <c r="F28" s="125">
        <v>5</v>
      </c>
      <c r="G28" s="124">
        <v>1000</v>
      </c>
      <c r="H28" s="125">
        <v>61</v>
      </c>
      <c r="I28" s="124">
        <v>12200</v>
      </c>
      <c r="J28" s="15">
        <f t="shared" si="0"/>
        <v>13200</v>
      </c>
      <c r="K28" s="188"/>
      <c r="M28" s="54"/>
    </row>
    <row r="29" spans="1:14" ht="30.75" customHeight="1" x14ac:dyDescent="0.25">
      <c r="A29" s="101">
        <v>22</v>
      </c>
      <c r="B29" s="117" t="s">
        <v>134</v>
      </c>
      <c r="C29" s="103" t="s">
        <v>160</v>
      </c>
      <c r="D29" s="93">
        <v>8010</v>
      </c>
      <c r="E29" s="94">
        <v>100</v>
      </c>
      <c r="F29" s="125">
        <v>5</v>
      </c>
      <c r="G29" s="124">
        <v>500</v>
      </c>
      <c r="H29" s="125">
        <v>14</v>
      </c>
      <c r="I29" s="124">
        <v>1400</v>
      </c>
      <c r="J29" s="15">
        <f t="shared" si="0"/>
        <v>1900</v>
      </c>
      <c r="K29" s="188"/>
      <c r="M29" s="54"/>
    </row>
    <row r="30" spans="1:14" ht="30.75" customHeight="1" x14ac:dyDescent="0.25">
      <c r="A30" s="101">
        <v>23</v>
      </c>
      <c r="B30" s="117" t="s">
        <v>136</v>
      </c>
      <c r="C30" s="97" t="s">
        <v>161</v>
      </c>
      <c r="D30" s="93">
        <v>6323</v>
      </c>
      <c r="E30" s="94">
        <v>100</v>
      </c>
      <c r="F30" s="125">
        <v>7</v>
      </c>
      <c r="G30" s="124">
        <v>700</v>
      </c>
      <c r="H30" s="125">
        <v>31</v>
      </c>
      <c r="I30" s="124">
        <v>3100</v>
      </c>
      <c r="J30" s="15">
        <f t="shared" si="0"/>
        <v>3800</v>
      </c>
      <c r="K30" s="188"/>
      <c r="M30" s="54"/>
    </row>
    <row r="31" spans="1:14" ht="30.75" customHeight="1" x14ac:dyDescent="0.25">
      <c r="A31" s="130">
        <v>24</v>
      </c>
      <c r="B31" s="142" t="s">
        <v>142</v>
      </c>
      <c r="C31" s="132" t="s">
        <v>143</v>
      </c>
      <c r="D31" s="108">
        <v>7001</v>
      </c>
      <c r="E31" s="129">
        <v>200</v>
      </c>
      <c r="F31" s="123">
        <v>0</v>
      </c>
      <c r="G31" s="124">
        <v>0</v>
      </c>
      <c r="H31" s="123">
        <v>4</v>
      </c>
      <c r="I31" s="124">
        <v>800</v>
      </c>
      <c r="J31" s="15">
        <f t="shared" si="0"/>
        <v>800</v>
      </c>
      <c r="K31" s="188"/>
      <c r="M31" s="54"/>
    </row>
    <row r="32" spans="1:14" ht="32.25" customHeight="1" x14ac:dyDescent="0.25">
      <c r="A32" s="43">
        <v>25</v>
      </c>
      <c r="B32" s="143" t="s">
        <v>171</v>
      </c>
      <c r="C32" s="20" t="s">
        <v>150</v>
      </c>
      <c r="D32" s="93">
        <v>8400</v>
      </c>
      <c r="E32" s="94">
        <v>100</v>
      </c>
      <c r="F32" s="125">
        <v>0</v>
      </c>
      <c r="G32" s="134">
        <v>0</v>
      </c>
      <c r="H32" s="125">
        <v>1</v>
      </c>
      <c r="I32" s="134">
        <v>100</v>
      </c>
      <c r="J32" s="15">
        <f t="shared" si="0"/>
        <v>100</v>
      </c>
      <c r="K32" s="194"/>
      <c r="M32" s="54"/>
    </row>
    <row r="33" spans="1:14" ht="32.25" customHeight="1" x14ac:dyDescent="0.25">
      <c r="A33" s="43">
        <v>26</v>
      </c>
      <c r="B33" s="143" t="s">
        <v>151</v>
      </c>
      <c r="C33" s="20" t="s">
        <v>162</v>
      </c>
      <c r="D33" s="93">
        <v>1733</v>
      </c>
      <c r="E33" s="94">
        <v>200</v>
      </c>
      <c r="F33" s="125">
        <v>0</v>
      </c>
      <c r="G33" s="134">
        <v>0</v>
      </c>
      <c r="H33" s="125">
        <v>37</v>
      </c>
      <c r="I33" s="134">
        <v>7400</v>
      </c>
      <c r="J33" s="15">
        <f t="shared" si="0"/>
        <v>7400</v>
      </c>
      <c r="K33" s="194"/>
      <c r="M33" s="54"/>
    </row>
    <row r="34" spans="1:14" ht="32.25" customHeight="1" x14ac:dyDescent="0.25">
      <c r="A34" s="43">
        <v>27</v>
      </c>
      <c r="B34" s="143" t="s">
        <v>157</v>
      </c>
      <c r="C34" s="20" t="s">
        <v>163</v>
      </c>
      <c r="D34" s="93">
        <v>7300</v>
      </c>
      <c r="E34" s="94">
        <v>200</v>
      </c>
      <c r="F34" s="125">
        <v>7</v>
      </c>
      <c r="G34" s="134">
        <v>1400</v>
      </c>
      <c r="H34" s="125">
        <v>42</v>
      </c>
      <c r="I34" s="134">
        <v>8400</v>
      </c>
      <c r="J34" s="15">
        <f t="shared" si="0"/>
        <v>9800</v>
      </c>
      <c r="K34" s="194"/>
      <c r="M34" s="54"/>
    </row>
    <row r="35" spans="1:14" ht="32.25" customHeight="1" x14ac:dyDescent="0.25">
      <c r="A35" s="43">
        <v>28</v>
      </c>
      <c r="B35" s="144" t="s">
        <v>164</v>
      </c>
      <c r="C35" s="19" t="s">
        <v>165</v>
      </c>
      <c r="D35" s="126">
        <v>4030</v>
      </c>
      <c r="E35" s="141">
        <v>100</v>
      </c>
      <c r="F35" s="125">
        <v>47</v>
      </c>
      <c r="G35" s="134">
        <v>4700</v>
      </c>
      <c r="H35" s="125">
        <v>317</v>
      </c>
      <c r="I35" s="134">
        <v>31700</v>
      </c>
      <c r="J35" s="15">
        <f t="shared" si="0"/>
        <v>36400</v>
      </c>
      <c r="K35" s="194"/>
      <c r="M35" s="54"/>
    </row>
    <row r="36" spans="1:14" ht="32.25" customHeight="1" x14ac:dyDescent="0.25">
      <c r="A36" s="43">
        <v>29</v>
      </c>
      <c r="B36" s="144" t="s">
        <v>172</v>
      </c>
      <c r="C36" s="19" t="s">
        <v>173</v>
      </c>
      <c r="D36" s="126">
        <v>1817</v>
      </c>
      <c r="E36" s="141">
        <v>200</v>
      </c>
      <c r="F36" s="125">
        <v>54</v>
      </c>
      <c r="G36" s="134">
        <v>10800</v>
      </c>
      <c r="H36" s="125">
        <v>587</v>
      </c>
      <c r="I36" s="134">
        <v>117400</v>
      </c>
      <c r="J36" s="15">
        <v>128200</v>
      </c>
      <c r="K36" s="194"/>
      <c r="M36" s="54"/>
    </row>
    <row r="37" spans="1:14" ht="23.25" customHeight="1" x14ac:dyDescent="0.25">
      <c r="A37" s="43">
        <v>30</v>
      </c>
      <c r="B37" s="144" t="s">
        <v>174</v>
      </c>
      <c r="C37" s="19" t="s">
        <v>175</v>
      </c>
      <c r="D37" s="126">
        <v>3797</v>
      </c>
      <c r="E37" s="141">
        <v>100</v>
      </c>
      <c r="F37" s="125">
        <v>1</v>
      </c>
      <c r="G37" s="134">
        <v>100</v>
      </c>
      <c r="H37" s="125">
        <v>19</v>
      </c>
      <c r="I37" s="134">
        <v>1900</v>
      </c>
      <c r="J37" s="15">
        <v>2000</v>
      </c>
      <c r="K37" s="195"/>
      <c r="M37" s="54"/>
    </row>
    <row r="38" spans="1:14" ht="23.25" customHeight="1" x14ac:dyDescent="0.25">
      <c r="B38" s="137"/>
      <c r="C38" s="138"/>
      <c r="D38" s="137"/>
      <c r="E38" s="138"/>
      <c r="F38" s="138"/>
      <c r="G38" s="138"/>
      <c r="H38" s="138"/>
      <c r="I38" s="138"/>
      <c r="J38" s="137"/>
      <c r="K38" s="54"/>
      <c r="N38" s="54"/>
    </row>
    <row r="39" spans="1:14" x14ac:dyDescent="0.25">
      <c r="E39" s="47"/>
      <c r="F39" s="52"/>
      <c r="G39" s="53"/>
      <c r="H39" s="52"/>
      <c r="I39" s="53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</row>
    <row r="42" spans="1:14" ht="30" customHeight="1" x14ac:dyDescent="0.25">
      <c r="A42" s="1">
        <v>1</v>
      </c>
      <c r="B42" s="58" t="s">
        <v>52</v>
      </c>
      <c r="C42" s="59" t="s">
        <v>53</v>
      </c>
      <c r="D42" s="60">
        <v>727</v>
      </c>
      <c r="E42" s="61">
        <v>25</v>
      </c>
      <c r="F42" s="62">
        <v>19</v>
      </c>
      <c r="G42" s="63">
        <f>SUM(F42*E42)</f>
        <v>475</v>
      </c>
      <c r="H42" s="61">
        <v>100</v>
      </c>
      <c r="I42" s="19">
        <v>9</v>
      </c>
      <c r="J42" s="64">
        <f>SUM(I42*H42)</f>
        <v>900</v>
      </c>
    </row>
    <row r="43" spans="1:14" ht="26.25" customHeight="1" x14ac:dyDescent="0.25">
      <c r="A43" s="1">
        <v>2</v>
      </c>
      <c r="B43" s="86" t="s">
        <v>54</v>
      </c>
      <c r="C43" s="87" t="s">
        <v>55</v>
      </c>
      <c r="D43" s="71">
        <v>744</v>
      </c>
      <c r="E43" s="33">
        <v>50</v>
      </c>
      <c r="F43" s="68">
        <v>172</v>
      </c>
      <c r="G43" s="63">
        <f>SUM(F43*E43)</f>
        <v>8600</v>
      </c>
      <c r="H43" s="33">
        <v>50</v>
      </c>
      <c r="I43" s="68">
        <v>29</v>
      </c>
      <c r="J43" s="63">
        <f>SUM(I43*H43)</f>
        <v>1450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59"/>
  <sheetViews>
    <sheetView zoomScaleNormal="100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176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2053</v>
      </c>
      <c r="G7" s="124">
        <v>205300</v>
      </c>
      <c r="H7" s="123">
        <v>3456</v>
      </c>
      <c r="I7" s="124">
        <v>345600</v>
      </c>
      <c r="J7" s="15">
        <f>SUM(G7+I7)</f>
        <v>550900</v>
      </c>
      <c r="K7" s="187">
        <f>SUM(J7:J37)/28</f>
        <v>1860921.4285714286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2</v>
      </c>
      <c r="G8" s="124">
        <v>200</v>
      </c>
      <c r="H8" s="123">
        <v>10</v>
      </c>
      <c r="I8" s="124">
        <v>1000</v>
      </c>
      <c r="J8" s="15">
        <f t="shared" ref="J8:J37" si="0">SUM(G8+I8)</f>
        <v>1200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106</v>
      </c>
      <c r="G9" s="124">
        <v>10600</v>
      </c>
      <c r="H9" s="123">
        <v>422</v>
      </c>
      <c r="I9" s="124">
        <v>42200</v>
      </c>
      <c r="J9" s="15">
        <f t="shared" si="0"/>
        <v>52800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12160</v>
      </c>
      <c r="G10" s="124">
        <v>2433200</v>
      </c>
      <c r="H10" s="125">
        <v>235213</v>
      </c>
      <c r="I10" s="124">
        <v>47078300</v>
      </c>
      <c r="J10" s="15">
        <f t="shared" si="0"/>
        <v>49511500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176</v>
      </c>
      <c r="G11" s="124">
        <v>17600</v>
      </c>
      <c r="H11" s="125">
        <v>828</v>
      </c>
      <c r="I11" s="124">
        <v>82800</v>
      </c>
      <c r="J11" s="15">
        <f t="shared" si="0"/>
        <v>100400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200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32" t="s">
        <v>170</v>
      </c>
      <c r="F13" s="127">
        <v>5</v>
      </c>
      <c r="G13" s="124">
        <v>500</v>
      </c>
      <c r="H13" s="127">
        <v>69</v>
      </c>
      <c r="I13" s="124">
        <v>11900</v>
      </c>
      <c r="J13" s="15">
        <v>12400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119</v>
      </c>
      <c r="G14" s="124">
        <v>23800</v>
      </c>
      <c r="H14" s="125">
        <v>1031</v>
      </c>
      <c r="I14" s="124">
        <v>206200</v>
      </c>
      <c r="J14" s="15">
        <f t="shared" si="0"/>
        <v>230000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24</v>
      </c>
      <c r="G15" s="124">
        <v>2400</v>
      </c>
      <c r="H15" s="125">
        <v>134</v>
      </c>
      <c r="I15" s="124">
        <v>13400</v>
      </c>
      <c r="J15" s="15">
        <f t="shared" si="0"/>
        <v>15800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24</v>
      </c>
      <c r="G16" s="124">
        <v>2400</v>
      </c>
      <c r="H16" s="125">
        <v>99</v>
      </c>
      <c r="I16" s="124">
        <v>9900</v>
      </c>
      <c r="J16" s="15">
        <f t="shared" si="0"/>
        <v>12300</v>
      </c>
      <c r="K16" s="188"/>
      <c r="M16" s="54"/>
    </row>
    <row r="17" spans="1:14" ht="51" customHeight="1" x14ac:dyDescent="0.25">
      <c r="A17" s="1">
        <v>10</v>
      </c>
      <c r="B17" s="113" t="s">
        <v>37</v>
      </c>
      <c r="C17" s="20" t="s">
        <v>129</v>
      </c>
      <c r="D17" s="25">
        <v>9656</v>
      </c>
      <c r="E17" s="94" t="s">
        <v>168</v>
      </c>
      <c r="F17" s="128">
        <v>332</v>
      </c>
      <c r="G17" s="124">
        <v>41600</v>
      </c>
      <c r="H17" s="128">
        <v>9302</v>
      </c>
      <c r="I17" s="124">
        <v>1382600</v>
      </c>
      <c r="J17" s="15">
        <f t="shared" si="0"/>
        <v>1424200</v>
      </c>
      <c r="K17" s="188"/>
      <c r="M17" s="54"/>
    </row>
    <row r="18" spans="1:14" ht="51" customHeight="1" x14ac:dyDescent="0.25">
      <c r="B18" s="113" t="s">
        <v>37</v>
      </c>
      <c r="C18" s="24" t="s">
        <v>177</v>
      </c>
      <c r="D18" s="25">
        <v>9656</v>
      </c>
      <c r="E18" s="94" t="s">
        <v>168</v>
      </c>
      <c r="F18" s="128">
        <v>5</v>
      </c>
      <c r="G18" s="124">
        <v>1400</v>
      </c>
      <c r="H18" s="128">
        <v>8</v>
      </c>
      <c r="I18" s="124">
        <v>2200</v>
      </c>
      <c r="J18" s="15">
        <v>3600</v>
      </c>
      <c r="K18" s="188"/>
      <c r="M18" s="54"/>
    </row>
    <row r="19" spans="1:14" ht="24" customHeight="1" x14ac:dyDescent="0.25">
      <c r="A19" s="1">
        <v>11</v>
      </c>
      <c r="B19" s="113" t="s">
        <v>39</v>
      </c>
      <c r="C19" s="38" t="s">
        <v>97</v>
      </c>
      <c r="D19" s="25">
        <v>8200</v>
      </c>
      <c r="E19" s="94">
        <v>100</v>
      </c>
      <c r="F19" s="128">
        <v>3</v>
      </c>
      <c r="G19" s="124">
        <v>300</v>
      </c>
      <c r="H19" s="128">
        <v>30</v>
      </c>
      <c r="I19" s="124">
        <v>3000</v>
      </c>
      <c r="J19" s="15">
        <f t="shared" si="0"/>
        <v>3300</v>
      </c>
      <c r="K19" s="188"/>
      <c r="M19" s="54"/>
    </row>
    <row r="20" spans="1:14" ht="30" customHeight="1" x14ac:dyDescent="0.25">
      <c r="A20" s="1">
        <v>12</v>
      </c>
      <c r="B20" s="113" t="s">
        <v>41</v>
      </c>
      <c r="C20" s="38" t="s">
        <v>83</v>
      </c>
      <c r="D20" s="25">
        <v>2844</v>
      </c>
      <c r="E20" s="94">
        <v>100</v>
      </c>
      <c r="F20" s="125">
        <v>54</v>
      </c>
      <c r="G20" s="124">
        <v>5400</v>
      </c>
      <c r="H20" s="125">
        <v>33</v>
      </c>
      <c r="I20" s="124">
        <v>3300</v>
      </c>
      <c r="J20" s="15">
        <f t="shared" si="0"/>
        <v>8700</v>
      </c>
      <c r="K20" s="188"/>
      <c r="M20" s="54"/>
    </row>
    <row r="21" spans="1:14" ht="30.75" customHeight="1" x14ac:dyDescent="0.25">
      <c r="A21" s="1">
        <v>13</v>
      </c>
      <c r="B21" s="114" t="s">
        <v>43</v>
      </c>
      <c r="C21" s="38" t="s">
        <v>77</v>
      </c>
      <c r="D21" s="39">
        <v>2407</v>
      </c>
      <c r="E21" s="129">
        <v>200</v>
      </c>
      <c r="F21" s="123">
        <v>2</v>
      </c>
      <c r="G21" s="124">
        <v>400</v>
      </c>
      <c r="H21" s="123">
        <v>7</v>
      </c>
      <c r="I21" s="124">
        <v>1400</v>
      </c>
      <c r="J21" s="15">
        <f t="shared" si="0"/>
        <v>1800</v>
      </c>
      <c r="K21" s="188"/>
      <c r="M21" s="54"/>
    </row>
    <row r="22" spans="1:14" ht="30.75" customHeight="1" x14ac:dyDescent="0.25">
      <c r="A22" s="43">
        <v>14</v>
      </c>
      <c r="B22" s="113" t="s">
        <v>69</v>
      </c>
      <c r="C22" s="34" t="s">
        <v>73</v>
      </c>
      <c r="D22" s="93">
        <v>8495</v>
      </c>
      <c r="E22" s="94">
        <v>100</v>
      </c>
      <c r="F22" s="125">
        <v>0</v>
      </c>
      <c r="G22" s="124">
        <v>0</v>
      </c>
      <c r="H22" s="125">
        <v>6</v>
      </c>
      <c r="I22" s="124">
        <v>600</v>
      </c>
      <c r="J22" s="15">
        <f t="shared" si="0"/>
        <v>600</v>
      </c>
      <c r="K22" s="188"/>
      <c r="M22" s="54"/>
      <c r="N22" s="98"/>
    </row>
    <row r="23" spans="1:14" ht="30.75" customHeight="1" x14ac:dyDescent="0.25">
      <c r="A23" s="43">
        <v>15</v>
      </c>
      <c r="B23" s="113" t="s">
        <v>86</v>
      </c>
      <c r="C23" s="38" t="s">
        <v>111</v>
      </c>
      <c r="D23" s="25">
        <v>4540</v>
      </c>
      <c r="E23" s="94">
        <v>100</v>
      </c>
      <c r="F23" s="125">
        <v>1</v>
      </c>
      <c r="G23" s="124">
        <v>100</v>
      </c>
      <c r="H23" s="125">
        <v>1</v>
      </c>
      <c r="I23" s="124">
        <v>100</v>
      </c>
      <c r="J23" s="15">
        <f t="shared" si="0"/>
        <v>200</v>
      </c>
      <c r="K23" s="188"/>
      <c r="M23" s="54"/>
    </row>
    <row r="24" spans="1:14" ht="30.75" customHeight="1" x14ac:dyDescent="0.25">
      <c r="A24" s="43">
        <v>16</v>
      </c>
      <c r="B24" s="115" t="s">
        <v>115</v>
      </c>
      <c r="C24" s="97" t="s">
        <v>116</v>
      </c>
      <c r="D24" s="93">
        <v>5105</v>
      </c>
      <c r="E24" s="94">
        <v>100</v>
      </c>
      <c r="F24" s="125">
        <v>23</v>
      </c>
      <c r="G24" s="124">
        <v>2300</v>
      </c>
      <c r="H24" s="125">
        <v>28</v>
      </c>
      <c r="I24" s="124">
        <v>2800</v>
      </c>
      <c r="J24" s="15">
        <f t="shared" si="0"/>
        <v>5100</v>
      </c>
      <c r="K24" s="188"/>
      <c r="M24" s="54"/>
    </row>
    <row r="25" spans="1:14" ht="30.75" customHeight="1" x14ac:dyDescent="0.25">
      <c r="A25" s="43">
        <v>17</v>
      </c>
      <c r="B25" s="115" t="s">
        <v>118</v>
      </c>
      <c r="C25" s="97" t="s">
        <v>119</v>
      </c>
      <c r="D25" s="93">
        <v>5300</v>
      </c>
      <c r="E25" s="94">
        <v>100</v>
      </c>
      <c r="F25" s="125">
        <v>2</v>
      </c>
      <c r="G25" s="124">
        <v>200</v>
      </c>
      <c r="H25" s="125">
        <v>9</v>
      </c>
      <c r="I25" s="124">
        <v>900</v>
      </c>
      <c r="J25" s="15">
        <f t="shared" si="0"/>
        <v>1100</v>
      </c>
      <c r="K25" s="188"/>
      <c r="M25" s="54"/>
    </row>
    <row r="26" spans="1:14" ht="30.75" customHeight="1" x14ac:dyDescent="0.25">
      <c r="A26" s="43">
        <v>18</v>
      </c>
      <c r="B26" s="116" t="s">
        <v>120</v>
      </c>
      <c r="C26" s="100" t="s">
        <v>131</v>
      </c>
      <c r="D26" s="93">
        <v>2205</v>
      </c>
      <c r="E26" s="94">
        <v>100</v>
      </c>
      <c r="F26" s="125">
        <v>0</v>
      </c>
      <c r="G26" s="124">
        <v>0</v>
      </c>
      <c r="H26" s="125">
        <v>0</v>
      </c>
      <c r="I26" s="124">
        <v>0</v>
      </c>
      <c r="J26" s="15">
        <f t="shared" si="0"/>
        <v>0</v>
      </c>
      <c r="K26" s="188"/>
      <c r="M26" s="54"/>
    </row>
    <row r="27" spans="1:14" ht="30.75" customHeight="1" x14ac:dyDescent="0.25">
      <c r="A27" s="101">
        <v>19</v>
      </c>
      <c r="B27" s="117" t="s">
        <v>122</v>
      </c>
      <c r="C27" s="103" t="s">
        <v>132</v>
      </c>
      <c r="D27" s="93">
        <v>4334</v>
      </c>
      <c r="E27" s="94">
        <v>100</v>
      </c>
      <c r="F27" s="125">
        <v>7</v>
      </c>
      <c r="G27" s="124">
        <v>700</v>
      </c>
      <c r="H27" s="125">
        <v>3</v>
      </c>
      <c r="I27" s="124">
        <v>300</v>
      </c>
      <c r="J27" s="15">
        <f t="shared" si="0"/>
        <v>1000</v>
      </c>
      <c r="K27" s="188"/>
      <c r="M27" s="54"/>
    </row>
    <row r="28" spans="1:14" ht="30.75" customHeight="1" x14ac:dyDescent="0.25">
      <c r="A28" s="101">
        <v>20</v>
      </c>
      <c r="B28" s="117" t="s">
        <v>125</v>
      </c>
      <c r="C28" s="103" t="s">
        <v>133</v>
      </c>
      <c r="D28" s="93">
        <v>3332</v>
      </c>
      <c r="E28" s="94">
        <v>200</v>
      </c>
      <c r="F28" s="125">
        <v>0</v>
      </c>
      <c r="G28" s="124">
        <v>0</v>
      </c>
      <c r="H28" s="125">
        <v>22</v>
      </c>
      <c r="I28" s="124">
        <v>4400</v>
      </c>
      <c r="J28" s="15">
        <f t="shared" si="0"/>
        <v>4400</v>
      </c>
      <c r="K28" s="188"/>
      <c r="M28" s="54"/>
    </row>
    <row r="29" spans="1:14" ht="30.75" customHeight="1" x14ac:dyDescent="0.25">
      <c r="A29" s="101">
        <v>21</v>
      </c>
      <c r="B29" s="117" t="s">
        <v>134</v>
      </c>
      <c r="C29" s="103" t="s">
        <v>160</v>
      </c>
      <c r="D29" s="93">
        <v>8010</v>
      </c>
      <c r="E29" s="94">
        <v>100</v>
      </c>
      <c r="F29" s="125">
        <v>0</v>
      </c>
      <c r="G29" s="124">
        <v>0</v>
      </c>
      <c r="H29" s="125">
        <v>14</v>
      </c>
      <c r="I29" s="124">
        <v>1400</v>
      </c>
      <c r="J29" s="15">
        <f t="shared" si="0"/>
        <v>1400</v>
      </c>
      <c r="K29" s="188"/>
      <c r="M29" s="54"/>
    </row>
    <row r="30" spans="1:14" ht="30.75" customHeight="1" x14ac:dyDescent="0.25">
      <c r="A30" s="101">
        <v>22</v>
      </c>
      <c r="B30" s="117" t="s">
        <v>136</v>
      </c>
      <c r="C30" s="97" t="s">
        <v>161</v>
      </c>
      <c r="D30" s="93">
        <v>6323</v>
      </c>
      <c r="E30" s="94">
        <v>100</v>
      </c>
      <c r="F30" s="125">
        <v>7</v>
      </c>
      <c r="G30" s="124">
        <v>700</v>
      </c>
      <c r="H30" s="125">
        <v>32</v>
      </c>
      <c r="I30" s="124">
        <v>3200</v>
      </c>
      <c r="J30" s="15">
        <f t="shared" si="0"/>
        <v>3900</v>
      </c>
      <c r="K30" s="188"/>
      <c r="M30" s="54"/>
    </row>
    <row r="31" spans="1:14" ht="30.75" customHeight="1" x14ac:dyDescent="0.25">
      <c r="A31" s="130">
        <v>23</v>
      </c>
      <c r="B31" s="142" t="s">
        <v>142</v>
      </c>
      <c r="C31" s="132" t="s">
        <v>143</v>
      </c>
      <c r="D31" s="108">
        <v>7001</v>
      </c>
      <c r="E31" s="129">
        <v>200</v>
      </c>
      <c r="F31" s="123">
        <v>0</v>
      </c>
      <c r="G31" s="124">
        <v>0</v>
      </c>
      <c r="H31" s="123">
        <v>7</v>
      </c>
      <c r="I31" s="124">
        <v>1400</v>
      </c>
      <c r="J31" s="15">
        <f t="shared" si="0"/>
        <v>1400</v>
      </c>
      <c r="K31" s="188"/>
      <c r="M31" s="54"/>
    </row>
    <row r="32" spans="1:14" ht="32.25" customHeight="1" x14ac:dyDescent="0.25">
      <c r="A32" s="43">
        <v>24</v>
      </c>
      <c r="B32" s="143" t="s">
        <v>149</v>
      </c>
      <c r="C32" s="20" t="s">
        <v>150</v>
      </c>
      <c r="D32" s="93">
        <v>8400</v>
      </c>
      <c r="E32" s="94">
        <v>100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4"/>
      <c r="M32" s="54"/>
    </row>
    <row r="33" spans="1:14" ht="32.25" customHeight="1" x14ac:dyDescent="0.25">
      <c r="A33" s="43">
        <v>25</v>
      </c>
      <c r="B33" s="143" t="s">
        <v>151</v>
      </c>
      <c r="C33" s="20" t="s">
        <v>162</v>
      </c>
      <c r="D33" s="93">
        <v>1733</v>
      </c>
      <c r="E33" s="94">
        <v>200</v>
      </c>
      <c r="F33" s="125">
        <v>25</v>
      </c>
      <c r="G33" s="134">
        <v>5000</v>
      </c>
      <c r="H33" s="125">
        <v>301</v>
      </c>
      <c r="I33" s="134">
        <v>60200</v>
      </c>
      <c r="J33" s="15">
        <f t="shared" si="0"/>
        <v>65200</v>
      </c>
      <c r="K33" s="194"/>
      <c r="M33" s="54"/>
    </row>
    <row r="34" spans="1:14" ht="32.25" customHeight="1" x14ac:dyDescent="0.25">
      <c r="A34" s="43">
        <v>26</v>
      </c>
      <c r="B34" s="143" t="s">
        <v>157</v>
      </c>
      <c r="C34" s="20" t="s">
        <v>163</v>
      </c>
      <c r="D34" s="93">
        <v>7300</v>
      </c>
      <c r="E34" s="94">
        <v>200</v>
      </c>
      <c r="F34" s="125">
        <v>5</v>
      </c>
      <c r="G34" s="134">
        <v>1000</v>
      </c>
      <c r="H34" s="125">
        <v>1</v>
      </c>
      <c r="I34" s="134">
        <v>200</v>
      </c>
      <c r="J34" s="15">
        <f t="shared" si="0"/>
        <v>1200</v>
      </c>
      <c r="K34" s="194"/>
      <c r="M34" s="54"/>
    </row>
    <row r="35" spans="1:14" ht="32.25" customHeight="1" x14ac:dyDescent="0.25">
      <c r="A35" s="43">
        <v>27</v>
      </c>
      <c r="B35" s="144" t="s">
        <v>164</v>
      </c>
      <c r="C35" s="19" t="s">
        <v>165</v>
      </c>
      <c r="D35" s="126">
        <v>4030</v>
      </c>
      <c r="E35" s="141">
        <v>100</v>
      </c>
      <c r="F35" s="125">
        <v>52</v>
      </c>
      <c r="G35" s="134">
        <v>5200</v>
      </c>
      <c r="H35" s="125">
        <v>337</v>
      </c>
      <c r="I35" s="134">
        <v>33700</v>
      </c>
      <c r="J35" s="15">
        <f t="shared" si="0"/>
        <v>38900</v>
      </c>
      <c r="K35" s="194"/>
      <c r="M35" s="54"/>
    </row>
    <row r="36" spans="1:14" ht="32.25" customHeight="1" x14ac:dyDescent="0.25">
      <c r="A36" s="43">
        <v>28</v>
      </c>
      <c r="B36" s="144" t="s">
        <v>172</v>
      </c>
      <c r="C36" s="19" t="s">
        <v>173</v>
      </c>
      <c r="D36" s="126">
        <v>1817</v>
      </c>
      <c r="E36" s="141">
        <v>200</v>
      </c>
      <c r="F36" s="125">
        <v>26</v>
      </c>
      <c r="G36" s="134">
        <v>5200</v>
      </c>
      <c r="H36" s="125">
        <v>236</v>
      </c>
      <c r="I36" s="134">
        <v>47200</v>
      </c>
      <c r="J36" s="15">
        <v>52400</v>
      </c>
      <c r="K36" s="194"/>
      <c r="M36" s="54"/>
    </row>
    <row r="37" spans="1:14" ht="23.25" customHeight="1" x14ac:dyDescent="0.25">
      <c r="A37" s="43">
        <v>29</v>
      </c>
      <c r="B37" s="144" t="s">
        <v>174</v>
      </c>
      <c r="C37" s="19" t="s">
        <v>178</v>
      </c>
      <c r="D37" s="126">
        <v>3797</v>
      </c>
      <c r="E37" s="141">
        <v>100</v>
      </c>
      <c r="F37" s="125">
        <v>0</v>
      </c>
      <c r="G37" s="134">
        <v>0</v>
      </c>
      <c r="H37" s="125">
        <v>1</v>
      </c>
      <c r="I37" s="134">
        <v>100</v>
      </c>
      <c r="J37" s="15">
        <f t="shared" si="0"/>
        <v>100</v>
      </c>
      <c r="K37" s="195"/>
      <c r="M37" s="54"/>
    </row>
    <row r="38" spans="1:14" ht="23.25" customHeight="1" x14ac:dyDescent="0.25">
      <c r="B38" s="137"/>
      <c r="C38" s="138"/>
      <c r="D38" s="137"/>
      <c r="E38" s="138"/>
      <c r="F38" s="138"/>
      <c r="G38" s="138"/>
      <c r="H38" s="138"/>
      <c r="I38" s="138"/>
      <c r="J38" s="137"/>
      <c r="K38" s="54"/>
      <c r="N38" s="54"/>
    </row>
    <row r="39" spans="1:14" x14ac:dyDescent="0.25">
      <c r="E39" s="47"/>
      <c r="F39" s="52"/>
      <c r="G39" s="53"/>
      <c r="H39" s="52"/>
      <c r="I39" s="53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</row>
    <row r="42" spans="1:14" ht="30" customHeight="1" x14ac:dyDescent="0.25">
      <c r="A42" s="1">
        <v>1</v>
      </c>
      <c r="B42" s="58" t="s">
        <v>52</v>
      </c>
      <c r="C42" s="59" t="s">
        <v>53</v>
      </c>
      <c r="D42" s="60">
        <v>727</v>
      </c>
      <c r="E42" s="61">
        <v>25</v>
      </c>
      <c r="F42" s="62">
        <v>26</v>
      </c>
      <c r="G42" s="63">
        <f>SUM(F42*E42)</f>
        <v>650</v>
      </c>
      <c r="H42" s="61">
        <v>100</v>
      </c>
      <c r="I42" s="19">
        <v>12</v>
      </c>
      <c r="J42" s="64">
        <f>SUM(I42*H42)</f>
        <v>1200</v>
      </c>
    </row>
    <row r="43" spans="1:14" ht="26.25" customHeight="1" x14ac:dyDescent="0.25">
      <c r="A43" s="1">
        <v>2</v>
      </c>
      <c r="B43" s="86" t="s">
        <v>54</v>
      </c>
      <c r="C43" s="87" t="s">
        <v>55</v>
      </c>
      <c r="D43" s="71">
        <v>744</v>
      </c>
      <c r="E43" s="33">
        <v>50</v>
      </c>
      <c r="F43" s="68">
        <v>169</v>
      </c>
      <c r="G43" s="63">
        <f>SUM(F43*E43)</f>
        <v>8450</v>
      </c>
      <c r="H43" s="33">
        <v>50</v>
      </c>
      <c r="I43" s="68">
        <v>27</v>
      </c>
      <c r="J43" s="63">
        <f>SUM(I43*H43)</f>
        <v>1350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58"/>
  <sheetViews>
    <sheetView zoomScaleNormal="100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179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2580</v>
      </c>
      <c r="G7" s="124">
        <v>258000</v>
      </c>
      <c r="H7" s="123">
        <v>4934</v>
      </c>
      <c r="I7" s="124">
        <v>493400</v>
      </c>
      <c r="J7" s="15">
        <f>SUM(G7+I7)</f>
        <v>751400</v>
      </c>
      <c r="K7" s="187">
        <f>SUM(J7:J36)/28</f>
        <v>2140478.5714285714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6</v>
      </c>
      <c r="G8" s="124">
        <v>600</v>
      </c>
      <c r="H8" s="123">
        <v>13</v>
      </c>
      <c r="I8" s="124">
        <v>1300</v>
      </c>
      <c r="J8" s="15">
        <f t="shared" ref="J8:J36" si="0">SUM(G8+I8)</f>
        <v>1900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49</v>
      </c>
      <c r="G9" s="124">
        <v>4900</v>
      </c>
      <c r="H9" s="123">
        <v>52</v>
      </c>
      <c r="I9" s="124">
        <v>5200</v>
      </c>
      <c r="J9" s="15">
        <f t="shared" si="0"/>
        <v>10100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15407</v>
      </c>
      <c r="G10" s="124">
        <v>3084400</v>
      </c>
      <c r="H10" s="125">
        <v>269828</v>
      </c>
      <c r="I10" s="124">
        <v>54013600</v>
      </c>
      <c r="J10" s="15">
        <f t="shared" si="0"/>
        <v>57098000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133</v>
      </c>
      <c r="G11" s="124">
        <v>13300</v>
      </c>
      <c r="H11" s="125">
        <v>596</v>
      </c>
      <c r="I11" s="124">
        <v>59600</v>
      </c>
      <c r="J11" s="15">
        <f t="shared" si="0"/>
        <v>72900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200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32" t="s">
        <v>170</v>
      </c>
      <c r="F13" s="127">
        <v>2</v>
      </c>
      <c r="G13" s="124">
        <v>200</v>
      </c>
      <c r="H13" s="127">
        <v>70</v>
      </c>
      <c r="I13" s="124">
        <v>12100</v>
      </c>
      <c r="J13" s="15">
        <v>12300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161</v>
      </c>
      <c r="G14" s="124">
        <v>32200</v>
      </c>
      <c r="H14" s="125">
        <v>1355</v>
      </c>
      <c r="I14" s="124">
        <v>271000</v>
      </c>
      <c r="J14" s="15">
        <f t="shared" si="0"/>
        <v>303200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4</v>
      </c>
      <c r="G15" s="124">
        <v>400</v>
      </c>
      <c r="H15" s="125">
        <v>16</v>
      </c>
      <c r="I15" s="124">
        <v>1600</v>
      </c>
      <c r="J15" s="15">
        <f t="shared" si="0"/>
        <v>2000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89</v>
      </c>
      <c r="G16" s="124">
        <v>8900</v>
      </c>
      <c r="H16" s="125">
        <v>614</v>
      </c>
      <c r="I16" s="124">
        <v>61400</v>
      </c>
      <c r="J16" s="15">
        <f t="shared" si="0"/>
        <v>70300</v>
      </c>
      <c r="K16" s="188"/>
      <c r="M16" s="54"/>
    </row>
    <row r="17" spans="1:14" ht="51" customHeight="1" x14ac:dyDescent="0.25">
      <c r="A17" s="1">
        <v>10</v>
      </c>
      <c r="B17" s="113" t="s">
        <v>37</v>
      </c>
      <c r="C17" s="20" t="s">
        <v>180</v>
      </c>
      <c r="D17" s="25">
        <v>9656</v>
      </c>
      <c r="E17" s="94" t="s">
        <v>168</v>
      </c>
      <c r="F17" s="128">
        <v>332</v>
      </c>
      <c r="G17" s="124">
        <v>41300</v>
      </c>
      <c r="H17" s="128">
        <v>9211</v>
      </c>
      <c r="I17" s="124">
        <v>1367300</v>
      </c>
      <c r="J17" s="15">
        <f t="shared" si="0"/>
        <v>1408600</v>
      </c>
      <c r="K17" s="188"/>
      <c r="M17" s="54"/>
    </row>
    <row r="18" spans="1:14" ht="24" customHeight="1" x14ac:dyDescent="0.25">
      <c r="A18" s="1">
        <v>11</v>
      </c>
      <c r="B18" s="113" t="s">
        <v>39</v>
      </c>
      <c r="C18" s="38" t="s">
        <v>97</v>
      </c>
      <c r="D18" s="25">
        <v>8200</v>
      </c>
      <c r="E18" s="94">
        <v>100</v>
      </c>
      <c r="F18" s="128">
        <v>2</v>
      </c>
      <c r="G18" s="124">
        <v>200</v>
      </c>
      <c r="H18" s="128">
        <v>43</v>
      </c>
      <c r="I18" s="124">
        <v>4300</v>
      </c>
      <c r="J18" s="15">
        <f t="shared" si="0"/>
        <v>4500</v>
      </c>
      <c r="K18" s="188"/>
      <c r="M18" s="54"/>
    </row>
    <row r="19" spans="1:14" ht="30" customHeight="1" x14ac:dyDescent="0.25">
      <c r="A19" s="1">
        <v>12</v>
      </c>
      <c r="B19" s="113" t="s">
        <v>41</v>
      </c>
      <c r="C19" s="38" t="s">
        <v>83</v>
      </c>
      <c r="D19" s="25">
        <v>2844</v>
      </c>
      <c r="E19" s="94">
        <v>100</v>
      </c>
      <c r="F19" s="125">
        <v>57</v>
      </c>
      <c r="G19" s="124">
        <v>5700</v>
      </c>
      <c r="H19" s="125">
        <v>54</v>
      </c>
      <c r="I19" s="124">
        <v>5400</v>
      </c>
      <c r="J19" s="15">
        <f t="shared" si="0"/>
        <v>11100</v>
      </c>
      <c r="K19" s="188"/>
      <c r="M19" s="54"/>
    </row>
    <row r="20" spans="1:14" ht="30.75" customHeight="1" x14ac:dyDescent="0.25">
      <c r="A20" s="1">
        <v>13</v>
      </c>
      <c r="B20" s="114" t="s">
        <v>43</v>
      </c>
      <c r="C20" s="38" t="s">
        <v>77</v>
      </c>
      <c r="D20" s="39">
        <v>2407</v>
      </c>
      <c r="E20" s="129">
        <v>200</v>
      </c>
      <c r="F20" s="123">
        <v>2</v>
      </c>
      <c r="G20" s="124">
        <v>400</v>
      </c>
      <c r="H20" s="123">
        <v>18</v>
      </c>
      <c r="I20" s="124">
        <v>3600</v>
      </c>
      <c r="J20" s="15">
        <f t="shared" si="0"/>
        <v>4000</v>
      </c>
      <c r="K20" s="188"/>
      <c r="M20" s="54"/>
    </row>
    <row r="21" spans="1:14" ht="30.75" customHeight="1" x14ac:dyDescent="0.25">
      <c r="A21" s="43">
        <v>14</v>
      </c>
      <c r="B21" s="113" t="s">
        <v>69</v>
      </c>
      <c r="C21" s="34" t="s">
        <v>73</v>
      </c>
      <c r="D21" s="93">
        <v>8495</v>
      </c>
      <c r="E21" s="94">
        <v>100</v>
      </c>
      <c r="F21" s="125">
        <v>4</v>
      </c>
      <c r="G21" s="124">
        <v>400</v>
      </c>
      <c r="H21" s="125">
        <v>7</v>
      </c>
      <c r="I21" s="124">
        <v>700</v>
      </c>
      <c r="J21" s="15">
        <f t="shared" si="0"/>
        <v>1100</v>
      </c>
      <c r="K21" s="188"/>
      <c r="M21" s="54"/>
      <c r="N21" s="98"/>
    </row>
    <row r="22" spans="1:14" ht="30.75" customHeight="1" x14ac:dyDescent="0.25">
      <c r="A22" s="43">
        <v>15</v>
      </c>
      <c r="B22" s="113" t="s">
        <v>86</v>
      </c>
      <c r="C22" s="38" t="s">
        <v>111</v>
      </c>
      <c r="D22" s="25">
        <v>4540</v>
      </c>
      <c r="E22" s="94">
        <v>100</v>
      </c>
      <c r="F22" s="125">
        <v>1</v>
      </c>
      <c r="G22" s="124">
        <v>100</v>
      </c>
      <c r="H22" s="125">
        <v>3</v>
      </c>
      <c r="I22" s="124">
        <v>300</v>
      </c>
      <c r="J22" s="15">
        <f t="shared" si="0"/>
        <v>400</v>
      </c>
      <c r="K22" s="188"/>
      <c r="M22" s="54"/>
    </row>
    <row r="23" spans="1:14" ht="30.75" customHeight="1" x14ac:dyDescent="0.25">
      <c r="A23" s="43">
        <v>16</v>
      </c>
      <c r="B23" s="115" t="s">
        <v>115</v>
      </c>
      <c r="C23" s="97" t="s">
        <v>116</v>
      </c>
      <c r="D23" s="93">
        <v>5105</v>
      </c>
      <c r="E23" s="94">
        <v>100</v>
      </c>
      <c r="F23" s="125">
        <v>37</v>
      </c>
      <c r="G23" s="124">
        <v>3700</v>
      </c>
      <c r="H23" s="125">
        <v>25</v>
      </c>
      <c r="I23" s="124">
        <v>2500</v>
      </c>
      <c r="J23" s="15">
        <f t="shared" si="0"/>
        <v>6200</v>
      </c>
      <c r="K23" s="188"/>
      <c r="M23" s="54"/>
    </row>
    <row r="24" spans="1:14" ht="30.75" customHeight="1" x14ac:dyDescent="0.25">
      <c r="A24" s="43">
        <v>17</v>
      </c>
      <c r="B24" s="115" t="s">
        <v>118</v>
      </c>
      <c r="C24" s="97" t="s">
        <v>119</v>
      </c>
      <c r="D24" s="93">
        <v>5300</v>
      </c>
      <c r="E24" s="94">
        <v>100</v>
      </c>
      <c r="F24" s="125">
        <v>1</v>
      </c>
      <c r="G24" s="124">
        <v>100</v>
      </c>
      <c r="H24" s="125">
        <v>24</v>
      </c>
      <c r="I24" s="124">
        <v>2400</v>
      </c>
      <c r="J24" s="15">
        <f t="shared" si="0"/>
        <v>2500</v>
      </c>
      <c r="K24" s="188"/>
      <c r="M24" s="54"/>
    </row>
    <row r="25" spans="1:14" ht="30.75" customHeight="1" x14ac:dyDescent="0.25">
      <c r="A25" s="43">
        <v>18</v>
      </c>
      <c r="B25" s="116" t="s">
        <v>120</v>
      </c>
      <c r="C25" s="100" t="s">
        <v>131</v>
      </c>
      <c r="D25" s="93">
        <v>2205</v>
      </c>
      <c r="E25" s="94">
        <v>100</v>
      </c>
      <c r="F25" s="125">
        <v>0</v>
      </c>
      <c r="G25" s="124">
        <v>0</v>
      </c>
      <c r="H25" s="125">
        <v>5</v>
      </c>
      <c r="I25" s="124">
        <v>500</v>
      </c>
      <c r="J25" s="15">
        <f t="shared" si="0"/>
        <v>500</v>
      </c>
      <c r="K25" s="188"/>
      <c r="M25" s="54"/>
    </row>
    <row r="26" spans="1:14" ht="30.75" customHeight="1" x14ac:dyDescent="0.25">
      <c r="A26" s="101">
        <v>19</v>
      </c>
      <c r="B26" s="117" t="s">
        <v>122</v>
      </c>
      <c r="C26" s="103" t="s">
        <v>132</v>
      </c>
      <c r="D26" s="93">
        <v>4334</v>
      </c>
      <c r="E26" s="94">
        <v>100</v>
      </c>
      <c r="F26" s="125">
        <v>2</v>
      </c>
      <c r="G26" s="124">
        <v>200</v>
      </c>
      <c r="H26" s="125">
        <v>7</v>
      </c>
      <c r="I26" s="124">
        <v>700</v>
      </c>
      <c r="J26" s="15">
        <f t="shared" si="0"/>
        <v>900</v>
      </c>
      <c r="K26" s="188"/>
      <c r="M26" s="54"/>
    </row>
    <row r="27" spans="1:14" ht="30.75" customHeight="1" x14ac:dyDescent="0.25">
      <c r="A27" s="101">
        <v>20</v>
      </c>
      <c r="B27" s="117" t="s">
        <v>125</v>
      </c>
      <c r="C27" s="103" t="s">
        <v>133</v>
      </c>
      <c r="D27" s="93">
        <v>3332</v>
      </c>
      <c r="E27" s="94">
        <v>200</v>
      </c>
      <c r="F27" s="125">
        <v>0</v>
      </c>
      <c r="G27" s="124">
        <v>0</v>
      </c>
      <c r="H27" s="125">
        <v>0</v>
      </c>
      <c r="I27" s="124">
        <v>0</v>
      </c>
      <c r="J27" s="15">
        <f t="shared" si="0"/>
        <v>0</v>
      </c>
      <c r="K27" s="188"/>
      <c r="M27" s="54"/>
    </row>
    <row r="28" spans="1:14" ht="30.75" customHeight="1" x14ac:dyDescent="0.25">
      <c r="A28" s="101">
        <v>21</v>
      </c>
      <c r="B28" s="117" t="s">
        <v>134</v>
      </c>
      <c r="C28" s="103" t="s">
        <v>160</v>
      </c>
      <c r="D28" s="93">
        <v>8010</v>
      </c>
      <c r="E28" s="94">
        <v>100</v>
      </c>
      <c r="F28" s="125">
        <v>2</v>
      </c>
      <c r="G28" s="124">
        <v>200</v>
      </c>
      <c r="H28" s="125">
        <v>11</v>
      </c>
      <c r="I28" s="124">
        <v>1100</v>
      </c>
      <c r="J28" s="15">
        <f t="shared" si="0"/>
        <v>1300</v>
      </c>
      <c r="K28" s="188"/>
      <c r="M28" s="54"/>
    </row>
    <row r="29" spans="1:14" ht="30.75" customHeight="1" x14ac:dyDescent="0.25">
      <c r="A29" s="101">
        <v>22</v>
      </c>
      <c r="B29" s="117" t="s">
        <v>136</v>
      </c>
      <c r="C29" s="97" t="s">
        <v>161</v>
      </c>
      <c r="D29" s="93">
        <v>6323</v>
      </c>
      <c r="E29" s="94">
        <v>100</v>
      </c>
      <c r="F29" s="125">
        <v>16</v>
      </c>
      <c r="G29" s="124">
        <v>1600</v>
      </c>
      <c r="H29" s="125">
        <v>82</v>
      </c>
      <c r="I29" s="124">
        <v>8200</v>
      </c>
      <c r="J29" s="15">
        <f t="shared" si="0"/>
        <v>9800</v>
      </c>
      <c r="K29" s="188"/>
      <c r="M29" s="54"/>
    </row>
    <row r="30" spans="1:14" ht="30.75" customHeight="1" x14ac:dyDescent="0.25">
      <c r="A30" s="130">
        <v>23</v>
      </c>
      <c r="B30" s="142" t="s">
        <v>142</v>
      </c>
      <c r="C30" s="132" t="s">
        <v>143</v>
      </c>
      <c r="D30" s="108">
        <v>7001</v>
      </c>
      <c r="E30" s="129">
        <v>200</v>
      </c>
      <c r="F30" s="123">
        <v>6</v>
      </c>
      <c r="G30" s="124">
        <v>1200</v>
      </c>
      <c r="H30" s="123">
        <v>49</v>
      </c>
      <c r="I30" s="124">
        <v>9800</v>
      </c>
      <c r="J30" s="15">
        <f t="shared" si="0"/>
        <v>11000</v>
      </c>
      <c r="K30" s="188"/>
      <c r="M30" s="54"/>
    </row>
    <row r="31" spans="1:14" ht="32.25" customHeight="1" x14ac:dyDescent="0.25">
      <c r="A31" s="43">
        <v>24</v>
      </c>
      <c r="B31" s="143" t="s">
        <v>149</v>
      </c>
      <c r="C31" s="20" t="s">
        <v>150</v>
      </c>
      <c r="D31" s="93">
        <v>8400</v>
      </c>
      <c r="E31" s="94">
        <v>100</v>
      </c>
      <c r="F31" s="125">
        <v>0</v>
      </c>
      <c r="G31" s="134">
        <v>0</v>
      </c>
      <c r="H31" s="125">
        <v>1</v>
      </c>
      <c r="I31" s="134">
        <v>100</v>
      </c>
      <c r="J31" s="15">
        <f t="shared" si="0"/>
        <v>100</v>
      </c>
      <c r="K31" s="194"/>
      <c r="M31" s="54"/>
    </row>
    <row r="32" spans="1:14" ht="32.25" customHeight="1" x14ac:dyDescent="0.25">
      <c r="A32" s="43">
        <v>25</v>
      </c>
      <c r="B32" s="143" t="s">
        <v>151</v>
      </c>
      <c r="C32" s="20" t="s">
        <v>162</v>
      </c>
      <c r="D32" s="93">
        <v>1733</v>
      </c>
      <c r="E32" s="94">
        <v>200</v>
      </c>
      <c r="F32" s="125">
        <v>5</v>
      </c>
      <c r="G32" s="134">
        <v>1000</v>
      </c>
      <c r="H32" s="125">
        <v>93</v>
      </c>
      <c r="I32" s="134">
        <v>18600</v>
      </c>
      <c r="J32" s="15">
        <f t="shared" si="0"/>
        <v>19600</v>
      </c>
      <c r="K32" s="194"/>
      <c r="M32" s="54"/>
    </row>
    <row r="33" spans="1:14" ht="32.25" customHeight="1" x14ac:dyDescent="0.25">
      <c r="A33" s="43">
        <v>26</v>
      </c>
      <c r="B33" s="143" t="s">
        <v>157</v>
      </c>
      <c r="C33" s="20" t="s">
        <v>163</v>
      </c>
      <c r="D33" s="93">
        <v>7300</v>
      </c>
      <c r="E33" s="94">
        <v>200</v>
      </c>
      <c r="F33" s="125">
        <v>10</v>
      </c>
      <c r="G33" s="134">
        <v>2000</v>
      </c>
      <c r="H33" s="125">
        <v>3</v>
      </c>
      <c r="I33" s="134">
        <v>600</v>
      </c>
      <c r="J33" s="15">
        <f t="shared" si="0"/>
        <v>2600</v>
      </c>
      <c r="K33" s="194"/>
      <c r="M33" s="54"/>
    </row>
    <row r="34" spans="1:14" ht="32.25" customHeight="1" x14ac:dyDescent="0.25">
      <c r="A34" s="43">
        <v>27</v>
      </c>
      <c r="B34" s="144" t="s">
        <v>164</v>
      </c>
      <c r="C34" s="19" t="s">
        <v>165</v>
      </c>
      <c r="D34" s="126">
        <v>4030</v>
      </c>
      <c r="E34" s="141">
        <v>100</v>
      </c>
      <c r="F34" s="125">
        <v>141</v>
      </c>
      <c r="G34" s="134">
        <v>14100</v>
      </c>
      <c r="H34" s="125">
        <v>680</v>
      </c>
      <c r="I34" s="134">
        <v>68000</v>
      </c>
      <c r="J34" s="15">
        <f t="shared" si="0"/>
        <v>82100</v>
      </c>
      <c r="K34" s="194"/>
      <c r="M34" s="54"/>
    </row>
    <row r="35" spans="1:14" ht="32.25" customHeight="1" x14ac:dyDescent="0.25">
      <c r="A35" s="43">
        <v>28</v>
      </c>
      <c r="B35" s="144" t="s">
        <v>172</v>
      </c>
      <c r="C35" s="19" t="s">
        <v>173</v>
      </c>
      <c r="D35" s="126">
        <v>1817</v>
      </c>
      <c r="E35" s="141">
        <v>200</v>
      </c>
      <c r="F35" s="125">
        <v>18</v>
      </c>
      <c r="G35" s="134">
        <v>3600</v>
      </c>
      <c r="H35" s="125">
        <v>153</v>
      </c>
      <c r="I35" s="134">
        <v>30600</v>
      </c>
      <c r="J35" s="15">
        <f t="shared" si="0"/>
        <v>34200</v>
      </c>
      <c r="K35" s="194"/>
      <c r="M35" s="54"/>
    </row>
    <row r="36" spans="1:14" ht="23.25" customHeight="1" x14ac:dyDescent="0.25">
      <c r="A36" s="43">
        <v>29</v>
      </c>
      <c r="B36" s="144" t="s">
        <v>181</v>
      </c>
      <c r="C36" s="19" t="s">
        <v>178</v>
      </c>
      <c r="D36" s="126">
        <v>3797</v>
      </c>
      <c r="E36" s="141">
        <v>100</v>
      </c>
      <c r="F36" s="125">
        <v>32</v>
      </c>
      <c r="G36" s="134">
        <v>3200</v>
      </c>
      <c r="H36" s="125">
        <v>76</v>
      </c>
      <c r="I36" s="134">
        <v>7600</v>
      </c>
      <c r="J36" s="15">
        <f t="shared" si="0"/>
        <v>10800</v>
      </c>
      <c r="K36" s="195"/>
      <c r="M36" s="54"/>
    </row>
    <row r="37" spans="1:14" ht="23.25" customHeight="1" x14ac:dyDescent="0.25">
      <c r="B37" s="137"/>
      <c r="C37" s="138"/>
      <c r="D37" s="137"/>
      <c r="E37" s="138"/>
      <c r="F37" s="138"/>
      <c r="G37" s="138"/>
      <c r="H37" s="138"/>
      <c r="I37" s="138"/>
      <c r="J37" s="137"/>
      <c r="K37" s="54"/>
      <c r="N37" s="54"/>
    </row>
    <row r="38" spans="1:14" x14ac:dyDescent="0.25">
      <c r="E38" s="47"/>
      <c r="F38" s="52"/>
      <c r="G38" s="53"/>
      <c r="H38" s="52"/>
      <c r="I38" s="53"/>
    </row>
    <row r="39" spans="1:14" x14ac:dyDescent="0.25">
      <c r="B39" s="4" t="s">
        <v>47</v>
      </c>
      <c r="E39" s="191" t="s">
        <v>2</v>
      </c>
      <c r="F39" s="192"/>
      <c r="G39" s="193"/>
      <c r="H39" s="191" t="s">
        <v>3</v>
      </c>
      <c r="I39" s="192"/>
      <c r="J39" s="193"/>
    </row>
    <row r="40" spans="1:14" ht="63.75" customHeight="1" x14ac:dyDescent="0.25">
      <c r="B40" s="7" t="s">
        <v>6</v>
      </c>
      <c r="C40" s="55" t="s">
        <v>48</v>
      </c>
      <c r="D40" s="7" t="s">
        <v>8</v>
      </c>
      <c r="E40" s="56" t="s">
        <v>49</v>
      </c>
      <c r="F40" s="55" t="s">
        <v>50</v>
      </c>
      <c r="G40" s="7" t="s">
        <v>11</v>
      </c>
      <c r="H40" s="57" t="s">
        <v>51</v>
      </c>
      <c r="I40" s="55" t="s">
        <v>50</v>
      </c>
      <c r="J40" s="8" t="s">
        <v>11</v>
      </c>
    </row>
    <row r="41" spans="1:14" ht="30" customHeight="1" x14ac:dyDescent="0.25">
      <c r="A41" s="1">
        <v>1</v>
      </c>
      <c r="B41" s="58" t="s">
        <v>52</v>
      </c>
      <c r="C41" s="59" t="s">
        <v>53</v>
      </c>
      <c r="D41" s="60">
        <v>727</v>
      </c>
      <c r="E41" s="61">
        <v>25</v>
      </c>
      <c r="F41" s="62">
        <v>26</v>
      </c>
      <c r="G41" s="63">
        <f>SUM(F41*E41)</f>
        <v>650</v>
      </c>
      <c r="H41" s="61">
        <v>100</v>
      </c>
      <c r="I41" s="19">
        <v>11</v>
      </c>
      <c r="J41" s="64">
        <f>SUM(I41*H41)</f>
        <v>1100</v>
      </c>
    </row>
    <row r="42" spans="1:14" ht="26.25" customHeight="1" x14ac:dyDescent="0.25">
      <c r="A42" s="1">
        <v>2</v>
      </c>
      <c r="B42" s="86" t="s">
        <v>54</v>
      </c>
      <c r="C42" s="87" t="s">
        <v>55</v>
      </c>
      <c r="D42" s="71">
        <v>744</v>
      </c>
      <c r="E42" s="33">
        <v>50</v>
      </c>
      <c r="F42" s="68">
        <v>192</v>
      </c>
      <c r="G42" s="63">
        <f>SUM(F42*E42)</f>
        <v>9600</v>
      </c>
      <c r="H42" s="33">
        <v>50</v>
      </c>
      <c r="I42" s="68">
        <v>36</v>
      </c>
      <c r="J42" s="63">
        <f>SUM(I42*H42)</f>
        <v>1800</v>
      </c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36"/>
    <mergeCell ref="E39:G39"/>
    <mergeCell ref="H39:J3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59"/>
  <sheetViews>
    <sheetView zoomScaleNormal="100" workbookViewId="0">
      <selection activeCell="I50" sqref="I5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182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2707</v>
      </c>
      <c r="G7" s="124">
        <v>270700</v>
      </c>
      <c r="H7" s="123">
        <v>5268</v>
      </c>
      <c r="I7" s="124">
        <v>526800</v>
      </c>
      <c r="J7" s="15">
        <f>SUM(G7+I7)</f>
        <v>797500</v>
      </c>
      <c r="K7" s="187">
        <f>SUM(J7:J37)/28</f>
        <v>3717528.5714285714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6</v>
      </c>
      <c r="G8" s="124">
        <v>600</v>
      </c>
      <c r="H8" s="123">
        <v>24</v>
      </c>
      <c r="I8" s="124">
        <v>2400</v>
      </c>
      <c r="J8" s="15">
        <f t="shared" ref="J8:J35" si="0">SUM(G8+I8)</f>
        <v>3000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45</v>
      </c>
      <c r="G9" s="124">
        <v>4500</v>
      </c>
      <c r="H9" s="123">
        <v>161</v>
      </c>
      <c r="I9" s="124">
        <v>16100</v>
      </c>
      <c r="J9" s="15">
        <f t="shared" si="0"/>
        <v>20600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30636</v>
      </c>
      <c r="G10" s="124">
        <v>6135300</v>
      </c>
      <c r="H10" s="125">
        <v>475241</v>
      </c>
      <c r="I10" s="124">
        <v>95147500</v>
      </c>
      <c r="J10" s="15">
        <f t="shared" si="0"/>
        <v>101282800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133</v>
      </c>
      <c r="G11" s="124">
        <v>13300</v>
      </c>
      <c r="H11" s="125">
        <v>706</v>
      </c>
      <c r="I11" s="124">
        <v>70600</v>
      </c>
      <c r="J11" s="15">
        <f t="shared" si="0"/>
        <v>83900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>
        <v>200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32" t="s">
        <v>170</v>
      </c>
      <c r="F13" s="127">
        <v>3</v>
      </c>
      <c r="G13" s="124">
        <v>300</v>
      </c>
      <c r="H13" s="127">
        <v>65</v>
      </c>
      <c r="I13" s="124">
        <v>11900</v>
      </c>
      <c r="J13" s="15">
        <v>12200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100</v>
      </c>
      <c r="G14" s="124">
        <v>20000</v>
      </c>
      <c r="H14" s="125">
        <v>1169</v>
      </c>
      <c r="I14" s="124">
        <v>233800</v>
      </c>
      <c r="J14" s="15">
        <f t="shared" si="0"/>
        <v>253800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1</v>
      </c>
      <c r="G15" s="124">
        <v>100</v>
      </c>
      <c r="H15" s="125">
        <v>2</v>
      </c>
      <c r="I15" s="124">
        <v>200</v>
      </c>
      <c r="J15" s="15">
        <f t="shared" si="0"/>
        <v>300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35</v>
      </c>
      <c r="G16" s="124">
        <v>3500</v>
      </c>
      <c r="H16" s="125">
        <v>306</v>
      </c>
      <c r="I16" s="124">
        <v>30600</v>
      </c>
      <c r="J16" s="15">
        <f t="shared" si="0"/>
        <v>34100</v>
      </c>
      <c r="K16" s="188"/>
      <c r="M16" s="54"/>
    </row>
    <row r="17" spans="1:14" ht="51" customHeight="1" x14ac:dyDescent="0.25">
      <c r="A17" s="1">
        <v>10</v>
      </c>
      <c r="B17" s="113" t="s">
        <v>37</v>
      </c>
      <c r="C17" s="20" t="s">
        <v>180</v>
      </c>
      <c r="D17" s="25">
        <v>9656</v>
      </c>
      <c r="E17" s="94" t="s">
        <v>168</v>
      </c>
      <c r="F17" s="128">
        <v>301</v>
      </c>
      <c r="G17" s="124">
        <v>37500</v>
      </c>
      <c r="H17" s="128">
        <v>9128</v>
      </c>
      <c r="I17" s="124">
        <v>1357600</v>
      </c>
      <c r="J17" s="15">
        <f t="shared" si="0"/>
        <v>1395100</v>
      </c>
      <c r="K17" s="188"/>
      <c r="M17" s="54"/>
    </row>
    <row r="18" spans="1:14" ht="24" customHeight="1" x14ac:dyDescent="0.25">
      <c r="A18" s="1">
        <v>11</v>
      </c>
      <c r="B18" s="113" t="s">
        <v>39</v>
      </c>
      <c r="C18" s="38" t="s">
        <v>97</v>
      </c>
      <c r="D18" s="25">
        <v>8200</v>
      </c>
      <c r="E18" s="94">
        <v>100</v>
      </c>
      <c r="F18" s="128">
        <v>0</v>
      </c>
      <c r="G18" s="124">
        <v>0</v>
      </c>
      <c r="H18" s="128">
        <v>10</v>
      </c>
      <c r="I18" s="124">
        <v>1000</v>
      </c>
      <c r="J18" s="15">
        <f t="shared" si="0"/>
        <v>1000</v>
      </c>
      <c r="K18" s="188"/>
      <c r="M18" s="54"/>
    </row>
    <row r="19" spans="1:14" ht="30" customHeight="1" x14ac:dyDescent="0.25">
      <c r="A19" s="1">
        <v>12</v>
      </c>
      <c r="B19" s="113" t="s">
        <v>41</v>
      </c>
      <c r="C19" s="38" t="s">
        <v>83</v>
      </c>
      <c r="D19" s="25">
        <v>2844</v>
      </c>
      <c r="E19" s="94">
        <v>100</v>
      </c>
      <c r="F19" s="125">
        <v>43</v>
      </c>
      <c r="G19" s="124">
        <v>4300</v>
      </c>
      <c r="H19" s="125">
        <v>44</v>
      </c>
      <c r="I19" s="124">
        <v>4400</v>
      </c>
      <c r="J19" s="15">
        <f t="shared" si="0"/>
        <v>8700</v>
      </c>
      <c r="K19" s="188"/>
      <c r="M19" s="54"/>
    </row>
    <row r="20" spans="1:14" ht="30.75" customHeight="1" x14ac:dyDescent="0.25">
      <c r="A20" s="1">
        <v>13</v>
      </c>
      <c r="B20" s="114" t="s">
        <v>43</v>
      </c>
      <c r="C20" s="38" t="s">
        <v>77</v>
      </c>
      <c r="D20" s="39">
        <v>2407</v>
      </c>
      <c r="E20" s="129">
        <v>200</v>
      </c>
      <c r="F20" s="123">
        <v>1</v>
      </c>
      <c r="G20" s="124">
        <v>200</v>
      </c>
      <c r="H20" s="123">
        <v>5</v>
      </c>
      <c r="I20" s="124">
        <v>1000</v>
      </c>
      <c r="J20" s="15">
        <f t="shared" si="0"/>
        <v>1200</v>
      </c>
      <c r="K20" s="188"/>
      <c r="M20" s="54"/>
    </row>
    <row r="21" spans="1:14" ht="30.75" customHeight="1" x14ac:dyDescent="0.25">
      <c r="A21" s="43">
        <v>14</v>
      </c>
      <c r="B21" s="113" t="s">
        <v>69</v>
      </c>
      <c r="C21" s="34" t="s">
        <v>73</v>
      </c>
      <c r="D21" s="93">
        <v>8495</v>
      </c>
      <c r="E21" s="94">
        <v>100</v>
      </c>
      <c r="F21" s="125">
        <v>0</v>
      </c>
      <c r="G21" s="124">
        <v>0</v>
      </c>
      <c r="H21" s="125">
        <v>3</v>
      </c>
      <c r="I21" s="124">
        <v>300</v>
      </c>
      <c r="J21" s="15">
        <f t="shared" si="0"/>
        <v>300</v>
      </c>
      <c r="K21" s="188"/>
      <c r="M21" s="54"/>
      <c r="N21" s="98"/>
    </row>
    <row r="22" spans="1:14" ht="30.75" customHeight="1" x14ac:dyDescent="0.25">
      <c r="A22" s="43">
        <v>15</v>
      </c>
      <c r="B22" s="113" t="s">
        <v>86</v>
      </c>
      <c r="C22" s="38" t="s">
        <v>111</v>
      </c>
      <c r="D22" s="25">
        <v>4540</v>
      </c>
      <c r="E22" s="94">
        <v>100</v>
      </c>
      <c r="F22" s="125">
        <v>0</v>
      </c>
      <c r="G22" s="124">
        <v>0</v>
      </c>
      <c r="H22" s="125">
        <v>1</v>
      </c>
      <c r="I22" s="124">
        <v>100</v>
      </c>
      <c r="J22" s="15">
        <f t="shared" si="0"/>
        <v>100</v>
      </c>
      <c r="K22" s="188"/>
      <c r="M22" s="54"/>
    </row>
    <row r="23" spans="1:14" ht="30.75" customHeight="1" x14ac:dyDescent="0.25">
      <c r="A23" s="43">
        <v>16</v>
      </c>
      <c r="B23" s="115" t="s">
        <v>115</v>
      </c>
      <c r="C23" s="97" t="s">
        <v>116</v>
      </c>
      <c r="D23" s="93">
        <v>5105</v>
      </c>
      <c r="E23" s="94">
        <v>100</v>
      </c>
      <c r="F23" s="125">
        <v>18</v>
      </c>
      <c r="G23" s="124">
        <v>1800</v>
      </c>
      <c r="H23" s="125">
        <v>32</v>
      </c>
      <c r="I23" s="124">
        <v>3200</v>
      </c>
      <c r="J23" s="15">
        <f t="shared" si="0"/>
        <v>5000</v>
      </c>
      <c r="K23" s="188"/>
      <c r="M23" s="54"/>
    </row>
    <row r="24" spans="1:14" ht="30.75" customHeight="1" x14ac:dyDescent="0.25">
      <c r="A24" s="43">
        <v>17</v>
      </c>
      <c r="B24" s="115" t="s">
        <v>118</v>
      </c>
      <c r="C24" s="97" t="s">
        <v>119</v>
      </c>
      <c r="D24" s="93">
        <v>5300</v>
      </c>
      <c r="E24" s="94">
        <v>100</v>
      </c>
      <c r="F24" s="125">
        <v>0</v>
      </c>
      <c r="G24" s="124">
        <v>0</v>
      </c>
      <c r="H24" s="125">
        <v>12</v>
      </c>
      <c r="I24" s="124">
        <v>1200</v>
      </c>
      <c r="J24" s="15">
        <f t="shared" si="0"/>
        <v>1200</v>
      </c>
      <c r="K24" s="188"/>
      <c r="M24" s="54"/>
    </row>
    <row r="25" spans="1:14" ht="30.75" customHeight="1" x14ac:dyDescent="0.25">
      <c r="A25" s="43">
        <v>18</v>
      </c>
      <c r="B25" s="116" t="s">
        <v>120</v>
      </c>
      <c r="C25" s="100" t="s">
        <v>131</v>
      </c>
      <c r="D25" s="93">
        <v>2205</v>
      </c>
      <c r="E25" s="94">
        <v>100</v>
      </c>
      <c r="F25" s="125">
        <v>0</v>
      </c>
      <c r="G25" s="124">
        <v>0</v>
      </c>
      <c r="H25" s="125">
        <v>9</v>
      </c>
      <c r="I25" s="124">
        <v>900</v>
      </c>
      <c r="J25" s="15">
        <f t="shared" si="0"/>
        <v>900</v>
      </c>
      <c r="K25" s="188"/>
      <c r="M25" s="54"/>
    </row>
    <row r="26" spans="1:14" ht="30.75" customHeight="1" x14ac:dyDescent="0.25">
      <c r="A26" s="101">
        <v>19</v>
      </c>
      <c r="B26" s="117" t="s">
        <v>122</v>
      </c>
      <c r="C26" s="103" t="s">
        <v>132</v>
      </c>
      <c r="D26" s="93">
        <v>4334</v>
      </c>
      <c r="E26" s="94">
        <v>100</v>
      </c>
      <c r="F26" s="125">
        <v>3</v>
      </c>
      <c r="G26" s="124">
        <v>300</v>
      </c>
      <c r="H26" s="125">
        <v>0</v>
      </c>
      <c r="I26" s="124">
        <v>0</v>
      </c>
      <c r="J26" s="15">
        <f t="shared" si="0"/>
        <v>300</v>
      </c>
      <c r="K26" s="188"/>
      <c r="M26" s="54"/>
    </row>
    <row r="27" spans="1:14" ht="30.75" customHeight="1" x14ac:dyDescent="0.25">
      <c r="A27" s="101">
        <v>20</v>
      </c>
      <c r="B27" s="117" t="s">
        <v>125</v>
      </c>
      <c r="C27" s="103" t="s">
        <v>133</v>
      </c>
      <c r="D27" s="93">
        <v>3332</v>
      </c>
      <c r="E27" s="94">
        <v>200</v>
      </c>
      <c r="F27" s="125">
        <v>0</v>
      </c>
      <c r="G27" s="124">
        <v>0</v>
      </c>
      <c r="H27" s="125">
        <v>0</v>
      </c>
      <c r="I27" s="124">
        <v>0</v>
      </c>
      <c r="J27" s="15">
        <f t="shared" si="0"/>
        <v>0</v>
      </c>
      <c r="K27" s="188"/>
      <c r="M27" s="54"/>
    </row>
    <row r="28" spans="1:14" ht="30.75" customHeight="1" x14ac:dyDescent="0.25">
      <c r="A28" s="101">
        <v>21</v>
      </c>
      <c r="B28" s="117" t="s">
        <v>134</v>
      </c>
      <c r="C28" s="103" t="s">
        <v>160</v>
      </c>
      <c r="D28" s="93">
        <v>8010</v>
      </c>
      <c r="E28" s="94">
        <v>100</v>
      </c>
      <c r="F28" s="125">
        <v>1</v>
      </c>
      <c r="G28" s="124">
        <v>100</v>
      </c>
      <c r="H28" s="125">
        <v>10</v>
      </c>
      <c r="I28" s="124">
        <v>1000</v>
      </c>
      <c r="J28" s="15">
        <f t="shared" si="0"/>
        <v>1100</v>
      </c>
      <c r="K28" s="188"/>
      <c r="M28" s="54"/>
    </row>
    <row r="29" spans="1:14" ht="30.75" customHeight="1" x14ac:dyDescent="0.25">
      <c r="A29" s="101">
        <v>22</v>
      </c>
      <c r="B29" s="117" t="s">
        <v>136</v>
      </c>
      <c r="C29" s="97" t="s">
        <v>161</v>
      </c>
      <c r="D29" s="93">
        <v>6323</v>
      </c>
      <c r="E29" s="94">
        <v>100</v>
      </c>
      <c r="F29" s="125">
        <v>7</v>
      </c>
      <c r="G29" s="124">
        <v>700</v>
      </c>
      <c r="H29" s="125">
        <v>71</v>
      </c>
      <c r="I29" s="124">
        <v>7100</v>
      </c>
      <c r="J29" s="15">
        <f t="shared" si="0"/>
        <v>7800</v>
      </c>
      <c r="K29" s="188"/>
      <c r="M29" s="54"/>
    </row>
    <row r="30" spans="1:14" ht="30.75" customHeight="1" x14ac:dyDescent="0.25">
      <c r="A30" s="130">
        <v>23</v>
      </c>
      <c r="B30" s="142" t="s">
        <v>142</v>
      </c>
      <c r="C30" s="132" t="s">
        <v>143</v>
      </c>
      <c r="D30" s="108">
        <v>7001</v>
      </c>
      <c r="E30" s="129">
        <v>200</v>
      </c>
      <c r="F30" s="123">
        <v>0</v>
      </c>
      <c r="G30" s="124">
        <v>0</v>
      </c>
      <c r="H30" s="123">
        <v>3</v>
      </c>
      <c r="I30" s="124">
        <v>600</v>
      </c>
      <c r="J30" s="15">
        <f t="shared" si="0"/>
        <v>600</v>
      </c>
      <c r="K30" s="188"/>
      <c r="M30" s="54"/>
    </row>
    <row r="31" spans="1:14" ht="32.25" customHeight="1" x14ac:dyDescent="0.25">
      <c r="A31" s="43">
        <v>24</v>
      </c>
      <c r="B31" s="143" t="s">
        <v>149</v>
      </c>
      <c r="C31" s="20" t="s">
        <v>150</v>
      </c>
      <c r="D31" s="93">
        <v>8400</v>
      </c>
      <c r="E31" s="94">
        <v>100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4"/>
      <c r="M31" s="54"/>
    </row>
    <row r="32" spans="1:14" ht="32.25" customHeight="1" x14ac:dyDescent="0.25">
      <c r="A32" s="43">
        <v>25</v>
      </c>
      <c r="B32" s="143" t="s">
        <v>151</v>
      </c>
      <c r="C32" s="20" t="s">
        <v>162</v>
      </c>
      <c r="D32" s="93">
        <v>1733</v>
      </c>
      <c r="E32" s="94">
        <v>200</v>
      </c>
      <c r="F32" s="125">
        <v>40</v>
      </c>
      <c r="G32" s="134">
        <v>8000</v>
      </c>
      <c r="H32" s="125">
        <v>368</v>
      </c>
      <c r="I32" s="134">
        <v>73600</v>
      </c>
      <c r="J32" s="15">
        <f t="shared" si="0"/>
        <v>81600</v>
      </c>
      <c r="K32" s="194"/>
      <c r="M32" s="54"/>
    </row>
    <row r="33" spans="1:14" ht="32.25" customHeight="1" x14ac:dyDescent="0.25">
      <c r="A33" s="43">
        <v>26</v>
      </c>
      <c r="B33" s="143" t="s">
        <v>157</v>
      </c>
      <c r="C33" s="20" t="s">
        <v>163</v>
      </c>
      <c r="D33" s="93">
        <v>7300</v>
      </c>
      <c r="E33" s="94">
        <v>200</v>
      </c>
      <c r="F33" s="125">
        <v>5</v>
      </c>
      <c r="G33" s="134">
        <v>1000</v>
      </c>
      <c r="H33" s="125">
        <v>7</v>
      </c>
      <c r="I33" s="134">
        <v>1400</v>
      </c>
      <c r="J33" s="15">
        <f t="shared" si="0"/>
        <v>2400</v>
      </c>
      <c r="K33" s="194"/>
      <c r="M33" s="54"/>
    </row>
    <row r="34" spans="1:14" ht="32.25" customHeight="1" x14ac:dyDescent="0.25">
      <c r="A34" s="43">
        <v>27</v>
      </c>
      <c r="B34" s="144" t="s">
        <v>164</v>
      </c>
      <c r="C34" s="19" t="s">
        <v>165</v>
      </c>
      <c r="D34" s="126">
        <v>4030</v>
      </c>
      <c r="E34" s="141">
        <v>100</v>
      </c>
      <c r="F34" s="125">
        <v>46</v>
      </c>
      <c r="G34" s="134">
        <v>4600</v>
      </c>
      <c r="H34" s="125">
        <v>234</v>
      </c>
      <c r="I34" s="134">
        <v>23400</v>
      </c>
      <c r="J34" s="15">
        <f t="shared" si="0"/>
        <v>28000</v>
      </c>
      <c r="K34" s="194"/>
      <c r="M34" s="54"/>
    </row>
    <row r="35" spans="1:14" ht="32.25" customHeight="1" x14ac:dyDescent="0.25">
      <c r="A35" s="43">
        <v>28</v>
      </c>
      <c r="B35" s="144" t="s">
        <v>172</v>
      </c>
      <c r="C35" s="19" t="s">
        <v>173</v>
      </c>
      <c r="D35" s="126">
        <v>1817</v>
      </c>
      <c r="E35" s="141">
        <v>200</v>
      </c>
      <c r="F35" s="125">
        <v>32</v>
      </c>
      <c r="G35" s="134">
        <v>6400</v>
      </c>
      <c r="H35" s="125">
        <v>268</v>
      </c>
      <c r="I35" s="134">
        <v>53600</v>
      </c>
      <c r="J35" s="15">
        <f t="shared" si="0"/>
        <v>60000</v>
      </c>
      <c r="K35" s="194"/>
      <c r="M35" s="54"/>
    </row>
    <row r="36" spans="1:14" ht="32.25" customHeight="1" x14ac:dyDescent="0.25">
      <c r="A36" s="43">
        <v>29</v>
      </c>
      <c r="B36" s="144" t="s">
        <v>181</v>
      </c>
      <c r="C36" s="19" t="s">
        <v>178</v>
      </c>
      <c r="D36" s="126">
        <v>3797</v>
      </c>
      <c r="E36" s="141">
        <v>100</v>
      </c>
      <c r="F36" s="125">
        <v>2</v>
      </c>
      <c r="G36" s="134">
        <v>200</v>
      </c>
      <c r="H36" s="125">
        <v>1</v>
      </c>
      <c r="I36" s="134">
        <v>100</v>
      </c>
      <c r="J36" s="15">
        <v>300</v>
      </c>
      <c r="K36" s="194"/>
      <c r="M36" s="54"/>
    </row>
    <row r="37" spans="1:14" ht="23.25" customHeight="1" x14ac:dyDescent="0.25">
      <c r="A37" s="43">
        <v>30</v>
      </c>
      <c r="B37" s="144" t="s">
        <v>183</v>
      </c>
      <c r="C37" s="147" t="s">
        <v>184</v>
      </c>
      <c r="D37" s="126">
        <v>6787</v>
      </c>
      <c r="E37" s="141">
        <v>200</v>
      </c>
      <c r="F37" s="125">
        <v>15</v>
      </c>
      <c r="G37" s="134">
        <v>3000</v>
      </c>
      <c r="H37" s="125">
        <v>20</v>
      </c>
      <c r="I37" s="134">
        <v>4000</v>
      </c>
      <c r="J37" s="15">
        <v>7000</v>
      </c>
      <c r="K37" s="195"/>
      <c r="M37" s="54"/>
    </row>
    <row r="38" spans="1:14" ht="23.25" customHeight="1" x14ac:dyDescent="0.25">
      <c r="B38" s="137"/>
      <c r="C38" s="138"/>
      <c r="D38" s="137"/>
      <c r="E38" s="138"/>
      <c r="F38" s="138"/>
      <c r="G38" s="138"/>
      <c r="H38" s="138"/>
      <c r="I38" s="138"/>
      <c r="J38" s="137"/>
      <c r="K38" s="54"/>
      <c r="N38" s="54"/>
    </row>
    <row r="39" spans="1:14" x14ac:dyDescent="0.25">
      <c r="E39" s="47"/>
      <c r="F39" s="52"/>
      <c r="G39" s="53"/>
      <c r="H39" s="52"/>
      <c r="I39" s="53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</row>
    <row r="42" spans="1:14" ht="30" customHeight="1" x14ac:dyDescent="0.25">
      <c r="A42" s="1">
        <v>1</v>
      </c>
      <c r="B42" s="58" t="s">
        <v>52</v>
      </c>
      <c r="C42" s="59" t="s">
        <v>53</v>
      </c>
      <c r="D42" s="60">
        <v>727</v>
      </c>
      <c r="E42" s="61">
        <v>25</v>
      </c>
      <c r="F42" s="62">
        <v>20</v>
      </c>
      <c r="G42" s="63">
        <f>SUM(F42*E42)</f>
        <v>500</v>
      </c>
      <c r="H42" s="61">
        <v>100</v>
      </c>
      <c r="I42" s="19">
        <v>5</v>
      </c>
      <c r="J42" s="64">
        <f>SUM(I42*H42)</f>
        <v>500</v>
      </c>
    </row>
    <row r="43" spans="1:14" ht="26.25" customHeight="1" x14ac:dyDescent="0.25">
      <c r="A43" s="1">
        <v>2</v>
      </c>
      <c r="B43" s="86" t="s">
        <v>54</v>
      </c>
      <c r="C43" s="87" t="s">
        <v>55</v>
      </c>
      <c r="D43" s="71">
        <v>744</v>
      </c>
      <c r="E43" s="33">
        <v>50</v>
      </c>
      <c r="F43" s="68">
        <v>147</v>
      </c>
      <c r="G43" s="63">
        <f>SUM(F43*E43)</f>
        <v>7350</v>
      </c>
      <c r="H43" s="33">
        <v>50</v>
      </c>
      <c r="I43" s="68">
        <v>17</v>
      </c>
      <c r="J43" s="63">
        <f>SUM(I43*H43)</f>
        <v>850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Q59"/>
  <sheetViews>
    <sheetView zoomScaleNormal="100" workbookViewId="0">
      <selection activeCell="F13" sqref="F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185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3059</v>
      </c>
      <c r="G7" s="124">
        <v>305900</v>
      </c>
      <c r="H7" s="123">
        <v>5447</v>
      </c>
      <c r="I7" s="124">
        <v>544700</v>
      </c>
      <c r="J7" s="15">
        <f t="shared" ref="J7:J35" si="0">SUM(G7+I7)</f>
        <v>850600</v>
      </c>
      <c r="K7" s="187">
        <f>SUM(J7:J37)/28</f>
        <v>2696303.5714285714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21</v>
      </c>
      <c r="G8" s="124">
        <v>2100</v>
      </c>
      <c r="H8" s="123">
        <v>18</v>
      </c>
      <c r="I8" s="124">
        <v>1800</v>
      </c>
      <c r="J8" s="15">
        <f t="shared" si="0"/>
        <v>3900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81</v>
      </c>
      <c r="G9" s="124">
        <v>8100</v>
      </c>
      <c r="H9" s="123">
        <v>260</v>
      </c>
      <c r="I9" s="124">
        <v>26000</v>
      </c>
      <c r="J9" s="15">
        <f t="shared" si="0"/>
        <v>34100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20412</v>
      </c>
      <c r="G10" s="124">
        <v>4094400</v>
      </c>
      <c r="H10" s="125">
        <v>332231</v>
      </c>
      <c r="I10" s="124">
        <v>66570100</v>
      </c>
      <c r="J10" s="15">
        <f t="shared" si="0"/>
        <v>70664500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66</v>
      </c>
      <c r="D11" s="25">
        <v>5757</v>
      </c>
      <c r="E11" s="32">
        <v>100</v>
      </c>
      <c r="F11" s="125">
        <v>177</v>
      </c>
      <c r="G11" s="124">
        <v>17700</v>
      </c>
      <c r="H11" s="125">
        <v>586</v>
      </c>
      <c r="I11" s="124">
        <v>58600</v>
      </c>
      <c r="J11" s="15">
        <f t="shared" si="0"/>
        <v>76300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32" t="s">
        <v>153</v>
      </c>
      <c r="F12" s="127">
        <v>0</v>
      </c>
      <c r="G12" s="124">
        <v>0</v>
      </c>
      <c r="H12" s="127">
        <v>0</v>
      </c>
      <c r="I12" s="124">
        <v>0</v>
      </c>
      <c r="J12" s="15">
        <f t="shared" si="0"/>
        <v>0</v>
      </c>
      <c r="K12" s="188"/>
      <c r="M12" s="54"/>
    </row>
    <row r="13" spans="1:17" ht="24" customHeight="1" x14ac:dyDescent="0.25">
      <c r="B13" s="119" t="s">
        <v>27</v>
      </c>
      <c r="C13" s="120" t="s">
        <v>102</v>
      </c>
      <c r="D13" s="139">
        <v>1150</v>
      </c>
      <c r="E13" s="32" t="s">
        <v>153</v>
      </c>
      <c r="F13" s="127">
        <v>10</v>
      </c>
      <c r="G13" s="124">
        <v>1000</v>
      </c>
      <c r="H13" s="127">
        <v>133</v>
      </c>
      <c r="I13" s="124">
        <v>18500</v>
      </c>
      <c r="J13" s="15">
        <v>19500</v>
      </c>
      <c r="K13" s="188"/>
      <c r="M13" s="54"/>
    </row>
    <row r="14" spans="1:17" ht="24" customHeight="1" x14ac:dyDescent="0.25">
      <c r="A14" s="1">
        <v>7</v>
      </c>
      <c r="B14" s="110" t="s">
        <v>29</v>
      </c>
      <c r="C14" s="30" t="s">
        <v>30</v>
      </c>
      <c r="D14" s="25">
        <v>7763</v>
      </c>
      <c r="E14" s="32">
        <v>200</v>
      </c>
      <c r="F14" s="125">
        <v>430</v>
      </c>
      <c r="G14" s="124">
        <v>86000</v>
      </c>
      <c r="H14" s="125">
        <v>4147</v>
      </c>
      <c r="I14" s="124">
        <v>829400</v>
      </c>
      <c r="J14" s="15">
        <f t="shared" si="0"/>
        <v>915400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1</v>
      </c>
      <c r="G15" s="124">
        <v>100</v>
      </c>
      <c r="H15" s="125">
        <v>2</v>
      </c>
      <c r="I15" s="124">
        <v>200</v>
      </c>
      <c r="J15" s="15">
        <f t="shared" si="0"/>
        <v>300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37</v>
      </c>
      <c r="G16" s="124">
        <v>3700</v>
      </c>
      <c r="H16" s="125">
        <v>274</v>
      </c>
      <c r="I16" s="124">
        <v>27400</v>
      </c>
      <c r="J16" s="15">
        <f t="shared" si="0"/>
        <v>31100</v>
      </c>
      <c r="K16" s="188"/>
      <c r="M16" s="54"/>
    </row>
    <row r="17" spans="1:14" ht="51" customHeight="1" x14ac:dyDescent="0.25">
      <c r="A17" s="1">
        <v>10</v>
      </c>
      <c r="B17" s="113" t="s">
        <v>37</v>
      </c>
      <c r="C17" s="20" t="s">
        <v>180</v>
      </c>
      <c r="D17" s="25">
        <v>9656</v>
      </c>
      <c r="E17" s="94" t="s">
        <v>168</v>
      </c>
      <c r="F17" s="128">
        <v>371</v>
      </c>
      <c r="G17" s="124">
        <v>46100</v>
      </c>
      <c r="H17" s="128">
        <v>9740</v>
      </c>
      <c r="I17" s="124">
        <v>1473400</v>
      </c>
      <c r="J17" s="15">
        <f t="shared" si="0"/>
        <v>1519500</v>
      </c>
      <c r="K17" s="188"/>
      <c r="M17" s="54"/>
    </row>
    <row r="18" spans="1:14" ht="24" customHeight="1" x14ac:dyDescent="0.25">
      <c r="A18" s="1">
        <v>11</v>
      </c>
      <c r="B18" s="113" t="s">
        <v>39</v>
      </c>
      <c r="C18" s="38" t="s">
        <v>97</v>
      </c>
      <c r="D18" s="25">
        <v>8200</v>
      </c>
      <c r="E18" s="94">
        <v>100</v>
      </c>
      <c r="F18" s="128">
        <v>1</v>
      </c>
      <c r="G18" s="124">
        <v>100</v>
      </c>
      <c r="H18" s="128">
        <v>28</v>
      </c>
      <c r="I18" s="124">
        <v>2800</v>
      </c>
      <c r="J18" s="15">
        <f t="shared" si="0"/>
        <v>2900</v>
      </c>
      <c r="K18" s="188"/>
      <c r="M18" s="54"/>
    </row>
    <row r="19" spans="1:14" ht="30" customHeight="1" x14ac:dyDescent="0.25">
      <c r="A19" s="1">
        <v>12</v>
      </c>
      <c r="B19" s="113" t="s">
        <v>41</v>
      </c>
      <c r="C19" s="38" t="s">
        <v>83</v>
      </c>
      <c r="D19" s="25">
        <v>2844</v>
      </c>
      <c r="E19" s="94">
        <v>100</v>
      </c>
      <c r="F19" s="125">
        <v>67</v>
      </c>
      <c r="G19" s="124">
        <v>6700</v>
      </c>
      <c r="H19" s="125">
        <v>37</v>
      </c>
      <c r="I19" s="124">
        <v>3700</v>
      </c>
      <c r="J19" s="15">
        <f t="shared" si="0"/>
        <v>10400</v>
      </c>
      <c r="K19" s="188"/>
      <c r="M19" s="54"/>
    </row>
    <row r="20" spans="1:14" ht="30.75" customHeight="1" x14ac:dyDescent="0.25">
      <c r="A20" s="1">
        <v>13</v>
      </c>
      <c r="B20" s="114" t="s">
        <v>43</v>
      </c>
      <c r="C20" s="38" t="s">
        <v>77</v>
      </c>
      <c r="D20" s="39">
        <v>2407</v>
      </c>
      <c r="E20" s="129">
        <v>200</v>
      </c>
      <c r="F20" s="123">
        <v>2</v>
      </c>
      <c r="G20" s="124">
        <v>400</v>
      </c>
      <c r="H20" s="123">
        <v>5</v>
      </c>
      <c r="I20" s="124">
        <v>1000</v>
      </c>
      <c r="J20" s="15">
        <f t="shared" si="0"/>
        <v>1400</v>
      </c>
      <c r="K20" s="188"/>
      <c r="M20" s="54"/>
    </row>
    <row r="21" spans="1:14" ht="30.75" customHeight="1" x14ac:dyDescent="0.25">
      <c r="A21" s="43">
        <v>14</v>
      </c>
      <c r="B21" s="113" t="s">
        <v>69</v>
      </c>
      <c r="C21" s="34" t="s">
        <v>73</v>
      </c>
      <c r="D21" s="93">
        <v>8495</v>
      </c>
      <c r="E21" s="94">
        <v>100</v>
      </c>
      <c r="F21" s="125">
        <v>0</v>
      </c>
      <c r="G21" s="124">
        <v>0</v>
      </c>
      <c r="H21" s="125">
        <v>0</v>
      </c>
      <c r="I21" s="124">
        <v>0</v>
      </c>
      <c r="J21" s="15">
        <f t="shared" si="0"/>
        <v>0</v>
      </c>
      <c r="K21" s="188"/>
      <c r="M21" s="54"/>
      <c r="N21" s="98"/>
    </row>
    <row r="22" spans="1:14" ht="30.75" customHeight="1" x14ac:dyDescent="0.25">
      <c r="A22" s="43">
        <v>15</v>
      </c>
      <c r="B22" s="113" t="s">
        <v>86</v>
      </c>
      <c r="C22" s="38" t="s">
        <v>111</v>
      </c>
      <c r="D22" s="25">
        <v>4540</v>
      </c>
      <c r="E22" s="94">
        <v>100</v>
      </c>
      <c r="F22" s="125">
        <v>0</v>
      </c>
      <c r="G22" s="124">
        <v>0</v>
      </c>
      <c r="H22" s="125">
        <v>4</v>
      </c>
      <c r="I22" s="124">
        <v>400</v>
      </c>
      <c r="J22" s="15">
        <f t="shared" si="0"/>
        <v>400</v>
      </c>
      <c r="K22" s="188"/>
      <c r="M22" s="54"/>
    </row>
    <row r="23" spans="1:14" ht="30.75" customHeight="1" x14ac:dyDescent="0.25">
      <c r="A23" s="43">
        <v>16</v>
      </c>
      <c r="B23" s="115" t="s">
        <v>115</v>
      </c>
      <c r="C23" s="97" t="s">
        <v>116</v>
      </c>
      <c r="D23" s="93">
        <v>5105</v>
      </c>
      <c r="E23" s="94">
        <v>100</v>
      </c>
      <c r="F23" s="125">
        <v>16</v>
      </c>
      <c r="G23" s="124">
        <v>1600</v>
      </c>
      <c r="H23" s="125">
        <v>26</v>
      </c>
      <c r="I23" s="124">
        <v>2600</v>
      </c>
      <c r="J23" s="15">
        <f t="shared" si="0"/>
        <v>4200</v>
      </c>
      <c r="K23" s="188"/>
      <c r="M23" s="54"/>
    </row>
    <row r="24" spans="1:14" ht="30.75" customHeight="1" x14ac:dyDescent="0.25">
      <c r="A24" s="43">
        <v>17</v>
      </c>
      <c r="B24" s="115" t="s">
        <v>118</v>
      </c>
      <c r="C24" s="97" t="s">
        <v>119</v>
      </c>
      <c r="D24" s="93">
        <v>5300</v>
      </c>
      <c r="E24" s="94">
        <v>100</v>
      </c>
      <c r="F24" s="125">
        <v>6</v>
      </c>
      <c r="G24" s="124">
        <v>600</v>
      </c>
      <c r="H24" s="125">
        <v>9</v>
      </c>
      <c r="I24" s="124">
        <v>900</v>
      </c>
      <c r="J24" s="15">
        <f t="shared" si="0"/>
        <v>1500</v>
      </c>
      <c r="K24" s="188"/>
      <c r="M24" s="54"/>
    </row>
    <row r="25" spans="1:14" ht="30.75" customHeight="1" x14ac:dyDescent="0.25">
      <c r="A25" s="43">
        <v>18</v>
      </c>
      <c r="B25" s="116" t="s">
        <v>120</v>
      </c>
      <c r="C25" s="100" t="s">
        <v>131</v>
      </c>
      <c r="D25" s="93">
        <v>2205</v>
      </c>
      <c r="E25" s="94">
        <v>100</v>
      </c>
      <c r="F25" s="125">
        <v>34</v>
      </c>
      <c r="G25" s="124">
        <v>3400</v>
      </c>
      <c r="H25" s="125">
        <v>436</v>
      </c>
      <c r="I25" s="124">
        <v>43600</v>
      </c>
      <c r="J25" s="15">
        <f t="shared" si="0"/>
        <v>47000</v>
      </c>
      <c r="K25" s="188"/>
      <c r="M25" s="54"/>
    </row>
    <row r="26" spans="1:14" ht="30.75" customHeight="1" x14ac:dyDescent="0.25">
      <c r="A26" s="101">
        <v>19</v>
      </c>
      <c r="B26" s="117" t="s">
        <v>122</v>
      </c>
      <c r="C26" s="103" t="s">
        <v>132</v>
      </c>
      <c r="D26" s="93">
        <v>4334</v>
      </c>
      <c r="E26" s="94">
        <v>100</v>
      </c>
      <c r="F26" s="125">
        <v>329</v>
      </c>
      <c r="G26" s="124">
        <v>32900</v>
      </c>
      <c r="H26" s="125">
        <v>2007</v>
      </c>
      <c r="I26" s="124">
        <v>200700</v>
      </c>
      <c r="J26" s="15">
        <f t="shared" si="0"/>
        <v>233600</v>
      </c>
      <c r="K26" s="188"/>
      <c r="M26" s="54"/>
    </row>
    <row r="27" spans="1:14" ht="30.75" customHeight="1" x14ac:dyDescent="0.25">
      <c r="A27" s="101">
        <v>20</v>
      </c>
      <c r="B27" s="117" t="s">
        <v>125</v>
      </c>
      <c r="C27" s="103" t="s">
        <v>133</v>
      </c>
      <c r="D27" s="93">
        <v>3332</v>
      </c>
      <c r="E27" s="94">
        <v>200</v>
      </c>
      <c r="F27" s="125">
        <v>0</v>
      </c>
      <c r="G27" s="124">
        <v>0</v>
      </c>
      <c r="H27" s="125">
        <v>0</v>
      </c>
      <c r="I27" s="124">
        <v>0</v>
      </c>
      <c r="J27" s="15">
        <f t="shared" si="0"/>
        <v>0</v>
      </c>
      <c r="K27" s="188"/>
      <c r="M27" s="54"/>
    </row>
    <row r="28" spans="1:14" ht="30.75" customHeight="1" x14ac:dyDescent="0.25">
      <c r="A28" s="101">
        <v>21</v>
      </c>
      <c r="B28" s="117" t="s">
        <v>134</v>
      </c>
      <c r="C28" s="103" t="s">
        <v>160</v>
      </c>
      <c r="D28" s="93">
        <v>8010</v>
      </c>
      <c r="E28" s="94">
        <v>100</v>
      </c>
      <c r="F28" s="125">
        <v>2</v>
      </c>
      <c r="G28" s="124">
        <v>200</v>
      </c>
      <c r="H28" s="125">
        <v>26</v>
      </c>
      <c r="I28" s="124">
        <v>2600</v>
      </c>
      <c r="J28" s="15">
        <f t="shared" si="0"/>
        <v>2800</v>
      </c>
      <c r="K28" s="188"/>
      <c r="M28" s="54"/>
    </row>
    <row r="29" spans="1:14" ht="30.75" customHeight="1" x14ac:dyDescent="0.25">
      <c r="A29" s="101">
        <v>22</v>
      </c>
      <c r="B29" s="117" t="s">
        <v>136</v>
      </c>
      <c r="C29" s="97" t="s">
        <v>161</v>
      </c>
      <c r="D29" s="93">
        <v>6323</v>
      </c>
      <c r="E29" s="94">
        <v>100</v>
      </c>
      <c r="F29" s="125">
        <v>14</v>
      </c>
      <c r="G29" s="124">
        <v>1400</v>
      </c>
      <c r="H29" s="125">
        <v>88</v>
      </c>
      <c r="I29" s="124">
        <v>8800</v>
      </c>
      <c r="J29" s="15">
        <f t="shared" si="0"/>
        <v>10200</v>
      </c>
      <c r="K29" s="188"/>
      <c r="M29" s="54"/>
    </row>
    <row r="30" spans="1:14" ht="30.75" customHeight="1" x14ac:dyDescent="0.25">
      <c r="A30" s="130">
        <v>23</v>
      </c>
      <c r="B30" s="142" t="s">
        <v>142</v>
      </c>
      <c r="C30" s="132" t="s">
        <v>143</v>
      </c>
      <c r="D30" s="108">
        <v>7001</v>
      </c>
      <c r="E30" s="129">
        <v>200</v>
      </c>
      <c r="F30" s="123">
        <v>1</v>
      </c>
      <c r="G30" s="124">
        <v>200</v>
      </c>
      <c r="H30" s="123">
        <v>31</v>
      </c>
      <c r="I30" s="124">
        <v>6200</v>
      </c>
      <c r="J30" s="15">
        <f t="shared" si="0"/>
        <v>6400</v>
      </c>
      <c r="K30" s="188"/>
      <c r="M30" s="54"/>
    </row>
    <row r="31" spans="1:14" ht="32.25" customHeight="1" x14ac:dyDescent="0.25">
      <c r="A31" s="43">
        <v>24</v>
      </c>
      <c r="B31" s="143" t="s">
        <v>149</v>
      </c>
      <c r="C31" s="20" t="s">
        <v>150</v>
      </c>
      <c r="D31" s="93">
        <v>8400</v>
      </c>
      <c r="E31" s="94">
        <v>100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4"/>
      <c r="M31" s="54"/>
    </row>
    <row r="32" spans="1:14" ht="32.25" customHeight="1" x14ac:dyDescent="0.25">
      <c r="A32" s="43">
        <v>25</v>
      </c>
      <c r="B32" s="143" t="s">
        <v>151</v>
      </c>
      <c r="C32" s="20" t="s">
        <v>162</v>
      </c>
      <c r="D32" s="93">
        <v>1733</v>
      </c>
      <c r="E32" s="94">
        <v>200</v>
      </c>
      <c r="F32" s="125">
        <v>213</v>
      </c>
      <c r="G32" s="134">
        <v>42600</v>
      </c>
      <c r="H32" s="125">
        <v>4522</v>
      </c>
      <c r="I32" s="134">
        <v>904400</v>
      </c>
      <c r="J32" s="15">
        <f t="shared" si="0"/>
        <v>947000</v>
      </c>
      <c r="K32" s="194"/>
      <c r="M32" s="54"/>
    </row>
    <row r="33" spans="1:14" ht="32.25" customHeight="1" x14ac:dyDescent="0.25">
      <c r="A33" s="43">
        <v>26</v>
      </c>
      <c r="B33" s="143" t="s">
        <v>157</v>
      </c>
      <c r="C33" s="20" t="s">
        <v>163</v>
      </c>
      <c r="D33" s="93">
        <v>7300</v>
      </c>
      <c r="E33" s="94">
        <v>200</v>
      </c>
      <c r="F33" s="125">
        <v>0</v>
      </c>
      <c r="G33" s="134">
        <v>0</v>
      </c>
      <c r="H33" s="125">
        <v>7</v>
      </c>
      <c r="I33" s="134">
        <v>1400</v>
      </c>
      <c r="J33" s="15">
        <f t="shared" si="0"/>
        <v>1400</v>
      </c>
      <c r="K33" s="194"/>
      <c r="M33" s="54"/>
    </row>
    <row r="34" spans="1:14" ht="32.25" customHeight="1" x14ac:dyDescent="0.25">
      <c r="A34" s="43">
        <v>27</v>
      </c>
      <c r="B34" s="144" t="s">
        <v>164</v>
      </c>
      <c r="C34" s="19" t="s">
        <v>165</v>
      </c>
      <c r="D34" s="126">
        <v>4030</v>
      </c>
      <c r="E34" s="141">
        <v>100</v>
      </c>
      <c r="F34" s="125">
        <v>78</v>
      </c>
      <c r="G34" s="134">
        <v>7800</v>
      </c>
      <c r="H34" s="125">
        <v>396</v>
      </c>
      <c r="I34" s="134">
        <v>39600</v>
      </c>
      <c r="J34" s="15">
        <f t="shared" si="0"/>
        <v>47400</v>
      </c>
      <c r="K34" s="194"/>
      <c r="M34" s="54"/>
    </row>
    <row r="35" spans="1:14" ht="32.25" customHeight="1" x14ac:dyDescent="0.25">
      <c r="A35" s="43">
        <v>28</v>
      </c>
      <c r="B35" s="144" t="s">
        <v>172</v>
      </c>
      <c r="C35" s="19" t="s">
        <v>173</v>
      </c>
      <c r="D35" s="126">
        <v>1817</v>
      </c>
      <c r="E35" s="141">
        <v>200</v>
      </c>
      <c r="F35" s="125">
        <v>40</v>
      </c>
      <c r="G35" s="134">
        <v>8000</v>
      </c>
      <c r="H35" s="125">
        <v>281</v>
      </c>
      <c r="I35" s="134">
        <v>56200</v>
      </c>
      <c r="J35" s="15">
        <f t="shared" si="0"/>
        <v>64200</v>
      </c>
      <c r="K35" s="194"/>
      <c r="M35" s="54"/>
    </row>
    <row r="36" spans="1:14" ht="32.25" customHeight="1" x14ac:dyDescent="0.25">
      <c r="A36" s="43">
        <v>29</v>
      </c>
      <c r="B36" s="144" t="s">
        <v>181</v>
      </c>
      <c r="C36" s="19" t="s">
        <v>178</v>
      </c>
      <c r="D36" s="126">
        <v>3797</v>
      </c>
      <c r="E36" s="141">
        <v>100</v>
      </c>
      <c r="F36" s="125">
        <v>5</v>
      </c>
      <c r="G36" s="134">
        <v>500</v>
      </c>
      <c r="H36" s="125">
        <v>0</v>
      </c>
      <c r="I36" s="134">
        <v>0</v>
      </c>
      <c r="J36" s="15">
        <v>500</v>
      </c>
      <c r="K36" s="194"/>
      <c r="M36" s="54"/>
    </row>
    <row r="37" spans="1:14" ht="23.25" customHeight="1" x14ac:dyDescent="0.25">
      <c r="A37" s="43">
        <v>30</v>
      </c>
      <c r="B37" s="102" t="s">
        <v>186</v>
      </c>
      <c r="C37" s="30" t="s">
        <v>187</v>
      </c>
      <c r="D37" s="126">
        <v>6787</v>
      </c>
      <c r="E37" s="141">
        <v>200</v>
      </c>
      <c r="F37" s="125">
        <v>7</v>
      </c>
      <c r="G37" s="134">
        <v>1400</v>
      </c>
      <c r="H37" s="125">
        <v>2</v>
      </c>
      <c r="I37" s="134">
        <v>400</v>
      </c>
      <c r="J37" s="15"/>
      <c r="K37" s="195"/>
      <c r="M37" s="54"/>
    </row>
    <row r="38" spans="1:14" ht="23.25" customHeight="1" x14ac:dyDescent="0.25">
      <c r="B38" s="137"/>
      <c r="C38" s="138"/>
      <c r="D38" s="137"/>
      <c r="E38" s="138"/>
      <c r="F38" s="138"/>
      <c r="G38" s="138"/>
      <c r="H38" s="138"/>
      <c r="I38" s="138"/>
      <c r="J38" s="137"/>
      <c r="K38" s="54"/>
      <c r="N38" s="54"/>
    </row>
    <row r="39" spans="1:14" x14ac:dyDescent="0.25">
      <c r="E39" s="47"/>
      <c r="F39" s="52"/>
      <c r="G39" s="53"/>
      <c r="H39" s="52"/>
      <c r="I39" s="53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</row>
    <row r="42" spans="1:14" ht="30" customHeight="1" x14ac:dyDescent="0.25">
      <c r="A42" s="1">
        <v>1</v>
      </c>
      <c r="B42" s="58" t="s">
        <v>52</v>
      </c>
      <c r="C42" s="59" t="s">
        <v>53</v>
      </c>
      <c r="D42" s="60">
        <v>727</v>
      </c>
      <c r="E42" s="61">
        <v>25</v>
      </c>
      <c r="F42" s="62">
        <v>15</v>
      </c>
      <c r="G42" s="63">
        <f>SUM(F42*E42)</f>
        <v>375</v>
      </c>
      <c r="H42" s="61">
        <v>100</v>
      </c>
      <c r="I42" s="19">
        <v>16</v>
      </c>
      <c r="J42" s="64">
        <f>SUM(I42*H42)</f>
        <v>1600</v>
      </c>
    </row>
    <row r="43" spans="1:14" ht="26.25" customHeight="1" x14ac:dyDescent="0.25">
      <c r="A43" s="1">
        <v>2</v>
      </c>
      <c r="B43" s="86" t="s">
        <v>54</v>
      </c>
      <c r="C43" s="87" t="s">
        <v>55</v>
      </c>
      <c r="D43" s="71">
        <v>744</v>
      </c>
      <c r="E43" s="33">
        <v>50</v>
      </c>
      <c r="F43" s="68">
        <v>134</v>
      </c>
      <c r="G43" s="63">
        <f>SUM(F43*E43)</f>
        <v>6700</v>
      </c>
      <c r="H43" s="33">
        <v>50</v>
      </c>
      <c r="I43" s="68">
        <v>23</v>
      </c>
      <c r="J43" s="63">
        <f>SUM(I43*H43)</f>
        <v>1150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Q56"/>
  <sheetViews>
    <sheetView zoomScaleNormal="100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188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3094</v>
      </c>
      <c r="G7" s="124">
        <v>309400</v>
      </c>
      <c r="H7" s="123">
        <v>5489</v>
      </c>
      <c r="I7" s="124">
        <v>548900</v>
      </c>
      <c r="J7" s="15">
        <f t="shared" ref="J7:J32" si="0">SUM(G7+I7)</f>
        <v>858300</v>
      </c>
      <c r="K7" s="187">
        <f>SUM(J7:J34)/28</f>
        <v>1274792.857142857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11</v>
      </c>
      <c r="G8" s="124">
        <v>1100</v>
      </c>
      <c r="H8" s="123">
        <v>23</v>
      </c>
      <c r="I8" s="124">
        <v>2300</v>
      </c>
      <c r="J8" s="15">
        <f t="shared" si="0"/>
        <v>3400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74</v>
      </c>
      <c r="G9" s="124">
        <v>7400</v>
      </c>
      <c r="H9" s="123">
        <v>212</v>
      </c>
      <c r="I9" s="124">
        <v>21200</v>
      </c>
      <c r="J9" s="15">
        <f t="shared" si="0"/>
        <v>28600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9017</v>
      </c>
      <c r="G10" s="124">
        <v>1812700</v>
      </c>
      <c r="H10" s="125">
        <v>151715</v>
      </c>
      <c r="I10" s="124">
        <v>30392500</v>
      </c>
      <c r="J10" s="15">
        <f t="shared" si="0"/>
        <v>32205200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161</v>
      </c>
      <c r="G11" s="124">
        <v>16100</v>
      </c>
      <c r="H11" s="125">
        <v>404</v>
      </c>
      <c r="I11" s="124">
        <v>40400</v>
      </c>
      <c r="J11" s="15">
        <f t="shared" si="0"/>
        <v>56500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9</v>
      </c>
      <c r="G12" s="124">
        <v>900</v>
      </c>
      <c r="H12" s="127">
        <v>70</v>
      </c>
      <c r="I12" s="124">
        <v>12200</v>
      </c>
      <c r="J12" s="15">
        <f t="shared" si="0"/>
        <v>13100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30</v>
      </c>
      <c r="D13" s="25">
        <v>7763</v>
      </c>
      <c r="E13" s="32">
        <v>200</v>
      </c>
      <c r="F13" s="125">
        <v>265</v>
      </c>
      <c r="G13" s="124">
        <v>53000</v>
      </c>
      <c r="H13" s="125">
        <v>2708</v>
      </c>
      <c r="I13" s="124">
        <v>541600</v>
      </c>
      <c r="J13" s="15">
        <f t="shared" si="0"/>
        <v>594600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3</v>
      </c>
      <c r="G14" s="124">
        <v>300</v>
      </c>
      <c r="H14" s="125">
        <v>0</v>
      </c>
      <c r="I14" s="124">
        <v>0</v>
      </c>
      <c r="J14" s="15">
        <f t="shared" si="0"/>
        <v>300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57</v>
      </c>
      <c r="G15" s="124">
        <v>5700</v>
      </c>
      <c r="H15" s="125">
        <v>627</v>
      </c>
      <c r="I15" s="124">
        <v>62700</v>
      </c>
      <c r="J15" s="15">
        <f t="shared" si="0"/>
        <v>68400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345</v>
      </c>
      <c r="G16" s="124">
        <v>42300</v>
      </c>
      <c r="H16" s="128">
        <v>9430</v>
      </c>
      <c r="I16" s="124">
        <v>1417700</v>
      </c>
      <c r="J16" s="15">
        <f t="shared" si="0"/>
        <v>1460000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11</v>
      </c>
      <c r="I17" s="124">
        <v>1100</v>
      </c>
      <c r="J17" s="15">
        <f t="shared" si="0"/>
        <v>1100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73</v>
      </c>
      <c r="G18" s="124">
        <v>7300</v>
      </c>
      <c r="H18" s="125">
        <v>71</v>
      </c>
      <c r="I18" s="124">
        <v>7100</v>
      </c>
      <c r="J18" s="15">
        <f t="shared" si="0"/>
        <v>14400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4</v>
      </c>
      <c r="G19" s="124">
        <v>800</v>
      </c>
      <c r="H19" s="123">
        <v>16</v>
      </c>
      <c r="I19" s="124">
        <v>3200</v>
      </c>
      <c r="J19" s="15">
        <f t="shared" si="0"/>
        <v>4000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111</v>
      </c>
      <c r="D20" s="25">
        <v>4540</v>
      </c>
      <c r="E20" s="94">
        <v>100</v>
      </c>
      <c r="F20" s="125">
        <v>0</v>
      </c>
      <c r="G20" s="124">
        <v>0</v>
      </c>
      <c r="H20" s="125">
        <v>2</v>
      </c>
      <c r="I20" s="124">
        <v>200</v>
      </c>
      <c r="J20" s="15">
        <f t="shared" si="0"/>
        <v>200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11</v>
      </c>
      <c r="G21" s="124">
        <v>1100</v>
      </c>
      <c r="H21" s="125">
        <v>39</v>
      </c>
      <c r="I21" s="124">
        <v>3900</v>
      </c>
      <c r="J21" s="15">
        <f t="shared" si="0"/>
        <v>5000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2</v>
      </c>
      <c r="G22" s="124">
        <v>200</v>
      </c>
      <c r="H22" s="125">
        <v>59</v>
      </c>
      <c r="I22" s="124">
        <v>5900</v>
      </c>
      <c r="J22" s="15">
        <f t="shared" si="0"/>
        <v>6100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48" t="s">
        <v>190</v>
      </c>
      <c r="D23" s="93">
        <v>2205</v>
      </c>
      <c r="E23" s="94">
        <v>100</v>
      </c>
      <c r="F23" s="125">
        <v>31</v>
      </c>
      <c r="G23" s="124">
        <v>3100</v>
      </c>
      <c r="H23" s="125">
        <v>355</v>
      </c>
      <c r="I23" s="124">
        <v>35500</v>
      </c>
      <c r="J23" s="15">
        <f t="shared" si="0"/>
        <v>38600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294</v>
      </c>
      <c r="G24" s="124">
        <v>29400</v>
      </c>
      <c r="H24" s="125">
        <v>1249</v>
      </c>
      <c r="I24" s="124">
        <v>124900</v>
      </c>
      <c r="J24" s="15">
        <f t="shared" si="0"/>
        <v>154300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17</v>
      </c>
      <c r="I25" s="124">
        <v>1700</v>
      </c>
      <c r="J25" s="15">
        <f t="shared" si="0"/>
        <v>1700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8</v>
      </c>
      <c r="G26" s="124">
        <v>800</v>
      </c>
      <c r="H26" s="125">
        <v>54</v>
      </c>
      <c r="I26" s="124">
        <v>5400</v>
      </c>
      <c r="J26" s="15">
        <f t="shared" si="0"/>
        <v>6200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2</v>
      </c>
      <c r="G27" s="124">
        <v>400</v>
      </c>
      <c r="H27" s="123">
        <v>13</v>
      </c>
      <c r="I27" s="124">
        <v>2600</v>
      </c>
      <c r="J27" s="15">
        <f t="shared" si="0"/>
        <v>3000</v>
      </c>
      <c r="K27" s="188"/>
      <c r="M27" s="54"/>
    </row>
    <row r="28" spans="1:13" ht="32.25" customHeight="1" x14ac:dyDescent="0.25">
      <c r="A28" s="43">
        <v>22</v>
      </c>
      <c r="B28" s="143" t="s">
        <v>171</v>
      </c>
      <c r="C28" s="20" t="s">
        <v>150</v>
      </c>
      <c r="D28" s="93">
        <v>8400</v>
      </c>
      <c r="E28" s="94">
        <v>100</v>
      </c>
      <c r="F28" s="125">
        <v>0</v>
      </c>
      <c r="G28" s="134">
        <v>0</v>
      </c>
      <c r="H28" s="125">
        <v>1</v>
      </c>
      <c r="I28" s="134">
        <v>100</v>
      </c>
      <c r="J28" s="15">
        <f t="shared" si="0"/>
        <v>100</v>
      </c>
      <c r="K28" s="194"/>
      <c r="M28" s="54"/>
    </row>
    <row r="29" spans="1:13" ht="32.25" customHeight="1" x14ac:dyDescent="0.25">
      <c r="A29" s="43">
        <v>23</v>
      </c>
      <c r="B29" s="143" t="s">
        <v>151</v>
      </c>
      <c r="C29" s="20" t="s">
        <v>162</v>
      </c>
      <c r="D29" s="93">
        <v>1733</v>
      </c>
      <c r="E29" s="94">
        <v>200</v>
      </c>
      <c r="F29" s="125">
        <v>32</v>
      </c>
      <c r="G29" s="134">
        <v>6400</v>
      </c>
      <c r="H29" s="125">
        <v>454</v>
      </c>
      <c r="I29" s="134">
        <v>90800</v>
      </c>
      <c r="J29" s="15">
        <f t="shared" si="0"/>
        <v>97200</v>
      </c>
      <c r="K29" s="194"/>
      <c r="M29" s="54"/>
    </row>
    <row r="30" spans="1:13" ht="32.25" customHeight="1" x14ac:dyDescent="0.25">
      <c r="A30" s="43">
        <v>24</v>
      </c>
      <c r="B30" s="143" t="s">
        <v>157</v>
      </c>
      <c r="C30" s="20" t="s">
        <v>163</v>
      </c>
      <c r="D30" s="93">
        <v>7300</v>
      </c>
      <c r="E30" s="94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4"/>
      <c r="M30" s="54"/>
    </row>
    <row r="31" spans="1:13" ht="32.25" customHeight="1" x14ac:dyDescent="0.25">
      <c r="A31" s="43">
        <v>25</v>
      </c>
      <c r="B31" s="144" t="s">
        <v>164</v>
      </c>
      <c r="C31" s="19" t="s">
        <v>165</v>
      </c>
      <c r="D31" s="126">
        <v>4030</v>
      </c>
      <c r="E31" s="141">
        <v>100</v>
      </c>
      <c r="F31" s="125">
        <v>42</v>
      </c>
      <c r="G31" s="134">
        <v>4200</v>
      </c>
      <c r="H31" s="125">
        <v>237</v>
      </c>
      <c r="I31" s="134">
        <v>23700</v>
      </c>
      <c r="J31" s="15">
        <f t="shared" si="0"/>
        <v>27900</v>
      </c>
      <c r="K31" s="194"/>
      <c r="M31" s="54"/>
    </row>
    <row r="32" spans="1:13" ht="32.25" customHeight="1" x14ac:dyDescent="0.25">
      <c r="A32" s="43">
        <v>26</v>
      </c>
      <c r="B32" s="144" t="s">
        <v>172</v>
      </c>
      <c r="C32" s="19" t="s">
        <v>173</v>
      </c>
      <c r="D32" s="126">
        <v>1817</v>
      </c>
      <c r="E32" s="141">
        <v>200</v>
      </c>
      <c r="F32" s="125">
        <v>29</v>
      </c>
      <c r="G32" s="134">
        <v>5800</v>
      </c>
      <c r="H32" s="125">
        <v>194</v>
      </c>
      <c r="I32" s="134">
        <v>38800</v>
      </c>
      <c r="J32" s="15">
        <f t="shared" si="0"/>
        <v>44600</v>
      </c>
      <c r="K32" s="194"/>
      <c r="M32" s="54"/>
    </row>
    <row r="33" spans="1:14" ht="32.25" customHeight="1" x14ac:dyDescent="0.25">
      <c r="A33" s="43">
        <v>27</v>
      </c>
      <c r="B33" s="144" t="s">
        <v>181</v>
      </c>
      <c r="C33" s="19" t="s">
        <v>178</v>
      </c>
      <c r="D33" s="126">
        <v>3797</v>
      </c>
      <c r="E33" s="141">
        <v>100</v>
      </c>
      <c r="F33" s="125">
        <v>1</v>
      </c>
      <c r="G33" s="134">
        <v>100</v>
      </c>
      <c r="H33" s="125">
        <v>1</v>
      </c>
      <c r="I33" s="134">
        <v>100</v>
      </c>
      <c r="J33" s="15">
        <v>200</v>
      </c>
      <c r="K33" s="194"/>
      <c r="M33" s="54"/>
    </row>
    <row r="34" spans="1:14" ht="23.25" customHeight="1" x14ac:dyDescent="0.25">
      <c r="A34" s="43">
        <v>28</v>
      </c>
      <c r="B34" s="102" t="s">
        <v>186</v>
      </c>
      <c r="C34" s="30" t="s">
        <v>187</v>
      </c>
      <c r="D34" s="126">
        <v>6787</v>
      </c>
      <c r="E34" s="141">
        <v>200</v>
      </c>
      <c r="F34" s="125">
        <v>3</v>
      </c>
      <c r="G34" s="134">
        <v>600</v>
      </c>
      <c r="H34" s="125">
        <v>3</v>
      </c>
      <c r="I34" s="134">
        <v>600</v>
      </c>
      <c r="J34" s="15">
        <v>1200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13</v>
      </c>
      <c r="G39" s="63">
        <f>SUM(F39*E39)</f>
        <v>325</v>
      </c>
      <c r="H39" s="61">
        <v>100</v>
      </c>
      <c r="I39" s="19">
        <v>7</v>
      </c>
      <c r="J39" s="64">
        <f>SUM(I39*H39)</f>
        <v>700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109</v>
      </c>
      <c r="G40" s="63">
        <f>SUM(F40*E40)</f>
        <v>5450</v>
      </c>
      <c r="H40" s="33">
        <v>50</v>
      </c>
      <c r="I40" s="68">
        <v>14</v>
      </c>
      <c r="J40" s="63">
        <f>SUM(I40*H40)</f>
        <v>700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Q56"/>
  <sheetViews>
    <sheetView zoomScaleNormal="100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191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2466</v>
      </c>
      <c r="G7" s="124">
        <v>246600</v>
      </c>
      <c r="H7" s="123">
        <v>4328</v>
      </c>
      <c r="I7" s="124">
        <v>432800</v>
      </c>
      <c r="J7" s="15">
        <f t="shared" ref="J7:J32" si="0">SUM(G7+I7)</f>
        <v>679400</v>
      </c>
      <c r="K7" s="187">
        <f>SUM(J7:J34)/28</f>
        <v>1693442.857142857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13</v>
      </c>
      <c r="G8" s="124">
        <v>1300</v>
      </c>
      <c r="H8" s="123">
        <v>16</v>
      </c>
      <c r="I8" s="124">
        <v>1600</v>
      </c>
      <c r="J8" s="15">
        <f t="shared" si="0"/>
        <v>2900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75</v>
      </c>
      <c r="G9" s="124">
        <v>7500</v>
      </c>
      <c r="H9" s="123">
        <v>322</v>
      </c>
      <c r="I9" s="124">
        <v>32200</v>
      </c>
      <c r="J9" s="15">
        <f t="shared" si="0"/>
        <v>39700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12211</v>
      </c>
      <c r="G10" s="124">
        <v>2448800</v>
      </c>
      <c r="H10" s="125">
        <v>202877</v>
      </c>
      <c r="I10" s="124">
        <v>40637800</v>
      </c>
      <c r="J10" s="15">
        <f t="shared" si="0"/>
        <v>43086600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211</v>
      </c>
      <c r="G11" s="124">
        <v>21100</v>
      </c>
      <c r="H11" s="125">
        <v>353</v>
      </c>
      <c r="I11" s="124">
        <v>35300</v>
      </c>
      <c r="J11" s="15">
        <f t="shared" si="0"/>
        <v>56400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22</v>
      </c>
      <c r="G12" s="124">
        <v>2200</v>
      </c>
      <c r="H12" s="127">
        <v>215</v>
      </c>
      <c r="I12" s="124">
        <v>27500</v>
      </c>
      <c r="J12" s="15">
        <f t="shared" si="0"/>
        <v>29700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30</v>
      </c>
      <c r="D13" s="25">
        <v>7763</v>
      </c>
      <c r="E13" s="32">
        <v>200</v>
      </c>
      <c r="F13" s="125">
        <v>590</v>
      </c>
      <c r="G13" s="124">
        <v>118000</v>
      </c>
      <c r="H13" s="125">
        <v>7927</v>
      </c>
      <c r="I13" s="124">
        <v>1585400</v>
      </c>
      <c r="J13" s="15">
        <f t="shared" si="0"/>
        <v>1703400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1</v>
      </c>
      <c r="I14" s="124">
        <v>100</v>
      </c>
      <c r="J14" s="15">
        <f t="shared" si="0"/>
        <v>100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111</v>
      </c>
      <c r="G15" s="124">
        <v>11100</v>
      </c>
      <c r="H15" s="125">
        <v>1074</v>
      </c>
      <c r="I15" s="124">
        <v>107400</v>
      </c>
      <c r="J15" s="15">
        <f t="shared" si="0"/>
        <v>118500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320</v>
      </c>
      <c r="G16" s="124">
        <v>39800</v>
      </c>
      <c r="H16" s="128">
        <v>9219</v>
      </c>
      <c r="I16" s="124">
        <v>1383600</v>
      </c>
      <c r="J16" s="15">
        <f t="shared" si="0"/>
        <v>1423400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1</v>
      </c>
      <c r="G17" s="124">
        <v>100</v>
      </c>
      <c r="H17" s="128">
        <v>4</v>
      </c>
      <c r="I17" s="124">
        <v>400</v>
      </c>
      <c r="J17" s="15">
        <f t="shared" si="0"/>
        <v>500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55</v>
      </c>
      <c r="G18" s="124">
        <v>5500</v>
      </c>
      <c r="H18" s="125">
        <v>77</v>
      </c>
      <c r="I18" s="124">
        <v>7700</v>
      </c>
      <c r="J18" s="15">
        <f t="shared" si="0"/>
        <v>13200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0</v>
      </c>
      <c r="G19" s="124">
        <v>0</v>
      </c>
      <c r="H19" s="123">
        <v>6</v>
      </c>
      <c r="I19" s="124">
        <v>1200</v>
      </c>
      <c r="J19" s="15">
        <f t="shared" si="0"/>
        <v>1200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111</v>
      </c>
      <c r="D20" s="25">
        <v>4540</v>
      </c>
      <c r="E20" s="94">
        <v>100</v>
      </c>
      <c r="F20" s="125">
        <v>0</v>
      </c>
      <c r="G20" s="124">
        <v>0</v>
      </c>
      <c r="H20" s="125">
        <v>1</v>
      </c>
      <c r="I20" s="124">
        <v>100</v>
      </c>
      <c r="J20" s="15">
        <f t="shared" si="0"/>
        <v>100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12</v>
      </c>
      <c r="G21" s="124">
        <v>1200</v>
      </c>
      <c r="H21" s="125">
        <v>74</v>
      </c>
      <c r="I21" s="124">
        <v>7400</v>
      </c>
      <c r="J21" s="15">
        <f t="shared" si="0"/>
        <v>8600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2</v>
      </c>
      <c r="G22" s="124">
        <v>200</v>
      </c>
      <c r="H22" s="125">
        <v>10</v>
      </c>
      <c r="I22" s="124">
        <v>1000</v>
      </c>
      <c r="J22" s="15">
        <f t="shared" si="0"/>
        <v>1200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48" t="s">
        <v>190</v>
      </c>
      <c r="D23" s="93">
        <v>2205</v>
      </c>
      <c r="E23" s="94">
        <v>100</v>
      </c>
      <c r="F23" s="125">
        <v>2</v>
      </c>
      <c r="G23" s="124">
        <v>200</v>
      </c>
      <c r="H23" s="125">
        <v>27</v>
      </c>
      <c r="I23" s="124">
        <v>2700</v>
      </c>
      <c r="J23" s="15">
        <f t="shared" si="0"/>
        <v>2900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16</v>
      </c>
      <c r="G24" s="124">
        <v>1600</v>
      </c>
      <c r="H24" s="125">
        <v>34</v>
      </c>
      <c r="I24" s="124">
        <v>3400</v>
      </c>
      <c r="J24" s="15">
        <f t="shared" si="0"/>
        <v>5000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9</v>
      </c>
      <c r="I25" s="124">
        <v>900</v>
      </c>
      <c r="J25" s="15">
        <f t="shared" si="0"/>
        <v>900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6</v>
      </c>
      <c r="G26" s="124">
        <v>600</v>
      </c>
      <c r="H26" s="125">
        <v>23</v>
      </c>
      <c r="I26" s="124">
        <v>2300</v>
      </c>
      <c r="J26" s="15">
        <f t="shared" si="0"/>
        <v>2900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2</v>
      </c>
      <c r="G27" s="124">
        <v>400</v>
      </c>
      <c r="H27" s="123">
        <v>8</v>
      </c>
      <c r="I27" s="124">
        <v>1600</v>
      </c>
      <c r="J27" s="15">
        <f t="shared" si="0"/>
        <v>2000</v>
      </c>
      <c r="K27" s="188"/>
      <c r="M27" s="54"/>
    </row>
    <row r="28" spans="1:13" ht="32.25" customHeight="1" x14ac:dyDescent="0.25">
      <c r="A28" s="43">
        <v>22</v>
      </c>
      <c r="B28" s="143" t="s">
        <v>171</v>
      </c>
      <c r="C28" s="20" t="s">
        <v>150</v>
      </c>
      <c r="D28" s="93">
        <v>8400</v>
      </c>
      <c r="E28" s="94">
        <v>100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94"/>
      <c r="M28" s="54"/>
    </row>
    <row r="29" spans="1:13" ht="32.25" customHeight="1" x14ac:dyDescent="0.25">
      <c r="A29" s="43">
        <v>23</v>
      </c>
      <c r="B29" s="143" t="s">
        <v>151</v>
      </c>
      <c r="C29" s="20" t="s">
        <v>162</v>
      </c>
      <c r="D29" s="93">
        <v>1733</v>
      </c>
      <c r="E29" s="94">
        <v>200</v>
      </c>
      <c r="F29" s="125">
        <v>46</v>
      </c>
      <c r="G29" s="134">
        <v>9200</v>
      </c>
      <c r="H29" s="125">
        <v>476</v>
      </c>
      <c r="I29" s="134">
        <v>95200</v>
      </c>
      <c r="J29" s="15">
        <f t="shared" si="0"/>
        <v>104400</v>
      </c>
      <c r="K29" s="194"/>
      <c r="M29" s="54"/>
    </row>
    <row r="30" spans="1:13" ht="32.25" customHeight="1" x14ac:dyDescent="0.25">
      <c r="A30" s="43">
        <v>24</v>
      </c>
      <c r="B30" s="143" t="s">
        <v>157</v>
      </c>
      <c r="C30" s="20" t="s">
        <v>163</v>
      </c>
      <c r="D30" s="93">
        <v>7300</v>
      </c>
      <c r="E30" s="94">
        <v>200</v>
      </c>
      <c r="F30" s="125">
        <v>0</v>
      </c>
      <c r="G30" s="134">
        <v>0</v>
      </c>
      <c r="H30" s="125">
        <v>2</v>
      </c>
      <c r="I30" s="134">
        <v>400</v>
      </c>
      <c r="J30" s="15">
        <f t="shared" si="0"/>
        <v>400</v>
      </c>
      <c r="K30" s="194"/>
      <c r="M30" s="54"/>
    </row>
    <row r="31" spans="1:13" ht="32.25" customHeight="1" x14ac:dyDescent="0.25">
      <c r="A31" s="43">
        <v>25</v>
      </c>
      <c r="B31" s="144" t="s">
        <v>164</v>
      </c>
      <c r="C31" s="19" t="s">
        <v>165</v>
      </c>
      <c r="D31" s="126">
        <v>4030</v>
      </c>
      <c r="E31" s="141">
        <v>100</v>
      </c>
      <c r="F31" s="125">
        <v>138</v>
      </c>
      <c r="G31" s="134">
        <v>13800</v>
      </c>
      <c r="H31" s="125">
        <v>688</v>
      </c>
      <c r="I31" s="134">
        <v>68800</v>
      </c>
      <c r="J31" s="15">
        <f t="shared" si="0"/>
        <v>82600</v>
      </c>
      <c r="K31" s="194"/>
      <c r="M31" s="54"/>
    </row>
    <row r="32" spans="1:13" ht="32.25" customHeight="1" x14ac:dyDescent="0.25">
      <c r="A32" s="43">
        <v>26</v>
      </c>
      <c r="B32" s="144" t="s">
        <v>172</v>
      </c>
      <c r="C32" s="19" t="s">
        <v>173</v>
      </c>
      <c r="D32" s="126">
        <v>1817</v>
      </c>
      <c r="E32" s="141">
        <v>200</v>
      </c>
      <c r="F32" s="125">
        <v>22</v>
      </c>
      <c r="G32" s="134">
        <v>4400</v>
      </c>
      <c r="H32" s="125">
        <v>227</v>
      </c>
      <c r="I32" s="134">
        <v>45400</v>
      </c>
      <c r="J32" s="15">
        <f t="shared" si="0"/>
        <v>49800</v>
      </c>
      <c r="K32" s="194"/>
      <c r="M32" s="54"/>
    </row>
    <row r="33" spans="1:14" ht="32.25" customHeight="1" x14ac:dyDescent="0.25">
      <c r="A33" s="43">
        <v>27</v>
      </c>
      <c r="B33" s="144" t="s">
        <v>181</v>
      </c>
      <c r="C33" s="19" t="s">
        <v>178</v>
      </c>
      <c r="D33" s="126">
        <v>3797</v>
      </c>
      <c r="E33" s="141">
        <v>100</v>
      </c>
      <c r="F33" s="125">
        <v>0</v>
      </c>
      <c r="G33" s="134">
        <v>0</v>
      </c>
      <c r="H33" s="125">
        <v>0</v>
      </c>
      <c r="I33" s="134">
        <v>0</v>
      </c>
      <c r="J33" s="15">
        <v>0</v>
      </c>
      <c r="K33" s="194"/>
      <c r="M33" s="54"/>
    </row>
    <row r="34" spans="1:14" ht="23.25" customHeight="1" x14ac:dyDescent="0.25">
      <c r="A34" s="43">
        <v>28</v>
      </c>
      <c r="B34" s="102" t="s">
        <v>186</v>
      </c>
      <c r="C34" s="30" t="s">
        <v>187</v>
      </c>
      <c r="D34" s="126">
        <v>6787</v>
      </c>
      <c r="E34" s="141">
        <v>200</v>
      </c>
      <c r="F34" s="125">
        <v>0</v>
      </c>
      <c r="G34" s="134">
        <v>0</v>
      </c>
      <c r="H34" s="125">
        <v>3</v>
      </c>
      <c r="I34" s="134">
        <v>600</v>
      </c>
      <c r="J34" s="15">
        <v>600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11</v>
      </c>
      <c r="G39" s="63">
        <f>SUM(F39*E39)</f>
        <v>275</v>
      </c>
      <c r="H39" s="61">
        <v>100</v>
      </c>
      <c r="I39" s="19">
        <v>6</v>
      </c>
      <c r="J39" s="64">
        <f>SUM(I39*H39)</f>
        <v>600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130</v>
      </c>
      <c r="G40" s="63">
        <f>SUM(F40*E40)</f>
        <v>6500</v>
      </c>
      <c r="H40" s="33">
        <v>50</v>
      </c>
      <c r="I40" s="68">
        <v>13</v>
      </c>
      <c r="J40" s="63">
        <f>SUM(I40*H40)</f>
        <v>650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Q57"/>
  <sheetViews>
    <sheetView zoomScaleNormal="100" workbookViewId="0">
      <selection activeCell="B29" sqref="B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192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2223</v>
      </c>
      <c r="G7" s="124">
        <v>222300</v>
      </c>
      <c r="H7" s="123">
        <v>3965</v>
      </c>
      <c r="I7" s="124">
        <v>396500</v>
      </c>
      <c r="J7" s="15">
        <f t="shared" ref="J7:J33" si="0">SUM(G7+I7)</f>
        <v>618800</v>
      </c>
      <c r="K7" s="187">
        <f>SUM(J7:J35)/28</f>
        <v>3019546.4285714286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16</v>
      </c>
      <c r="G8" s="124">
        <v>1600</v>
      </c>
      <c r="H8" s="123">
        <v>14</v>
      </c>
      <c r="I8" s="124">
        <v>1400</v>
      </c>
      <c r="J8" s="15">
        <f t="shared" si="0"/>
        <v>3000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83</v>
      </c>
      <c r="G9" s="124">
        <v>8300</v>
      </c>
      <c r="H9" s="123">
        <v>231</v>
      </c>
      <c r="I9" s="124">
        <v>23100</v>
      </c>
      <c r="J9" s="15">
        <f t="shared" si="0"/>
        <v>31400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49">
        <v>22505</v>
      </c>
      <c r="G10" s="150">
        <v>4507000</v>
      </c>
      <c r="H10" s="149">
        <v>385899</v>
      </c>
      <c r="I10" s="150">
        <v>77282700</v>
      </c>
      <c r="J10" s="151">
        <f t="shared" si="0"/>
        <v>81789700</v>
      </c>
      <c r="K10" s="188"/>
      <c r="L10" s="152" t="s">
        <v>193</v>
      </c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110</v>
      </c>
      <c r="G11" s="124">
        <v>11000</v>
      </c>
      <c r="H11" s="125">
        <v>390</v>
      </c>
      <c r="I11" s="124">
        <v>39000</v>
      </c>
      <c r="J11" s="15">
        <f t="shared" si="0"/>
        <v>50000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10</v>
      </c>
      <c r="G12" s="124">
        <v>1000</v>
      </c>
      <c r="H12" s="127">
        <v>131</v>
      </c>
      <c r="I12" s="124">
        <v>18900</v>
      </c>
      <c r="J12" s="15">
        <f t="shared" si="0"/>
        <v>19900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30</v>
      </c>
      <c r="D13" s="25">
        <v>7763</v>
      </c>
      <c r="E13" s="32">
        <v>200</v>
      </c>
      <c r="F13" s="125">
        <v>21</v>
      </c>
      <c r="G13" s="124">
        <v>4200</v>
      </c>
      <c r="H13" s="125">
        <v>129</v>
      </c>
      <c r="I13" s="124">
        <v>25800</v>
      </c>
      <c r="J13" s="15">
        <f t="shared" si="0"/>
        <v>30000</v>
      </c>
      <c r="K13" s="188"/>
      <c r="M13" s="54"/>
    </row>
    <row r="14" spans="1:17" ht="24" customHeight="1" x14ac:dyDescent="0.25">
      <c r="B14" s="110" t="s">
        <v>29</v>
      </c>
      <c r="C14" s="153" t="s">
        <v>177</v>
      </c>
      <c r="D14" s="25">
        <v>7763</v>
      </c>
      <c r="E14" s="32">
        <v>200</v>
      </c>
      <c r="F14" s="125">
        <v>148</v>
      </c>
      <c r="G14" s="124">
        <v>29600</v>
      </c>
      <c r="H14" s="125">
        <v>1403</v>
      </c>
      <c r="I14" s="124">
        <v>280600</v>
      </c>
      <c r="J14" s="15">
        <v>310200</v>
      </c>
      <c r="K14" s="188"/>
      <c r="M14" s="54"/>
    </row>
    <row r="15" spans="1:17" ht="24" customHeight="1" x14ac:dyDescent="0.25">
      <c r="A15" s="1">
        <v>8</v>
      </c>
      <c r="B15" s="110" t="s">
        <v>31</v>
      </c>
      <c r="C15" s="30" t="s">
        <v>32</v>
      </c>
      <c r="D15" s="25">
        <v>4141</v>
      </c>
      <c r="E15" s="32">
        <v>100</v>
      </c>
      <c r="F15" s="125">
        <v>3</v>
      </c>
      <c r="G15" s="124">
        <v>300</v>
      </c>
      <c r="H15" s="125">
        <v>7</v>
      </c>
      <c r="I15" s="124">
        <v>700</v>
      </c>
      <c r="J15" s="15">
        <f t="shared" si="0"/>
        <v>1000</v>
      </c>
      <c r="K15" s="188"/>
      <c r="M15" s="54"/>
      <c r="Q15" s="54"/>
    </row>
    <row r="16" spans="1:17" ht="24" customHeight="1" x14ac:dyDescent="0.25">
      <c r="A16" s="1">
        <v>9</v>
      </c>
      <c r="B16" s="110" t="s">
        <v>33</v>
      </c>
      <c r="C16" s="34" t="s">
        <v>34</v>
      </c>
      <c r="D16" s="25">
        <v>7175</v>
      </c>
      <c r="E16" s="32">
        <v>100</v>
      </c>
      <c r="F16" s="125">
        <v>50</v>
      </c>
      <c r="G16" s="124">
        <v>5000</v>
      </c>
      <c r="H16" s="125">
        <v>609</v>
      </c>
      <c r="I16" s="124">
        <v>60900</v>
      </c>
      <c r="J16" s="15">
        <f t="shared" si="0"/>
        <v>65900</v>
      </c>
      <c r="K16" s="188"/>
      <c r="M16" s="54"/>
    </row>
    <row r="17" spans="1:13" ht="51" customHeight="1" x14ac:dyDescent="0.25">
      <c r="A17" s="1">
        <v>10</v>
      </c>
      <c r="B17" s="113" t="s">
        <v>37</v>
      </c>
      <c r="C17" s="20" t="s">
        <v>180</v>
      </c>
      <c r="D17" s="25">
        <v>9656</v>
      </c>
      <c r="E17" s="94" t="s">
        <v>168</v>
      </c>
      <c r="F17" s="128">
        <v>287</v>
      </c>
      <c r="G17" s="124">
        <v>34900</v>
      </c>
      <c r="H17" s="128">
        <v>9100</v>
      </c>
      <c r="I17" s="124">
        <v>1364900</v>
      </c>
      <c r="J17" s="15">
        <f t="shared" si="0"/>
        <v>1399800</v>
      </c>
      <c r="K17" s="188"/>
      <c r="M17" s="54"/>
    </row>
    <row r="18" spans="1:13" ht="24" customHeight="1" x14ac:dyDescent="0.25">
      <c r="A18" s="1">
        <v>11</v>
      </c>
      <c r="B18" s="113" t="s">
        <v>39</v>
      </c>
      <c r="C18" s="38" t="s">
        <v>97</v>
      </c>
      <c r="D18" s="25">
        <v>8200</v>
      </c>
      <c r="E18" s="94">
        <v>100</v>
      </c>
      <c r="F18" s="128">
        <v>0</v>
      </c>
      <c r="G18" s="124">
        <v>0</v>
      </c>
      <c r="H18" s="128">
        <v>6</v>
      </c>
      <c r="I18" s="124">
        <v>600</v>
      </c>
      <c r="J18" s="15">
        <f t="shared" si="0"/>
        <v>600</v>
      </c>
      <c r="K18" s="188"/>
      <c r="M18" s="54"/>
    </row>
    <row r="19" spans="1:13" ht="30" customHeight="1" x14ac:dyDescent="0.25">
      <c r="A19" s="1">
        <v>12</v>
      </c>
      <c r="B19" s="113" t="s">
        <v>41</v>
      </c>
      <c r="C19" s="38" t="s">
        <v>83</v>
      </c>
      <c r="D19" s="25">
        <v>2844</v>
      </c>
      <c r="E19" s="94">
        <v>100</v>
      </c>
      <c r="F19" s="125">
        <v>48</v>
      </c>
      <c r="G19" s="124">
        <v>4800</v>
      </c>
      <c r="H19" s="125">
        <v>39</v>
      </c>
      <c r="I19" s="124">
        <v>3900</v>
      </c>
      <c r="J19" s="15">
        <f t="shared" si="0"/>
        <v>8700</v>
      </c>
      <c r="K19" s="188"/>
      <c r="M19" s="54"/>
    </row>
    <row r="20" spans="1:13" ht="30.75" customHeight="1" x14ac:dyDescent="0.25">
      <c r="A20" s="1">
        <v>13</v>
      </c>
      <c r="B20" s="114" t="s">
        <v>43</v>
      </c>
      <c r="C20" s="38" t="s">
        <v>77</v>
      </c>
      <c r="D20" s="39">
        <v>2407</v>
      </c>
      <c r="E20" s="129">
        <v>200</v>
      </c>
      <c r="F20" s="123">
        <v>1</v>
      </c>
      <c r="G20" s="124">
        <v>200</v>
      </c>
      <c r="H20" s="123">
        <v>8</v>
      </c>
      <c r="I20" s="124">
        <v>1600</v>
      </c>
      <c r="J20" s="15">
        <f t="shared" si="0"/>
        <v>1800</v>
      </c>
      <c r="K20" s="188"/>
      <c r="M20" s="54"/>
    </row>
    <row r="21" spans="1:13" ht="30.75" customHeight="1" x14ac:dyDescent="0.25">
      <c r="A21" s="43">
        <v>14</v>
      </c>
      <c r="B21" s="113" t="s">
        <v>86</v>
      </c>
      <c r="C21" s="38" t="s">
        <v>111</v>
      </c>
      <c r="D21" s="25">
        <v>4540</v>
      </c>
      <c r="E21" s="94">
        <v>100</v>
      </c>
      <c r="F21" s="125">
        <v>0</v>
      </c>
      <c r="G21" s="124">
        <v>0</v>
      </c>
      <c r="H21" s="125">
        <v>2</v>
      </c>
      <c r="I21" s="124">
        <v>200</v>
      </c>
      <c r="J21" s="15">
        <f t="shared" si="0"/>
        <v>200</v>
      </c>
      <c r="K21" s="188"/>
      <c r="M21" s="54"/>
    </row>
    <row r="22" spans="1:13" ht="30.75" customHeight="1" x14ac:dyDescent="0.25">
      <c r="A22" s="43">
        <v>15</v>
      </c>
      <c r="B22" s="115" t="s">
        <v>115</v>
      </c>
      <c r="C22" s="97" t="s">
        <v>116</v>
      </c>
      <c r="D22" s="93">
        <v>5105</v>
      </c>
      <c r="E22" s="94">
        <v>100</v>
      </c>
      <c r="F22" s="125">
        <v>12</v>
      </c>
      <c r="G22" s="124">
        <v>1200</v>
      </c>
      <c r="H22" s="125">
        <v>55</v>
      </c>
      <c r="I22" s="124">
        <v>5500</v>
      </c>
      <c r="J22" s="15">
        <f t="shared" si="0"/>
        <v>6700</v>
      </c>
      <c r="K22" s="188"/>
      <c r="M22" s="54"/>
    </row>
    <row r="23" spans="1:13" ht="30.75" customHeight="1" x14ac:dyDescent="0.25">
      <c r="A23" s="43">
        <v>16</v>
      </c>
      <c r="B23" s="115" t="s">
        <v>118</v>
      </c>
      <c r="C23" s="97" t="s">
        <v>119</v>
      </c>
      <c r="D23" s="93">
        <v>5300</v>
      </c>
      <c r="E23" s="94">
        <v>100</v>
      </c>
      <c r="F23" s="125">
        <v>1</v>
      </c>
      <c r="G23" s="124">
        <v>100</v>
      </c>
      <c r="H23" s="125">
        <v>15</v>
      </c>
      <c r="I23" s="124">
        <v>1500</v>
      </c>
      <c r="J23" s="15">
        <f t="shared" si="0"/>
        <v>1600</v>
      </c>
      <c r="K23" s="188"/>
      <c r="M23" s="54"/>
    </row>
    <row r="24" spans="1:13" ht="30.75" customHeight="1" x14ac:dyDescent="0.25">
      <c r="A24" s="43">
        <v>17</v>
      </c>
      <c r="B24" s="116" t="s">
        <v>120</v>
      </c>
      <c r="C24" s="148" t="s">
        <v>190</v>
      </c>
      <c r="D24" s="93">
        <v>2205</v>
      </c>
      <c r="E24" s="94">
        <v>100</v>
      </c>
      <c r="F24" s="125">
        <v>0</v>
      </c>
      <c r="G24" s="124">
        <v>0</v>
      </c>
      <c r="H24" s="125">
        <v>9</v>
      </c>
      <c r="I24" s="124">
        <v>900</v>
      </c>
      <c r="J24" s="15">
        <f t="shared" si="0"/>
        <v>900</v>
      </c>
      <c r="K24" s="188"/>
      <c r="M24" s="54"/>
    </row>
    <row r="25" spans="1:13" ht="30.75" customHeight="1" x14ac:dyDescent="0.25">
      <c r="A25" s="101">
        <v>18</v>
      </c>
      <c r="B25" s="117" t="s">
        <v>122</v>
      </c>
      <c r="C25" s="103" t="s">
        <v>132</v>
      </c>
      <c r="D25" s="93">
        <v>4334</v>
      </c>
      <c r="E25" s="94">
        <v>100</v>
      </c>
      <c r="F25" s="125">
        <v>10</v>
      </c>
      <c r="G25" s="124">
        <v>1000</v>
      </c>
      <c r="H25" s="125">
        <v>18</v>
      </c>
      <c r="I25" s="124">
        <v>1800</v>
      </c>
      <c r="J25" s="15">
        <f t="shared" si="0"/>
        <v>2800</v>
      </c>
      <c r="K25" s="188"/>
      <c r="M25" s="54"/>
    </row>
    <row r="26" spans="1:13" ht="30.75" customHeight="1" x14ac:dyDescent="0.25">
      <c r="A26" s="101">
        <v>19</v>
      </c>
      <c r="B26" s="117" t="s">
        <v>134</v>
      </c>
      <c r="C26" s="103" t="s">
        <v>160</v>
      </c>
      <c r="D26" s="93">
        <v>8010</v>
      </c>
      <c r="E26" s="94">
        <v>100</v>
      </c>
      <c r="F26" s="125">
        <v>1</v>
      </c>
      <c r="G26" s="124">
        <v>100</v>
      </c>
      <c r="H26" s="125">
        <v>16</v>
      </c>
      <c r="I26" s="124">
        <v>1600</v>
      </c>
      <c r="J26" s="15">
        <f t="shared" si="0"/>
        <v>1700</v>
      </c>
      <c r="K26" s="188"/>
      <c r="M26" s="54"/>
    </row>
    <row r="27" spans="1:13" ht="30.75" customHeight="1" x14ac:dyDescent="0.25">
      <c r="A27" s="101">
        <v>20</v>
      </c>
      <c r="B27" s="117" t="s">
        <v>136</v>
      </c>
      <c r="C27" s="97" t="s">
        <v>161</v>
      </c>
      <c r="D27" s="93">
        <v>6323</v>
      </c>
      <c r="E27" s="94">
        <v>100</v>
      </c>
      <c r="F27" s="125">
        <v>3</v>
      </c>
      <c r="G27" s="124">
        <v>300</v>
      </c>
      <c r="H27" s="125">
        <v>70</v>
      </c>
      <c r="I27" s="124">
        <v>7000</v>
      </c>
      <c r="J27" s="15">
        <f t="shared" si="0"/>
        <v>7300</v>
      </c>
      <c r="K27" s="188"/>
      <c r="M27" s="54"/>
    </row>
    <row r="28" spans="1:13" ht="30.75" customHeight="1" x14ac:dyDescent="0.25">
      <c r="A28" s="130">
        <v>21</v>
      </c>
      <c r="B28" s="142" t="s">
        <v>142</v>
      </c>
      <c r="C28" s="132" t="s">
        <v>143</v>
      </c>
      <c r="D28" s="108">
        <v>7001</v>
      </c>
      <c r="E28" s="129">
        <v>200</v>
      </c>
      <c r="F28" s="123">
        <v>1</v>
      </c>
      <c r="G28" s="124">
        <v>200</v>
      </c>
      <c r="H28" s="123">
        <v>0</v>
      </c>
      <c r="I28" s="124">
        <v>0</v>
      </c>
      <c r="J28" s="15">
        <f t="shared" si="0"/>
        <v>200</v>
      </c>
      <c r="K28" s="188"/>
      <c r="M28" s="54"/>
    </row>
    <row r="29" spans="1:13" ht="32.25" customHeight="1" x14ac:dyDescent="0.25">
      <c r="A29" s="43">
        <v>22</v>
      </c>
      <c r="B29" s="143" t="s">
        <v>171</v>
      </c>
      <c r="C29" s="20" t="s">
        <v>150</v>
      </c>
      <c r="D29" s="93">
        <v>8400</v>
      </c>
      <c r="E29" s="94">
        <v>100</v>
      </c>
      <c r="F29" s="125">
        <v>0</v>
      </c>
      <c r="G29" s="134">
        <v>0</v>
      </c>
      <c r="H29" s="125">
        <v>1</v>
      </c>
      <c r="I29" s="134">
        <v>100</v>
      </c>
      <c r="J29" s="15">
        <f t="shared" si="0"/>
        <v>100</v>
      </c>
      <c r="K29" s="194"/>
      <c r="M29" s="54"/>
    </row>
    <row r="30" spans="1:13" ht="32.25" customHeight="1" x14ac:dyDescent="0.25">
      <c r="A30" s="43">
        <v>23</v>
      </c>
      <c r="B30" s="143" t="s">
        <v>151</v>
      </c>
      <c r="C30" s="20" t="s">
        <v>162</v>
      </c>
      <c r="D30" s="93">
        <v>1733</v>
      </c>
      <c r="E30" s="94">
        <v>200</v>
      </c>
      <c r="F30" s="125">
        <v>39</v>
      </c>
      <c r="G30" s="134">
        <v>7800</v>
      </c>
      <c r="H30" s="125">
        <v>631</v>
      </c>
      <c r="I30" s="134">
        <v>126200</v>
      </c>
      <c r="J30" s="15">
        <f t="shared" si="0"/>
        <v>134000</v>
      </c>
      <c r="K30" s="194"/>
      <c r="M30" s="54"/>
    </row>
    <row r="31" spans="1:13" ht="32.25" customHeight="1" x14ac:dyDescent="0.25">
      <c r="A31" s="43">
        <v>24</v>
      </c>
      <c r="B31" s="143" t="s">
        <v>157</v>
      </c>
      <c r="C31" s="20" t="s">
        <v>163</v>
      </c>
      <c r="D31" s="93">
        <v>7300</v>
      </c>
      <c r="E31" s="94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4"/>
      <c r="M31" s="54"/>
    </row>
    <row r="32" spans="1:13" ht="32.25" customHeight="1" x14ac:dyDescent="0.25">
      <c r="A32" s="43">
        <v>25</v>
      </c>
      <c r="B32" s="144" t="s">
        <v>164</v>
      </c>
      <c r="C32" s="19" t="s">
        <v>165</v>
      </c>
      <c r="D32" s="126">
        <v>4030</v>
      </c>
      <c r="E32" s="141">
        <v>100</v>
      </c>
      <c r="F32" s="125">
        <v>40</v>
      </c>
      <c r="G32" s="134">
        <v>4000</v>
      </c>
      <c r="H32" s="125">
        <v>246</v>
      </c>
      <c r="I32" s="134">
        <v>24600</v>
      </c>
      <c r="J32" s="15">
        <f t="shared" si="0"/>
        <v>28600</v>
      </c>
      <c r="K32" s="194"/>
      <c r="M32" s="54"/>
    </row>
    <row r="33" spans="1:14" ht="32.25" customHeight="1" x14ac:dyDescent="0.25">
      <c r="A33" s="43">
        <v>26</v>
      </c>
      <c r="B33" s="144" t="s">
        <v>172</v>
      </c>
      <c r="C33" s="19" t="s">
        <v>173</v>
      </c>
      <c r="D33" s="126">
        <v>1817</v>
      </c>
      <c r="E33" s="141">
        <v>200</v>
      </c>
      <c r="F33" s="125">
        <v>16</v>
      </c>
      <c r="G33" s="134">
        <v>3200</v>
      </c>
      <c r="H33" s="125">
        <v>146</v>
      </c>
      <c r="I33" s="134">
        <v>29200</v>
      </c>
      <c r="J33" s="15">
        <f t="shared" si="0"/>
        <v>32400</v>
      </c>
      <c r="K33" s="194"/>
      <c r="M33" s="54"/>
    </row>
    <row r="34" spans="1:14" ht="32.25" customHeight="1" x14ac:dyDescent="0.25">
      <c r="A34" s="43">
        <v>27</v>
      </c>
      <c r="B34" s="144" t="s">
        <v>181</v>
      </c>
      <c r="C34" s="19" t="s">
        <v>178</v>
      </c>
      <c r="D34" s="126">
        <v>3797</v>
      </c>
      <c r="E34" s="141">
        <v>100</v>
      </c>
      <c r="F34" s="125">
        <v>0</v>
      </c>
      <c r="G34" s="134">
        <v>0</v>
      </c>
      <c r="H34" s="125">
        <v>0</v>
      </c>
      <c r="I34" s="134">
        <v>0</v>
      </c>
      <c r="J34" s="15">
        <v>0</v>
      </c>
      <c r="K34" s="194"/>
      <c r="M34" s="54"/>
    </row>
    <row r="35" spans="1:14" ht="23.25" customHeight="1" x14ac:dyDescent="0.25">
      <c r="A35" s="43">
        <v>28</v>
      </c>
      <c r="B35" s="102" t="s">
        <v>186</v>
      </c>
      <c r="C35" s="30" t="s">
        <v>187</v>
      </c>
      <c r="D35" s="126">
        <v>6787</v>
      </c>
      <c r="E35" s="141">
        <v>200</v>
      </c>
      <c r="F35" s="125">
        <v>0</v>
      </c>
      <c r="G35" s="134">
        <v>0</v>
      </c>
      <c r="H35" s="125">
        <v>0</v>
      </c>
      <c r="I35" s="134">
        <v>0</v>
      </c>
      <c r="J35" s="15">
        <v>0</v>
      </c>
      <c r="K35" s="195"/>
      <c r="M35" s="54"/>
    </row>
    <row r="36" spans="1:14" ht="23.25" customHeight="1" x14ac:dyDescent="0.25">
      <c r="B36" s="137"/>
      <c r="C36" s="138"/>
      <c r="D36" s="137"/>
      <c r="E36" s="138"/>
      <c r="F36" s="138"/>
      <c r="G36" s="138"/>
      <c r="H36" s="138"/>
      <c r="I36" s="138"/>
      <c r="J36" s="137"/>
      <c r="K36" s="54"/>
      <c r="N36" s="54"/>
    </row>
    <row r="37" spans="1:14" x14ac:dyDescent="0.25">
      <c r="E37" s="47"/>
      <c r="F37" s="52"/>
      <c r="G37" s="53"/>
      <c r="H37" s="52"/>
      <c r="I37" s="53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58" t="s">
        <v>52</v>
      </c>
      <c r="C40" s="59" t="s">
        <v>53</v>
      </c>
      <c r="D40" s="60">
        <v>727</v>
      </c>
      <c r="E40" s="61">
        <v>25</v>
      </c>
      <c r="F40" s="62">
        <v>15</v>
      </c>
      <c r="G40" s="63">
        <f>SUM(F40*E40)</f>
        <v>375</v>
      </c>
      <c r="H40" s="61">
        <v>100</v>
      </c>
      <c r="I40" s="19">
        <v>6</v>
      </c>
      <c r="J40" s="64">
        <f>SUM(I40*H40)</f>
        <v>600</v>
      </c>
    </row>
    <row r="41" spans="1:14" ht="26.25" customHeight="1" x14ac:dyDescent="0.25">
      <c r="A41" s="1">
        <v>2</v>
      </c>
      <c r="B41" s="86" t="s">
        <v>54</v>
      </c>
      <c r="C41" s="87" t="s">
        <v>55</v>
      </c>
      <c r="D41" s="71">
        <v>744</v>
      </c>
      <c r="E41" s="33">
        <v>50</v>
      </c>
      <c r="F41" s="68">
        <v>142</v>
      </c>
      <c r="G41" s="63">
        <f>SUM(F41*E41)</f>
        <v>7100</v>
      </c>
      <c r="H41" s="33">
        <v>50</v>
      </c>
      <c r="I41" s="68">
        <v>30</v>
      </c>
      <c r="J41" s="63">
        <f>SUM(I41*H41)</f>
        <v>1500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6"/>
  <sheetViews>
    <sheetView zoomScaleNormal="100" workbookViewId="0">
      <selection activeCell="O22" sqref="O2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62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13</v>
      </c>
      <c r="D7" s="11">
        <v>1033</v>
      </c>
      <c r="E7" s="12">
        <v>100</v>
      </c>
      <c r="F7" s="13">
        <v>2136</v>
      </c>
      <c r="G7" s="14">
        <v>213600</v>
      </c>
      <c r="H7" s="13">
        <v>3864</v>
      </c>
      <c r="I7" s="14">
        <v>386400</v>
      </c>
      <c r="J7" s="15">
        <f t="shared" ref="J7:J24" si="0">SUM(G7+I7)</f>
        <v>600000</v>
      </c>
      <c r="K7" s="187">
        <f>SUM(J7:J25)/17</f>
        <v>943747.0588235294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9</v>
      </c>
      <c r="G8" s="14">
        <v>900</v>
      </c>
      <c r="H8" s="13">
        <v>16</v>
      </c>
      <c r="I8" s="14">
        <v>1600</v>
      </c>
      <c r="J8" s="15">
        <f t="shared" si="0"/>
        <v>2500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255</v>
      </c>
      <c r="G9" s="14">
        <v>25500</v>
      </c>
      <c r="H9" s="13">
        <v>1413</v>
      </c>
      <c r="I9" s="14">
        <v>141300</v>
      </c>
      <c r="J9" s="15">
        <f t="shared" si="0"/>
        <v>166800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17</v>
      </c>
      <c r="G10" s="23">
        <v>1700</v>
      </c>
      <c r="H10" s="22">
        <v>25</v>
      </c>
      <c r="I10" s="23">
        <v>2500</v>
      </c>
      <c r="J10" s="15">
        <f t="shared" si="0"/>
        <v>4200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3202</v>
      </c>
      <c r="G11" s="27">
        <v>640400</v>
      </c>
      <c r="H11" s="26">
        <v>57153</v>
      </c>
      <c r="I11" s="27">
        <v>11430600</v>
      </c>
      <c r="J11" s="15">
        <f t="shared" si="0"/>
        <v>12071000</v>
      </c>
      <c r="K11" s="188"/>
    </row>
    <row r="12" spans="1:11" ht="24" customHeight="1" x14ac:dyDescent="0.25">
      <c r="A12" s="1">
        <v>6</v>
      </c>
      <c r="B12" s="28" t="s">
        <v>23</v>
      </c>
      <c r="C12" s="24" t="s">
        <v>24</v>
      </c>
      <c r="D12" s="25">
        <v>5757</v>
      </c>
      <c r="E12" s="12">
        <v>100</v>
      </c>
      <c r="F12" s="26">
        <v>1669</v>
      </c>
      <c r="G12" s="27">
        <v>166900</v>
      </c>
      <c r="H12" s="26">
        <v>18226</v>
      </c>
      <c r="I12" s="27">
        <v>1822600</v>
      </c>
      <c r="J12" s="15">
        <f t="shared" si="0"/>
        <v>1989500</v>
      </c>
      <c r="K12" s="188"/>
    </row>
    <row r="13" spans="1:11" ht="24" customHeight="1" x14ac:dyDescent="0.25">
      <c r="B13" s="28" t="s">
        <v>23</v>
      </c>
      <c r="C13" s="24" t="s">
        <v>61</v>
      </c>
      <c r="D13" s="25">
        <v>5757</v>
      </c>
      <c r="E13" s="12">
        <v>100</v>
      </c>
      <c r="F13" s="26"/>
      <c r="G13" s="27"/>
      <c r="H13" s="26"/>
      <c r="I13" s="27"/>
      <c r="J13" s="15">
        <f t="shared" si="0"/>
        <v>0</v>
      </c>
      <c r="K13" s="188"/>
    </row>
    <row r="14" spans="1:11" ht="24" customHeight="1" x14ac:dyDescent="0.25">
      <c r="A14" s="1">
        <v>7</v>
      </c>
      <c r="B14" s="18" t="s">
        <v>27</v>
      </c>
      <c r="C14" s="30" t="s">
        <v>28</v>
      </c>
      <c r="D14" s="25">
        <v>1150</v>
      </c>
      <c r="E14" s="12">
        <v>100</v>
      </c>
      <c r="F14" s="31">
        <v>92</v>
      </c>
      <c r="G14" s="32">
        <v>9200</v>
      </c>
      <c r="H14" s="31">
        <v>281</v>
      </c>
      <c r="I14" s="32">
        <v>28100</v>
      </c>
      <c r="J14" s="33">
        <f t="shared" si="0"/>
        <v>37300</v>
      </c>
      <c r="K14" s="188"/>
    </row>
    <row r="15" spans="1:11" ht="24" customHeight="1" x14ac:dyDescent="0.25">
      <c r="A15" s="1">
        <v>8</v>
      </c>
      <c r="B15" s="18" t="s">
        <v>29</v>
      </c>
      <c r="C15" s="30" t="s">
        <v>30</v>
      </c>
      <c r="D15" s="25">
        <v>7763</v>
      </c>
      <c r="E15" s="12">
        <v>100</v>
      </c>
      <c r="F15" s="26">
        <v>480</v>
      </c>
      <c r="G15" s="27">
        <v>48000</v>
      </c>
      <c r="H15" s="26">
        <v>3649</v>
      </c>
      <c r="I15" s="27">
        <v>364900</v>
      </c>
      <c r="J15" s="33">
        <f t="shared" si="0"/>
        <v>412900</v>
      </c>
      <c r="K15" s="188"/>
    </row>
    <row r="16" spans="1:11" ht="24" customHeight="1" x14ac:dyDescent="0.25">
      <c r="A16" s="1">
        <v>9</v>
      </c>
      <c r="B16" s="18" t="s">
        <v>31</v>
      </c>
      <c r="C16" s="30" t="s">
        <v>32</v>
      </c>
      <c r="D16" s="25">
        <v>4141</v>
      </c>
      <c r="E16" s="12">
        <v>100</v>
      </c>
      <c r="F16" s="26">
        <v>0</v>
      </c>
      <c r="G16" s="27">
        <v>0</v>
      </c>
      <c r="H16" s="26">
        <v>11</v>
      </c>
      <c r="I16" s="27">
        <v>1100</v>
      </c>
      <c r="J16" s="33">
        <f t="shared" si="0"/>
        <v>1100</v>
      </c>
      <c r="K16" s="188"/>
    </row>
    <row r="17" spans="1:11" ht="24" customHeight="1" x14ac:dyDescent="0.25">
      <c r="A17" s="1">
        <v>10</v>
      </c>
      <c r="B17" s="18" t="s">
        <v>33</v>
      </c>
      <c r="C17" s="34" t="s">
        <v>34</v>
      </c>
      <c r="D17" s="25">
        <v>7175</v>
      </c>
      <c r="E17" s="12">
        <v>100</v>
      </c>
      <c r="F17" s="26">
        <v>32</v>
      </c>
      <c r="G17" s="27">
        <v>3200</v>
      </c>
      <c r="H17" s="26">
        <v>164</v>
      </c>
      <c r="I17" s="27">
        <v>16400</v>
      </c>
      <c r="J17" s="33">
        <f t="shared" si="0"/>
        <v>19600</v>
      </c>
      <c r="K17" s="188"/>
    </row>
    <row r="18" spans="1:11" ht="24" customHeight="1" x14ac:dyDescent="0.25">
      <c r="A18" s="1">
        <v>11</v>
      </c>
      <c r="B18" s="18" t="s">
        <v>35</v>
      </c>
      <c r="C18" s="20" t="s">
        <v>36</v>
      </c>
      <c r="D18" s="25">
        <v>5066</v>
      </c>
      <c r="E18" s="12">
        <v>100</v>
      </c>
      <c r="F18" s="26">
        <v>4</v>
      </c>
      <c r="G18" s="27">
        <v>400</v>
      </c>
      <c r="H18" s="26">
        <v>14</v>
      </c>
      <c r="I18" s="27">
        <v>1400</v>
      </c>
      <c r="J18" s="33">
        <f t="shared" si="0"/>
        <v>1800</v>
      </c>
      <c r="K18" s="188"/>
    </row>
    <row r="19" spans="1:11" ht="24" customHeight="1" x14ac:dyDescent="0.25">
      <c r="A19" s="1">
        <v>12</v>
      </c>
      <c r="B19" s="35" t="s">
        <v>37</v>
      </c>
      <c r="C19" s="20" t="s">
        <v>38</v>
      </c>
      <c r="D19" s="25">
        <v>9656</v>
      </c>
      <c r="E19" s="36">
        <v>100</v>
      </c>
      <c r="F19" s="26">
        <v>261</v>
      </c>
      <c r="G19" s="27">
        <v>26100</v>
      </c>
      <c r="H19" s="26">
        <v>4028</v>
      </c>
      <c r="I19" s="27">
        <v>402800</v>
      </c>
      <c r="J19" s="33">
        <f t="shared" ref="J19:J20" si="1">SUM(G19+I19)</f>
        <v>428900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200</v>
      </c>
      <c r="F20" s="26">
        <v>51</v>
      </c>
      <c r="G20" s="27">
        <v>10200</v>
      </c>
      <c r="H20" s="26">
        <v>1318</v>
      </c>
      <c r="I20" s="27">
        <v>263600</v>
      </c>
      <c r="J20" s="33">
        <f t="shared" si="1"/>
        <v>273800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26">
        <v>3</v>
      </c>
      <c r="G21" s="27">
        <v>300</v>
      </c>
      <c r="H21" s="26">
        <v>19</v>
      </c>
      <c r="I21" s="27">
        <v>1900</v>
      </c>
      <c r="J21" s="33">
        <f t="shared" si="0"/>
        <v>2200</v>
      </c>
      <c r="K21" s="188"/>
    </row>
    <row r="22" spans="1:11" ht="30" customHeight="1" x14ac:dyDescent="0.25">
      <c r="A22" s="1">
        <v>14</v>
      </c>
      <c r="B22" s="35" t="s">
        <v>41</v>
      </c>
      <c r="C22" s="34" t="s">
        <v>42</v>
      </c>
      <c r="D22" s="25">
        <v>2844</v>
      </c>
      <c r="E22" s="36">
        <v>100</v>
      </c>
      <c r="F22" s="26">
        <v>33</v>
      </c>
      <c r="G22" s="27">
        <v>3300</v>
      </c>
      <c r="H22" s="26">
        <v>63</v>
      </c>
      <c r="I22" s="27">
        <v>6300</v>
      </c>
      <c r="J22" s="33">
        <f t="shared" si="0"/>
        <v>9600</v>
      </c>
      <c r="K22" s="188"/>
    </row>
    <row r="23" spans="1:11" ht="30" customHeight="1" x14ac:dyDescent="0.25">
      <c r="B23" s="35" t="s">
        <v>41</v>
      </c>
      <c r="C23" s="38" t="s">
        <v>61</v>
      </c>
      <c r="D23" s="39">
        <v>2844</v>
      </c>
      <c r="E23" s="40">
        <v>100</v>
      </c>
      <c r="F23" s="41"/>
      <c r="G23" s="42"/>
      <c r="H23" s="41"/>
      <c r="I23" s="42"/>
      <c r="J23" s="16">
        <f t="shared" si="0"/>
        <v>0</v>
      </c>
      <c r="K23" s="188"/>
    </row>
    <row r="24" spans="1:11" ht="30.75" customHeight="1" x14ac:dyDescent="0.25">
      <c r="A24" s="1">
        <v>15</v>
      </c>
      <c r="B24" s="37" t="s">
        <v>43</v>
      </c>
      <c r="C24" s="38" t="s">
        <v>44</v>
      </c>
      <c r="D24" s="39">
        <v>2407</v>
      </c>
      <c r="E24" s="40">
        <v>100</v>
      </c>
      <c r="F24" s="41">
        <v>10</v>
      </c>
      <c r="G24" s="42">
        <v>1000</v>
      </c>
      <c r="H24" s="41">
        <v>9</v>
      </c>
      <c r="I24" s="42">
        <v>900</v>
      </c>
      <c r="J24" s="16">
        <f t="shared" si="0"/>
        <v>1900</v>
      </c>
      <c r="K24" s="188"/>
    </row>
    <row r="25" spans="1:11" ht="30.75" customHeight="1" x14ac:dyDescent="0.25">
      <c r="A25" s="43">
        <v>16</v>
      </c>
      <c r="B25" s="35" t="s">
        <v>60</v>
      </c>
      <c r="C25" s="34" t="s">
        <v>64</v>
      </c>
      <c r="D25" s="25">
        <v>3466</v>
      </c>
      <c r="E25" s="36">
        <v>100</v>
      </c>
      <c r="F25" s="26">
        <v>25</v>
      </c>
      <c r="G25" s="27">
        <v>2500</v>
      </c>
      <c r="H25" s="26">
        <v>181</v>
      </c>
      <c r="I25" s="27">
        <v>18100</v>
      </c>
      <c r="J25" s="33">
        <f>SUM(G25,I25)</f>
        <v>20600</v>
      </c>
      <c r="K25" s="188"/>
    </row>
    <row r="26" spans="1:11" x14ac:dyDescent="0.25">
      <c r="A26" s="73"/>
      <c r="E26" s="47"/>
      <c r="F26" s="74"/>
      <c r="G26" s="53"/>
      <c r="H26" s="52"/>
      <c r="I26" s="53"/>
      <c r="J26" s="54"/>
      <c r="K26" s="75"/>
    </row>
    <row r="27" spans="1:11" x14ac:dyDescent="0.25">
      <c r="E27" s="47"/>
      <c r="F27" s="52"/>
      <c r="G27" s="53"/>
      <c r="H27" s="52"/>
      <c r="I27" s="53"/>
    </row>
    <row r="28" spans="1:11" x14ac:dyDescent="0.25">
      <c r="B28" s="4" t="s">
        <v>47</v>
      </c>
      <c r="E28" s="182" t="s">
        <v>2</v>
      </c>
      <c r="F28" s="189"/>
      <c r="G28" s="183"/>
      <c r="H28" s="182" t="s">
        <v>3</v>
      </c>
      <c r="I28" s="189"/>
      <c r="J28" s="183"/>
    </row>
    <row r="29" spans="1:11" ht="63.75" customHeight="1" x14ac:dyDescent="0.25">
      <c r="B29" s="7" t="s">
        <v>6</v>
      </c>
      <c r="C29" s="55" t="s">
        <v>48</v>
      </c>
      <c r="D29" s="7" t="s">
        <v>8</v>
      </c>
      <c r="E29" s="56" t="s">
        <v>49</v>
      </c>
      <c r="F29" s="55" t="s">
        <v>50</v>
      </c>
      <c r="G29" s="7" t="s">
        <v>11</v>
      </c>
      <c r="H29" s="57" t="s">
        <v>51</v>
      </c>
      <c r="I29" s="55" t="s">
        <v>50</v>
      </c>
      <c r="J29" s="8" t="s">
        <v>11</v>
      </c>
    </row>
    <row r="30" spans="1:11" ht="15.75" customHeight="1" x14ac:dyDescent="0.25">
      <c r="A30" s="1">
        <v>1</v>
      </c>
      <c r="B30" s="58" t="s">
        <v>52</v>
      </c>
      <c r="C30" s="59" t="s">
        <v>53</v>
      </c>
      <c r="D30" s="60">
        <v>727</v>
      </c>
      <c r="E30" s="61">
        <v>25</v>
      </c>
      <c r="F30" s="62">
        <v>27</v>
      </c>
      <c r="G30" s="63">
        <f>SUM(F30*E30)</f>
        <v>675</v>
      </c>
      <c r="H30" s="61">
        <v>100</v>
      </c>
      <c r="I30" s="19">
        <v>13</v>
      </c>
      <c r="J30" s="64">
        <f>SUM(I30*H30)</f>
        <v>1300</v>
      </c>
    </row>
    <row r="31" spans="1:11" ht="15.75" customHeight="1" x14ac:dyDescent="0.25">
      <c r="A31" s="1">
        <v>2</v>
      </c>
      <c r="B31" s="65" t="s">
        <v>54</v>
      </c>
      <c r="C31" s="66" t="s">
        <v>55</v>
      </c>
      <c r="D31" s="67">
        <v>744</v>
      </c>
      <c r="E31" s="33">
        <v>50</v>
      </c>
      <c r="F31" s="68">
        <v>199</v>
      </c>
      <c r="G31" s="63">
        <f>SUM(F31*E31)</f>
        <v>9950</v>
      </c>
      <c r="H31" s="33">
        <v>50</v>
      </c>
      <c r="I31" s="68">
        <v>41</v>
      </c>
      <c r="J31" s="64">
        <f>SUM(I31*H31)</f>
        <v>2050</v>
      </c>
    </row>
    <row r="32" spans="1:11" ht="15.75" customHeight="1" x14ac:dyDescent="0.25">
      <c r="A32" s="1">
        <v>3</v>
      </c>
      <c r="B32" s="69" t="s">
        <v>56</v>
      </c>
      <c r="C32" s="70" t="s">
        <v>57</v>
      </c>
      <c r="D32" s="71">
        <v>737</v>
      </c>
      <c r="E32" s="61">
        <v>25</v>
      </c>
      <c r="F32" s="68">
        <v>51</v>
      </c>
      <c r="G32" s="63">
        <f>SUM(F32*E32)</f>
        <v>1275</v>
      </c>
      <c r="H32" s="61">
        <v>100</v>
      </c>
      <c r="I32" s="68">
        <v>20</v>
      </c>
      <c r="J32" s="63">
        <f>SUM(I32*H32)</f>
        <v>2000</v>
      </c>
    </row>
    <row r="33" spans="5:10" x14ac:dyDescent="0.25">
      <c r="E33" s="47"/>
      <c r="F33" s="52"/>
      <c r="G33" s="53"/>
      <c r="H33" s="52"/>
      <c r="I33" s="53"/>
      <c r="J33" s="72"/>
    </row>
    <row r="34" spans="5:10" x14ac:dyDescent="0.25">
      <c r="E34" s="47"/>
      <c r="F34" s="52"/>
      <c r="G34" s="53"/>
      <c r="H34" s="52"/>
      <c r="I34" s="53"/>
      <c r="J34" s="72"/>
    </row>
    <row r="35" spans="5:10" x14ac:dyDescent="0.25">
      <c r="E35" s="47"/>
      <c r="F35" s="52"/>
      <c r="G35" s="53"/>
      <c r="H35" s="52"/>
      <c r="I35" s="53"/>
    </row>
    <row r="36" spans="5:10" x14ac:dyDescent="0.25">
      <c r="E36" s="47"/>
      <c r="F36" s="52"/>
      <c r="G36" s="53"/>
      <c r="H36" s="52"/>
      <c r="I36" s="53"/>
    </row>
    <row r="37" spans="5:10" x14ac:dyDescent="0.25">
      <c r="E37" s="47"/>
      <c r="F37" s="52"/>
      <c r="G37" s="53"/>
      <c r="H37" s="52"/>
      <c r="I37" s="53"/>
    </row>
    <row r="38" spans="5:10" x14ac:dyDescent="0.25">
      <c r="E38" s="47"/>
      <c r="F38" s="52"/>
      <c r="G38" s="53"/>
      <c r="H38" s="52"/>
      <c r="I38" s="53"/>
    </row>
    <row r="39" spans="5:10" x14ac:dyDescent="0.25">
      <c r="E39" s="47"/>
      <c r="F39" s="52"/>
      <c r="G39" s="53"/>
      <c r="H39" s="52"/>
      <c r="I39" s="53"/>
    </row>
    <row r="40" spans="5:10" x14ac:dyDescent="0.25">
      <c r="E40" s="47"/>
      <c r="F40" s="52"/>
      <c r="G40" s="53"/>
      <c r="H40" s="52"/>
      <c r="I40" s="53"/>
    </row>
    <row r="41" spans="5:10" x14ac:dyDescent="0.25">
      <c r="E41" s="47"/>
      <c r="F41" s="52"/>
      <c r="G41" s="53"/>
      <c r="H41" s="52"/>
      <c r="I41" s="53"/>
    </row>
    <row r="42" spans="5:10" x14ac:dyDescent="0.25">
      <c r="E42" s="47"/>
      <c r="F42" s="52"/>
      <c r="G42" s="53"/>
      <c r="H42" s="52"/>
      <c r="I42" s="53"/>
    </row>
    <row r="43" spans="5:10" x14ac:dyDescent="0.25">
      <c r="E43" s="47"/>
      <c r="F43" s="52"/>
      <c r="G43" s="53"/>
      <c r="H43" s="52"/>
      <c r="I43" s="53"/>
    </row>
    <row r="44" spans="5:10" x14ac:dyDescent="0.25">
      <c r="E44" s="47"/>
      <c r="F44" s="52"/>
      <c r="G44" s="53"/>
      <c r="H44" s="52"/>
      <c r="I44" s="53"/>
    </row>
    <row r="45" spans="5:10" x14ac:dyDescent="0.25">
      <c r="E45" s="47"/>
      <c r="F45" s="52"/>
      <c r="G45" s="53"/>
      <c r="H45" s="52"/>
      <c r="I45" s="53"/>
    </row>
    <row r="46" spans="5:10" x14ac:dyDescent="0.25">
      <c r="E46" s="47"/>
      <c r="F46" s="52"/>
      <c r="G46" s="53"/>
      <c r="H46" s="52"/>
      <c r="I46" s="53"/>
    </row>
    <row r="47" spans="5:10" x14ac:dyDescent="0.25">
      <c r="E47" s="47"/>
      <c r="F47" s="52"/>
      <c r="G47" s="53"/>
      <c r="H47" s="52"/>
      <c r="I47" s="53"/>
    </row>
    <row r="48" spans="5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25"/>
    <mergeCell ref="E28:G28"/>
    <mergeCell ref="H28:J2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Q58"/>
  <sheetViews>
    <sheetView zoomScaleNormal="100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194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2007</v>
      </c>
      <c r="G7" s="124">
        <v>200700</v>
      </c>
      <c r="H7" s="123">
        <v>3339</v>
      </c>
      <c r="I7" s="124">
        <v>333900</v>
      </c>
      <c r="J7" s="15">
        <f t="shared" ref="J7:J34" si="0">SUM(G7+I7)</f>
        <v>534600</v>
      </c>
      <c r="K7" s="187">
        <f>SUM(J7:J36)/29</f>
        <v>1822982.7586206896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2</v>
      </c>
      <c r="G8" s="124">
        <v>200</v>
      </c>
      <c r="H8" s="123">
        <v>13</v>
      </c>
      <c r="I8" s="124">
        <v>1300</v>
      </c>
      <c r="J8" s="15">
        <f t="shared" si="0"/>
        <v>1500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43</v>
      </c>
      <c r="G9" s="124">
        <v>4300</v>
      </c>
      <c r="H9" s="123">
        <v>247</v>
      </c>
      <c r="I9" s="124">
        <v>24700</v>
      </c>
      <c r="J9" s="15">
        <f t="shared" si="0"/>
        <v>29000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16243</v>
      </c>
      <c r="G10" s="124">
        <v>3258200</v>
      </c>
      <c r="H10" s="125">
        <v>234516</v>
      </c>
      <c r="I10" s="124">
        <v>46976700</v>
      </c>
      <c r="J10" s="15">
        <f t="shared" si="0"/>
        <v>50234900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103</v>
      </c>
      <c r="G11" s="124">
        <v>10300</v>
      </c>
      <c r="H11" s="125">
        <v>251</v>
      </c>
      <c r="I11" s="124">
        <v>25100</v>
      </c>
      <c r="J11" s="15">
        <f t="shared" si="0"/>
        <v>35400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7</v>
      </c>
      <c r="G12" s="124">
        <v>700</v>
      </c>
      <c r="H12" s="127">
        <v>73</v>
      </c>
      <c r="I12" s="124">
        <v>13100</v>
      </c>
      <c r="J12" s="15">
        <f t="shared" si="0"/>
        <v>13800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115</v>
      </c>
      <c r="G13" s="124">
        <v>23000</v>
      </c>
      <c r="H13" s="125">
        <v>1052</v>
      </c>
      <c r="I13" s="124">
        <v>210400</v>
      </c>
      <c r="J13" s="15">
        <f t="shared" si="0"/>
        <v>233400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2</v>
      </c>
      <c r="G14" s="124">
        <v>200</v>
      </c>
      <c r="H14" s="125">
        <v>7</v>
      </c>
      <c r="I14" s="124">
        <v>700</v>
      </c>
      <c r="J14" s="15">
        <f t="shared" si="0"/>
        <v>900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33</v>
      </c>
      <c r="G15" s="124">
        <v>3300</v>
      </c>
      <c r="H15" s="125">
        <v>345</v>
      </c>
      <c r="I15" s="124">
        <v>34500</v>
      </c>
      <c r="J15" s="15">
        <f t="shared" si="0"/>
        <v>37800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308</v>
      </c>
      <c r="G16" s="124">
        <v>37100</v>
      </c>
      <c r="H16" s="128">
        <v>9018</v>
      </c>
      <c r="I16" s="124">
        <v>1353500</v>
      </c>
      <c r="J16" s="15">
        <f t="shared" si="0"/>
        <v>1390600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8</v>
      </c>
      <c r="I17" s="124">
        <v>800</v>
      </c>
      <c r="J17" s="15">
        <f t="shared" si="0"/>
        <v>800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39</v>
      </c>
      <c r="G18" s="124">
        <v>3900</v>
      </c>
      <c r="H18" s="125">
        <v>39</v>
      </c>
      <c r="I18" s="124">
        <v>3900</v>
      </c>
      <c r="J18" s="15">
        <f t="shared" si="0"/>
        <v>7800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3</v>
      </c>
      <c r="G19" s="124">
        <v>600</v>
      </c>
      <c r="H19" s="123">
        <v>15</v>
      </c>
      <c r="I19" s="124">
        <v>3000</v>
      </c>
      <c r="J19" s="15">
        <f t="shared" si="0"/>
        <v>3600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111</v>
      </c>
      <c r="D20" s="25">
        <v>4540</v>
      </c>
      <c r="E20" s="94">
        <v>100</v>
      </c>
      <c r="F20" s="125">
        <v>0</v>
      </c>
      <c r="G20" s="124">
        <v>0</v>
      </c>
      <c r="H20" s="125">
        <v>0</v>
      </c>
      <c r="I20" s="124">
        <v>0</v>
      </c>
      <c r="J20" s="15">
        <f t="shared" si="0"/>
        <v>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6</v>
      </c>
      <c r="G21" s="124">
        <v>600</v>
      </c>
      <c r="H21" s="125">
        <v>94</v>
      </c>
      <c r="I21" s="124">
        <v>9400</v>
      </c>
      <c r="J21" s="15">
        <f t="shared" si="0"/>
        <v>10000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0</v>
      </c>
      <c r="G22" s="124">
        <v>0</v>
      </c>
      <c r="H22" s="125">
        <v>7</v>
      </c>
      <c r="I22" s="124">
        <v>700</v>
      </c>
      <c r="J22" s="15">
        <f t="shared" si="0"/>
        <v>700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48" t="s">
        <v>190</v>
      </c>
      <c r="D23" s="93">
        <v>2205</v>
      </c>
      <c r="E23" s="94">
        <v>100</v>
      </c>
      <c r="F23" s="125">
        <v>0</v>
      </c>
      <c r="G23" s="124">
        <v>0</v>
      </c>
      <c r="H23" s="125">
        <v>4</v>
      </c>
      <c r="I23" s="124">
        <v>400</v>
      </c>
      <c r="J23" s="15">
        <f t="shared" si="0"/>
        <v>400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14</v>
      </c>
      <c r="G24" s="124">
        <v>1400</v>
      </c>
      <c r="H24" s="125">
        <v>20</v>
      </c>
      <c r="I24" s="124">
        <v>2000</v>
      </c>
      <c r="J24" s="15">
        <f t="shared" si="0"/>
        <v>3400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17</v>
      </c>
      <c r="I25" s="124">
        <v>1700</v>
      </c>
      <c r="J25" s="15">
        <f t="shared" si="0"/>
        <v>1700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1</v>
      </c>
      <c r="G26" s="124">
        <v>100</v>
      </c>
      <c r="H26" s="125">
        <v>46</v>
      </c>
      <c r="I26" s="124">
        <v>4600</v>
      </c>
      <c r="J26" s="15">
        <f t="shared" si="0"/>
        <v>4700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2</v>
      </c>
      <c r="G27" s="124">
        <v>400</v>
      </c>
      <c r="H27" s="123">
        <v>30</v>
      </c>
      <c r="I27" s="124">
        <v>6000</v>
      </c>
      <c r="J27" s="15">
        <f t="shared" si="0"/>
        <v>6400</v>
      </c>
      <c r="K27" s="188"/>
      <c r="M27" s="54"/>
    </row>
    <row r="28" spans="1:13" ht="32.25" customHeight="1" x14ac:dyDescent="0.25">
      <c r="A28" s="43">
        <v>22</v>
      </c>
      <c r="B28" s="143" t="s">
        <v>171</v>
      </c>
      <c r="C28" s="20" t="s">
        <v>150</v>
      </c>
      <c r="D28" s="93">
        <v>8400</v>
      </c>
      <c r="E28" s="94">
        <v>100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94"/>
      <c r="M28" s="54"/>
    </row>
    <row r="29" spans="1:13" ht="32.25" customHeight="1" x14ac:dyDescent="0.25">
      <c r="A29" s="43">
        <v>23</v>
      </c>
      <c r="B29" s="143" t="s">
        <v>151</v>
      </c>
      <c r="C29" s="20" t="s">
        <v>162</v>
      </c>
      <c r="D29" s="93">
        <v>1733</v>
      </c>
      <c r="E29" s="94">
        <v>200</v>
      </c>
      <c r="F29" s="125">
        <v>62</v>
      </c>
      <c r="G29" s="134">
        <v>12400</v>
      </c>
      <c r="H29" s="125">
        <v>889</v>
      </c>
      <c r="I29" s="134">
        <v>177800</v>
      </c>
      <c r="J29" s="15">
        <f t="shared" si="0"/>
        <v>190200</v>
      </c>
      <c r="K29" s="194"/>
      <c r="M29" s="54"/>
    </row>
    <row r="30" spans="1:13" ht="32.25" customHeight="1" x14ac:dyDescent="0.25">
      <c r="A30" s="43">
        <v>24</v>
      </c>
      <c r="B30" s="143" t="s">
        <v>157</v>
      </c>
      <c r="C30" s="20" t="s">
        <v>163</v>
      </c>
      <c r="D30" s="93">
        <v>7300</v>
      </c>
      <c r="E30" s="94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4"/>
      <c r="M30" s="54"/>
    </row>
    <row r="31" spans="1:13" ht="32.25" customHeight="1" x14ac:dyDescent="0.25">
      <c r="A31" s="43">
        <v>25</v>
      </c>
      <c r="B31" s="144" t="s">
        <v>164</v>
      </c>
      <c r="C31" s="19" t="s">
        <v>165</v>
      </c>
      <c r="D31" s="126">
        <v>4030</v>
      </c>
      <c r="E31" s="141">
        <v>100</v>
      </c>
      <c r="F31" s="125">
        <v>139</v>
      </c>
      <c r="G31" s="134">
        <v>13900</v>
      </c>
      <c r="H31" s="125">
        <v>700</v>
      </c>
      <c r="I31" s="134">
        <v>70000</v>
      </c>
      <c r="J31" s="15">
        <f t="shared" si="0"/>
        <v>83900</v>
      </c>
      <c r="K31" s="194"/>
      <c r="M31" s="54"/>
    </row>
    <row r="32" spans="1:13" ht="32.25" customHeight="1" x14ac:dyDescent="0.25">
      <c r="A32" s="43">
        <v>26</v>
      </c>
      <c r="B32" s="144" t="s">
        <v>172</v>
      </c>
      <c r="C32" s="19" t="s">
        <v>173</v>
      </c>
      <c r="D32" s="126">
        <v>1817</v>
      </c>
      <c r="E32" s="141">
        <v>200</v>
      </c>
      <c r="F32" s="125">
        <v>16</v>
      </c>
      <c r="G32" s="134">
        <v>3200</v>
      </c>
      <c r="H32" s="125">
        <v>154</v>
      </c>
      <c r="I32" s="134">
        <v>30800</v>
      </c>
      <c r="J32" s="15">
        <f t="shared" si="0"/>
        <v>34000</v>
      </c>
      <c r="K32" s="194"/>
      <c r="M32" s="54"/>
    </row>
    <row r="33" spans="1:14" ht="32.25" customHeight="1" x14ac:dyDescent="0.25">
      <c r="A33" s="43">
        <v>27</v>
      </c>
      <c r="B33" s="144" t="s">
        <v>181</v>
      </c>
      <c r="C33" s="19" t="s">
        <v>178</v>
      </c>
      <c r="D33" s="126">
        <v>3797</v>
      </c>
      <c r="E33" s="141">
        <v>100</v>
      </c>
      <c r="F33" s="125">
        <v>0</v>
      </c>
      <c r="G33" s="134">
        <v>0</v>
      </c>
      <c r="H33" s="125">
        <v>0</v>
      </c>
      <c r="I33" s="134">
        <v>0</v>
      </c>
      <c r="J33" s="15">
        <f t="shared" si="0"/>
        <v>0</v>
      </c>
      <c r="K33" s="194"/>
      <c r="M33" s="54"/>
    </row>
    <row r="34" spans="1:14" ht="32.25" customHeight="1" x14ac:dyDescent="0.25">
      <c r="A34" s="43">
        <v>28</v>
      </c>
      <c r="B34" s="102" t="s">
        <v>186</v>
      </c>
      <c r="C34" s="30" t="s">
        <v>187</v>
      </c>
      <c r="D34" s="126">
        <v>6787</v>
      </c>
      <c r="E34" s="141">
        <v>200</v>
      </c>
      <c r="F34" s="125">
        <v>1</v>
      </c>
      <c r="G34" s="134">
        <v>200</v>
      </c>
      <c r="H34" s="125">
        <v>0</v>
      </c>
      <c r="I34" s="134">
        <v>0</v>
      </c>
      <c r="J34" s="15">
        <f t="shared" si="0"/>
        <v>200</v>
      </c>
      <c r="K34" s="194"/>
      <c r="M34" s="54"/>
    </row>
    <row r="35" spans="1:14" ht="32.25" customHeight="1" x14ac:dyDescent="0.25">
      <c r="A35" s="43">
        <v>29</v>
      </c>
      <c r="B35" s="102" t="s">
        <v>125</v>
      </c>
      <c r="C35" s="30" t="s">
        <v>196</v>
      </c>
      <c r="D35" s="126">
        <v>3332</v>
      </c>
      <c r="E35" s="141">
        <v>200</v>
      </c>
      <c r="F35" s="125">
        <v>2</v>
      </c>
      <c r="G35" s="134">
        <v>400</v>
      </c>
      <c r="H35" s="125">
        <v>10</v>
      </c>
      <c r="I35" s="134">
        <v>2000</v>
      </c>
      <c r="J35" s="15">
        <v>2400</v>
      </c>
      <c r="K35" s="194"/>
      <c r="M35" s="54"/>
    </row>
    <row r="36" spans="1:14" ht="23.25" customHeight="1" x14ac:dyDescent="0.25">
      <c r="A36" s="43">
        <v>30</v>
      </c>
      <c r="B36" s="102" t="s">
        <v>197</v>
      </c>
      <c r="C36" s="30" t="s">
        <v>198</v>
      </c>
      <c r="D36" s="126">
        <v>6007</v>
      </c>
      <c r="E36" s="141">
        <v>200</v>
      </c>
      <c r="F36" s="125">
        <v>3</v>
      </c>
      <c r="G36" s="134">
        <v>600</v>
      </c>
      <c r="H36" s="125">
        <v>19</v>
      </c>
      <c r="I36" s="134">
        <v>3800</v>
      </c>
      <c r="J36" s="15">
        <v>4400</v>
      </c>
      <c r="K36" s="195"/>
      <c r="M36" s="54"/>
    </row>
    <row r="37" spans="1:14" ht="23.25" customHeight="1" x14ac:dyDescent="0.25">
      <c r="B37" s="137"/>
      <c r="C37" s="138"/>
      <c r="D37" s="137"/>
      <c r="E37" s="138"/>
      <c r="F37" s="138"/>
      <c r="G37" s="138"/>
      <c r="H37" s="138"/>
      <c r="I37" s="138"/>
      <c r="J37" s="137"/>
      <c r="K37" s="54"/>
      <c r="N37" s="54"/>
    </row>
    <row r="38" spans="1:14" x14ac:dyDescent="0.25">
      <c r="E38" s="47"/>
      <c r="F38" s="52"/>
      <c r="G38" s="53"/>
      <c r="H38" s="52"/>
      <c r="I38" s="53"/>
    </row>
    <row r="39" spans="1:14" x14ac:dyDescent="0.25">
      <c r="B39" s="4" t="s">
        <v>47</v>
      </c>
      <c r="E39" s="191" t="s">
        <v>2</v>
      </c>
      <c r="F39" s="192"/>
      <c r="G39" s="193"/>
      <c r="H39" s="191" t="s">
        <v>3</v>
      </c>
      <c r="I39" s="192"/>
      <c r="J39" s="193"/>
    </row>
    <row r="40" spans="1:14" ht="63.75" customHeight="1" x14ac:dyDescent="0.25">
      <c r="B40" s="7" t="s">
        <v>6</v>
      </c>
      <c r="C40" s="55" t="s">
        <v>48</v>
      </c>
      <c r="D40" s="7" t="s">
        <v>8</v>
      </c>
      <c r="E40" s="56" t="s">
        <v>49</v>
      </c>
      <c r="F40" s="55" t="s">
        <v>50</v>
      </c>
      <c r="G40" s="7" t="s">
        <v>11</v>
      </c>
      <c r="H40" s="57" t="s">
        <v>51</v>
      </c>
      <c r="I40" s="55" t="s">
        <v>50</v>
      </c>
      <c r="J40" s="8" t="s">
        <v>11</v>
      </c>
    </row>
    <row r="41" spans="1:14" ht="30" customHeight="1" x14ac:dyDescent="0.25">
      <c r="A41" s="1">
        <v>1</v>
      </c>
      <c r="B41" s="58" t="s">
        <v>52</v>
      </c>
      <c r="C41" s="59" t="s">
        <v>53</v>
      </c>
      <c r="D41" s="60">
        <v>727</v>
      </c>
      <c r="E41" s="61">
        <v>25</v>
      </c>
      <c r="F41" s="62">
        <v>21</v>
      </c>
      <c r="G41" s="63">
        <f>SUM(F41*E41)</f>
        <v>525</v>
      </c>
      <c r="H41" s="61">
        <v>100</v>
      </c>
      <c r="I41" s="19">
        <v>3</v>
      </c>
      <c r="J41" s="64">
        <f>SUM(I41*H41)</f>
        <v>300</v>
      </c>
    </row>
    <row r="42" spans="1:14" ht="26.25" customHeight="1" x14ac:dyDescent="0.25">
      <c r="A42" s="1">
        <v>2</v>
      </c>
      <c r="B42" s="86" t="s">
        <v>54</v>
      </c>
      <c r="C42" s="87" t="s">
        <v>55</v>
      </c>
      <c r="D42" s="71">
        <v>744</v>
      </c>
      <c r="E42" s="33">
        <v>50</v>
      </c>
      <c r="F42" s="68">
        <v>137</v>
      </c>
      <c r="G42" s="63">
        <f>SUM(F42*E42)</f>
        <v>6850</v>
      </c>
      <c r="H42" s="33">
        <v>50</v>
      </c>
      <c r="I42" s="68">
        <v>20</v>
      </c>
      <c r="J42" s="63">
        <f>SUM(I42*H42)</f>
        <v>1000</v>
      </c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36"/>
    <mergeCell ref="E39:G39"/>
    <mergeCell ref="H39:J3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Q58"/>
  <sheetViews>
    <sheetView zoomScaleNormal="100" workbookViewId="0">
      <selection activeCell="N36" sqref="N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199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2159</v>
      </c>
      <c r="G7" s="124">
        <v>215900</v>
      </c>
      <c r="H7" s="123">
        <v>3531</v>
      </c>
      <c r="I7" s="124">
        <v>353100</v>
      </c>
      <c r="J7" s="15">
        <f t="shared" ref="J7:J34" si="0">SUM(G7+I7)</f>
        <v>569000</v>
      </c>
      <c r="K7" s="187">
        <f>SUM(J7:J36)/29</f>
        <v>1878431.0344827587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3</v>
      </c>
      <c r="G8" s="124">
        <v>300</v>
      </c>
      <c r="H8" s="123">
        <v>14</v>
      </c>
      <c r="I8" s="124">
        <v>1400</v>
      </c>
      <c r="J8" s="15">
        <f t="shared" si="0"/>
        <v>1700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152</v>
      </c>
      <c r="G9" s="124">
        <v>15200</v>
      </c>
      <c r="H9" s="123">
        <v>864</v>
      </c>
      <c r="I9" s="124">
        <v>86400</v>
      </c>
      <c r="J9" s="15">
        <f t="shared" si="0"/>
        <v>101600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16567</v>
      </c>
      <c r="G10" s="124">
        <v>3319400</v>
      </c>
      <c r="H10" s="125">
        <v>241415</v>
      </c>
      <c r="I10" s="124">
        <v>48349600</v>
      </c>
      <c r="J10" s="15">
        <f t="shared" si="0"/>
        <v>51669000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111</v>
      </c>
      <c r="G11" s="124">
        <v>11100</v>
      </c>
      <c r="H11" s="125">
        <v>514</v>
      </c>
      <c r="I11" s="124">
        <v>51400</v>
      </c>
      <c r="J11" s="15">
        <f t="shared" si="0"/>
        <v>62500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5</v>
      </c>
      <c r="G12" s="124">
        <v>600</v>
      </c>
      <c r="H12" s="127">
        <v>64</v>
      </c>
      <c r="I12" s="124">
        <v>10500</v>
      </c>
      <c r="J12" s="15">
        <f t="shared" si="0"/>
        <v>11100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140</v>
      </c>
      <c r="G13" s="124">
        <v>28000</v>
      </c>
      <c r="H13" s="125">
        <v>1507</v>
      </c>
      <c r="I13" s="124">
        <v>301400</v>
      </c>
      <c r="J13" s="15">
        <f t="shared" si="0"/>
        <v>329400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3</v>
      </c>
      <c r="I14" s="124">
        <v>300</v>
      </c>
      <c r="J14" s="15">
        <f t="shared" si="0"/>
        <v>300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33</v>
      </c>
      <c r="G15" s="124">
        <v>3300</v>
      </c>
      <c r="H15" s="125">
        <v>381</v>
      </c>
      <c r="I15" s="124">
        <v>38100</v>
      </c>
      <c r="J15" s="15">
        <f t="shared" si="0"/>
        <v>41400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278</v>
      </c>
      <c r="G16" s="124">
        <v>33300</v>
      </c>
      <c r="H16" s="128">
        <v>8979</v>
      </c>
      <c r="I16" s="124">
        <v>1371000</v>
      </c>
      <c r="J16" s="15">
        <f t="shared" si="0"/>
        <v>1404300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11</v>
      </c>
      <c r="I17" s="124">
        <v>1100</v>
      </c>
      <c r="J17" s="15">
        <f t="shared" si="0"/>
        <v>1100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53</v>
      </c>
      <c r="G18" s="124">
        <v>5300</v>
      </c>
      <c r="H18" s="125">
        <v>38</v>
      </c>
      <c r="I18" s="124">
        <v>3800</v>
      </c>
      <c r="J18" s="15">
        <f t="shared" si="0"/>
        <v>9100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2</v>
      </c>
      <c r="G19" s="124">
        <v>400</v>
      </c>
      <c r="H19" s="123">
        <v>12</v>
      </c>
      <c r="I19" s="124">
        <v>2400</v>
      </c>
      <c r="J19" s="15">
        <f t="shared" si="0"/>
        <v>2800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111</v>
      </c>
      <c r="D20" s="25">
        <v>4540</v>
      </c>
      <c r="E20" s="94">
        <v>100</v>
      </c>
      <c r="F20" s="125">
        <v>0</v>
      </c>
      <c r="G20" s="124">
        <v>0</v>
      </c>
      <c r="H20" s="125">
        <v>0</v>
      </c>
      <c r="I20" s="124">
        <v>0</v>
      </c>
      <c r="J20" s="15">
        <f t="shared" si="0"/>
        <v>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3</v>
      </c>
      <c r="G21" s="124">
        <v>300</v>
      </c>
      <c r="H21" s="125">
        <v>16</v>
      </c>
      <c r="I21" s="124">
        <v>1600</v>
      </c>
      <c r="J21" s="15">
        <f t="shared" si="0"/>
        <v>1900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1</v>
      </c>
      <c r="G22" s="124">
        <v>100</v>
      </c>
      <c r="H22" s="125">
        <v>45</v>
      </c>
      <c r="I22" s="124">
        <v>4500</v>
      </c>
      <c r="J22" s="15">
        <f t="shared" si="0"/>
        <v>4600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00" t="s">
        <v>200</v>
      </c>
      <c r="D23" s="93">
        <v>2205</v>
      </c>
      <c r="E23" s="94">
        <v>100</v>
      </c>
      <c r="F23" s="125">
        <v>0</v>
      </c>
      <c r="G23" s="124">
        <v>0</v>
      </c>
      <c r="H23" s="125">
        <v>75</v>
      </c>
      <c r="I23" s="124">
        <v>15000</v>
      </c>
      <c r="J23" s="15">
        <f t="shared" si="0"/>
        <v>15000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7</v>
      </c>
      <c r="G24" s="124">
        <v>700</v>
      </c>
      <c r="H24" s="125">
        <v>12</v>
      </c>
      <c r="I24" s="124">
        <v>1200</v>
      </c>
      <c r="J24" s="15">
        <f t="shared" si="0"/>
        <v>1900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10</v>
      </c>
      <c r="I25" s="124">
        <v>1000</v>
      </c>
      <c r="J25" s="15">
        <f t="shared" si="0"/>
        <v>1000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3</v>
      </c>
      <c r="G26" s="124">
        <v>300</v>
      </c>
      <c r="H26" s="125">
        <v>45</v>
      </c>
      <c r="I26" s="124">
        <v>4500</v>
      </c>
      <c r="J26" s="15">
        <f t="shared" si="0"/>
        <v>4800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1</v>
      </c>
      <c r="G27" s="124">
        <v>200</v>
      </c>
      <c r="H27" s="123">
        <v>3</v>
      </c>
      <c r="I27" s="124">
        <v>600</v>
      </c>
      <c r="J27" s="15">
        <f t="shared" si="0"/>
        <v>800</v>
      </c>
      <c r="K27" s="188"/>
      <c r="M27" s="54"/>
    </row>
    <row r="28" spans="1:13" ht="32.25" customHeight="1" x14ac:dyDescent="0.25">
      <c r="A28" s="43">
        <v>22</v>
      </c>
      <c r="B28" s="143" t="s">
        <v>171</v>
      </c>
      <c r="C28" s="20" t="s">
        <v>150</v>
      </c>
      <c r="D28" s="93">
        <v>8400</v>
      </c>
      <c r="E28" s="94">
        <v>100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94"/>
      <c r="M28" s="54"/>
    </row>
    <row r="29" spans="1:13" ht="32.25" customHeight="1" x14ac:dyDescent="0.25">
      <c r="A29" s="43">
        <v>23</v>
      </c>
      <c r="B29" s="143" t="s">
        <v>151</v>
      </c>
      <c r="C29" s="20" t="s">
        <v>162</v>
      </c>
      <c r="D29" s="93">
        <v>1733</v>
      </c>
      <c r="E29" s="94">
        <v>200</v>
      </c>
      <c r="F29" s="125">
        <v>37</v>
      </c>
      <c r="G29" s="134">
        <v>7400</v>
      </c>
      <c r="H29" s="125">
        <v>507</v>
      </c>
      <c r="I29" s="134">
        <v>101400</v>
      </c>
      <c r="J29" s="15">
        <f t="shared" si="0"/>
        <v>108800</v>
      </c>
      <c r="K29" s="194"/>
      <c r="M29" s="54"/>
    </row>
    <row r="30" spans="1:13" ht="32.25" customHeight="1" x14ac:dyDescent="0.25">
      <c r="A30" s="43">
        <v>24</v>
      </c>
      <c r="B30" s="143" t="s">
        <v>157</v>
      </c>
      <c r="C30" s="20" t="s">
        <v>163</v>
      </c>
      <c r="D30" s="93">
        <v>7300</v>
      </c>
      <c r="E30" s="94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4"/>
      <c r="M30" s="54"/>
    </row>
    <row r="31" spans="1:13" ht="32.25" customHeight="1" x14ac:dyDescent="0.25">
      <c r="A31" s="43">
        <v>25</v>
      </c>
      <c r="B31" s="144" t="s">
        <v>164</v>
      </c>
      <c r="C31" s="19" t="s">
        <v>165</v>
      </c>
      <c r="D31" s="126">
        <v>4030</v>
      </c>
      <c r="E31" s="141">
        <v>100</v>
      </c>
      <c r="F31" s="125">
        <v>111</v>
      </c>
      <c r="G31" s="134">
        <v>11100</v>
      </c>
      <c r="H31" s="125">
        <v>809</v>
      </c>
      <c r="I31" s="134">
        <v>80900</v>
      </c>
      <c r="J31" s="15">
        <f t="shared" si="0"/>
        <v>92000</v>
      </c>
      <c r="K31" s="194"/>
      <c r="M31" s="54"/>
    </row>
    <row r="32" spans="1:13" ht="32.25" customHeight="1" x14ac:dyDescent="0.25">
      <c r="A32" s="43">
        <v>26</v>
      </c>
      <c r="B32" s="144" t="s">
        <v>172</v>
      </c>
      <c r="C32" s="19" t="s">
        <v>173</v>
      </c>
      <c r="D32" s="126">
        <v>1817</v>
      </c>
      <c r="E32" s="141">
        <v>200</v>
      </c>
      <c r="F32" s="125">
        <v>11</v>
      </c>
      <c r="G32" s="134">
        <v>2200</v>
      </c>
      <c r="H32" s="125">
        <v>143</v>
      </c>
      <c r="I32" s="134">
        <v>28600</v>
      </c>
      <c r="J32" s="15">
        <f t="shared" si="0"/>
        <v>30800</v>
      </c>
      <c r="K32" s="194"/>
      <c r="M32" s="54"/>
    </row>
    <row r="33" spans="1:14" ht="32.25" customHeight="1" x14ac:dyDescent="0.25">
      <c r="A33" s="43">
        <v>27</v>
      </c>
      <c r="B33" s="144" t="s">
        <v>181</v>
      </c>
      <c r="C33" s="19" t="s">
        <v>178</v>
      </c>
      <c r="D33" s="126">
        <v>3797</v>
      </c>
      <c r="E33" s="141">
        <v>100</v>
      </c>
      <c r="F33" s="125">
        <v>0</v>
      </c>
      <c r="G33" s="134">
        <v>0</v>
      </c>
      <c r="H33" s="125">
        <v>0</v>
      </c>
      <c r="I33" s="134">
        <v>0</v>
      </c>
      <c r="J33" s="15">
        <f t="shared" si="0"/>
        <v>0</v>
      </c>
      <c r="K33" s="194"/>
      <c r="M33" s="54"/>
    </row>
    <row r="34" spans="1:14" ht="32.25" customHeight="1" x14ac:dyDescent="0.25">
      <c r="A34" s="43">
        <v>28</v>
      </c>
      <c r="B34" s="102" t="s">
        <v>186</v>
      </c>
      <c r="C34" s="30" t="s">
        <v>187</v>
      </c>
      <c r="D34" s="126">
        <v>6787</v>
      </c>
      <c r="E34" s="141">
        <v>200</v>
      </c>
      <c r="F34" s="125">
        <v>0</v>
      </c>
      <c r="G34" s="134">
        <v>0</v>
      </c>
      <c r="H34" s="125">
        <v>0</v>
      </c>
      <c r="I34" s="134">
        <v>0</v>
      </c>
      <c r="J34" s="15">
        <f t="shared" si="0"/>
        <v>0</v>
      </c>
      <c r="K34" s="194"/>
      <c r="M34" s="54"/>
    </row>
    <row r="35" spans="1:14" ht="32.25" customHeight="1" x14ac:dyDescent="0.25">
      <c r="A35" s="43">
        <v>29</v>
      </c>
      <c r="B35" s="102" t="s">
        <v>125</v>
      </c>
      <c r="C35" s="30" t="s">
        <v>196</v>
      </c>
      <c r="D35" s="126">
        <v>3332</v>
      </c>
      <c r="E35" s="141">
        <v>200</v>
      </c>
      <c r="F35" s="125">
        <v>3</v>
      </c>
      <c r="G35" s="134">
        <v>600</v>
      </c>
      <c r="H35" s="125">
        <v>12</v>
      </c>
      <c r="I35" s="134">
        <v>2400</v>
      </c>
      <c r="J35" s="15">
        <v>3000</v>
      </c>
      <c r="K35" s="194"/>
      <c r="M35" s="54"/>
    </row>
    <row r="36" spans="1:14" ht="23.25" customHeight="1" x14ac:dyDescent="0.25">
      <c r="A36" s="43">
        <v>30</v>
      </c>
      <c r="B36" s="102" t="s">
        <v>197</v>
      </c>
      <c r="C36" s="30" t="s">
        <v>198</v>
      </c>
      <c r="D36" s="126">
        <v>6007</v>
      </c>
      <c r="E36" s="141">
        <v>200</v>
      </c>
      <c r="F36" s="125">
        <v>2</v>
      </c>
      <c r="G36" s="134">
        <v>400</v>
      </c>
      <c r="H36" s="125">
        <v>31</v>
      </c>
      <c r="I36" s="134">
        <v>6200</v>
      </c>
      <c r="J36" s="15">
        <v>6600</v>
      </c>
      <c r="K36" s="195"/>
      <c r="M36" s="54"/>
    </row>
    <row r="37" spans="1:14" ht="23.25" customHeight="1" x14ac:dyDescent="0.25">
      <c r="B37" s="137"/>
      <c r="C37" s="138"/>
      <c r="D37" s="137"/>
      <c r="E37" s="138"/>
      <c r="F37" s="138"/>
      <c r="G37" s="138"/>
      <c r="H37" s="138"/>
      <c r="I37" s="138"/>
      <c r="J37" s="137"/>
      <c r="K37" s="54"/>
      <c r="N37" s="54"/>
    </row>
    <row r="38" spans="1:14" x14ac:dyDescent="0.25">
      <c r="E38" s="47"/>
      <c r="F38" s="52"/>
      <c r="G38" s="53"/>
      <c r="H38" s="52"/>
      <c r="I38" s="53"/>
    </row>
    <row r="39" spans="1:14" x14ac:dyDescent="0.25">
      <c r="B39" s="4" t="s">
        <v>47</v>
      </c>
      <c r="E39" s="191" t="s">
        <v>2</v>
      </c>
      <c r="F39" s="192"/>
      <c r="G39" s="193"/>
      <c r="H39" s="191" t="s">
        <v>3</v>
      </c>
      <c r="I39" s="192"/>
      <c r="J39" s="193"/>
    </row>
    <row r="40" spans="1:14" ht="63.75" customHeight="1" x14ac:dyDescent="0.25">
      <c r="B40" s="7" t="s">
        <v>6</v>
      </c>
      <c r="C40" s="55" t="s">
        <v>48</v>
      </c>
      <c r="D40" s="7" t="s">
        <v>8</v>
      </c>
      <c r="E40" s="56" t="s">
        <v>49</v>
      </c>
      <c r="F40" s="55" t="s">
        <v>50</v>
      </c>
      <c r="G40" s="7" t="s">
        <v>11</v>
      </c>
      <c r="H40" s="57" t="s">
        <v>51</v>
      </c>
      <c r="I40" s="55" t="s">
        <v>50</v>
      </c>
      <c r="J40" s="8" t="s">
        <v>11</v>
      </c>
    </row>
    <row r="41" spans="1:14" ht="30" customHeight="1" x14ac:dyDescent="0.25">
      <c r="A41" s="1">
        <v>1</v>
      </c>
      <c r="B41" s="58" t="s">
        <v>52</v>
      </c>
      <c r="C41" s="59" t="s">
        <v>53</v>
      </c>
      <c r="D41" s="60">
        <v>727</v>
      </c>
      <c r="E41" s="61">
        <v>25</v>
      </c>
      <c r="F41" s="62">
        <v>24</v>
      </c>
      <c r="G41" s="63">
        <f>SUM(F41*E41)</f>
        <v>600</v>
      </c>
      <c r="H41" s="61">
        <v>100</v>
      </c>
      <c r="I41" s="19">
        <v>6</v>
      </c>
      <c r="J41" s="64">
        <f>SUM(I41*H41)</f>
        <v>600</v>
      </c>
    </row>
    <row r="42" spans="1:14" ht="26.25" customHeight="1" x14ac:dyDescent="0.25">
      <c r="A42" s="1">
        <v>2</v>
      </c>
      <c r="B42" s="86" t="s">
        <v>54</v>
      </c>
      <c r="C42" s="87" t="s">
        <v>55</v>
      </c>
      <c r="D42" s="71">
        <v>744</v>
      </c>
      <c r="E42" s="33">
        <v>50</v>
      </c>
      <c r="F42" s="68">
        <v>141</v>
      </c>
      <c r="G42" s="63">
        <f>SUM(F42*E42)</f>
        <v>7050</v>
      </c>
      <c r="H42" s="33">
        <v>50</v>
      </c>
      <c r="I42" s="68">
        <v>30</v>
      </c>
      <c r="J42" s="63">
        <f>SUM(I42*H42)</f>
        <v>1500</v>
      </c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36"/>
    <mergeCell ref="E39:G39"/>
    <mergeCell ref="H39:J3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Q57"/>
  <sheetViews>
    <sheetView zoomScaleNormal="100" workbookViewId="0">
      <selection activeCell="L39" sqref="L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201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2159</v>
      </c>
      <c r="G7" s="124">
        <v>215900</v>
      </c>
      <c r="H7" s="123">
        <v>3528</v>
      </c>
      <c r="I7" s="124">
        <v>352800</v>
      </c>
      <c r="J7" s="15">
        <f t="shared" ref="J7:J35" si="0">SUM(G7+I7)</f>
        <v>568700</v>
      </c>
      <c r="K7" s="187">
        <f>SUM(J7:J35)/29</f>
        <v>1255562.0689655172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3</v>
      </c>
      <c r="G8" s="124">
        <v>300</v>
      </c>
      <c r="H8" s="123">
        <v>12</v>
      </c>
      <c r="I8" s="124">
        <v>1200</v>
      </c>
      <c r="J8" s="15">
        <f t="shared" si="0"/>
        <v>1500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54</v>
      </c>
      <c r="G9" s="124">
        <v>5400</v>
      </c>
      <c r="H9" s="123">
        <v>66</v>
      </c>
      <c r="I9" s="124">
        <v>6600</v>
      </c>
      <c r="J9" s="15">
        <f t="shared" si="0"/>
        <v>12000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8975</v>
      </c>
      <c r="G10" s="124">
        <v>1801600</v>
      </c>
      <c r="H10" s="125">
        <v>157392</v>
      </c>
      <c r="I10" s="124">
        <v>31541400</v>
      </c>
      <c r="J10" s="15">
        <f t="shared" si="0"/>
        <v>33343000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114</v>
      </c>
      <c r="G11" s="124">
        <v>11400</v>
      </c>
      <c r="H11" s="125">
        <v>810</v>
      </c>
      <c r="I11" s="124">
        <v>81000</v>
      </c>
      <c r="J11" s="15">
        <f t="shared" si="0"/>
        <v>92400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4</v>
      </c>
      <c r="G12" s="124">
        <v>400</v>
      </c>
      <c r="H12" s="127">
        <v>128</v>
      </c>
      <c r="I12" s="124">
        <v>18700</v>
      </c>
      <c r="J12" s="15">
        <f t="shared" si="0"/>
        <v>19100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152</v>
      </c>
      <c r="G13" s="124">
        <v>30400</v>
      </c>
      <c r="H13" s="125">
        <v>1516</v>
      </c>
      <c r="I13" s="124">
        <v>303200</v>
      </c>
      <c r="J13" s="15">
        <f t="shared" si="0"/>
        <v>333600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1</v>
      </c>
      <c r="G14" s="124">
        <v>100</v>
      </c>
      <c r="H14" s="125">
        <v>2</v>
      </c>
      <c r="I14" s="124">
        <v>200</v>
      </c>
      <c r="J14" s="15">
        <f t="shared" si="0"/>
        <v>300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40</v>
      </c>
      <c r="G15" s="124">
        <v>4000</v>
      </c>
      <c r="H15" s="125">
        <v>342</v>
      </c>
      <c r="I15" s="124">
        <v>34200</v>
      </c>
      <c r="J15" s="15">
        <f t="shared" si="0"/>
        <v>38200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277</v>
      </c>
      <c r="G16" s="124">
        <v>33600</v>
      </c>
      <c r="H16" s="128">
        <v>8900</v>
      </c>
      <c r="I16" s="124">
        <v>1365100</v>
      </c>
      <c r="J16" s="15">
        <f t="shared" si="0"/>
        <v>1398700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14</v>
      </c>
      <c r="I17" s="124">
        <v>1400</v>
      </c>
      <c r="J17" s="15">
        <f t="shared" si="0"/>
        <v>1400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34</v>
      </c>
      <c r="G18" s="124">
        <v>3400</v>
      </c>
      <c r="H18" s="125">
        <v>38</v>
      </c>
      <c r="I18" s="124">
        <v>3800</v>
      </c>
      <c r="J18" s="15">
        <f t="shared" si="0"/>
        <v>7200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40</v>
      </c>
      <c r="G19" s="124">
        <v>8000</v>
      </c>
      <c r="H19" s="123">
        <v>117</v>
      </c>
      <c r="I19" s="124">
        <v>23400</v>
      </c>
      <c r="J19" s="15">
        <f t="shared" si="0"/>
        <v>31400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111</v>
      </c>
      <c r="D20" s="25">
        <v>4540</v>
      </c>
      <c r="E20" s="94">
        <v>100</v>
      </c>
      <c r="F20" s="125">
        <v>0</v>
      </c>
      <c r="G20" s="124">
        <v>0</v>
      </c>
      <c r="H20" s="125">
        <v>0</v>
      </c>
      <c r="I20" s="124">
        <v>0</v>
      </c>
      <c r="J20" s="15">
        <f t="shared" si="0"/>
        <v>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2</v>
      </c>
      <c r="G21" s="124">
        <v>200</v>
      </c>
      <c r="H21" s="125">
        <v>13</v>
      </c>
      <c r="I21" s="124">
        <v>1300</v>
      </c>
      <c r="J21" s="15">
        <f t="shared" si="0"/>
        <v>1500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0</v>
      </c>
      <c r="G22" s="124">
        <v>0</v>
      </c>
      <c r="H22" s="125">
        <v>17</v>
      </c>
      <c r="I22" s="124">
        <v>1700</v>
      </c>
      <c r="J22" s="15">
        <f t="shared" si="0"/>
        <v>1700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00" t="s">
        <v>200</v>
      </c>
      <c r="D23" s="93">
        <v>2205</v>
      </c>
      <c r="E23" s="94">
        <v>200</v>
      </c>
      <c r="F23" s="125">
        <v>1</v>
      </c>
      <c r="G23" s="124">
        <v>200</v>
      </c>
      <c r="H23" s="125">
        <v>214</v>
      </c>
      <c r="I23" s="124">
        <v>42800</v>
      </c>
      <c r="J23" s="15">
        <f t="shared" si="0"/>
        <v>43000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9</v>
      </c>
      <c r="G24" s="124">
        <v>900</v>
      </c>
      <c r="H24" s="125">
        <v>35</v>
      </c>
      <c r="I24" s="124">
        <v>3500</v>
      </c>
      <c r="J24" s="15">
        <f t="shared" si="0"/>
        <v>4400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12</v>
      </c>
      <c r="I25" s="124">
        <v>1200</v>
      </c>
      <c r="J25" s="15">
        <f t="shared" si="0"/>
        <v>1200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4</v>
      </c>
      <c r="G26" s="124">
        <v>400</v>
      </c>
      <c r="H26" s="125">
        <v>48</v>
      </c>
      <c r="I26" s="124">
        <v>4800</v>
      </c>
      <c r="J26" s="15">
        <f t="shared" si="0"/>
        <v>5200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2</v>
      </c>
      <c r="G27" s="124">
        <v>400</v>
      </c>
      <c r="H27" s="123">
        <v>19</v>
      </c>
      <c r="I27" s="124">
        <v>3800</v>
      </c>
      <c r="J27" s="15">
        <f t="shared" si="0"/>
        <v>4200</v>
      </c>
      <c r="K27" s="188"/>
      <c r="M27" s="54"/>
    </row>
    <row r="28" spans="1:13" ht="32.25" customHeight="1" x14ac:dyDescent="0.25">
      <c r="A28" s="43">
        <v>22</v>
      </c>
      <c r="B28" s="143" t="s">
        <v>151</v>
      </c>
      <c r="C28" s="20" t="s">
        <v>162</v>
      </c>
      <c r="D28" s="93">
        <v>1733</v>
      </c>
      <c r="E28" s="94">
        <v>200</v>
      </c>
      <c r="F28" s="125">
        <v>43</v>
      </c>
      <c r="G28" s="134">
        <v>8600</v>
      </c>
      <c r="H28" s="125">
        <v>730</v>
      </c>
      <c r="I28" s="134">
        <v>146000</v>
      </c>
      <c r="J28" s="15">
        <f t="shared" si="0"/>
        <v>154600</v>
      </c>
      <c r="K28" s="194"/>
      <c r="M28" s="54"/>
    </row>
    <row r="29" spans="1:13" ht="32.25" customHeight="1" x14ac:dyDescent="0.25">
      <c r="A29" s="43">
        <v>23</v>
      </c>
      <c r="B29" s="143" t="s">
        <v>157</v>
      </c>
      <c r="C29" s="20" t="s">
        <v>163</v>
      </c>
      <c r="D29" s="93">
        <v>7300</v>
      </c>
      <c r="E29" s="94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94"/>
      <c r="M29" s="54"/>
    </row>
    <row r="30" spans="1:13" ht="32.25" customHeight="1" x14ac:dyDescent="0.25">
      <c r="A30" s="43">
        <v>24</v>
      </c>
      <c r="B30" s="144" t="s">
        <v>164</v>
      </c>
      <c r="C30" s="19" t="s">
        <v>165</v>
      </c>
      <c r="D30" s="126">
        <v>4030</v>
      </c>
      <c r="E30" s="141">
        <v>100</v>
      </c>
      <c r="F30" s="125">
        <v>200</v>
      </c>
      <c r="G30" s="134">
        <v>20000</v>
      </c>
      <c r="H30" s="125">
        <v>1201</v>
      </c>
      <c r="I30" s="134">
        <v>120100</v>
      </c>
      <c r="J30" s="15">
        <f t="shared" si="0"/>
        <v>140100</v>
      </c>
      <c r="K30" s="194"/>
      <c r="M30" s="54"/>
    </row>
    <row r="31" spans="1:13" ht="32.25" customHeight="1" x14ac:dyDescent="0.25">
      <c r="A31" s="43">
        <v>25</v>
      </c>
      <c r="B31" s="144" t="s">
        <v>172</v>
      </c>
      <c r="C31" s="19" t="s">
        <v>173</v>
      </c>
      <c r="D31" s="126">
        <v>1817</v>
      </c>
      <c r="E31" s="141">
        <v>200</v>
      </c>
      <c r="F31" s="125">
        <v>18</v>
      </c>
      <c r="G31" s="134">
        <v>3600</v>
      </c>
      <c r="H31" s="125">
        <v>113</v>
      </c>
      <c r="I31" s="134">
        <v>22600</v>
      </c>
      <c r="J31" s="15">
        <f t="shared" si="0"/>
        <v>26200</v>
      </c>
      <c r="K31" s="194"/>
      <c r="M31" s="54"/>
    </row>
    <row r="32" spans="1:13" ht="32.25" customHeight="1" x14ac:dyDescent="0.25">
      <c r="A32" s="43">
        <v>26</v>
      </c>
      <c r="B32" s="102" t="s">
        <v>186</v>
      </c>
      <c r="C32" s="30" t="s">
        <v>187</v>
      </c>
      <c r="D32" s="126">
        <v>6787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4"/>
      <c r="M32" s="54"/>
    </row>
    <row r="33" spans="1:14" ht="32.25" customHeight="1" x14ac:dyDescent="0.25">
      <c r="A33" s="43">
        <v>27</v>
      </c>
      <c r="B33" s="102" t="s">
        <v>125</v>
      </c>
      <c r="C33" s="30" t="s">
        <v>196</v>
      </c>
      <c r="D33" s="126">
        <v>3332</v>
      </c>
      <c r="E33" s="141">
        <v>200</v>
      </c>
      <c r="F33" s="125">
        <v>1</v>
      </c>
      <c r="G33" s="134">
        <v>200</v>
      </c>
      <c r="H33" s="125">
        <v>11</v>
      </c>
      <c r="I33" s="134">
        <v>2200</v>
      </c>
      <c r="J33" s="15">
        <f t="shared" si="0"/>
        <v>2400</v>
      </c>
      <c r="K33" s="194"/>
      <c r="M33" s="54"/>
    </row>
    <row r="34" spans="1:14" ht="32.25" customHeight="1" x14ac:dyDescent="0.25">
      <c r="A34" s="43">
        <v>28</v>
      </c>
      <c r="B34" s="102" t="s">
        <v>202</v>
      </c>
      <c r="C34" s="30" t="s">
        <v>203</v>
      </c>
      <c r="D34" s="126">
        <v>6880</v>
      </c>
      <c r="E34" s="141">
        <v>100</v>
      </c>
      <c r="F34" s="125">
        <v>6</v>
      </c>
      <c r="G34" s="134">
        <v>600</v>
      </c>
      <c r="H34" s="125">
        <v>105</v>
      </c>
      <c r="I34" s="134">
        <v>10500</v>
      </c>
      <c r="J34" s="15">
        <f t="shared" si="0"/>
        <v>11100</v>
      </c>
      <c r="K34" s="194"/>
      <c r="M34" s="54"/>
    </row>
    <row r="35" spans="1:14" ht="23.25" customHeight="1" x14ac:dyDescent="0.25">
      <c r="A35" s="43">
        <v>29</v>
      </c>
      <c r="B35" s="102" t="s">
        <v>204</v>
      </c>
      <c r="C35" s="30" t="s">
        <v>198</v>
      </c>
      <c r="D35" s="126">
        <v>6007</v>
      </c>
      <c r="E35" s="141">
        <v>200</v>
      </c>
      <c r="F35" s="125">
        <v>48</v>
      </c>
      <c r="G35" s="134">
        <v>9600</v>
      </c>
      <c r="H35" s="125">
        <v>793</v>
      </c>
      <c r="I35" s="134">
        <v>158600</v>
      </c>
      <c r="J35" s="15">
        <f t="shared" si="0"/>
        <v>168200</v>
      </c>
      <c r="K35" s="195"/>
      <c r="M35" s="54"/>
    </row>
    <row r="36" spans="1:14" ht="23.25" customHeight="1" x14ac:dyDescent="0.25">
      <c r="B36" s="137"/>
      <c r="C36" s="138"/>
      <c r="D36" s="137"/>
      <c r="E36" s="138"/>
      <c r="F36" s="138"/>
      <c r="G36" s="138"/>
      <c r="H36" s="138"/>
      <c r="I36" s="138"/>
      <c r="J36" s="137"/>
      <c r="K36" s="54"/>
      <c r="N36" s="54"/>
    </row>
    <row r="37" spans="1:14" x14ac:dyDescent="0.25">
      <c r="E37" s="47"/>
      <c r="F37" s="52"/>
      <c r="G37" s="53"/>
      <c r="H37" s="52"/>
      <c r="I37" s="53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58" t="s">
        <v>52</v>
      </c>
      <c r="C40" s="59" t="s">
        <v>53</v>
      </c>
      <c r="D40" s="60">
        <v>727</v>
      </c>
      <c r="E40" s="61">
        <v>25</v>
      </c>
      <c r="F40" s="62">
        <v>24</v>
      </c>
      <c r="G40" s="63">
        <f>SUM(F40*E40)</f>
        <v>600</v>
      </c>
      <c r="H40" s="61">
        <v>100</v>
      </c>
      <c r="I40" s="19">
        <v>17</v>
      </c>
      <c r="J40" s="64">
        <f>SUM(I40*H40)</f>
        <v>1700</v>
      </c>
    </row>
    <row r="41" spans="1:14" ht="26.25" customHeight="1" x14ac:dyDescent="0.25">
      <c r="A41" s="1">
        <v>2</v>
      </c>
      <c r="B41" s="86" t="s">
        <v>54</v>
      </c>
      <c r="C41" s="87" t="s">
        <v>55</v>
      </c>
      <c r="D41" s="71">
        <v>744</v>
      </c>
      <c r="E41" s="33">
        <v>50</v>
      </c>
      <c r="F41" s="68">
        <v>140</v>
      </c>
      <c r="G41" s="63">
        <f>SUM(F41*E41)</f>
        <v>7000</v>
      </c>
      <c r="H41" s="33">
        <v>50</v>
      </c>
      <c r="I41" s="68">
        <v>27</v>
      </c>
      <c r="J41" s="63">
        <f>SUM(I41*H41)</f>
        <v>1350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58"/>
  <sheetViews>
    <sheetView zoomScaleNormal="100" workbookViewId="0">
      <selection activeCell="C38" sqref="C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205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2275</v>
      </c>
      <c r="G7" s="124">
        <v>227500</v>
      </c>
      <c r="H7" s="123">
        <v>3612</v>
      </c>
      <c r="I7" s="124">
        <v>361200</v>
      </c>
      <c r="J7" s="15">
        <f>SUM(G7+I7)</f>
        <v>588700</v>
      </c>
      <c r="K7" s="187">
        <f>SUM(J7:J36)/29</f>
        <v>1709068.9655172413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8</v>
      </c>
      <c r="G8" s="124">
        <v>800</v>
      </c>
      <c r="H8" s="123">
        <v>16</v>
      </c>
      <c r="I8" s="124">
        <v>1600</v>
      </c>
      <c r="J8" s="15">
        <f t="shared" ref="J8:J36" si="0">SUM(G8+I8)</f>
        <v>2400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37</v>
      </c>
      <c r="G9" s="124">
        <v>3700</v>
      </c>
      <c r="H9" s="123">
        <v>53</v>
      </c>
      <c r="I9" s="124">
        <v>5300</v>
      </c>
      <c r="J9" s="15">
        <f t="shared" si="0"/>
        <v>9000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15295</v>
      </c>
      <c r="G10" s="124">
        <v>3071000</v>
      </c>
      <c r="H10" s="125">
        <v>217429</v>
      </c>
      <c r="I10" s="124">
        <v>43538000</v>
      </c>
      <c r="J10" s="15">
        <f t="shared" si="0"/>
        <v>46609000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188</v>
      </c>
      <c r="G11" s="124">
        <v>18800</v>
      </c>
      <c r="H11" s="125">
        <v>1426</v>
      </c>
      <c r="I11" s="124">
        <v>142600</v>
      </c>
      <c r="J11" s="15">
        <f t="shared" si="0"/>
        <v>161400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14</v>
      </c>
      <c r="G12" s="124">
        <v>1400</v>
      </c>
      <c r="H12" s="127">
        <v>196</v>
      </c>
      <c r="I12" s="124">
        <v>25700</v>
      </c>
      <c r="J12" s="15">
        <f t="shared" si="0"/>
        <v>27100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127</v>
      </c>
      <c r="G13" s="124">
        <v>25400</v>
      </c>
      <c r="H13" s="125">
        <v>1703</v>
      </c>
      <c r="I13" s="124">
        <v>340600</v>
      </c>
      <c r="J13" s="15">
        <f t="shared" si="0"/>
        <v>366000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1</v>
      </c>
      <c r="G14" s="124">
        <v>100</v>
      </c>
      <c r="H14" s="125">
        <v>4</v>
      </c>
      <c r="I14" s="124">
        <v>400</v>
      </c>
      <c r="J14" s="15">
        <f t="shared" si="0"/>
        <v>500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21</v>
      </c>
      <c r="G15" s="124">
        <v>2100</v>
      </c>
      <c r="H15" s="125">
        <v>230</v>
      </c>
      <c r="I15" s="124">
        <v>23000</v>
      </c>
      <c r="J15" s="15">
        <f t="shared" si="0"/>
        <v>25100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279</v>
      </c>
      <c r="G16" s="124">
        <v>34400</v>
      </c>
      <c r="H16" s="128">
        <v>8712</v>
      </c>
      <c r="I16" s="124">
        <v>1345300</v>
      </c>
      <c r="J16" s="15">
        <f t="shared" si="0"/>
        <v>1379700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5</v>
      </c>
      <c r="I17" s="124">
        <v>500</v>
      </c>
      <c r="J17" s="15">
        <f t="shared" si="0"/>
        <v>500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54</v>
      </c>
      <c r="G18" s="124">
        <v>5400</v>
      </c>
      <c r="H18" s="125">
        <v>50</v>
      </c>
      <c r="I18" s="124">
        <v>5000</v>
      </c>
      <c r="J18" s="15">
        <f t="shared" si="0"/>
        <v>10400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1</v>
      </c>
      <c r="G19" s="124">
        <v>200</v>
      </c>
      <c r="H19" s="123">
        <v>10</v>
      </c>
      <c r="I19" s="124">
        <v>2000</v>
      </c>
      <c r="J19" s="15">
        <f t="shared" si="0"/>
        <v>2200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111</v>
      </c>
      <c r="D20" s="25">
        <v>4540</v>
      </c>
      <c r="E20" s="94">
        <v>100</v>
      </c>
      <c r="F20" s="125">
        <v>0</v>
      </c>
      <c r="G20" s="124">
        <v>0</v>
      </c>
      <c r="H20" s="125">
        <v>0</v>
      </c>
      <c r="I20" s="124">
        <v>0</v>
      </c>
      <c r="J20" s="15">
        <f t="shared" si="0"/>
        <v>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2</v>
      </c>
      <c r="G21" s="124">
        <v>200</v>
      </c>
      <c r="H21" s="125">
        <v>22</v>
      </c>
      <c r="I21" s="124">
        <v>2200</v>
      </c>
      <c r="J21" s="15">
        <f t="shared" si="0"/>
        <v>2400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2</v>
      </c>
      <c r="G22" s="124">
        <v>200</v>
      </c>
      <c r="H22" s="125">
        <v>9</v>
      </c>
      <c r="I22" s="124">
        <v>900</v>
      </c>
      <c r="J22" s="15">
        <f t="shared" si="0"/>
        <v>1100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00" t="s">
        <v>200</v>
      </c>
      <c r="D23" s="93">
        <v>2205</v>
      </c>
      <c r="E23" s="94">
        <v>200</v>
      </c>
      <c r="F23" s="125">
        <v>0</v>
      </c>
      <c r="G23" s="124">
        <v>0</v>
      </c>
      <c r="H23" s="125">
        <v>4</v>
      </c>
      <c r="I23" s="124">
        <v>800</v>
      </c>
      <c r="J23" s="15">
        <f t="shared" si="0"/>
        <v>800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5</v>
      </c>
      <c r="G24" s="124">
        <v>500</v>
      </c>
      <c r="H24" s="125">
        <v>33</v>
      </c>
      <c r="I24" s="124">
        <v>3300</v>
      </c>
      <c r="J24" s="15">
        <f t="shared" si="0"/>
        <v>3800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12</v>
      </c>
      <c r="I25" s="124">
        <v>1200</v>
      </c>
      <c r="J25" s="15">
        <f t="shared" si="0"/>
        <v>1200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2</v>
      </c>
      <c r="G26" s="124">
        <v>200</v>
      </c>
      <c r="H26" s="125">
        <v>53</v>
      </c>
      <c r="I26" s="124">
        <v>5300</v>
      </c>
      <c r="J26" s="15">
        <f t="shared" si="0"/>
        <v>5500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2</v>
      </c>
      <c r="G27" s="124">
        <v>400</v>
      </c>
      <c r="H27" s="123">
        <v>11</v>
      </c>
      <c r="I27" s="124">
        <v>2200</v>
      </c>
      <c r="J27" s="15">
        <f t="shared" si="0"/>
        <v>2600</v>
      </c>
      <c r="K27" s="188"/>
      <c r="M27" s="54"/>
    </row>
    <row r="28" spans="1:13" ht="32.25" customHeight="1" x14ac:dyDescent="0.25">
      <c r="A28" s="43">
        <v>22</v>
      </c>
      <c r="B28" s="143" t="s">
        <v>151</v>
      </c>
      <c r="C28" s="20" t="s">
        <v>162</v>
      </c>
      <c r="D28" s="93">
        <v>1733</v>
      </c>
      <c r="E28" s="94">
        <v>200</v>
      </c>
      <c r="F28" s="125">
        <v>86</v>
      </c>
      <c r="G28" s="134">
        <v>17200</v>
      </c>
      <c r="H28" s="125">
        <v>966</v>
      </c>
      <c r="I28" s="134">
        <v>193200</v>
      </c>
      <c r="J28" s="15">
        <f t="shared" si="0"/>
        <v>210400</v>
      </c>
      <c r="K28" s="194"/>
      <c r="M28" s="54"/>
    </row>
    <row r="29" spans="1:13" ht="32.25" customHeight="1" x14ac:dyDescent="0.25">
      <c r="A29" s="43">
        <v>23</v>
      </c>
      <c r="B29" s="143" t="s">
        <v>157</v>
      </c>
      <c r="C29" s="20" t="s">
        <v>163</v>
      </c>
      <c r="D29" s="93">
        <v>7300</v>
      </c>
      <c r="E29" s="94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94"/>
      <c r="M29" s="54"/>
    </row>
    <row r="30" spans="1:13" ht="32.25" customHeight="1" x14ac:dyDescent="0.25">
      <c r="A30" s="43">
        <v>24</v>
      </c>
      <c r="B30" s="144" t="s">
        <v>164</v>
      </c>
      <c r="C30" s="19" t="s">
        <v>165</v>
      </c>
      <c r="D30" s="126">
        <v>4030</v>
      </c>
      <c r="E30" s="141">
        <v>100</v>
      </c>
      <c r="F30" s="125">
        <v>51</v>
      </c>
      <c r="G30" s="134">
        <v>5100</v>
      </c>
      <c r="H30" s="125">
        <v>263</v>
      </c>
      <c r="I30" s="134">
        <v>26300</v>
      </c>
      <c r="J30" s="15">
        <f t="shared" si="0"/>
        <v>31400</v>
      </c>
      <c r="K30" s="194"/>
      <c r="M30" s="54"/>
    </row>
    <row r="31" spans="1:13" ht="32.25" customHeight="1" x14ac:dyDescent="0.25">
      <c r="A31" s="43">
        <v>25</v>
      </c>
      <c r="B31" s="144" t="s">
        <v>172</v>
      </c>
      <c r="C31" s="19" t="s">
        <v>173</v>
      </c>
      <c r="D31" s="126">
        <v>1817</v>
      </c>
      <c r="E31" s="141">
        <v>200</v>
      </c>
      <c r="F31" s="125">
        <v>18</v>
      </c>
      <c r="G31" s="134">
        <v>3600</v>
      </c>
      <c r="H31" s="125">
        <v>141</v>
      </c>
      <c r="I31" s="134">
        <v>28200</v>
      </c>
      <c r="J31" s="15">
        <f t="shared" si="0"/>
        <v>31800</v>
      </c>
      <c r="K31" s="194"/>
      <c r="M31" s="54"/>
    </row>
    <row r="32" spans="1:13" ht="32.25" customHeight="1" x14ac:dyDescent="0.25">
      <c r="A32" s="43">
        <v>26</v>
      </c>
      <c r="B32" s="102" t="s">
        <v>186</v>
      </c>
      <c r="C32" s="30" t="s">
        <v>187</v>
      </c>
      <c r="D32" s="126">
        <v>6787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4"/>
      <c r="M32" s="54"/>
    </row>
    <row r="33" spans="1:14" ht="32.25" customHeight="1" x14ac:dyDescent="0.25">
      <c r="A33" s="43">
        <v>27</v>
      </c>
      <c r="B33" s="102" t="s">
        <v>125</v>
      </c>
      <c r="C33" s="30" t="s">
        <v>196</v>
      </c>
      <c r="D33" s="126">
        <v>3332</v>
      </c>
      <c r="E33" s="141">
        <v>200</v>
      </c>
      <c r="F33" s="125">
        <v>0</v>
      </c>
      <c r="G33" s="134">
        <v>0</v>
      </c>
      <c r="H33" s="125">
        <v>3</v>
      </c>
      <c r="I33" s="134">
        <v>600</v>
      </c>
      <c r="J33" s="15">
        <f t="shared" si="0"/>
        <v>600</v>
      </c>
      <c r="K33" s="194"/>
      <c r="M33" s="54"/>
    </row>
    <row r="34" spans="1:14" ht="32.25" customHeight="1" x14ac:dyDescent="0.25">
      <c r="A34" s="43">
        <v>28</v>
      </c>
      <c r="B34" s="102" t="s">
        <v>202</v>
      </c>
      <c r="C34" s="30" t="s">
        <v>203</v>
      </c>
      <c r="D34" s="126">
        <v>6880</v>
      </c>
      <c r="E34" s="141">
        <v>100</v>
      </c>
      <c r="F34" s="125">
        <v>3</v>
      </c>
      <c r="G34" s="134">
        <v>300</v>
      </c>
      <c r="H34" s="125">
        <v>77</v>
      </c>
      <c r="I34" s="134">
        <v>7700</v>
      </c>
      <c r="J34" s="15">
        <f t="shared" si="0"/>
        <v>8000</v>
      </c>
      <c r="K34" s="194"/>
      <c r="M34" s="54"/>
    </row>
    <row r="35" spans="1:14" ht="32.25" customHeight="1" x14ac:dyDescent="0.25">
      <c r="A35" s="43">
        <v>29</v>
      </c>
      <c r="B35" s="102" t="s">
        <v>204</v>
      </c>
      <c r="C35" s="30" t="s">
        <v>198</v>
      </c>
      <c r="D35" s="126">
        <v>6007</v>
      </c>
      <c r="E35" s="141">
        <v>200</v>
      </c>
      <c r="F35" s="125">
        <v>6</v>
      </c>
      <c r="G35" s="134">
        <v>1200</v>
      </c>
      <c r="H35" s="125">
        <v>152</v>
      </c>
      <c r="I35" s="134">
        <v>30400</v>
      </c>
      <c r="J35" s="15">
        <f t="shared" ref="J35" si="1">SUM(G35+I35)</f>
        <v>31600</v>
      </c>
      <c r="K35" s="194"/>
      <c r="M35" s="54"/>
    </row>
    <row r="36" spans="1:14" ht="23.25" customHeight="1" x14ac:dyDescent="0.25">
      <c r="A36" s="43">
        <v>30</v>
      </c>
      <c r="B36" s="102" t="s">
        <v>206</v>
      </c>
      <c r="C36" s="30" t="s">
        <v>207</v>
      </c>
      <c r="D36" s="126">
        <v>3800</v>
      </c>
      <c r="E36" s="141">
        <v>200</v>
      </c>
      <c r="F36" s="125">
        <v>17</v>
      </c>
      <c r="G36" s="134">
        <v>3400</v>
      </c>
      <c r="H36" s="125">
        <v>232</v>
      </c>
      <c r="I36" s="134">
        <v>46400</v>
      </c>
      <c r="J36" s="15">
        <f t="shared" si="0"/>
        <v>49800</v>
      </c>
      <c r="K36" s="195"/>
      <c r="M36" s="54"/>
    </row>
    <row r="37" spans="1:14" ht="23.25" customHeight="1" x14ac:dyDescent="0.25">
      <c r="B37" s="137"/>
      <c r="C37" s="138"/>
      <c r="D37" s="137"/>
      <c r="E37" s="138"/>
      <c r="F37" s="138"/>
      <c r="G37" s="138"/>
      <c r="H37" s="138"/>
      <c r="I37" s="138"/>
      <c r="J37" s="137"/>
      <c r="K37" s="54"/>
      <c r="N37" s="54"/>
    </row>
    <row r="38" spans="1:14" x14ac:dyDescent="0.25">
      <c r="E38" s="47"/>
      <c r="F38" s="52"/>
      <c r="G38" s="53"/>
      <c r="H38" s="52"/>
      <c r="I38" s="53"/>
    </row>
    <row r="39" spans="1:14" x14ac:dyDescent="0.25">
      <c r="B39" s="4" t="s">
        <v>47</v>
      </c>
      <c r="E39" s="191" t="s">
        <v>2</v>
      </c>
      <c r="F39" s="192"/>
      <c r="G39" s="193"/>
      <c r="H39" s="191" t="s">
        <v>3</v>
      </c>
      <c r="I39" s="192"/>
      <c r="J39" s="193"/>
    </row>
    <row r="40" spans="1:14" ht="63.75" customHeight="1" x14ac:dyDescent="0.25">
      <c r="B40" s="7" t="s">
        <v>6</v>
      </c>
      <c r="C40" s="55" t="s">
        <v>48</v>
      </c>
      <c r="D40" s="7" t="s">
        <v>8</v>
      </c>
      <c r="E40" s="56" t="s">
        <v>49</v>
      </c>
      <c r="F40" s="55" t="s">
        <v>50</v>
      </c>
      <c r="G40" s="7" t="s">
        <v>11</v>
      </c>
      <c r="H40" s="57" t="s">
        <v>51</v>
      </c>
      <c r="I40" s="55" t="s">
        <v>50</v>
      </c>
      <c r="J40" s="8" t="s">
        <v>11</v>
      </c>
    </row>
    <row r="41" spans="1:14" ht="30" customHeight="1" x14ac:dyDescent="0.25">
      <c r="A41" s="1">
        <v>1</v>
      </c>
      <c r="B41" s="58" t="s">
        <v>52</v>
      </c>
      <c r="C41" s="59" t="s">
        <v>53</v>
      </c>
      <c r="D41" s="60">
        <v>727</v>
      </c>
      <c r="E41" s="61">
        <v>25</v>
      </c>
      <c r="F41" s="62">
        <v>29</v>
      </c>
      <c r="G41" s="63">
        <f>SUM(F41*E41)</f>
        <v>725</v>
      </c>
      <c r="H41" s="61">
        <v>100</v>
      </c>
      <c r="I41" s="19">
        <v>4</v>
      </c>
      <c r="J41" s="64">
        <f>SUM(I41*H41)</f>
        <v>400</v>
      </c>
    </row>
    <row r="42" spans="1:14" ht="26.25" customHeight="1" x14ac:dyDescent="0.25">
      <c r="A42" s="1">
        <v>2</v>
      </c>
      <c r="B42" s="86" t="s">
        <v>54</v>
      </c>
      <c r="C42" s="87" t="s">
        <v>55</v>
      </c>
      <c r="D42" s="71">
        <v>744</v>
      </c>
      <c r="E42" s="33">
        <v>50</v>
      </c>
      <c r="F42" s="68">
        <v>161</v>
      </c>
      <c r="G42" s="63">
        <f>SUM(F42*E42)</f>
        <v>8050</v>
      </c>
      <c r="H42" s="33">
        <v>50</v>
      </c>
      <c r="I42" s="68">
        <v>26</v>
      </c>
      <c r="J42" s="63">
        <f>SUM(I42*H42)</f>
        <v>1300</v>
      </c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36"/>
    <mergeCell ref="E39:G39"/>
    <mergeCell ref="H39:J3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Q56"/>
  <sheetViews>
    <sheetView zoomScaleNormal="100" workbookViewId="0">
      <selection activeCell="D23" sqref="D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208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2283</v>
      </c>
      <c r="G7" s="124">
        <v>228300</v>
      </c>
      <c r="H7" s="123">
        <v>3669</v>
      </c>
      <c r="I7" s="124">
        <v>366900</v>
      </c>
      <c r="J7" s="15">
        <f>SUM(G7+I7)</f>
        <v>595200</v>
      </c>
      <c r="K7" s="187">
        <f>SUM(J7:J34)/28</f>
        <v>2269600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3</v>
      </c>
      <c r="G8" s="124">
        <v>300</v>
      </c>
      <c r="H8" s="123">
        <v>9</v>
      </c>
      <c r="I8" s="124">
        <v>900</v>
      </c>
      <c r="J8" s="15">
        <f t="shared" ref="J8:J34" si="0">SUM(G8+I8)</f>
        <v>1200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40</v>
      </c>
      <c r="G9" s="124">
        <v>4000</v>
      </c>
      <c r="H9" s="123">
        <v>62</v>
      </c>
      <c r="I9" s="124">
        <v>6200</v>
      </c>
      <c r="J9" s="15">
        <f t="shared" si="0"/>
        <v>10200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19634</v>
      </c>
      <c r="G10" s="124">
        <v>3938800</v>
      </c>
      <c r="H10" s="125">
        <v>283656</v>
      </c>
      <c r="I10" s="124">
        <v>56821800</v>
      </c>
      <c r="J10" s="15">
        <f t="shared" si="0"/>
        <v>60760600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108</v>
      </c>
      <c r="G11" s="124">
        <v>10800</v>
      </c>
      <c r="H11" s="125">
        <v>783</v>
      </c>
      <c r="I11" s="124">
        <v>78300</v>
      </c>
      <c r="J11" s="15">
        <f t="shared" si="0"/>
        <v>89100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10</v>
      </c>
      <c r="G12" s="124">
        <v>1000</v>
      </c>
      <c r="H12" s="127">
        <v>91</v>
      </c>
      <c r="I12" s="124">
        <v>15200</v>
      </c>
      <c r="J12" s="15">
        <f t="shared" si="0"/>
        <v>16200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109</v>
      </c>
      <c r="G13" s="124">
        <v>21800</v>
      </c>
      <c r="H13" s="125">
        <v>1004</v>
      </c>
      <c r="I13" s="124">
        <v>200800</v>
      </c>
      <c r="J13" s="15">
        <f t="shared" si="0"/>
        <v>222600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2</v>
      </c>
      <c r="I14" s="124">
        <v>200</v>
      </c>
      <c r="J14" s="15">
        <f t="shared" si="0"/>
        <v>200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27</v>
      </c>
      <c r="G15" s="124">
        <v>2700</v>
      </c>
      <c r="H15" s="125">
        <v>241</v>
      </c>
      <c r="I15" s="124">
        <v>24100</v>
      </c>
      <c r="J15" s="15">
        <f t="shared" si="0"/>
        <v>26800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274</v>
      </c>
      <c r="G16" s="124">
        <v>34200</v>
      </c>
      <c r="H16" s="128">
        <v>8590</v>
      </c>
      <c r="I16" s="124">
        <v>1327500</v>
      </c>
      <c r="J16" s="15">
        <f t="shared" si="0"/>
        <v>1361700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4</v>
      </c>
      <c r="I17" s="124">
        <v>400</v>
      </c>
      <c r="J17" s="15">
        <f t="shared" si="0"/>
        <v>400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37</v>
      </c>
      <c r="G18" s="124">
        <v>3700</v>
      </c>
      <c r="H18" s="125">
        <v>45</v>
      </c>
      <c r="I18" s="124">
        <v>4500</v>
      </c>
      <c r="J18" s="15">
        <f t="shared" si="0"/>
        <v>8200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2</v>
      </c>
      <c r="G19" s="124">
        <v>400</v>
      </c>
      <c r="H19" s="123">
        <v>58</v>
      </c>
      <c r="I19" s="124">
        <v>11600</v>
      </c>
      <c r="J19" s="15">
        <f t="shared" si="0"/>
        <v>12000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111</v>
      </c>
      <c r="D20" s="25">
        <v>4540</v>
      </c>
      <c r="E20" s="94">
        <v>100</v>
      </c>
      <c r="F20" s="125">
        <v>0</v>
      </c>
      <c r="G20" s="124">
        <v>0</v>
      </c>
      <c r="H20" s="125">
        <v>0</v>
      </c>
      <c r="I20" s="124">
        <v>0</v>
      </c>
      <c r="J20" s="15">
        <f t="shared" si="0"/>
        <v>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5</v>
      </c>
      <c r="G21" s="124">
        <v>500</v>
      </c>
      <c r="H21" s="125">
        <v>20</v>
      </c>
      <c r="I21" s="124">
        <v>2000</v>
      </c>
      <c r="J21" s="15">
        <f t="shared" si="0"/>
        <v>2500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1</v>
      </c>
      <c r="G22" s="124">
        <v>100</v>
      </c>
      <c r="H22" s="125">
        <v>20</v>
      </c>
      <c r="I22" s="124">
        <v>2000</v>
      </c>
      <c r="J22" s="15">
        <f t="shared" si="0"/>
        <v>2100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00" t="s">
        <v>200</v>
      </c>
      <c r="D23" s="93">
        <v>2205</v>
      </c>
      <c r="E23" s="94">
        <v>200</v>
      </c>
      <c r="F23" s="125">
        <v>0</v>
      </c>
      <c r="G23" s="124">
        <v>0</v>
      </c>
      <c r="H23" s="125">
        <v>3</v>
      </c>
      <c r="I23" s="124">
        <v>600</v>
      </c>
      <c r="J23" s="15">
        <f t="shared" si="0"/>
        <v>600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8</v>
      </c>
      <c r="G24" s="124">
        <v>800</v>
      </c>
      <c r="H24" s="125">
        <v>21</v>
      </c>
      <c r="I24" s="124">
        <v>2100</v>
      </c>
      <c r="J24" s="15">
        <f t="shared" si="0"/>
        <v>2900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1</v>
      </c>
      <c r="G25" s="124">
        <v>100</v>
      </c>
      <c r="H25" s="125">
        <v>8</v>
      </c>
      <c r="I25" s="124">
        <v>800</v>
      </c>
      <c r="J25" s="15">
        <f t="shared" si="0"/>
        <v>900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2</v>
      </c>
      <c r="G26" s="124">
        <v>200</v>
      </c>
      <c r="H26" s="125">
        <v>31</v>
      </c>
      <c r="I26" s="124">
        <v>3100</v>
      </c>
      <c r="J26" s="15">
        <f t="shared" si="0"/>
        <v>3300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2</v>
      </c>
      <c r="G27" s="124">
        <v>400</v>
      </c>
      <c r="H27" s="123">
        <v>1</v>
      </c>
      <c r="I27" s="124">
        <v>200</v>
      </c>
      <c r="J27" s="15">
        <f t="shared" si="0"/>
        <v>600</v>
      </c>
      <c r="K27" s="188"/>
      <c r="M27" s="54"/>
    </row>
    <row r="28" spans="1:13" ht="32.25" customHeight="1" x14ac:dyDescent="0.25">
      <c r="A28" s="43">
        <v>22</v>
      </c>
      <c r="B28" s="143" t="s">
        <v>151</v>
      </c>
      <c r="C28" s="20" t="s">
        <v>162</v>
      </c>
      <c r="D28" s="93">
        <v>1733</v>
      </c>
      <c r="E28" s="94">
        <v>200</v>
      </c>
      <c r="F28" s="125">
        <v>50</v>
      </c>
      <c r="G28" s="134">
        <v>10000</v>
      </c>
      <c r="H28" s="125">
        <v>652</v>
      </c>
      <c r="I28" s="134">
        <v>130400</v>
      </c>
      <c r="J28" s="15">
        <f t="shared" si="0"/>
        <v>140400</v>
      </c>
      <c r="K28" s="194"/>
      <c r="M28" s="54"/>
    </row>
    <row r="29" spans="1:13" ht="32.25" customHeight="1" x14ac:dyDescent="0.25">
      <c r="A29" s="43">
        <v>23</v>
      </c>
      <c r="B29" s="144" t="s">
        <v>164</v>
      </c>
      <c r="C29" s="19" t="s">
        <v>165</v>
      </c>
      <c r="D29" s="126">
        <v>4030</v>
      </c>
      <c r="E29" s="141">
        <v>100</v>
      </c>
      <c r="F29" s="125">
        <v>55</v>
      </c>
      <c r="G29" s="134">
        <v>5500</v>
      </c>
      <c r="H29" s="125">
        <v>347</v>
      </c>
      <c r="I29" s="134">
        <v>34700</v>
      </c>
      <c r="J29" s="15">
        <f t="shared" si="0"/>
        <v>40200</v>
      </c>
      <c r="K29" s="194"/>
      <c r="M29" s="54"/>
    </row>
    <row r="30" spans="1:13" ht="32.25" customHeight="1" x14ac:dyDescent="0.25">
      <c r="A30" s="43">
        <v>24</v>
      </c>
      <c r="B30" s="144" t="s">
        <v>172</v>
      </c>
      <c r="C30" s="19" t="s">
        <v>173</v>
      </c>
      <c r="D30" s="126">
        <v>1817</v>
      </c>
      <c r="E30" s="141">
        <v>200</v>
      </c>
      <c r="F30" s="125">
        <v>17</v>
      </c>
      <c r="G30" s="134">
        <v>3400</v>
      </c>
      <c r="H30" s="125">
        <v>242</v>
      </c>
      <c r="I30" s="134">
        <v>48400</v>
      </c>
      <c r="J30" s="15">
        <f t="shared" si="0"/>
        <v>51800</v>
      </c>
      <c r="K30" s="194"/>
      <c r="M30" s="54"/>
    </row>
    <row r="31" spans="1:13" ht="32.25" customHeight="1" x14ac:dyDescent="0.25">
      <c r="A31" s="43">
        <v>25</v>
      </c>
      <c r="B31" s="102" t="s">
        <v>125</v>
      </c>
      <c r="C31" s="30" t="s">
        <v>196</v>
      </c>
      <c r="D31" s="126">
        <v>3332</v>
      </c>
      <c r="E31" s="141">
        <v>200</v>
      </c>
      <c r="F31" s="125">
        <v>0</v>
      </c>
      <c r="G31" s="134">
        <v>0</v>
      </c>
      <c r="H31" s="125">
        <v>2</v>
      </c>
      <c r="I31" s="134">
        <v>400</v>
      </c>
      <c r="J31" s="15">
        <f t="shared" si="0"/>
        <v>400</v>
      </c>
      <c r="K31" s="194"/>
      <c r="M31" s="54"/>
    </row>
    <row r="32" spans="1:13" ht="32.25" customHeight="1" x14ac:dyDescent="0.25">
      <c r="A32" s="43">
        <v>26</v>
      </c>
      <c r="B32" s="102" t="s">
        <v>202</v>
      </c>
      <c r="C32" s="30" t="s">
        <v>203</v>
      </c>
      <c r="D32" s="126">
        <v>6880</v>
      </c>
      <c r="E32" s="141">
        <v>100</v>
      </c>
      <c r="F32" s="125">
        <v>1</v>
      </c>
      <c r="G32" s="134">
        <v>100</v>
      </c>
      <c r="H32" s="125">
        <v>48</v>
      </c>
      <c r="I32" s="134">
        <v>4800</v>
      </c>
      <c r="J32" s="15">
        <f t="shared" si="0"/>
        <v>4900</v>
      </c>
      <c r="K32" s="194"/>
      <c r="M32" s="54"/>
    </row>
    <row r="33" spans="1:14" ht="32.25" customHeight="1" x14ac:dyDescent="0.25">
      <c r="A33" s="43">
        <v>27</v>
      </c>
      <c r="B33" s="102" t="s">
        <v>204</v>
      </c>
      <c r="C33" s="30" t="s">
        <v>198</v>
      </c>
      <c r="D33" s="126">
        <v>6007</v>
      </c>
      <c r="E33" s="141">
        <v>200</v>
      </c>
      <c r="F33" s="125">
        <v>2</v>
      </c>
      <c r="G33" s="134">
        <v>400</v>
      </c>
      <c r="H33" s="125">
        <v>89</v>
      </c>
      <c r="I33" s="134">
        <v>17800</v>
      </c>
      <c r="J33" s="15">
        <f t="shared" ref="J33" si="1">SUM(G33+I33)</f>
        <v>18200</v>
      </c>
      <c r="K33" s="194"/>
      <c r="M33" s="54"/>
    </row>
    <row r="34" spans="1:14" ht="23.25" customHeight="1" x14ac:dyDescent="0.25">
      <c r="A34" s="43">
        <v>28</v>
      </c>
      <c r="B34" s="102" t="s">
        <v>206</v>
      </c>
      <c r="C34" s="30" t="s">
        <v>207</v>
      </c>
      <c r="D34" s="126">
        <v>3800</v>
      </c>
      <c r="E34" s="141">
        <v>200</v>
      </c>
      <c r="F34" s="125">
        <v>64</v>
      </c>
      <c r="G34" s="134">
        <v>12800</v>
      </c>
      <c r="H34" s="125">
        <v>814</v>
      </c>
      <c r="I34" s="134">
        <v>162800</v>
      </c>
      <c r="J34" s="15">
        <f t="shared" si="0"/>
        <v>175600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16</v>
      </c>
      <c r="G39" s="63">
        <f>SUM(F39*E39)</f>
        <v>400</v>
      </c>
      <c r="H39" s="61">
        <v>100</v>
      </c>
      <c r="I39" s="19">
        <v>9</v>
      </c>
      <c r="J39" s="64">
        <f>SUM(I39*H39)</f>
        <v>900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166</v>
      </c>
      <c r="G40" s="63">
        <f>SUM(F40*E40)</f>
        <v>8300</v>
      </c>
      <c r="H40" s="33">
        <v>50</v>
      </c>
      <c r="I40" s="68">
        <v>25</v>
      </c>
      <c r="J40" s="63">
        <f>SUM(I40*H40)</f>
        <v>1250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Q56"/>
  <sheetViews>
    <sheetView zoomScaleNormal="100" workbookViewId="0">
      <selection activeCell="L10" sqref="L1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209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2044</v>
      </c>
      <c r="G7" s="124">
        <v>204400</v>
      </c>
      <c r="H7" s="123">
        <v>3226</v>
      </c>
      <c r="I7" s="124">
        <v>322600</v>
      </c>
      <c r="J7" s="15">
        <f>SUM(G7+I7)</f>
        <v>527000</v>
      </c>
      <c r="K7" s="187">
        <f>SUM(J7:J34)/28</f>
        <v>1409767.857142857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2</v>
      </c>
      <c r="G8" s="124">
        <v>200</v>
      </c>
      <c r="H8" s="123">
        <v>13</v>
      </c>
      <c r="I8" s="124">
        <v>1300</v>
      </c>
      <c r="J8" s="15">
        <f t="shared" ref="J8:J34" si="0">SUM(G8+I8)</f>
        <v>1500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35</v>
      </c>
      <c r="G9" s="124">
        <v>3500</v>
      </c>
      <c r="H9" s="123">
        <v>89</v>
      </c>
      <c r="I9" s="124">
        <v>8900</v>
      </c>
      <c r="J9" s="15">
        <f t="shared" si="0"/>
        <v>12400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9603</v>
      </c>
      <c r="G10" s="124">
        <v>1927200</v>
      </c>
      <c r="H10" s="125">
        <v>171887</v>
      </c>
      <c r="I10" s="124">
        <v>34431400</v>
      </c>
      <c r="J10" s="15">
        <f t="shared" si="0"/>
        <v>36358600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113</v>
      </c>
      <c r="G11" s="124">
        <v>11300</v>
      </c>
      <c r="H11" s="125">
        <v>268</v>
      </c>
      <c r="I11" s="124">
        <v>26800</v>
      </c>
      <c r="J11" s="15">
        <f t="shared" si="0"/>
        <v>38100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7</v>
      </c>
      <c r="G12" s="124">
        <v>700</v>
      </c>
      <c r="H12" s="127">
        <v>42</v>
      </c>
      <c r="I12" s="124">
        <v>5700</v>
      </c>
      <c r="J12" s="15">
        <f t="shared" si="0"/>
        <v>6400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135</v>
      </c>
      <c r="G13" s="124">
        <v>27000</v>
      </c>
      <c r="H13" s="125">
        <v>920</v>
      </c>
      <c r="I13" s="124">
        <v>184000</v>
      </c>
      <c r="J13" s="15">
        <f t="shared" si="0"/>
        <v>211000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4</v>
      </c>
      <c r="G14" s="124">
        <v>400</v>
      </c>
      <c r="H14" s="125">
        <v>13</v>
      </c>
      <c r="I14" s="124">
        <v>1300</v>
      </c>
      <c r="J14" s="15">
        <f t="shared" si="0"/>
        <v>1700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27</v>
      </c>
      <c r="G15" s="124">
        <v>2700</v>
      </c>
      <c r="H15" s="125">
        <v>305</v>
      </c>
      <c r="I15" s="124">
        <v>30500</v>
      </c>
      <c r="J15" s="15">
        <f t="shared" si="0"/>
        <v>33200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279</v>
      </c>
      <c r="G16" s="124">
        <v>35600</v>
      </c>
      <c r="H16" s="128">
        <v>8584</v>
      </c>
      <c r="I16" s="124">
        <v>1330700</v>
      </c>
      <c r="J16" s="15">
        <f t="shared" si="0"/>
        <v>1366300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7</v>
      </c>
      <c r="I17" s="124">
        <v>700</v>
      </c>
      <c r="J17" s="15">
        <f t="shared" si="0"/>
        <v>700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42</v>
      </c>
      <c r="G18" s="124">
        <v>4200</v>
      </c>
      <c r="H18" s="125">
        <v>39</v>
      </c>
      <c r="I18" s="124">
        <v>3900</v>
      </c>
      <c r="J18" s="15">
        <f t="shared" si="0"/>
        <v>8100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3</v>
      </c>
      <c r="G19" s="124">
        <v>600</v>
      </c>
      <c r="H19" s="123">
        <v>131</v>
      </c>
      <c r="I19" s="124">
        <v>26200</v>
      </c>
      <c r="J19" s="15">
        <f t="shared" si="0"/>
        <v>26800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79" t="s">
        <v>177</v>
      </c>
      <c r="D20" s="25">
        <v>4540</v>
      </c>
      <c r="E20" s="94">
        <v>100</v>
      </c>
      <c r="F20" s="125">
        <v>5</v>
      </c>
      <c r="G20" s="124">
        <v>500</v>
      </c>
      <c r="H20" s="125">
        <v>41</v>
      </c>
      <c r="I20" s="124">
        <v>4100</v>
      </c>
      <c r="J20" s="15">
        <f t="shared" si="0"/>
        <v>4600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0</v>
      </c>
      <c r="G21" s="124">
        <v>0</v>
      </c>
      <c r="H21" s="125">
        <v>0</v>
      </c>
      <c r="I21" s="124">
        <v>0</v>
      </c>
      <c r="J21" s="15">
        <f t="shared" si="0"/>
        <v>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8</v>
      </c>
      <c r="G22" s="124">
        <v>800</v>
      </c>
      <c r="H22" s="125">
        <v>138</v>
      </c>
      <c r="I22" s="124">
        <v>13800</v>
      </c>
      <c r="J22" s="15">
        <f t="shared" si="0"/>
        <v>14600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00" t="s">
        <v>200</v>
      </c>
      <c r="D23" s="93">
        <v>2205</v>
      </c>
      <c r="E23" s="94">
        <v>200</v>
      </c>
      <c r="F23" s="125">
        <v>0</v>
      </c>
      <c r="G23" s="124">
        <v>0</v>
      </c>
      <c r="H23" s="125">
        <v>2</v>
      </c>
      <c r="I23" s="124">
        <v>400</v>
      </c>
      <c r="J23" s="15">
        <f t="shared" si="0"/>
        <v>400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4</v>
      </c>
      <c r="G24" s="124">
        <v>400</v>
      </c>
      <c r="H24" s="125">
        <v>15</v>
      </c>
      <c r="I24" s="124">
        <v>1500</v>
      </c>
      <c r="J24" s="15">
        <f t="shared" si="0"/>
        <v>1900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1</v>
      </c>
      <c r="G25" s="124">
        <v>100</v>
      </c>
      <c r="H25" s="125">
        <v>19</v>
      </c>
      <c r="I25" s="124">
        <v>1900</v>
      </c>
      <c r="J25" s="15">
        <f t="shared" si="0"/>
        <v>2000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1</v>
      </c>
      <c r="G26" s="124">
        <v>100</v>
      </c>
      <c r="H26" s="125">
        <v>37</v>
      </c>
      <c r="I26" s="124">
        <v>3700</v>
      </c>
      <c r="J26" s="15">
        <f t="shared" si="0"/>
        <v>3800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2</v>
      </c>
      <c r="G27" s="124">
        <v>400</v>
      </c>
      <c r="H27" s="123">
        <v>6</v>
      </c>
      <c r="I27" s="124">
        <v>1200</v>
      </c>
      <c r="J27" s="15">
        <f t="shared" si="0"/>
        <v>1600</v>
      </c>
      <c r="K27" s="188"/>
      <c r="M27" s="54"/>
    </row>
    <row r="28" spans="1:13" ht="32.25" customHeight="1" x14ac:dyDescent="0.25">
      <c r="A28" s="43">
        <v>22</v>
      </c>
      <c r="B28" s="143" t="s">
        <v>151</v>
      </c>
      <c r="C28" s="20" t="s">
        <v>162</v>
      </c>
      <c r="D28" s="93">
        <v>1733</v>
      </c>
      <c r="E28" s="94">
        <v>200</v>
      </c>
      <c r="F28" s="125">
        <v>130</v>
      </c>
      <c r="G28" s="134">
        <v>26000</v>
      </c>
      <c r="H28" s="125">
        <v>1993</v>
      </c>
      <c r="I28" s="134">
        <v>398600</v>
      </c>
      <c r="J28" s="15">
        <f t="shared" si="0"/>
        <v>424600</v>
      </c>
      <c r="K28" s="194"/>
      <c r="M28" s="54"/>
    </row>
    <row r="29" spans="1:13" ht="32.25" customHeight="1" x14ac:dyDescent="0.25">
      <c r="A29" s="43">
        <v>23</v>
      </c>
      <c r="B29" s="144" t="s">
        <v>164</v>
      </c>
      <c r="C29" s="19" t="s">
        <v>165</v>
      </c>
      <c r="D29" s="126">
        <v>4030</v>
      </c>
      <c r="E29" s="141">
        <v>100</v>
      </c>
      <c r="F29" s="125">
        <v>86</v>
      </c>
      <c r="G29" s="134">
        <v>8600</v>
      </c>
      <c r="H29" s="125">
        <v>597</v>
      </c>
      <c r="I29" s="134">
        <v>59700</v>
      </c>
      <c r="J29" s="15">
        <f t="shared" si="0"/>
        <v>68300</v>
      </c>
      <c r="K29" s="194"/>
      <c r="M29" s="54"/>
    </row>
    <row r="30" spans="1:13" ht="32.25" customHeight="1" x14ac:dyDescent="0.25">
      <c r="A30" s="43">
        <v>24</v>
      </c>
      <c r="B30" s="144" t="s">
        <v>172</v>
      </c>
      <c r="C30" s="19" t="s">
        <v>173</v>
      </c>
      <c r="D30" s="126">
        <v>1817</v>
      </c>
      <c r="E30" s="141">
        <v>200</v>
      </c>
      <c r="F30" s="125">
        <v>48</v>
      </c>
      <c r="G30" s="134">
        <v>9600</v>
      </c>
      <c r="H30" s="125">
        <v>792</v>
      </c>
      <c r="I30" s="134">
        <v>158400</v>
      </c>
      <c r="J30" s="15">
        <f t="shared" si="0"/>
        <v>168000</v>
      </c>
      <c r="K30" s="194"/>
      <c r="M30" s="54"/>
    </row>
    <row r="31" spans="1:13" ht="32.25" customHeight="1" x14ac:dyDescent="0.25">
      <c r="A31" s="43">
        <v>25</v>
      </c>
      <c r="B31" s="102" t="s">
        <v>125</v>
      </c>
      <c r="C31" s="30" t="s">
        <v>196</v>
      </c>
      <c r="D31" s="126">
        <v>3332</v>
      </c>
      <c r="E31" s="141">
        <v>200</v>
      </c>
      <c r="F31" s="125">
        <v>0</v>
      </c>
      <c r="G31" s="134">
        <v>0</v>
      </c>
      <c r="H31" s="125">
        <v>4</v>
      </c>
      <c r="I31" s="134">
        <v>800</v>
      </c>
      <c r="J31" s="15">
        <f t="shared" si="0"/>
        <v>800</v>
      </c>
      <c r="K31" s="194"/>
      <c r="M31" s="54"/>
    </row>
    <row r="32" spans="1:13" ht="32.25" customHeight="1" x14ac:dyDescent="0.25">
      <c r="A32" s="43">
        <v>26</v>
      </c>
      <c r="B32" s="102" t="s">
        <v>202</v>
      </c>
      <c r="C32" s="30" t="s">
        <v>203</v>
      </c>
      <c r="D32" s="126">
        <v>6880</v>
      </c>
      <c r="E32" s="141">
        <v>100</v>
      </c>
      <c r="F32" s="125">
        <v>0</v>
      </c>
      <c r="G32" s="134">
        <v>0</v>
      </c>
      <c r="H32" s="125">
        <v>63</v>
      </c>
      <c r="I32" s="134">
        <v>6300</v>
      </c>
      <c r="J32" s="15">
        <f t="shared" si="0"/>
        <v>6300</v>
      </c>
      <c r="K32" s="194"/>
      <c r="M32" s="54"/>
    </row>
    <row r="33" spans="1:14" ht="32.25" customHeight="1" x14ac:dyDescent="0.25">
      <c r="A33" s="43">
        <v>27</v>
      </c>
      <c r="B33" s="102" t="s">
        <v>204</v>
      </c>
      <c r="C33" s="30" t="s">
        <v>198</v>
      </c>
      <c r="D33" s="126">
        <v>6007</v>
      </c>
      <c r="E33" s="141">
        <v>200</v>
      </c>
      <c r="F33" s="125">
        <v>0</v>
      </c>
      <c r="G33" s="134">
        <v>0</v>
      </c>
      <c r="H33" s="125">
        <v>14</v>
      </c>
      <c r="I33" s="134">
        <v>2800</v>
      </c>
      <c r="J33" s="15">
        <f t="shared" ref="J33" si="1">SUM(G33+I33)</f>
        <v>2800</v>
      </c>
      <c r="K33" s="194"/>
      <c r="M33" s="54"/>
    </row>
    <row r="34" spans="1:14" ht="23.25" customHeight="1" x14ac:dyDescent="0.25">
      <c r="A34" s="43">
        <v>28</v>
      </c>
      <c r="B34" s="102" t="s">
        <v>206</v>
      </c>
      <c r="C34" s="30" t="s">
        <v>207</v>
      </c>
      <c r="D34" s="126">
        <v>3800</v>
      </c>
      <c r="E34" s="141">
        <v>200</v>
      </c>
      <c r="F34" s="125">
        <v>52</v>
      </c>
      <c r="G34" s="134">
        <v>10400</v>
      </c>
      <c r="H34" s="125">
        <v>858</v>
      </c>
      <c r="I34" s="134">
        <v>171600</v>
      </c>
      <c r="J34" s="15">
        <f t="shared" si="0"/>
        <v>182000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19</v>
      </c>
      <c r="G39" s="63">
        <f>SUM(F39*E39)</f>
        <v>475</v>
      </c>
      <c r="H39" s="61">
        <v>100</v>
      </c>
      <c r="I39" s="19">
        <v>6</v>
      </c>
      <c r="J39" s="64">
        <f>SUM(I39*H39)</f>
        <v>600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115</v>
      </c>
      <c r="G40" s="63">
        <f>SUM(F40*E40)</f>
        <v>5750</v>
      </c>
      <c r="H40" s="33">
        <v>50</v>
      </c>
      <c r="I40" s="68">
        <v>17</v>
      </c>
      <c r="J40" s="63">
        <f>SUM(I40*H40)</f>
        <v>850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Q56"/>
  <sheetViews>
    <sheetView zoomScaleNormal="100" workbookViewId="0">
      <selection activeCell="N19" sqref="N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210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2530</v>
      </c>
      <c r="G7" s="124">
        <v>253000</v>
      </c>
      <c r="H7" s="123">
        <v>4590</v>
      </c>
      <c r="I7" s="124">
        <v>459000</v>
      </c>
      <c r="J7" s="15">
        <f>SUM(G7+I7)</f>
        <v>712000</v>
      </c>
      <c r="K7" s="187">
        <f>SUM(J7:J34)/28</f>
        <v>1876714.2857142857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4</v>
      </c>
      <c r="G8" s="124">
        <v>400</v>
      </c>
      <c r="H8" s="123">
        <v>10</v>
      </c>
      <c r="I8" s="124">
        <v>1000</v>
      </c>
      <c r="J8" s="15">
        <f t="shared" ref="J8:J34" si="0">SUM(G8+I8)</f>
        <v>1400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40</v>
      </c>
      <c r="G9" s="124">
        <v>4000</v>
      </c>
      <c r="H9" s="123">
        <v>123</v>
      </c>
      <c r="I9" s="124">
        <v>12300</v>
      </c>
      <c r="J9" s="15">
        <f t="shared" si="0"/>
        <v>16300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14006</v>
      </c>
      <c r="G10" s="124">
        <v>2809000</v>
      </c>
      <c r="H10" s="125">
        <v>231769</v>
      </c>
      <c r="I10" s="124">
        <v>46384100</v>
      </c>
      <c r="J10" s="15">
        <f t="shared" si="0"/>
        <v>49193100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106</v>
      </c>
      <c r="G11" s="124">
        <v>10600</v>
      </c>
      <c r="H11" s="125">
        <v>516</v>
      </c>
      <c r="I11" s="124">
        <v>51600</v>
      </c>
      <c r="J11" s="15">
        <f t="shared" si="0"/>
        <v>62200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3</v>
      </c>
      <c r="G12" s="124">
        <v>300</v>
      </c>
      <c r="H12" s="127">
        <v>95</v>
      </c>
      <c r="I12" s="124">
        <v>11100</v>
      </c>
      <c r="J12" s="15">
        <f t="shared" si="0"/>
        <v>11400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225</v>
      </c>
      <c r="G13" s="124">
        <v>45000</v>
      </c>
      <c r="H13" s="125">
        <v>3105</v>
      </c>
      <c r="I13" s="124">
        <v>621000</v>
      </c>
      <c r="J13" s="15">
        <f t="shared" si="0"/>
        <v>666000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4</v>
      </c>
      <c r="I14" s="124">
        <v>400</v>
      </c>
      <c r="J14" s="15">
        <f t="shared" si="0"/>
        <v>400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15</v>
      </c>
      <c r="G15" s="124">
        <v>1500</v>
      </c>
      <c r="H15" s="125">
        <v>188</v>
      </c>
      <c r="I15" s="124">
        <v>18800</v>
      </c>
      <c r="J15" s="15">
        <f t="shared" si="0"/>
        <v>20300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255</v>
      </c>
      <c r="G16" s="124">
        <v>31800</v>
      </c>
      <c r="H16" s="128">
        <v>8457</v>
      </c>
      <c r="I16" s="124">
        <v>1311600</v>
      </c>
      <c r="J16" s="15">
        <f t="shared" si="0"/>
        <v>1343400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6</v>
      </c>
      <c r="I17" s="124">
        <v>600</v>
      </c>
      <c r="J17" s="15">
        <f t="shared" si="0"/>
        <v>600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80</v>
      </c>
      <c r="G18" s="124">
        <v>8000</v>
      </c>
      <c r="H18" s="125">
        <v>27</v>
      </c>
      <c r="I18" s="124">
        <v>2700</v>
      </c>
      <c r="J18" s="15">
        <f t="shared" si="0"/>
        <v>10700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9</v>
      </c>
      <c r="G19" s="124">
        <v>1800</v>
      </c>
      <c r="H19" s="123">
        <v>319</v>
      </c>
      <c r="I19" s="124">
        <v>63800</v>
      </c>
      <c r="J19" s="15">
        <f t="shared" si="0"/>
        <v>65600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211</v>
      </c>
      <c r="D20" s="25">
        <v>4540</v>
      </c>
      <c r="E20" s="94">
        <v>100</v>
      </c>
      <c r="F20" s="125">
        <v>12</v>
      </c>
      <c r="G20" s="124">
        <v>1200</v>
      </c>
      <c r="H20" s="125">
        <v>133</v>
      </c>
      <c r="I20" s="124">
        <v>13300</v>
      </c>
      <c r="J20" s="15">
        <f t="shared" si="0"/>
        <v>14500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0</v>
      </c>
      <c r="G21" s="124">
        <v>0</v>
      </c>
      <c r="H21" s="125">
        <v>0</v>
      </c>
      <c r="I21" s="124">
        <v>0</v>
      </c>
      <c r="J21" s="15">
        <f t="shared" si="0"/>
        <v>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16</v>
      </c>
      <c r="G22" s="124">
        <v>1600</v>
      </c>
      <c r="H22" s="125">
        <v>168</v>
      </c>
      <c r="I22" s="124">
        <v>16800</v>
      </c>
      <c r="J22" s="15">
        <f t="shared" si="0"/>
        <v>18400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00" t="s">
        <v>200</v>
      </c>
      <c r="D23" s="93">
        <v>2205</v>
      </c>
      <c r="E23" s="94">
        <v>200</v>
      </c>
      <c r="F23" s="125">
        <v>0</v>
      </c>
      <c r="G23" s="124">
        <v>0</v>
      </c>
      <c r="H23" s="125">
        <v>1</v>
      </c>
      <c r="I23" s="124">
        <v>200</v>
      </c>
      <c r="J23" s="15">
        <f t="shared" si="0"/>
        <v>200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4</v>
      </c>
      <c r="G24" s="124">
        <v>400</v>
      </c>
      <c r="H24" s="125">
        <v>18</v>
      </c>
      <c r="I24" s="124">
        <v>1800</v>
      </c>
      <c r="J24" s="15">
        <f t="shared" si="0"/>
        <v>2200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6</v>
      </c>
      <c r="I25" s="124">
        <v>600</v>
      </c>
      <c r="J25" s="15">
        <f t="shared" si="0"/>
        <v>600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8</v>
      </c>
      <c r="G26" s="124">
        <v>800</v>
      </c>
      <c r="H26" s="125">
        <v>47</v>
      </c>
      <c r="I26" s="124">
        <v>4700</v>
      </c>
      <c r="J26" s="15">
        <f t="shared" si="0"/>
        <v>5500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1</v>
      </c>
      <c r="G27" s="124">
        <v>200</v>
      </c>
      <c r="H27" s="123">
        <v>3</v>
      </c>
      <c r="I27" s="124">
        <v>600</v>
      </c>
      <c r="J27" s="15">
        <f t="shared" si="0"/>
        <v>800</v>
      </c>
      <c r="K27" s="188"/>
      <c r="M27" s="54"/>
    </row>
    <row r="28" spans="1:13" ht="32.25" customHeight="1" x14ac:dyDescent="0.25">
      <c r="A28" s="43">
        <v>22</v>
      </c>
      <c r="B28" s="143" t="s">
        <v>151</v>
      </c>
      <c r="C28" s="20" t="s">
        <v>162</v>
      </c>
      <c r="D28" s="93">
        <v>1733</v>
      </c>
      <c r="E28" s="94">
        <v>200</v>
      </c>
      <c r="F28" s="125">
        <v>34</v>
      </c>
      <c r="G28" s="134">
        <v>6800</v>
      </c>
      <c r="H28" s="125">
        <v>488</v>
      </c>
      <c r="I28" s="134">
        <v>97600</v>
      </c>
      <c r="J28" s="15">
        <f t="shared" si="0"/>
        <v>104400</v>
      </c>
      <c r="K28" s="194"/>
      <c r="M28" s="54"/>
    </row>
    <row r="29" spans="1:13" ht="32.25" customHeight="1" x14ac:dyDescent="0.25">
      <c r="A29" s="43">
        <v>23</v>
      </c>
      <c r="B29" s="144" t="s">
        <v>164</v>
      </c>
      <c r="C29" s="19" t="s">
        <v>165</v>
      </c>
      <c r="D29" s="126">
        <v>4030</v>
      </c>
      <c r="E29" s="141">
        <v>100</v>
      </c>
      <c r="F29" s="125">
        <v>95</v>
      </c>
      <c r="G29" s="134">
        <v>9500</v>
      </c>
      <c r="H29" s="125">
        <v>861</v>
      </c>
      <c r="I29" s="134">
        <v>86100</v>
      </c>
      <c r="J29" s="15">
        <f t="shared" si="0"/>
        <v>95600</v>
      </c>
      <c r="K29" s="194"/>
      <c r="M29" s="54"/>
    </row>
    <row r="30" spans="1:13" ht="32.25" customHeight="1" x14ac:dyDescent="0.25">
      <c r="A30" s="43">
        <v>24</v>
      </c>
      <c r="B30" s="144" t="s">
        <v>172</v>
      </c>
      <c r="C30" s="19" t="s">
        <v>173</v>
      </c>
      <c r="D30" s="126">
        <v>1817</v>
      </c>
      <c r="E30" s="141">
        <v>200</v>
      </c>
      <c r="F30" s="125">
        <v>14</v>
      </c>
      <c r="G30" s="134">
        <v>2800</v>
      </c>
      <c r="H30" s="125">
        <v>129</v>
      </c>
      <c r="I30" s="134">
        <v>25800</v>
      </c>
      <c r="J30" s="15">
        <f t="shared" si="0"/>
        <v>28600</v>
      </c>
      <c r="K30" s="194"/>
      <c r="M30" s="54"/>
    </row>
    <row r="31" spans="1:13" ht="32.25" customHeight="1" x14ac:dyDescent="0.25">
      <c r="A31" s="43">
        <v>25</v>
      </c>
      <c r="B31" s="154" t="s">
        <v>125</v>
      </c>
      <c r="C31" s="30" t="s">
        <v>196</v>
      </c>
      <c r="D31" s="126">
        <v>3332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4"/>
      <c r="M31" s="54"/>
    </row>
    <row r="32" spans="1:13" ht="32.25" customHeight="1" x14ac:dyDescent="0.25">
      <c r="A32" s="43">
        <v>26</v>
      </c>
      <c r="B32" s="102" t="s">
        <v>202</v>
      </c>
      <c r="C32" s="30" t="s">
        <v>203</v>
      </c>
      <c r="D32" s="126">
        <v>6880</v>
      </c>
      <c r="E32" s="141">
        <v>100</v>
      </c>
      <c r="F32" s="125">
        <v>9</v>
      </c>
      <c r="G32" s="134">
        <v>900</v>
      </c>
      <c r="H32" s="125">
        <v>135</v>
      </c>
      <c r="I32" s="134">
        <v>13500</v>
      </c>
      <c r="J32" s="15">
        <f t="shared" si="0"/>
        <v>14400</v>
      </c>
      <c r="K32" s="194"/>
      <c r="M32" s="54"/>
    </row>
    <row r="33" spans="1:14" ht="32.25" customHeight="1" x14ac:dyDescent="0.25">
      <c r="A33" s="43">
        <v>27</v>
      </c>
      <c r="B33" s="102" t="s">
        <v>204</v>
      </c>
      <c r="C33" s="30" t="s">
        <v>198</v>
      </c>
      <c r="D33" s="126">
        <v>6007</v>
      </c>
      <c r="E33" s="141">
        <v>200</v>
      </c>
      <c r="F33" s="125">
        <v>4</v>
      </c>
      <c r="G33" s="134">
        <v>800</v>
      </c>
      <c r="H33" s="125">
        <v>261</v>
      </c>
      <c r="I33" s="134">
        <v>52200</v>
      </c>
      <c r="J33" s="15">
        <f t="shared" ref="J33" si="1">SUM(G33+I33)</f>
        <v>53000</v>
      </c>
      <c r="K33" s="194"/>
      <c r="M33" s="54"/>
    </row>
    <row r="34" spans="1:14" ht="23.25" customHeight="1" x14ac:dyDescent="0.25">
      <c r="A34" s="43">
        <v>28</v>
      </c>
      <c r="B34" s="102" t="s">
        <v>206</v>
      </c>
      <c r="C34" s="30" t="s">
        <v>207</v>
      </c>
      <c r="D34" s="126">
        <v>3800</v>
      </c>
      <c r="E34" s="141">
        <v>200</v>
      </c>
      <c r="F34" s="125">
        <v>21</v>
      </c>
      <c r="G34" s="134">
        <v>4200</v>
      </c>
      <c r="H34" s="125">
        <v>511</v>
      </c>
      <c r="I34" s="134">
        <v>102200</v>
      </c>
      <c r="J34" s="15">
        <f t="shared" si="0"/>
        <v>106400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25</v>
      </c>
      <c r="G39" s="63">
        <f>SUM(F39*E39)</f>
        <v>625</v>
      </c>
      <c r="H39" s="61">
        <v>100</v>
      </c>
      <c r="I39" s="19">
        <v>4</v>
      </c>
      <c r="J39" s="64">
        <f>SUM(I39*H39)</f>
        <v>400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134</v>
      </c>
      <c r="G40" s="63">
        <f>SUM(F40*E40)</f>
        <v>6700</v>
      </c>
      <c r="H40" s="33">
        <v>50</v>
      </c>
      <c r="I40" s="68">
        <v>19</v>
      </c>
      <c r="J40" s="63">
        <f>SUM(I40*H40)</f>
        <v>950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Q56"/>
  <sheetViews>
    <sheetView zoomScaleNormal="100" workbookViewId="0">
      <selection activeCell="M8" sqref="M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212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2229</v>
      </c>
      <c r="G7" s="124">
        <v>222900</v>
      </c>
      <c r="H7" s="123">
        <v>4076</v>
      </c>
      <c r="I7" s="124">
        <v>407600</v>
      </c>
      <c r="J7" s="15">
        <f>SUM(G7+I7)</f>
        <v>630500</v>
      </c>
      <c r="K7" s="187">
        <f>SUM(J7:J34)/28</f>
        <v>3103553.5714285714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5</v>
      </c>
      <c r="G8" s="124">
        <v>500</v>
      </c>
      <c r="H8" s="123">
        <v>17</v>
      </c>
      <c r="I8" s="124">
        <v>1700</v>
      </c>
      <c r="J8" s="15">
        <f t="shared" ref="J8:J34" si="0">SUM(G8+I8)</f>
        <v>2200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45</v>
      </c>
      <c r="G9" s="124">
        <v>4500</v>
      </c>
      <c r="H9" s="123">
        <v>75</v>
      </c>
      <c r="I9" s="124">
        <v>7500</v>
      </c>
      <c r="J9" s="15">
        <f t="shared" si="0"/>
        <v>12000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25591</v>
      </c>
      <c r="G10" s="124">
        <v>5124800</v>
      </c>
      <c r="H10" s="125">
        <v>393832</v>
      </c>
      <c r="I10" s="124">
        <v>78830600</v>
      </c>
      <c r="J10" s="15">
        <f t="shared" si="0"/>
        <v>83955400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112</v>
      </c>
      <c r="G11" s="124">
        <v>11200</v>
      </c>
      <c r="H11" s="125">
        <v>443</v>
      </c>
      <c r="I11" s="124">
        <v>44300</v>
      </c>
      <c r="J11" s="15">
        <f t="shared" si="0"/>
        <v>55500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7</v>
      </c>
      <c r="G12" s="124">
        <v>700</v>
      </c>
      <c r="H12" s="127">
        <v>37</v>
      </c>
      <c r="I12" s="124">
        <v>5200</v>
      </c>
      <c r="J12" s="15">
        <f t="shared" si="0"/>
        <v>5900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160</v>
      </c>
      <c r="G13" s="124">
        <v>32000</v>
      </c>
      <c r="H13" s="125">
        <v>1402</v>
      </c>
      <c r="I13" s="124">
        <v>280400</v>
      </c>
      <c r="J13" s="15">
        <f t="shared" si="0"/>
        <v>312400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1</v>
      </c>
      <c r="I14" s="124">
        <v>100</v>
      </c>
      <c r="J14" s="15">
        <f t="shared" si="0"/>
        <v>100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39</v>
      </c>
      <c r="G15" s="124">
        <v>3900</v>
      </c>
      <c r="H15" s="125">
        <v>335</v>
      </c>
      <c r="I15" s="124">
        <v>33500</v>
      </c>
      <c r="J15" s="15">
        <f t="shared" si="0"/>
        <v>37400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242</v>
      </c>
      <c r="G16" s="124">
        <v>31400</v>
      </c>
      <c r="H16" s="128">
        <v>8379</v>
      </c>
      <c r="I16" s="124">
        <v>1304000</v>
      </c>
      <c r="J16" s="15">
        <f t="shared" si="0"/>
        <v>1335400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4</v>
      </c>
      <c r="I17" s="124">
        <v>400</v>
      </c>
      <c r="J17" s="15">
        <f t="shared" si="0"/>
        <v>400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70</v>
      </c>
      <c r="G18" s="124">
        <v>7000</v>
      </c>
      <c r="H18" s="125">
        <v>37</v>
      </c>
      <c r="I18" s="124">
        <v>3700</v>
      </c>
      <c r="J18" s="15">
        <f t="shared" si="0"/>
        <v>10700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5</v>
      </c>
      <c r="G19" s="124">
        <v>1000</v>
      </c>
      <c r="H19" s="123">
        <v>146</v>
      </c>
      <c r="I19" s="124">
        <v>29200</v>
      </c>
      <c r="J19" s="15">
        <f t="shared" si="0"/>
        <v>30200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211</v>
      </c>
      <c r="D20" s="25">
        <v>4540</v>
      </c>
      <c r="E20" s="94">
        <v>100</v>
      </c>
      <c r="F20" s="125">
        <v>5</v>
      </c>
      <c r="G20" s="124">
        <v>500</v>
      </c>
      <c r="H20" s="125">
        <v>14</v>
      </c>
      <c r="I20" s="124">
        <v>1400</v>
      </c>
      <c r="J20" s="15">
        <f t="shared" si="0"/>
        <v>1900</v>
      </c>
      <c r="K20" s="188"/>
      <c r="M20" s="54"/>
    </row>
    <row r="21" spans="1:13" ht="30.75" customHeight="1" x14ac:dyDescent="0.25">
      <c r="A21" s="43">
        <v>15</v>
      </c>
      <c r="B21" s="115" t="s">
        <v>115</v>
      </c>
      <c r="C21" s="97" t="s">
        <v>116</v>
      </c>
      <c r="D21" s="93">
        <v>5105</v>
      </c>
      <c r="E21" s="94">
        <v>100</v>
      </c>
      <c r="F21" s="125">
        <v>0</v>
      </c>
      <c r="G21" s="124">
        <v>0</v>
      </c>
      <c r="H21" s="125">
        <v>0</v>
      </c>
      <c r="I21" s="124">
        <v>0</v>
      </c>
      <c r="J21" s="15">
        <f t="shared" si="0"/>
        <v>0</v>
      </c>
      <c r="K21" s="188"/>
      <c r="M21" s="54"/>
    </row>
    <row r="22" spans="1:13" ht="30.75" customHeight="1" x14ac:dyDescent="0.25">
      <c r="A22" s="43">
        <v>16</v>
      </c>
      <c r="B22" s="115" t="s">
        <v>118</v>
      </c>
      <c r="C22" s="97" t="s">
        <v>119</v>
      </c>
      <c r="D22" s="93">
        <v>5300</v>
      </c>
      <c r="E22" s="94">
        <v>100</v>
      </c>
      <c r="F22" s="125">
        <v>0</v>
      </c>
      <c r="G22" s="124">
        <v>0</v>
      </c>
      <c r="H22" s="125">
        <v>21</v>
      </c>
      <c r="I22" s="124">
        <v>2100</v>
      </c>
      <c r="J22" s="15">
        <f t="shared" si="0"/>
        <v>2100</v>
      </c>
      <c r="K22" s="188"/>
      <c r="M22" s="54"/>
    </row>
    <row r="23" spans="1:13" ht="30.75" customHeight="1" x14ac:dyDescent="0.25">
      <c r="A23" s="43">
        <v>17</v>
      </c>
      <c r="B23" s="116" t="s">
        <v>120</v>
      </c>
      <c r="C23" s="100" t="s">
        <v>200</v>
      </c>
      <c r="D23" s="93">
        <v>2205</v>
      </c>
      <c r="E23" s="94">
        <v>200</v>
      </c>
      <c r="F23" s="125">
        <v>1</v>
      </c>
      <c r="G23" s="124">
        <v>200</v>
      </c>
      <c r="H23" s="125">
        <v>28</v>
      </c>
      <c r="I23" s="124">
        <v>5600</v>
      </c>
      <c r="J23" s="15">
        <f t="shared" si="0"/>
        <v>5800</v>
      </c>
      <c r="K23" s="188"/>
      <c r="M23" s="54"/>
    </row>
    <row r="24" spans="1:13" ht="30.75" customHeight="1" x14ac:dyDescent="0.25">
      <c r="A24" s="101">
        <v>18</v>
      </c>
      <c r="B24" s="117" t="s">
        <v>122</v>
      </c>
      <c r="C24" s="103" t="s">
        <v>132</v>
      </c>
      <c r="D24" s="93">
        <v>4334</v>
      </c>
      <c r="E24" s="94">
        <v>100</v>
      </c>
      <c r="F24" s="125">
        <v>4</v>
      </c>
      <c r="G24" s="124">
        <v>400</v>
      </c>
      <c r="H24" s="125">
        <v>14</v>
      </c>
      <c r="I24" s="124">
        <v>1400</v>
      </c>
      <c r="J24" s="15">
        <f t="shared" si="0"/>
        <v>1800</v>
      </c>
      <c r="K24" s="188"/>
      <c r="M24" s="54"/>
    </row>
    <row r="25" spans="1:13" ht="30.75" customHeight="1" x14ac:dyDescent="0.25">
      <c r="A25" s="101">
        <v>19</v>
      </c>
      <c r="B25" s="117" t="s">
        <v>134</v>
      </c>
      <c r="C25" s="103" t="s">
        <v>160</v>
      </c>
      <c r="D25" s="93">
        <v>8010</v>
      </c>
      <c r="E25" s="94">
        <v>100</v>
      </c>
      <c r="F25" s="125">
        <v>0</v>
      </c>
      <c r="G25" s="124">
        <v>0</v>
      </c>
      <c r="H25" s="125">
        <v>6</v>
      </c>
      <c r="I25" s="124">
        <v>600</v>
      </c>
      <c r="J25" s="15">
        <f t="shared" si="0"/>
        <v>600</v>
      </c>
      <c r="K25" s="188"/>
      <c r="M25" s="54"/>
    </row>
    <row r="26" spans="1:13" ht="30.75" customHeight="1" x14ac:dyDescent="0.25">
      <c r="A26" s="101">
        <v>20</v>
      </c>
      <c r="B26" s="117" t="s">
        <v>136</v>
      </c>
      <c r="C26" s="97" t="s">
        <v>161</v>
      </c>
      <c r="D26" s="93">
        <v>6323</v>
      </c>
      <c r="E26" s="94">
        <v>100</v>
      </c>
      <c r="F26" s="125">
        <v>10</v>
      </c>
      <c r="G26" s="124">
        <v>1000</v>
      </c>
      <c r="H26" s="125">
        <v>57</v>
      </c>
      <c r="I26" s="124">
        <v>5700</v>
      </c>
      <c r="J26" s="15">
        <f t="shared" si="0"/>
        <v>6700</v>
      </c>
      <c r="K26" s="188"/>
      <c r="M26" s="54"/>
    </row>
    <row r="27" spans="1:13" ht="30.75" customHeight="1" x14ac:dyDescent="0.25">
      <c r="A27" s="130">
        <v>21</v>
      </c>
      <c r="B27" s="142" t="s">
        <v>142</v>
      </c>
      <c r="C27" s="132" t="s">
        <v>143</v>
      </c>
      <c r="D27" s="108">
        <v>7001</v>
      </c>
      <c r="E27" s="129">
        <v>200</v>
      </c>
      <c r="F27" s="123">
        <v>6</v>
      </c>
      <c r="G27" s="124">
        <v>1200</v>
      </c>
      <c r="H27" s="123">
        <v>49</v>
      </c>
      <c r="I27" s="124">
        <v>9800</v>
      </c>
      <c r="J27" s="15">
        <f t="shared" si="0"/>
        <v>11000</v>
      </c>
      <c r="K27" s="188"/>
      <c r="M27" s="54"/>
    </row>
    <row r="28" spans="1:13" ht="32.25" customHeight="1" x14ac:dyDescent="0.25">
      <c r="A28" s="43">
        <v>22</v>
      </c>
      <c r="B28" s="143" t="s">
        <v>151</v>
      </c>
      <c r="C28" s="20" t="s">
        <v>162</v>
      </c>
      <c r="D28" s="93">
        <v>1733</v>
      </c>
      <c r="E28" s="94">
        <v>200</v>
      </c>
      <c r="F28" s="125">
        <v>71</v>
      </c>
      <c r="G28" s="134">
        <v>14200</v>
      </c>
      <c r="H28" s="125">
        <v>1051</v>
      </c>
      <c r="I28" s="134">
        <v>210200</v>
      </c>
      <c r="J28" s="15">
        <f t="shared" si="0"/>
        <v>224400</v>
      </c>
      <c r="K28" s="194"/>
      <c r="M28" s="54"/>
    </row>
    <row r="29" spans="1:13" ht="32.25" customHeight="1" x14ac:dyDescent="0.25">
      <c r="A29" s="43">
        <v>23</v>
      </c>
      <c r="B29" s="144" t="s">
        <v>164</v>
      </c>
      <c r="C29" s="19" t="s">
        <v>165</v>
      </c>
      <c r="D29" s="126">
        <v>4030</v>
      </c>
      <c r="E29" s="141">
        <v>100</v>
      </c>
      <c r="F29" s="125">
        <v>51</v>
      </c>
      <c r="G29" s="134">
        <v>5100</v>
      </c>
      <c r="H29" s="125">
        <v>269</v>
      </c>
      <c r="I29" s="134">
        <v>26900</v>
      </c>
      <c r="J29" s="15">
        <f t="shared" si="0"/>
        <v>32000</v>
      </c>
      <c r="K29" s="194"/>
      <c r="M29" s="54"/>
    </row>
    <row r="30" spans="1:13" ht="32.25" customHeight="1" x14ac:dyDescent="0.25">
      <c r="A30" s="43">
        <v>24</v>
      </c>
      <c r="B30" s="144" t="s">
        <v>172</v>
      </c>
      <c r="C30" s="19" t="s">
        <v>173</v>
      </c>
      <c r="D30" s="126">
        <v>1817</v>
      </c>
      <c r="E30" s="141">
        <v>200</v>
      </c>
      <c r="F30" s="125">
        <v>11</v>
      </c>
      <c r="G30" s="134">
        <v>2200</v>
      </c>
      <c r="H30" s="125">
        <v>178</v>
      </c>
      <c r="I30" s="134">
        <v>35600</v>
      </c>
      <c r="J30" s="15">
        <f t="shared" si="0"/>
        <v>37800</v>
      </c>
      <c r="K30" s="194"/>
      <c r="M30" s="54"/>
    </row>
    <row r="31" spans="1:13" ht="32.25" customHeight="1" x14ac:dyDescent="0.25">
      <c r="A31" s="43">
        <v>25</v>
      </c>
      <c r="B31" s="154" t="s">
        <v>125</v>
      </c>
      <c r="C31" s="30" t="s">
        <v>196</v>
      </c>
      <c r="D31" s="126">
        <v>3332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4"/>
      <c r="M31" s="54"/>
    </row>
    <row r="32" spans="1:13" ht="32.25" customHeight="1" x14ac:dyDescent="0.25">
      <c r="A32" s="43">
        <v>26</v>
      </c>
      <c r="B32" s="102" t="s">
        <v>202</v>
      </c>
      <c r="C32" s="30" t="s">
        <v>203</v>
      </c>
      <c r="D32" s="126">
        <v>6880</v>
      </c>
      <c r="E32" s="141">
        <v>100</v>
      </c>
      <c r="F32" s="125">
        <v>1</v>
      </c>
      <c r="G32" s="134">
        <v>100</v>
      </c>
      <c r="H32" s="125">
        <v>94</v>
      </c>
      <c r="I32" s="134">
        <v>9400</v>
      </c>
      <c r="J32" s="15">
        <f t="shared" si="0"/>
        <v>9500</v>
      </c>
      <c r="K32" s="194"/>
      <c r="M32" s="54"/>
    </row>
    <row r="33" spans="1:14" ht="32.25" customHeight="1" x14ac:dyDescent="0.25">
      <c r="A33" s="43">
        <v>27</v>
      </c>
      <c r="B33" s="102" t="s">
        <v>204</v>
      </c>
      <c r="C33" s="30" t="s">
        <v>198</v>
      </c>
      <c r="D33" s="126">
        <v>6007</v>
      </c>
      <c r="E33" s="141">
        <v>200</v>
      </c>
      <c r="F33" s="125">
        <v>2</v>
      </c>
      <c r="G33" s="134">
        <v>400</v>
      </c>
      <c r="H33" s="125">
        <v>35</v>
      </c>
      <c r="I33" s="134">
        <v>7000</v>
      </c>
      <c r="J33" s="15">
        <f t="shared" ref="J33" si="1">SUM(G33+I33)</f>
        <v>7400</v>
      </c>
      <c r="K33" s="194"/>
      <c r="M33" s="54"/>
    </row>
    <row r="34" spans="1:14" ht="23.25" customHeight="1" x14ac:dyDescent="0.25">
      <c r="A34" s="43">
        <v>28</v>
      </c>
      <c r="B34" s="102" t="s">
        <v>206</v>
      </c>
      <c r="C34" s="30" t="s">
        <v>207</v>
      </c>
      <c r="D34" s="126">
        <v>3800</v>
      </c>
      <c r="E34" s="141">
        <v>200</v>
      </c>
      <c r="F34" s="125">
        <v>65</v>
      </c>
      <c r="G34" s="134">
        <v>13000</v>
      </c>
      <c r="H34" s="125">
        <v>787</v>
      </c>
      <c r="I34" s="134">
        <v>157400</v>
      </c>
      <c r="J34" s="15">
        <f t="shared" si="0"/>
        <v>170400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21</v>
      </c>
      <c r="G39" s="63">
        <f>SUM(F39*E39)</f>
        <v>525</v>
      </c>
      <c r="H39" s="61">
        <v>100</v>
      </c>
      <c r="I39" s="19">
        <v>6</v>
      </c>
      <c r="J39" s="64">
        <f>SUM(I39*H39)</f>
        <v>600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112</v>
      </c>
      <c r="G40" s="63">
        <f>SUM(F40*E40)</f>
        <v>5600</v>
      </c>
      <c r="H40" s="33">
        <v>50</v>
      </c>
      <c r="I40" s="68">
        <v>20</v>
      </c>
      <c r="J40" s="63">
        <f>SUM(I40*H40)</f>
        <v>1000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Q56"/>
  <sheetViews>
    <sheetView zoomScaleNormal="100" workbookViewId="0">
      <selection activeCell="N46" sqref="N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213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2968</v>
      </c>
      <c r="G7" s="124">
        <v>296800</v>
      </c>
      <c r="H7" s="123">
        <v>3888</v>
      </c>
      <c r="I7" s="124">
        <v>388800</v>
      </c>
      <c r="J7" s="15">
        <f>SUM(G7+I7)</f>
        <v>685600</v>
      </c>
      <c r="K7" s="187">
        <f>SUM(J7:J34)/28</f>
        <v>1332571.4285714286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8</v>
      </c>
      <c r="G8" s="124">
        <v>800</v>
      </c>
      <c r="H8" s="123">
        <v>32</v>
      </c>
      <c r="I8" s="124">
        <v>3200</v>
      </c>
      <c r="J8" s="15">
        <f t="shared" ref="J8:J34" si="0">SUM(G8+I8)</f>
        <v>4000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34</v>
      </c>
      <c r="G9" s="124">
        <v>3400</v>
      </c>
      <c r="H9" s="123">
        <v>50</v>
      </c>
      <c r="I9" s="124">
        <v>5000</v>
      </c>
      <c r="J9" s="15">
        <f t="shared" si="0"/>
        <v>8400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11996</v>
      </c>
      <c r="G10" s="124">
        <v>2415400</v>
      </c>
      <c r="H10" s="125">
        <v>144766</v>
      </c>
      <c r="I10" s="124">
        <v>29012300</v>
      </c>
      <c r="J10" s="15">
        <f t="shared" si="0"/>
        <v>31427700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171</v>
      </c>
      <c r="G11" s="124">
        <v>17100</v>
      </c>
      <c r="H11" s="125">
        <v>753</v>
      </c>
      <c r="I11" s="124">
        <v>75300</v>
      </c>
      <c r="J11" s="15">
        <f t="shared" si="0"/>
        <v>92400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7</v>
      </c>
      <c r="G12" s="124">
        <v>700</v>
      </c>
      <c r="H12" s="127">
        <v>82</v>
      </c>
      <c r="I12" s="124">
        <v>10000</v>
      </c>
      <c r="J12" s="15">
        <f t="shared" si="0"/>
        <v>10700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939</v>
      </c>
      <c r="G13" s="124">
        <v>187800</v>
      </c>
      <c r="H13" s="125">
        <v>10428</v>
      </c>
      <c r="I13" s="124">
        <v>2085600</v>
      </c>
      <c r="J13" s="15">
        <f t="shared" si="0"/>
        <v>2273400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0</v>
      </c>
      <c r="I14" s="124">
        <v>0</v>
      </c>
      <c r="J14" s="15">
        <f t="shared" si="0"/>
        <v>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127</v>
      </c>
      <c r="G15" s="124">
        <v>12700</v>
      </c>
      <c r="H15" s="125">
        <v>943</v>
      </c>
      <c r="I15" s="124">
        <v>94300</v>
      </c>
      <c r="J15" s="15">
        <f t="shared" si="0"/>
        <v>107000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271</v>
      </c>
      <c r="G16" s="124">
        <v>34100</v>
      </c>
      <c r="H16" s="128">
        <v>8265</v>
      </c>
      <c r="I16" s="124">
        <v>1293100</v>
      </c>
      <c r="J16" s="15">
        <f t="shared" si="0"/>
        <v>1327200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0</v>
      </c>
      <c r="I17" s="124">
        <v>0</v>
      </c>
      <c r="J17" s="15">
        <f t="shared" si="0"/>
        <v>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133</v>
      </c>
      <c r="G18" s="124">
        <v>13300</v>
      </c>
      <c r="H18" s="125">
        <v>262</v>
      </c>
      <c r="I18" s="124">
        <v>26200</v>
      </c>
      <c r="J18" s="15">
        <f t="shared" si="0"/>
        <v>39500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24</v>
      </c>
      <c r="G19" s="124">
        <v>4800</v>
      </c>
      <c r="H19" s="123">
        <v>329</v>
      </c>
      <c r="I19" s="124">
        <v>65800</v>
      </c>
      <c r="J19" s="15">
        <f t="shared" si="0"/>
        <v>70600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211</v>
      </c>
      <c r="D20" s="25">
        <v>4540</v>
      </c>
      <c r="E20" s="94">
        <v>100</v>
      </c>
      <c r="F20" s="125">
        <v>3</v>
      </c>
      <c r="G20" s="124">
        <v>300</v>
      </c>
      <c r="H20" s="125">
        <v>7</v>
      </c>
      <c r="I20" s="124">
        <v>700</v>
      </c>
      <c r="J20" s="15">
        <f t="shared" si="0"/>
        <v>1000</v>
      </c>
      <c r="K20" s="188"/>
      <c r="M20" s="54"/>
    </row>
    <row r="21" spans="1:13" ht="30.75" customHeight="1" x14ac:dyDescent="0.25">
      <c r="A21" s="43">
        <v>15</v>
      </c>
      <c r="B21" s="115" t="s">
        <v>118</v>
      </c>
      <c r="C21" s="97" t="s">
        <v>119</v>
      </c>
      <c r="D21" s="93">
        <v>5300</v>
      </c>
      <c r="E21" s="94">
        <v>100</v>
      </c>
      <c r="F21" s="125">
        <v>2</v>
      </c>
      <c r="G21" s="124">
        <v>200</v>
      </c>
      <c r="H21" s="125">
        <v>15</v>
      </c>
      <c r="I21" s="124">
        <v>1500</v>
      </c>
      <c r="J21" s="15">
        <f t="shared" si="0"/>
        <v>1700</v>
      </c>
      <c r="K21" s="188"/>
      <c r="M21" s="54"/>
    </row>
    <row r="22" spans="1:13" ht="30.75" customHeight="1" x14ac:dyDescent="0.25">
      <c r="A22" s="43">
        <v>16</v>
      </c>
      <c r="B22" s="116" t="s">
        <v>120</v>
      </c>
      <c r="C22" s="100" t="s">
        <v>200</v>
      </c>
      <c r="D22" s="93">
        <v>2205</v>
      </c>
      <c r="E22" s="94">
        <v>200</v>
      </c>
      <c r="F22" s="125">
        <v>13</v>
      </c>
      <c r="G22" s="124">
        <v>2600</v>
      </c>
      <c r="H22" s="125">
        <v>394</v>
      </c>
      <c r="I22" s="124">
        <v>78800</v>
      </c>
      <c r="J22" s="15">
        <f t="shared" si="0"/>
        <v>81400</v>
      </c>
      <c r="K22" s="188"/>
      <c r="M22" s="54"/>
    </row>
    <row r="23" spans="1:13" ht="30.75" customHeight="1" x14ac:dyDescent="0.25">
      <c r="A23" s="101">
        <v>17</v>
      </c>
      <c r="B23" s="117" t="s">
        <v>122</v>
      </c>
      <c r="C23" s="103" t="s">
        <v>132</v>
      </c>
      <c r="D23" s="93">
        <v>4334</v>
      </c>
      <c r="E23" s="94">
        <v>100</v>
      </c>
      <c r="F23" s="125">
        <v>2</v>
      </c>
      <c r="G23" s="124">
        <v>200</v>
      </c>
      <c r="H23" s="125">
        <v>18</v>
      </c>
      <c r="I23" s="124">
        <v>1800</v>
      </c>
      <c r="J23" s="15">
        <f t="shared" si="0"/>
        <v>2000</v>
      </c>
      <c r="K23" s="188"/>
      <c r="M23" s="54"/>
    </row>
    <row r="24" spans="1:13" ht="30.75" customHeight="1" x14ac:dyDescent="0.25">
      <c r="A24" s="101">
        <v>18</v>
      </c>
      <c r="B24" s="117" t="s">
        <v>134</v>
      </c>
      <c r="C24" s="103" t="s">
        <v>160</v>
      </c>
      <c r="D24" s="93">
        <v>8010</v>
      </c>
      <c r="E24" s="94">
        <v>100</v>
      </c>
      <c r="F24" s="125">
        <v>0</v>
      </c>
      <c r="G24" s="124">
        <v>0</v>
      </c>
      <c r="H24" s="125">
        <v>0</v>
      </c>
      <c r="I24" s="124">
        <v>0</v>
      </c>
      <c r="J24" s="15">
        <f t="shared" si="0"/>
        <v>0</v>
      </c>
      <c r="K24" s="188"/>
      <c r="M24" s="54"/>
    </row>
    <row r="25" spans="1:13" ht="30.75" customHeight="1" x14ac:dyDescent="0.25">
      <c r="A25" s="101">
        <v>19</v>
      </c>
      <c r="B25" s="117" t="s">
        <v>136</v>
      </c>
      <c r="C25" s="97" t="s">
        <v>161</v>
      </c>
      <c r="D25" s="93">
        <v>6323</v>
      </c>
      <c r="E25" s="94">
        <v>100</v>
      </c>
      <c r="F25" s="125">
        <v>23</v>
      </c>
      <c r="G25" s="124">
        <v>2300</v>
      </c>
      <c r="H25" s="125">
        <v>86</v>
      </c>
      <c r="I25" s="124">
        <v>8600</v>
      </c>
      <c r="J25" s="15">
        <f t="shared" si="0"/>
        <v>10900</v>
      </c>
      <c r="K25" s="188"/>
      <c r="M25" s="54"/>
    </row>
    <row r="26" spans="1:13" ht="30.75" customHeight="1" x14ac:dyDescent="0.25">
      <c r="A26" s="130">
        <v>20</v>
      </c>
      <c r="B26" s="142" t="s">
        <v>142</v>
      </c>
      <c r="C26" s="132" t="s">
        <v>143</v>
      </c>
      <c r="D26" s="108">
        <v>7001</v>
      </c>
      <c r="E26" s="129">
        <v>200</v>
      </c>
      <c r="F26" s="123">
        <v>0</v>
      </c>
      <c r="G26" s="124">
        <v>0</v>
      </c>
      <c r="H26" s="123">
        <v>0</v>
      </c>
      <c r="I26" s="124">
        <v>0</v>
      </c>
      <c r="J26" s="15">
        <f t="shared" si="0"/>
        <v>0</v>
      </c>
      <c r="K26" s="188"/>
      <c r="M26" s="54"/>
    </row>
    <row r="27" spans="1:13" ht="32.25" customHeight="1" x14ac:dyDescent="0.25">
      <c r="A27" s="43">
        <v>21</v>
      </c>
      <c r="B27" s="143" t="s">
        <v>151</v>
      </c>
      <c r="C27" s="20" t="s">
        <v>162</v>
      </c>
      <c r="D27" s="93">
        <v>1733</v>
      </c>
      <c r="E27" s="94">
        <v>200</v>
      </c>
      <c r="F27" s="125">
        <v>303</v>
      </c>
      <c r="G27" s="134">
        <v>60600</v>
      </c>
      <c r="H27" s="125">
        <v>3417</v>
      </c>
      <c r="I27" s="134">
        <v>683400</v>
      </c>
      <c r="J27" s="15">
        <f t="shared" si="0"/>
        <v>744000</v>
      </c>
      <c r="K27" s="194"/>
      <c r="M27" s="54"/>
    </row>
    <row r="28" spans="1:13" ht="32.25" customHeight="1" x14ac:dyDescent="0.25">
      <c r="A28" s="43">
        <v>22</v>
      </c>
      <c r="B28" s="144" t="s">
        <v>164</v>
      </c>
      <c r="C28" s="19" t="s">
        <v>165</v>
      </c>
      <c r="D28" s="126">
        <v>4030</v>
      </c>
      <c r="E28" s="141">
        <v>100</v>
      </c>
      <c r="F28" s="125">
        <v>109</v>
      </c>
      <c r="G28" s="134">
        <v>10900</v>
      </c>
      <c r="H28" s="125">
        <v>391</v>
      </c>
      <c r="I28" s="134">
        <v>39100</v>
      </c>
      <c r="J28" s="15">
        <f t="shared" si="0"/>
        <v>50000</v>
      </c>
      <c r="K28" s="194"/>
      <c r="M28" s="54"/>
    </row>
    <row r="29" spans="1:13" ht="32.25" customHeight="1" x14ac:dyDescent="0.25">
      <c r="A29" s="43">
        <v>23</v>
      </c>
      <c r="B29" s="144" t="s">
        <v>172</v>
      </c>
      <c r="C29" s="19" t="s">
        <v>173</v>
      </c>
      <c r="D29" s="126">
        <v>1817</v>
      </c>
      <c r="E29" s="141">
        <v>200</v>
      </c>
      <c r="F29" s="125">
        <v>37</v>
      </c>
      <c r="G29" s="134">
        <v>7400</v>
      </c>
      <c r="H29" s="125">
        <v>110</v>
      </c>
      <c r="I29" s="134">
        <v>22000</v>
      </c>
      <c r="J29" s="15">
        <f t="shared" si="0"/>
        <v>29400</v>
      </c>
      <c r="K29" s="194"/>
      <c r="M29" s="54"/>
    </row>
    <row r="30" spans="1:13" ht="32.25" customHeight="1" x14ac:dyDescent="0.25">
      <c r="A30" s="43">
        <v>24</v>
      </c>
      <c r="B30" s="102" t="s">
        <v>125</v>
      </c>
      <c r="C30" s="30" t="s">
        <v>196</v>
      </c>
      <c r="D30" s="126">
        <v>3332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4"/>
      <c r="M30" s="54"/>
    </row>
    <row r="31" spans="1:13" ht="32.25" customHeight="1" x14ac:dyDescent="0.25">
      <c r="A31" s="43">
        <v>25</v>
      </c>
      <c r="B31" s="102" t="s">
        <v>202</v>
      </c>
      <c r="C31" s="30" t="s">
        <v>203</v>
      </c>
      <c r="D31" s="126">
        <v>6880</v>
      </c>
      <c r="E31" s="141">
        <v>100</v>
      </c>
      <c r="F31" s="125">
        <v>2</v>
      </c>
      <c r="G31" s="134">
        <v>200</v>
      </c>
      <c r="H31" s="125">
        <v>75</v>
      </c>
      <c r="I31" s="134">
        <v>7500</v>
      </c>
      <c r="J31" s="15">
        <f t="shared" si="0"/>
        <v>7700</v>
      </c>
      <c r="K31" s="194"/>
      <c r="M31" s="54"/>
    </row>
    <row r="32" spans="1:13" ht="32.25" customHeight="1" x14ac:dyDescent="0.25">
      <c r="A32" s="43">
        <v>26</v>
      </c>
      <c r="B32" s="102" t="s">
        <v>204</v>
      </c>
      <c r="C32" s="30" t="s">
        <v>198</v>
      </c>
      <c r="D32" s="126">
        <v>6007</v>
      </c>
      <c r="E32" s="141">
        <v>200</v>
      </c>
      <c r="F32" s="125">
        <v>6</v>
      </c>
      <c r="G32" s="134">
        <v>1200</v>
      </c>
      <c r="H32" s="125">
        <v>59</v>
      </c>
      <c r="I32" s="134">
        <v>11800</v>
      </c>
      <c r="J32" s="15">
        <f t="shared" ref="J32:J33" si="1">SUM(G32+I32)</f>
        <v>13000</v>
      </c>
      <c r="K32" s="194"/>
      <c r="M32" s="54"/>
    </row>
    <row r="33" spans="1:14" ht="32.25" customHeight="1" x14ac:dyDescent="0.25">
      <c r="A33" s="43">
        <v>27</v>
      </c>
      <c r="B33" s="102" t="s">
        <v>206</v>
      </c>
      <c r="C33" s="30" t="s">
        <v>207</v>
      </c>
      <c r="D33" s="126">
        <v>3800</v>
      </c>
      <c r="E33" s="141">
        <v>200</v>
      </c>
      <c r="F33" s="125">
        <v>99</v>
      </c>
      <c r="G33" s="134">
        <v>19800</v>
      </c>
      <c r="H33" s="125">
        <v>1498</v>
      </c>
      <c r="I33" s="134">
        <v>299600</v>
      </c>
      <c r="J33" s="15">
        <f t="shared" si="1"/>
        <v>319400</v>
      </c>
      <c r="K33" s="194"/>
      <c r="M33" s="54"/>
    </row>
    <row r="34" spans="1:14" ht="23.25" customHeight="1" x14ac:dyDescent="0.25">
      <c r="A34" s="43">
        <v>28</v>
      </c>
      <c r="B34" s="102" t="s">
        <v>214</v>
      </c>
      <c r="C34" s="30" t="s">
        <v>215</v>
      </c>
      <c r="D34" s="126">
        <v>5474</v>
      </c>
      <c r="E34" s="141">
        <v>100</v>
      </c>
      <c r="F34" s="125">
        <v>2</v>
      </c>
      <c r="G34" s="134">
        <v>400</v>
      </c>
      <c r="H34" s="125">
        <v>23</v>
      </c>
      <c r="I34" s="134">
        <v>4600</v>
      </c>
      <c r="J34" s="15">
        <f t="shared" si="0"/>
        <v>5000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19</v>
      </c>
      <c r="G39" s="63">
        <f>SUM(F39*E39)</f>
        <v>475</v>
      </c>
      <c r="H39" s="61">
        <v>100</v>
      </c>
      <c r="I39" s="19">
        <v>5</v>
      </c>
      <c r="J39" s="64">
        <f>SUM(I39*H39)</f>
        <v>500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33">
        <v>50</v>
      </c>
      <c r="F40" s="68">
        <v>116</v>
      </c>
      <c r="G40" s="63">
        <f>SUM(F40*E40)</f>
        <v>5800</v>
      </c>
      <c r="H40" s="33">
        <v>50</v>
      </c>
      <c r="I40" s="68">
        <v>23</v>
      </c>
      <c r="J40" s="63">
        <f>SUM(I40*H40)</f>
        <v>1150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Q56"/>
  <sheetViews>
    <sheetView zoomScaleNormal="100" workbookViewId="0">
      <selection activeCell="D44" sqref="D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216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3663</v>
      </c>
      <c r="G7" s="124">
        <v>366300</v>
      </c>
      <c r="H7" s="123">
        <v>4671</v>
      </c>
      <c r="I7" s="124">
        <v>467100</v>
      </c>
      <c r="J7" s="15">
        <f>SUM(G7+I7)</f>
        <v>833400</v>
      </c>
      <c r="K7" s="187">
        <f>SUM(J7:J34)/28</f>
        <v>1272921.4285714286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0</v>
      </c>
      <c r="G8" s="124">
        <v>0</v>
      </c>
      <c r="H8" s="123">
        <v>0</v>
      </c>
      <c r="I8" s="124">
        <v>0</v>
      </c>
      <c r="J8" s="15">
        <f t="shared" ref="J8:J34" si="0">SUM(G8+I8)</f>
        <v>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54</v>
      </c>
      <c r="G9" s="124">
        <v>5400</v>
      </c>
      <c r="H9" s="123">
        <v>67</v>
      </c>
      <c r="I9" s="124">
        <v>6700</v>
      </c>
      <c r="J9" s="15">
        <f t="shared" si="0"/>
        <v>12100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12515</v>
      </c>
      <c r="G10" s="124">
        <v>2522800</v>
      </c>
      <c r="H10" s="125">
        <v>145552</v>
      </c>
      <c r="I10" s="124">
        <v>29148500</v>
      </c>
      <c r="J10" s="15">
        <f t="shared" si="0"/>
        <v>31671300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139</v>
      </c>
      <c r="G11" s="124">
        <v>20400</v>
      </c>
      <c r="H11" s="125">
        <v>410</v>
      </c>
      <c r="I11" s="124">
        <v>68300</v>
      </c>
      <c r="J11" s="15">
        <f t="shared" si="0"/>
        <v>88700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7</v>
      </c>
      <c r="G12" s="124">
        <v>700</v>
      </c>
      <c r="H12" s="127">
        <v>50</v>
      </c>
      <c r="I12" s="124">
        <v>6700</v>
      </c>
      <c r="J12" s="15">
        <f t="shared" si="0"/>
        <v>7400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463</v>
      </c>
      <c r="G13" s="124">
        <v>92600</v>
      </c>
      <c r="H13" s="125">
        <v>2462</v>
      </c>
      <c r="I13" s="124">
        <v>492400</v>
      </c>
      <c r="J13" s="15">
        <f t="shared" si="0"/>
        <v>585000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0</v>
      </c>
      <c r="I14" s="124">
        <v>0</v>
      </c>
      <c r="J14" s="15">
        <f t="shared" si="0"/>
        <v>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122</v>
      </c>
      <c r="G15" s="124">
        <v>12200</v>
      </c>
      <c r="H15" s="125">
        <v>681</v>
      </c>
      <c r="I15" s="124">
        <v>68100</v>
      </c>
      <c r="J15" s="15">
        <f t="shared" si="0"/>
        <v>80300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284</v>
      </c>
      <c r="G16" s="124">
        <v>36200</v>
      </c>
      <c r="H16" s="128">
        <v>8120</v>
      </c>
      <c r="I16" s="124">
        <v>1273000</v>
      </c>
      <c r="J16" s="15">
        <f t="shared" si="0"/>
        <v>1309200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0</v>
      </c>
      <c r="I17" s="124">
        <v>0</v>
      </c>
      <c r="J17" s="15">
        <f t="shared" si="0"/>
        <v>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177</v>
      </c>
      <c r="G18" s="124">
        <v>17700</v>
      </c>
      <c r="H18" s="125">
        <v>245</v>
      </c>
      <c r="I18" s="124">
        <v>24500</v>
      </c>
      <c r="J18" s="15">
        <f t="shared" si="0"/>
        <v>42200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80</v>
      </c>
      <c r="G19" s="124">
        <v>16000</v>
      </c>
      <c r="H19" s="123">
        <v>1278</v>
      </c>
      <c r="I19" s="124">
        <v>255600</v>
      </c>
      <c r="J19" s="15">
        <f t="shared" si="0"/>
        <v>271600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211</v>
      </c>
      <c r="D20" s="25">
        <v>4540</v>
      </c>
      <c r="E20" s="94">
        <v>100</v>
      </c>
      <c r="F20" s="125">
        <v>2</v>
      </c>
      <c r="G20" s="124">
        <v>200</v>
      </c>
      <c r="H20" s="125">
        <v>2</v>
      </c>
      <c r="I20" s="124">
        <v>200</v>
      </c>
      <c r="J20" s="15">
        <f t="shared" si="0"/>
        <v>400</v>
      </c>
      <c r="K20" s="188"/>
      <c r="M20" s="54"/>
    </row>
    <row r="21" spans="1:13" ht="30.75" customHeight="1" x14ac:dyDescent="0.25">
      <c r="A21" s="43">
        <v>15</v>
      </c>
      <c r="B21" s="115" t="s">
        <v>118</v>
      </c>
      <c r="C21" s="97" t="s">
        <v>119</v>
      </c>
      <c r="D21" s="93">
        <v>5300</v>
      </c>
      <c r="E21" s="94">
        <v>100</v>
      </c>
      <c r="F21" s="125">
        <v>0</v>
      </c>
      <c r="G21" s="124">
        <v>0</v>
      </c>
      <c r="H21" s="125">
        <v>6</v>
      </c>
      <c r="I21" s="124">
        <v>600</v>
      </c>
      <c r="J21" s="15">
        <f t="shared" si="0"/>
        <v>600</v>
      </c>
      <c r="K21" s="188"/>
      <c r="M21" s="54"/>
    </row>
    <row r="22" spans="1:13" ht="30.75" customHeight="1" x14ac:dyDescent="0.25">
      <c r="A22" s="43">
        <v>16</v>
      </c>
      <c r="B22" s="116" t="s">
        <v>120</v>
      </c>
      <c r="C22" s="100" t="s">
        <v>200</v>
      </c>
      <c r="D22" s="93">
        <v>2205</v>
      </c>
      <c r="E22" s="94">
        <v>200</v>
      </c>
      <c r="F22" s="125">
        <v>4</v>
      </c>
      <c r="G22" s="124">
        <v>800</v>
      </c>
      <c r="H22" s="125">
        <v>42</v>
      </c>
      <c r="I22" s="124">
        <v>8400</v>
      </c>
      <c r="J22" s="15">
        <f t="shared" si="0"/>
        <v>9200</v>
      </c>
      <c r="K22" s="188"/>
      <c r="M22" s="54"/>
    </row>
    <row r="23" spans="1:13" ht="30.75" customHeight="1" x14ac:dyDescent="0.25">
      <c r="A23" s="101">
        <v>17</v>
      </c>
      <c r="B23" s="117" t="s">
        <v>122</v>
      </c>
      <c r="C23" s="103" t="s">
        <v>132</v>
      </c>
      <c r="D23" s="93">
        <v>4334</v>
      </c>
      <c r="E23" s="94">
        <v>100</v>
      </c>
      <c r="F23" s="125">
        <v>7</v>
      </c>
      <c r="G23" s="124">
        <v>700</v>
      </c>
      <c r="H23" s="125">
        <v>11</v>
      </c>
      <c r="I23" s="124">
        <v>1100</v>
      </c>
      <c r="J23" s="15">
        <f t="shared" si="0"/>
        <v>1800</v>
      </c>
      <c r="K23" s="188"/>
      <c r="M23" s="54"/>
    </row>
    <row r="24" spans="1:13" ht="30.75" customHeight="1" x14ac:dyDescent="0.25">
      <c r="A24" s="101">
        <v>18</v>
      </c>
      <c r="B24" s="117" t="s">
        <v>134</v>
      </c>
      <c r="C24" s="103" t="s">
        <v>160</v>
      </c>
      <c r="D24" s="93">
        <v>8010</v>
      </c>
      <c r="E24" s="94">
        <v>100</v>
      </c>
      <c r="F24" s="125">
        <v>0</v>
      </c>
      <c r="G24" s="124">
        <v>0</v>
      </c>
      <c r="H24" s="125">
        <v>0</v>
      </c>
      <c r="I24" s="124">
        <v>0</v>
      </c>
      <c r="J24" s="15">
        <f t="shared" si="0"/>
        <v>0</v>
      </c>
      <c r="K24" s="188"/>
      <c r="M24" s="54"/>
    </row>
    <row r="25" spans="1:13" ht="30.75" customHeight="1" x14ac:dyDescent="0.25">
      <c r="A25" s="101">
        <v>19</v>
      </c>
      <c r="B25" s="117" t="s">
        <v>136</v>
      </c>
      <c r="C25" s="97" t="s">
        <v>161</v>
      </c>
      <c r="D25" s="93">
        <v>6323</v>
      </c>
      <c r="E25" s="94">
        <v>100</v>
      </c>
      <c r="F25" s="125">
        <v>16</v>
      </c>
      <c r="G25" s="124">
        <v>1600</v>
      </c>
      <c r="H25" s="125">
        <v>46</v>
      </c>
      <c r="I25" s="124">
        <v>4600</v>
      </c>
      <c r="J25" s="15">
        <f t="shared" si="0"/>
        <v>6200</v>
      </c>
      <c r="K25" s="188"/>
      <c r="M25" s="54"/>
    </row>
    <row r="26" spans="1:13" ht="30.75" customHeight="1" x14ac:dyDescent="0.25">
      <c r="A26" s="130">
        <v>20</v>
      </c>
      <c r="B26" s="142" t="s">
        <v>142</v>
      </c>
      <c r="C26" s="132" t="s">
        <v>143</v>
      </c>
      <c r="D26" s="108">
        <v>7001</v>
      </c>
      <c r="E26" s="129">
        <v>200</v>
      </c>
      <c r="F26" s="123">
        <v>0</v>
      </c>
      <c r="G26" s="124">
        <v>0</v>
      </c>
      <c r="H26" s="123">
        <v>0</v>
      </c>
      <c r="I26" s="124">
        <v>0</v>
      </c>
      <c r="J26" s="15">
        <f t="shared" si="0"/>
        <v>0</v>
      </c>
      <c r="K26" s="188"/>
      <c r="M26" s="54"/>
    </row>
    <row r="27" spans="1:13" ht="32.25" customHeight="1" x14ac:dyDescent="0.25">
      <c r="A27" s="43">
        <v>21</v>
      </c>
      <c r="B27" s="143" t="s">
        <v>151</v>
      </c>
      <c r="C27" s="20" t="s">
        <v>162</v>
      </c>
      <c r="D27" s="93">
        <v>1733</v>
      </c>
      <c r="E27" s="94">
        <v>200</v>
      </c>
      <c r="F27" s="125">
        <v>92</v>
      </c>
      <c r="G27" s="134">
        <v>18400</v>
      </c>
      <c r="H27" s="125">
        <v>747</v>
      </c>
      <c r="I27" s="134">
        <v>149400</v>
      </c>
      <c r="J27" s="15">
        <f t="shared" si="0"/>
        <v>167800</v>
      </c>
      <c r="K27" s="194"/>
      <c r="M27" s="54"/>
    </row>
    <row r="28" spans="1:13" ht="32.25" customHeight="1" x14ac:dyDescent="0.25">
      <c r="A28" s="43">
        <v>22</v>
      </c>
      <c r="B28" s="144" t="s">
        <v>164</v>
      </c>
      <c r="C28" s="19" t="s">
        <v>165</v>
      </c>
      <c r="D28" s="126">
        <v>4030</v>
      </c>
      <c r="E28" s="141">
        <v>100</v>
      </c>
      <c r="F28" s="125">
        <v>64</v>
      </c>
      <c r="G28" s="134">
        <v>6400</v>
      </c>
      <c r="H28" s="125">
        <v>239</v>
      </c>
      <c r="I28" s="134">
        <v>23900</v>
      </c>
      <c r="J28" s="15">
        <f t="shared" si="0"/>
        <v>30300</v>
      </c>
      <c r="K28" s="194"/>
      <c r="M28" s="54"/>
    </row>
    <row r="29" spans="1:13" ht="32.25" customHeight="1" x14ac:dyDescent="0.25">
      <c r="A29" s="43">
        <v>23</v>
      </c>
      <c r="B29" s="144" t="s">
        <v>172</v>
      </c>
      <c r="C29" s="19" t="s">
        <v>173</v>
      </c>
      <c r="D29" s="126">
        <v>1817</v>
      </c>
      <c r="E29" s="141">
        <v>200</v>
      </c>
      <c r="F29" s="125">
        <v>42</v>
      </c>
      <c r="G29" s="134">
        <v>8400</v>
      </c>
      <c r="H29" s="125">
        <v>131</v>
      </c>
      <c r="I29" s="134">
        <v>26200</v>
      </c>
      <c r="J29" s="15">
        <f t="shared" si="0"/>
        <v>34600</v>
      </c>
      <c r="K29" s="194"/>
      <c r="M29" s="54"/>
    </row>
    <row r="30" spans="1:13" ht="32.25" customHeight="1" x14ac:dyDescent="0.25">
      <c r="A30" s="43">
        <v>24</v>
      </c>
      <c r="B30" s="102" t="s">
        <v>202</v>
      </c>
      <c r="C30" s="30" t="s">
        <v>203</v>
      </c>
      <c r="D30" s="126">
        <v>6880</v>
      </c>
      <c r="E30" s="141">
        <v>100</v>
      </c>
      <c r="F30" s="125">
        <v>5</v>
      </c>
      <c r="G30" s="134">
        <v>500</v>
      </c>
      <c r="H30" s="125">
        <v>58</v>
      </c>
      <c r="I30" s="134">
        <v>5800</v>
      </c>
      <c r="J30" s="15">
        <f t="shared" si="0"/>
        <v>6300</v>
      </c>
      <c r="K30" s="194"/>
      <c r="M30" s="54"/>
    </row>
    <row r="31" spans="1:13" ht="32.25" customHeight="1" x14ac:dyDescent="0.25">
      <c r="A31" s="43">
        <v>25</v>
      </c>
      <c r="B31" s="102" t="s">
        <v>204</v>
      </c>
      <c r="C31" s="30" t="s">
        <v>198</v>
      </c>
      <c r="D31" s="126">
        <v>6007</v>
      </c>
      <c r="E31" s="141">
        <v>200</v>
      </c>
      <c r="F31" s="125">
        <v>0</v>
      </c>
      <c r="G31" s="134">
        <v>0</v>
      </c>
      <c r="H31" s="125">
        <v>10</v>
      </c>
      <c r="I31" s="134">
        <v>2000</v>
      </c>
      <c r="J31" s="15">
        <f t="shared" ref="J31:J32" si="1">SUM(G31+I31)</f>
        <v>2000</v>
      </c>
      <c r="K31" s="194"/>
      <c r="M31" s="54"/>
    </row>
    <row r="32" spans="1:13" ht="32.25" customHeight="1" x14ac:dyDescent="0.25">
      <c r="A32" s="43">
        <v>26</v>
      </c>
      <c r="B32" s="102" t="s">
        <v>206</v>
      </c>
      <c r="C32" s="30" t="s">
        <v>207</v>
      </c>
      <c r="D32" s="126">
        <v>3800</v>
      </c>
      <c r="E32" s="141">
        <v>200</v>
      </c>
      <c r="F32" s="125">
        <v>163</v>
      </c>
      <c r="G32" s="134">
        <v>32600</v>
      </c>
      <c r="H32" s="125">
        <v>2219</v>
      </c>
      <c r="I32" s="134">
        <v>443800</v>
      </c>
      <c r="J32" s="15">
        <f t="shared" si="1"/>
        <v>476400</v>
      </c>
      <c r="K32" s="194"/>
      <c r="M32" s="54"/>
    </row>
    <row r="33" spans="1:14" ht="32.25" customHeight="1" x14ac:dyDescent="0.25">
      <c r="A33" s="43">
        <v>27</v>
      </c>
      <c r="B33" s="102" t="s">
        <v>214</v>
      </c>
      <c r="C33" s="30" t="s">
        <v>215</v>
      </c>
      <c r="D33" s="126">
        <v>5474</v>
      </c>
      <c r="E33" s="141">
        <v>200</v>
      </c>
      <c r="F33" s="125">
        <v>5</v>
      </c>
      <c r="G33" s="134">
        <v>1000</v>
      </c>
      <c r="H33" s="125">
        <v>20</v>
      </c>
      <c r="I33" s="134">
        <v>4000</v>
      </c>
      <c r="J33" s="15">
        <v>5000</v>
      </c>
      <c r="K33" s="194"/>
      <c r="M33" s="54"/>
    </row>
    <row r="34" spans="1:14" ht="23.25" customHeight="1" x14ac:dyDescent="0.25">
      <c r="A34" s="43">
        <v>28</v>
      </c>
      <c r="B34" s="102" t="s">
        <v>217</v>
      </c>
      <c r="C34" s="153" t="s">
        <v>177</v>
      </c>
      <c r="D34" s="126">
        <v>7323</v>
      </c>
      <c r="E34" s="141"/>
      <c r="F34" s="125"/>
      <c r="G34" s="134"/>
      <c r="H34" s="125"/>
      <c r="I34" s="134"/>
      <c r="J34" s="15">
        <f t="shared" si="0"/>
        <v>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21</v>
      </c>
      <c r="G39" s="63">
        <f>SUM(F39*E39)</f>
        <v>525</v>
      </c>
      <c r="H39" s="61">
        <v>100</v>
      </c>
      <c r="I39" s="19">
        <v>3</v>
      </c>
      <c r="J39" s="64">
        <f>SUM(I39*H39)</f>
        <v>300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155">
        <v>50</v>
      </c>
      <c r="F40" s="68">
        <v>91</v>
      </c>
      <c r="G40" s="63">
        <f>SUM(F40*E40)</f>
        <v>4550</v>
      </c>
      <c r="H40" s="155">
        <v>50</v>
      </c>
      <c r="I40" s="68">
        <v>18</v>
      </c>
      <c r="J40" s="63">
        <f>SUM(I40*H40)</f>
        <v>900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6"/>
  <sheetViews>
    <sheetView zoomScaleNormal="100" workbookViewId="0">
      <selection activeCell="Q18" sqref="Q1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65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13</v>
      </c>
      <c r="D7" s="11">
        <v>1033</v>
      </c>
      <c r="E7" s="12">
        <v>100</v>
      </c>
      <c r="F7" s="13">
        <v>1888</v>
      </c>
      <c r="G7" s="14">
        <v>188800</v>
      </c>
      <c r="H7" s="13">
        <v>3359</v>
      </c>
      <c r="I7" s="14">
        <v>335900</v>
      </c>
      <c r="J7" s="15">
        <f t="shared" ref="J7:J23" si="0">SUM(G7+I7)</f>
        <v>524700</v>
      </c>
      <c r="K7" s="187">
        <f>SUM(J7:J25)/17</f>
        <v>920500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15</v>
      </c>
      <c r="G8" s="14">
        <v>1500</v>
      </c>
      <c r="H8" s="13">
        <v>16</v>
      </c>
      <c r="I8" s="14">
        <v>1600</v>
      </c>
      <c r="J8" s="15">
        <f t="shared" si="0"/>
        <v>3100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139</v>
      </c>
      <c r="G9" s="14">
        <v>13900</v>
      </c>
      <c r="H9" s="13">
        <v>570</v>
      </c>
      <c r="I9" s="14">
        <v>57000</v>
      </c>
      <c r="J9" s="15">
        <f t="shared" si="0"/>
        <v>70900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248</v>
      </c>
      <c r="G10" s="23">
        <v>24800</v>
      </c>
      <c r="H10" s="22">
        <v>648</v>
      </c>
      <c r="I10" s="23">
        <v>64800</v>
      </c>
      <c r="J10" s="15">
        <f t="shared" si="0"/>
        <v>89600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3564</v>
      </c>
      <c r="G11" s="27">
        <v>712800</v>
      </c>
      <c r="H11" s="26">
        <v>63147</v>
      </c>
      <c r="I11" s="27">
        <v>12629400</v>
      </c>
      <c r="J11" s="15">
        <f t="shared" si="0"/>
        <v>13342200</v>
      </c>
      <c r="K11" s="188"/>
    </row>
    <row r="12" spans="1:11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264</v>
      </c>
      <c r="G12" s="27">
        <v>26400</v>
      </c>
      <c r="H12" s="26">
        <v>906</v>
      </c>
      <c r="I12" s="27">
        <v>90600</v>
      </c>
      <c r="J12" s="15">
        <f t="shared" si="0"/>
        <v>117000</v>
      </c>
      <c r="K12" s="188"/>
    </row>
    <row r="13" spans="1:11" ht="24" customHeight="1" x14ac:dyDescent="0.25">
      <c r="A13" s="1">
        <v>7</v>
      </c>
      <c r="B13" s="18" t="s">
        <v>27</v>
      </c>
      <c r="C13" s="30" t="s">
        <v>28</v>
      </c>
      <c r="D13" s="25">
        <v>1150</v>
      </c>
      <c r="E13" s="12">
        <v>100</v>
      </c>
      <c r="F13" s="31">
        <v>46</v>
      </c>
      <c r="G13" s="32">
        <v>4600</v>
      </c>
      <c r="H13" s="31">
        <v>118</v>
      </c>
      <c r="I13" s="32">
        <v>11800</v>
      </c>
      <c r="J13" s="33">
        <f t="shared" si="0"/>
        <v>16400</v>
      </c>
      <c r="K13" s="188"/>
    </row>
    <row r="14" spans="1:11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190</v>
      </c>
      <c r="G14" s="27">
        <v>19000</v>
      </c>
      <c r="H14" s="26">
        <v>1325</v>
      </c>
      <c r="I14" s="27">
        <v>132500</v>
      </c>
      <c r="J14" s="33">
        <f t="shared" si="0"/>
        <v>151500</v>
      </c>
      <c r="K14" s="188"/>
    </row>
    <row r="15" spans="1:11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250</v>
      </c>
      <c r="G15" s="27">
        <v>25000</v>
      </c>
      <c r="H15" s="26">
        <v>3765</v>
      </c>
      <c r="I15" s="27">
        <v>376500</v>
      </c>
      <c r="J15" s="33">
        <f t="shared" si="0"/>
        <v>401500</v>
      </c>
      <c r="K15" s="188"/>
    </row>
    <row r="16" spans="1:11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59</v>
      </c>
      <c r="G16" s="27">
        <v>5900</v>
      </c>
      <c r="H16" s="26">
        <v>128</v>
      </c>
      <c r="I16" s="27">
        <v>12800</v>
      </c>
      <c r="J16" s="33">
        <f t="shared" si="0"/>
        <v>18700</v>
      </c>
      <c r="K16" s="188"/>
    </row>
    <row r="17" spans="1:11" ht="24" customHeight="1" x14ac:dyDescent="0.25">
      <c r="A17" s="1">
        <v>11</v>
      </c>
      <c r="B17" s="18" t="s">
        <v>35</v>
      </c>
      <c r="C17" s="20" t="s">
        <v>36</v>
      </c>
      <c r="D17" s="25">
        <v>5066</v>
      </c>
      <c r="E17" s="12">
        <v>100</v>
      </c>
      <c r="F17" s="26">
        <v>4</v>
      </c>
      <c r="G17" s="27">
        <v>400</v>
      </c>
      <c r="H17" s="26">
        <v>19</v>
      </c>
      <c r="I17" s="27">
        <v>1900</v>
      </c>
      <c r="J17" s="33">
        <f t="shared" si="0"/>
        <v>2300</v>
      </c>
      <c r="K17" s="188"/>
    </row>
    <row r="18" spans="1:11" ht="24" customHeight="1" x14ac:dyDescent="0.25">
      <c r="A18" s="1">
        <v>12</v>
      </c>
      <c r="B18" s="35" t="s">
        <v>37</v>
      </c>
      <c r="C18" s="20" t="s">
        <v>38</v>
      </c>
      <c r="D18" s="25">
        <v>9656</v>
      </c>
      <c r="E18" s="36">
        <v>100</v>
      </c>
      <c r="F18" s="77">
        <v>296</v>
      </c>
      <c r="G18" s="78">
        <v>29600</v>
      </c>
      <c r="H18" s="77">
        <v>4195</v>
      </c>
      <c r="I18" s="78">
        <v>419500</v>
      </c>
      <c r="J18" s="33">
        <f t="shared" ref="J18:J19" si="1">SUM(G18+I18)</f>
        <v>449100</v>
      </c>
      <c r="K18" s="188"/>
    </row>
    <row r="19" spans="1:11" ht="24" customHeight="1" x14ac:dyDescent="0.25">
      <c r="B19" s="35" t="s">
        <v>37</v>
      </c>
      <c r="C19" s="20" t="s">
        <v>38</v>
      </c>
      <c r="D19" s="25">
        <v>9656</v>
      </c>
      <c r="E19" s="36">
        <v>200</v>
      </c>
      <c r="F19" s="77">
        <v>58</v>
      </c>
      <c r="G19" s="78">
        <v>11600</v>
      </c>
      <c r="H19" s="77">
        <v>1419</v>
      </c>
      <c r="I19" s="78">
        <v>283800</v>
      </c>
      <c r="J19" s="33">
        <f t="shared" si="1"/>
        <v>295400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500</v>
      </c>
      <c r="F20" s="77">
        <v>1</v>
      </c>
      <c r="G20" s="78">
        <v>500</v>
      </c>
      <c r="H20" s="77">
        <v>32</v>
      </c>
      <c r="I20" s="78">
        <v>16000</v>
      </c>
      <c r="J20" s="33">
        <f>SUM(G20+I20)</f>
        <v>16500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77">
        <v>2</v>
      </c>
      <c r="G21" s="78">
        <v>200</v>
      </c>
      <c r="H21" s="77">
        <v>28</v>
      </c>
      <c r="I21" s="78">
        <v>2800</v>
      </c>
      <c r="J21" s="33">
        <f t="shared" si="0"/>
        <v>3000</v>
      </c>
      <c r="K21" s="188"/>
    </row>
    <row r="22" spans="1:11" ht="30" customHeight="1" x14ac:dyDescent="0.25">
      <c r="A22" s="1">
        <v>14</v>
      </c>
      <c r="B22" s="35" t="s">
        <v>41</v>
      </c>
      <c r="C22" s="79" t="s">
        <v>67</v>
      </c>
      <c r="D22" s="25">
        <v>2844</v>
      </c>
      <c r="E22" s="36">
        <v>100</v>
      </c>
      <c r="F22" s="26">
        <v>31</v>
      </c>
      <c r="G22" s="27">
        <v>3100</v>
      </c>
      <c r="H22" s="26">
        <v>58</v>
      </c>
      <c r="I22" s="27">
        <v>5800</v>
      </c>
      <c r="J22" s="33">
        <f t="shared" si="0"/>
        <v>8900</v>
      </c>
      <c r="K22" s="188"/>
    </row>
    <row r="23" spans="1:11" ht="30.75" customHeight="1" x14ac:dyDescent="0.25">
      <c r="A23" s="1">
        <v>15</v>
      </c>
      <c r="B23" s="37" t="s">
        <v>43</v>
      </c>
      <c r="C23" s="79" t="s">
        <v>67</v>
      </c>
      <c r="D23" s="39">
        <v>2407</v>
      </c>
      <c r="E23" s="40">
        <v>100</v>
      </c>
      <c r="F23" s="41">
        <v>8</v>
      </c>
      <c r="G23" s="42">
        <v>1600</v>
      </c>
      <c r="H23" s="41">
        <v>3</v>
      </c>
      <c r="I23" s="42">
        <v>600</v>
      </c>
      <c r="J23" s="16">
        <f t="shared" si="0"/>
        <v>2200</v>
      </c>
      <c r="K23" s="188"/>
    </row>
    <row r="24" spans="1:11" ht="30.75" customHeight="1" x14ac:dyDescent="0.25">
      <c r="A24" s="43">
        <v>16</v>
      </c>
      <c r="B24" s="35" t="s">
        <v>60</v>
      </c>
      <c r="C24" s="34" t="s">
        <v>68</v>
      </c>
      <c r="D24" s="25">
        <v>3466</v>
      </c>
      <c r="E24" s="36">
        <v>100</v>
      </c>
      <c r="F24" s="26">
        <v>18</v>
      </c>
      <c r="G24" s="27">
        <v>1800</v>
      </c>
      <c r="H24" s="26">
        <v>95</v>
      </c>
      <c r="I24" s="27">
        <v>9500</v>
      </c>
      <c r="J24" s="33">
        <f>SUM(G24,I24)</f>
        <v>11300</v>
      </c>
      <c r="K24" s="188"/>
    </row>
    <row r="25" spans="1:11" ht="30.75" customHeight="1" x14ac:dyDescent="0.25">
      <c r="A25" s="43">
        <v>17</v>
      </c>
      <c r="B25" s="80" t="s">
        <v>69</v>
      </c>
      <c r="C25" s="81" t="s">
        <v>70</v>
      </c>
      <c r="D25" s="25">
        <v>8495</v>
      </c>
      <c r="E25" s="36">
        <v>100</v>
      </c>
      <c r="F25" s="26">
        <v>127</v>
      </c>
      <c r="G25" s="27">
        <v>12700</v>
      </c>
      <c r="H25" s="26">
        <v>1115</v>
      </c>
      <c r="I25" s="27">
        <v>111500</v>
      </c>
      <c r="J25" s="33">
        <f>SUM(G25,I25)</f>
        <v>124200</v>
      </c>
      <c r="K25" s="188"/>
    </row>
    <row r="26" spans="1:11" x14ac:dyDescent="0.25">
      <c r="A26" s="73"/>
      <c r="E26" s="47"/>
      <c r="F26" s="74"/>
      <c r="G26" s="53"/>
      <c r="H26" s="52"/>
      <c r="I26" s="53"/>
      <c r="J26" s="54"/>
      <c r="K26" s="75"/>
    </row>
    <row r="27" spans="1:11" x14ac:dyDescent="0.25">
      <c r="E27" s="47"/>
      <c r="F27" s="52"/>
      <c r="G27" s="53"/>
      <c r="H27" s="52"/>
      <c r="I27" s="53"/>
    </row>
    <row r="28" spans="1:11" x14ac:dyDescent="0.25">
      <c r="B28" s="4" t="s">
        <v>47</v>
      </c>
      <c r="E28" s="182" t="s">
        <v>2</v>
      </c>
      <c r="F28" s="189"/>
      <c r="G28" s="183"/>
      <c r="H28" s="182" t="s">
        <v>3</v>
      </c>
      <c r="I28" s="189"/>
      <c r="J28" s="183"/>
    </row>
    <row r="29" spans="1:11" ht="63.75" customHeight="1" x14ac:dyDescent="0.25">
      <c r="B29" s="7" t="s">
        <v>6</v>
      </c>
      <c r="C29" s="55" t="s">
        <v>48</v>
      </c>
      <c r="D29" s="7" t="s">
        <v>8</v>
      </c>
      <c r="E29" s="56" t="s">
        <v>49</v>
      </c>
      <c r="F29" s="55" t="s">
        <v>50</v>
      </c>
      <c r="G29" s="7" t="s">
        <v>11</v>
      </c>
      <c r="H29" s="57" t="s">
        <v>51</v>
      </c>
      <c r="I29" s="55" t="s">
        <v>50</v>
      </c>
      <c r="J29" s="8" t="s">
        <v>11</v>
      </c>
    </row>
    <row r="30" spans="1:11" ht="15.75" customHeight="1" x14ac:dyDescent="0.25">
      <c r="A30" s="1">
        <v>1</v>
      </c>
      <c r="B30" s="58" t="s">
        <v>52</v>
      </c>
      <c r="C30" s="59" t="s">
        <v>53</v>
      </c>
      <c r="D30" s="60">
        <v>727</v>
      </c>
      <c r="E30" s="61">
        <v>25</v>
      </c>
      <c r="F30" s="62">
        <v>24</v>
      </c>
      <c r="G30" s="63">
        <f>SUM(F30*E30)</f>
        <v>600</v>
      </c>
      <c r="H30" s="61">
        <v>100</v>
      </c>
      <c r="I30" s="19">
        <v>12</v>
      </c>
      <c r="J30" s="64">
        <f>SUM(I30*H30)</f>
        <v>1200</v>
      </c>
    </row>
    <row r="31" spans="1:11" ht="15.75" customHeight="1" x14ac:dyDescent="0.25">
      <c r="A31" s="1">
        <v>2</v>
      </c>
      <c r="B31" s="65" t="s">
        <v>54</v>
      </c>
      <c r="C31" s="66" t="s">
        <v>55</v>
      </c>
      <c r="D31" s="67">
        <v>744</v>
      </c>
      <c r="E31" s="33">
        <v>50</v>
      </c>
      <c r="F31" s="68">
        <v>200</v>
      </c>
      <c r="G31" s="63">
        <f>SUM(F31*E31)</f>
        <v>10000</v>
      </c>
      <c r="H31" s="33">
        <v>50</v>
      </c>
      <c r="I31" s="68">
        <v>45</v>
      </c>
      <c r="J31" s="64">
        <f>SUM(I31*H31)</f>
        <v>2250</v>
      </c>
    </row>
    <row r="32" spans="1:11" ht="15.75" customHeight="1" x14ac:dyDescent="0.25">
      <c r="A32" s="1">
        <v>3</v>
      </c>
      <c r="B32" s="69" t="s">
        <v>56</v>
      </c>
      <c r="C32" s="70" t="s">
        <v>57</v>
      </c>
      <c r="D32" s="71">
        <v>737</v>
      </c>
      <c r="E32" s="61">
        <v>25</v>
      </c>
      <c r="F32" s="68">
        <v>60</v>
      </c>
      <c r="G32" s="63">
        <f>SUM(F32*E32)</f>
        <v>1500</v>
      </c>
      <c r="H32" s="61">
        <v>100</v>
      </c>
      <c r="I32" s="68">
        <v>21</v>
      </c>
      <c r="J32" s="63">
        <f>SUM(I32*H32)</f>
        <v>2100</v>
      </c>
    </row>
    <row r="33" spans="5:10" x14ac:dyDescent="0.25">
      <c r="E33" s="47"/>
      <c r="F33" s="52"/>
      <c r="G33" s="53"/>
      <c r="H33" s="52"/>
      <c r="I33" s="53"/>
      <c r="J33" s="72"/>
    </row>
    <row r="34" spans="5:10" x14ac:dyDescent="0.25">
      <c r="E34" s="47"/>
      <c r="F34" s="52"/>
      <c r="G34" s="53"/>
      <c r="H34" s="52"/>
      <c r="I34" s="53"/>
      <c r="J34" s="72"/>
    </row>
    <row r="35" spans="5:10" x14ac:dyDescent="0.25">
      <c r="E35" s="47"/>
      <c r="F35" s="52"/>
      <c r="G35" s="53"/>
      <c r="H35" s="52"/>
      <c r="I35" s="53"/>
    </row>
    <row r="36" spans="5:10" x14ac:dyDescent="0.25">
      <c r="E36" s="47"/>
      <c r="F36" s="52"/>
      <c r="G36" s="53"/>
      <c r="H36" s="52"/>
      <c r="I36" s="53"/>
    </row>
    <row r="37" spans="5:10" x14ac:dyDescent="0.25">
      <c r="E37" s="47"/>
      <c r="F37" s="52"/>
      <c r="G37" s="53"/>
      <c r="H37" s="52"/>
      <c r="I37" s="53"/>
    </row>
    <row r="38" spans="5:10" x14ac:dyDescent="0.25">
      <c r="E38" s="47"/>
      <c r="F38" s="52"/>
      <c r="G38" s="53"/>
      <c r="H38" s="52"/>
      <c r="I38" s="53"/>
    </row>
    <row r="39" spans="5:10" x14ac:dyDescent="0.25">
      <c r="E39" s="47"/>
      <c r="F39" s="52"/>
      <c r="G39" s="53"/>
      <c r="H39" s="52"/>
      <c r="I39" s="53"/>
    </row>
    <row r="40" spans="5:10" x14ac:dyDescent="0.25">
      <c r="E40" s="47"/>
      <c r="F40" s="52"/>
      <c r="G40" s="53"/>
      <c r="H40" s="52"/>
      <c r="I40" s="53"/>
    </row>
    <row r="41" spans="5:10" x14ac:dyDescent="0.25">
      <c r="E41" s="47"/>
      <c r="F41" s="52"/>
      <c r="G41" s="53"/>
      <c r="H41" s="52"/>
      <c r="I41" s="53"/>
    </row>
    <row r="42" spans="5:10" x14ac:dyDescent="0.25">
      <c r="E42" s="47"/>
      <c r="F42" s="52"/>
      <c r="G42" s="53"/>
      <c r="H42" s="52"/>
      <c r="I42" s="53"/>
    </row>
    <row r="43" spans="5:10" x14ac:dyDescent="0.25">
      <c r="E43" s="47"/>
      <c r="F43" s="52"/>
      <c r="G43" s="53"/>
      <c r="H43" s="52"/>
      <c r="I43" s="53"/>
    </row>
    <row r="44" spans="5:10" x14ac:dyDescent="0.25">
      <c r="E44" s="47"/>
      <c r="F44" s="52"/>
      <c r="G44" s="53"/>
      <c r="H44" s="52"/>
      <c r="I44" s="53"/>
    </row>
    <row r="45" spans="5:10" x14ac:dyDescent="0.25">
      <c r="E45" s="47"/>
      <c r="F45" s="52"/>
      <c r="G45" s="53"/>
      <c r="H45" s="52"/>
      <c r="I45" s="53"/>
    </row>
    <row r="46" spans="5:10" x14ac:dyDescent="0.25">
      <c r="E46" s="47"/>
      <c r="F46" s="52"/>
      <c r="G46" s="53"/>
      <c r="H46" s="52"/>
      <c r="I46" s="53"/>
    </row>
    <row r="47" spans="5:10" x14ac:dyDescent="0.25">
      <c r="E47" s="47"/>
      <c r="F47" s="52"/>
      <c r="G47" s="53"/>
      <c r="H47" s="52"/>
      <c r="I47" s="53"/>
    </row>
    <row r="48" spans="5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25"/>
    <mergeCell ref="E28:G28"/>
    <mergeCell ref="H28:J2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Q56"/>
  <sheetViews>
    <sheetView zoomScaleNormal="100"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7" ht="15.75" customHeight="1" x14ac:dyDescent="0.25">
      <c r="B2" s="181" t="s">
        <v>218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7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7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7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7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2535</v>
      </c>
      <c r="G7" s="124">
        <v>253500</v>
      </c>
      <c r="H7" s="123">
        <v>3889</v>
      </c>
      <c r="I7" s="124">
        <v>388900</v>
      </c>
      <c r="J7" s="15">
        <f>SUM(G7+I7)</f>
        <v>642400</v>
      </c>
      <c r="K7" s="187">
        <f>SUM(J7:J34)/28</f>
        <v>1158017.857142857</v>
      </c>
      <c r="M7" s="54"/>
    </row>
    <row r="8" spans="1:17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0</v>
      </c>
      <c r="G8" s="124">
        <v>0</v>
      </c>
      <c r="H8" s="123">
        <v>0</v>
      </c>
      <c r="I8" s="124">
        <v>0</v>
      </c>
      <c r="J8" s="15">
        <f t="shared" ref="J8:J34" si="0">SUM(G8+I8)</f>
        <v>0</v>
      </c>
      <c r="K8" s="188"/>
      <c r="M8" s="54"/>
    </row>
    <row r="9" spans="1:17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38</v>
      </c>
      <c r="G9" s="124">
        <v>3800</v>
      </c>
      <c r="H9" s="123">
        <v>25</v>
      </c>
      <c r="I9" s="124">
        <v>2500</v>
      </c>
      <c r="J9" s="15">
        <f t="shared" si="0"/>
        <v>6300</v>
      </c>
      <c r="K9" s="188"/>
      <c r="M9" s="54"/>
    </row>
    <row r="10" spans="1:17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9918</v>
      </c>
      <c r="G10" s="124">
        <v>1994100</v>
      </c>
      <c r="H10" s="125">
        <v>129104</v>
      </c>
      <c r="I10" s="124">
        <v>25859200</v>
      </c>
      <c r="J10" s="15">
        <f t="shared" si="0"/>
        <v>27853300</v>
      </c>
      <c r="K10" s="188"/>
      <c r="M10" s="54"/>
    </row>
    <row r="11" spans="1:17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86</v>
      </c>
      <c r="G11" s="124">
        <v>17200</v>
      </c>
      <c r="H11" s="125">
        <v>261</v>
      </c>
      <c r="I11" s="124">
        <v>52200</v>
      </c>
      <c r="J11" s="15">
        <f t="shared" si="0"/>
        <v>69400</v>
      </c>
      <c r="K11" s="188"/>
      <c r="M11" s="54"/>
    </row>
    <row r="12" spans="1:17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40</v>
      </c>
      <c r="G12" s="124">
        <v>4000</v>
      </c>
      <c r="H12" s="127">
        <v>480</v>
      </c>
      <c r="I12" s="124">
        <v>50100</v>
      </c>
      <c r="J12" s="15">
        <f t="shared" si="0"/>
        <v>54100</v>
      </c>
      <c r="K12" s="188"/>
      <c r="M12" s="54"/>
    </row>
    <row r="13" spans="1:17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450</v>
      </c>
      <c r="G13" s="124">
        <v>90000</v>
      </c>
      <c r="H13" s="125">
        <v>1610</v>
      </c>
      <c r="I13" s="124">
        <v>322000</v>
      </c>
      <c r="J13" s="15">
        <f t="shared" si="0"/>
        <v>412000</v>
      </c>
      <c r="K13" s="188"/>
      <c r="M13" s="54"/>
    </row>
    <row r="14" spans="1:17" ht="24" customHeight="1" x14ac:dyDescent="0.25">
      <c r="A14" s="1">
        <v>8</v>
      </c>
      <c r="B14" s="110" t="s">
        <v>31</v>
      </c>
      <c r="C14" s="30" t="s">
        <v>32</v>
      </c>
      <c r="D14" s="25">
        <v>4141</v>
      </c>
      <c r="E14" s="32">
        <v>100</v>
      </c>
      <c r="F14" s="125">
        <v>0</v>
      </c>
      <c r="G14" s="124">
        <v>0</v>
      </c>
      <c r="H14" s="125">
        <v>0</v>
      </c>
      <c r="I14" s="124">
        <v>0</v>
      </c>
      <c r="J14" s="15">
        <f t="shared" si="0"/>
        <v>0</v>
      </c>
      <c r="K14" s="188"/>
      <c r="M14" s="54"/>
      <c r="Q14" s="54"/>
    </row>
    <row r="15" spans="1:17" ht="24" customHeight="1" x14ac:dyDescent="0.25">
      <c r="A15" s="1">
        <v>9</v>
      </c>
      <c r="B15" s="110" t="s">
        <v>33</v>
      </c>
      <c r="C15" s="34" t="s">
        <v>34</v>
      </c>
      <c r="D15" s="25">
        <v>7175</v>
      </c>
      <c r="E15" s="32">
        <v>100</v>
      </c>
      <c r="F15" s="125">
        <v>380</v>
      </c>
      <c r="G15" s="124">
        <v>38000</v>
      </c>
      <c r="H15" s="125">
        <v>367</v>
      </c>
      <c r="I15" s="124">
        <v>36700</v>
      </c>
      <c r="J15" s="15">
        <f t="shared" si="0"/>
        <v>74700</v>
      </c>
      <c r="K15" s="188"/>
      <c r="M15" s="54"/>
    </row>
    <row r="16" spans="1:17" ht="51" customHeight="1" x14ac:dyDescent="0.25">
      <c r="A16" s="1">
        <v>10</v>
      </c>
      <c r="B16" s="113" t="s">
        <v>37</v>
      </c>
      <c r="C16" s="20" t="s">
        <v>180</v>
      </c>
      <c r="D16" s="25">
        <v>9656</v>
      </c>
      <c r="E16" s="94" t="s">
        <v>168</v>
      </c>
      <c r="F16" s="128">
        <v>274</v>
      </c>
      <c r="G16" s="124">
        <v>33900</v>
      </c>
      <c r="H16" s="128">
        <v>8069</v>
      </c>
      <c r="I16" s="124">
        <v>1270500</v>
      </c>
      <c r="J16" s="15">
        <f t="shared" si="0"/>
        <v>1304400</v>
      </c>
      <c r="K16" s="188"/>
      <c r="M16" s="54"/>
    </row>
    <row r="17" spans="1:13" ht="24" customHeight="1" x14ac:dyDescent="0.25">
      <c r="A17" s="1">
        <v>11</v>
      </c>
      <c r="B17" s="113" t="s">
        <v>39</v>
      </c>
      <c r="C17" s="38" t="s">
        <v>97</v>
      </c>
      <c r="D17" s="25">
        <v>8200</v>
      </c>
      <c r="E17" s="94">
        <v>100</v>
      </c>
      <c r="F17" s="128">
        <v>0</v>
      </c>
      <c r="G17" s="124">
        <v>0</v>
      </c>
      <c r="H17" s="128">
        <v>0</v>
      </c>
      <c r="I17" s="124">
        <v>0</v>
      </c>
      <c r="J17" s="15">
        <f t="shared" si="0"/>
        <v>0</v>
      </c>
      <c r="K17" s="188"/>
      <c r="M17" s="54"/>
    </row>
    <row r="18" spans="1:13" ht="30" customHeight="1" x14ac:dyDescent="0.25">
      <c r="A18" s="1">
        <v>12</v>
      </c>
      <c r="B18" s="113" t="s">
        <v>41</v>
      </c>
      <c r="C18" s="38" t="s">
        <v>83</v>
      </c>
      <c r="D18" s="25">
        <v>2844</v>
      </c>
      <c r="E18" s="94">
        <v>100</v>
      </c>
      <c r="F18" s="125">
        <v>77</v>
      </c>
      <c r="G18" s="124">
        <v>7700</v>
      </c>
      <c r="H18" s="125">
        <v>83</v>
      </c>
      <c r="I18" s="124">
        <v>8300</v>
      </c>
      <c r="J18" s="15">
        <f t="shared" si="0"/>
        <v>16000</v>
      </c>
      <c r="K18" s="188"/>
      <c r="M18" s="54"/>
    </row>
    <row r="19" spans="1:13" ht="30.75" customHeight="1" x14ac:dyDescent="0.25">
      <c r="A19" s="1">
        <v>13</v>
      </c>
      <c r="B19" s="114" t="s">
        <v>43</v>
      </c>
      <c r="C19" s="38" t="s">
        <v>77</v>
      </c>
      <c r="D19" s="39">
        <v>2407</v>
      </c>
      <c r="E19" s="129">
        <v>200</v>
      </c>
      <c r="F19" s="123">
        <v>159</v>
      </c>
      <c r="G19" s="124">
        <v>31800</v>
      </c>
      <c r="H19" s="123">
        <v>2867</v>
      </c>
      <c r="I19" s="124">
        <v>573400</v>
      </c>
      <c r="J19" s="15">
        <f t="shared" si="0"/>
        <v>605200</v>
      </c>
      <c r="K19" s="188"/>
      <c r="M19" s="54"/>
    </row>
    <row r="20" spans="1:13" ht="30.75" customHeight="1" x14ac:dyDescent="0.25">
      <c r="A20" s="43">
        <v>14</v>
      </c>
      <c r="B20" s="113" t="s">
        <v>86</v>
      </c>
      <c r="C20" s="38" t="s">
        <v>211</v>
      </c>
      <c r="D20" s="25">
        <v>4540</v>
      </c>
      <c r="E20" s="94">
        <v>100</v>
      </c>
      <c r="F20" s="125">
        <v>1</v>
      </c>
      <c r="G20" s="124">
        <v>100</v>
      </c>
      <c r="H20" s="125">
        <v>6</v>
      </c>
      <c r="I20" s="124">
        <v>600</v>
      </c>
      <c r="J20" s="15">
        <f t="shared" si="0"/>
        <v>700</v>
      </c>
      <c r="K20" s="188"/>
      <c r="M20" s="54"/>
    </row>
    <row r="21" spans="1:13" ht="30.75" customHeight="1" x14ac:dyDescent="0.25">
      <c r="A21" s="43">
        <v>15</v>
      </c>
      <c r="B21" s="115" t="s">
        <v>118</v>
      </c>
      <c r="C21" s="97" t="s">
        <v>119</v>
      </c>
      <c r="D21" s="93">
        <v>5300</v>
      </c>
      <c r="E21" s="94">
        <v>100</v>
      </c>
      <c r="F21" s="125">
        <v>2</v>
      </c>
      <c r="G21" s="124">
        <v>200</v>
      </c>
      <c r="H21" s="125">
        <v>9</v>
      </c>
      <c r="I21" s="124">
        <v>900</v>
      </c>
      <c r="J21" s="15">
        <f t="shared" si="0"/>
        <v>1100</v>
      </c>
      <c r="K21" s="188"/>
      <c r="M21" s="54"/>
    </row>
    <row r="22" spans="1:13" ht="30.75" customHeight="1" x14ac:dyDescent="0.25">
      <c r="A22" s="43">
        <v>16</v>
      </c>
      <c r="B22" s="116" t="s">
        <v>120</v>
      </c>
      <c r="C22" s="100" t="s">
        <v>200</v>
      </c>
      <c r="D22" s="93">
        <v>2205</v>
      </c>
      <c r="E22" s="94">
        <v>200</v>
      </c>
      <c r="F22" s="125">
        <v>0</v>
      </c>
      <c r="G22" s="124">
        <v>0</v>
      </c>
      <c r="H22" s="125">
        <v>8</v>
      </c>
      <c r="I22" s="124">
        <v>1600</v>
      </c>
      <c r="J22" s="15">
        <f t="shared" si="0"/>
        <v>1600</v>
      </c>
      <c r="K22" s="188"/>
      <c r="M22" s="54"/>
    </row>
    <row r="23" spans="1:13" ht="30.75" customHeight="1" x14ac:dyDescent="0.25">
      <c r="A23" s="101">
        <v>17</v>
      </c>
      <c r="B23" s="117" t="s">
        <v>122</v>
      </c>
      <c r="C23" s="103" t="s">
        <v>132</v>
      </c>
      <c r="D23" s="93">
        <v>4334</v>
      </c>
      <c r="E23" s="94">
        <v>100</v>
      </c>
      <c r="F23" s="125">
        <v>7</v>
      </c>
      <c r="G23" s="124">
        <v>700</v>
      </c>
      <c r="H23" s="125">
        <v>15</v>
      </c>
      <c r="I23" s="124">
        <v>1500</v>
      </c>
      <c r="J23" s="15">
        <f t="shared" si="0"/>
        <v>2200</v>
      </c>
      <c r="K23" s="188"/>
      <c r="M23" s="54"/>
    </row>
    <row r="24" spans="1:13" ht="30.75" customHeight="1" x14ac:dyDescent="0.25">
      <c r="A24" s="101">
        <v>18</v>
      </c>
      <c r="B24" s="117" t="s">
        <v>134</v>
      </c>
      <c r="C24" s="103" t="s">
        <v>160</v>
      </c>
      <c r="D24" s="93">
        <v>8010</v>
      </c>
      <c r="E24" s="94">
        <v>100</v>
      </c>
      <c r="F24" s="125">
        <v>0</v>
      </c>
      <c r="G24" s="124">
        <v>0</v>
      </c>
      <c r="H24" s="125">
        <v>0</v>
      </c>
      <c r="I24" s="124">
        <v>0</v>
      </c>
      <c r="J24" s="15">
        <f t="shared" si="0"/>
        <v>0</v>
      </c>
      <c r="K24" s="188"/>
      <c r="M24" s="54"/>
    </row>
    <row r="25" spans="1:13" ht="30.75" customHeight="1" x14ac:dyDescent="0.25">
      <c r="A25" s="101">
        <v>19</v>
      </c>
      <c r="B25" s="117" t="s">
        <v>136</v>
      </c>
      <c r="C25" s="97" t="s">
        <v>161</v>
      </c>
      <c r="D25" s="93">
        <v>6323</v>
      </c>
      <c r="E25" s="94">
        <v>100</v>
      </c>
      <c r="F25" s="125">
        <v>5</v>
      </c>
      <c r="G25" s="124">
        <v>500</v>
      </c>
      <c r="H25" s="125">
        <v>52</v>
      </c>
      <c r="I25" s="124">
        <v>5200</v>
      </c>
      <c r="J25" s="15">
        <f t="shared" si="0"/>
        <v>5700</v>
      </c>
      <c r="K25" s="188"/>
      <c r="M25" s="54"/>
    </row>
    <row r="26" spans="1:13" ht="30.75" customHeight="1" x14ac:dyDescent="0.25">
      <c r="A26" s="130">
        <v>20</v>
      </c>
      <c r="B26" s="142" t="s">
        <v>142</v>
      </c>
      <c r="C26" s="132" t="s">
        <v>143</v>
      </c>
      <c r="D26" s="108">
        <v>7001</v>
      </c>
      <c r="E26" s="129">
        <v>200</v>
      </c>
      <c r="F26" s="123">
        <v>0</v>
      </c>
      <c r="G26" s="124">
        <v>0</v>
      </c>
      <c r="H26" s="123">
        <v>0</v>
      </c>
      <c r="I26" s="124">
        <v>0</v>
      </c>
      <c r="J26" s="15">
        <f t="shared" si="0"/>
        <v>0</v>
      </c>
      <c r="K26" s="188"/>
      <c r="M26" s="54"/>
    </row>
    <row r="27" spans="1:13" ht="32.25" customHeight="1" x14ac:dyDescent="0.25">
      <c r="A27" s="43">
        <v>21</v>
      </c>
      <c r="B27" s="143" t="s">
        <v>151</v>
      </c>
      <c r="C27" s="20" t="s">
        <v>162</v>
      </c>
      <c r="D27" s="93">
        <v>1733</v>
      </c>
      <c r="E27" s="94">
        <v>200</v>
      </c>
      <c r="F27" s="125">
        <v>429</v>
      </c>
      <c r="G27" s="134">
        <v>85800</v>
      </c>
      <c r="H27" s="125">
        <v>5261</v>
      </c>
      <c r="I27" s="134">
        <v>1052200</v>
      </c>
      <c r="J27" s="15">
        <f t="shared" si="0"/>
        <v>1138000</v>
      </c>
      <c r="K27" s="194"/>
      <c r="M27" s="54"/>
    </row>
    <row r="28" spans="1:13" ht="32.25" customHeight="1" x14ac:dyDescent="0.25">
      <c r="A28" s="43">
        <v>22</v>
      </c>
      <c r="B28" s="144" t="s">
        <v>164</v>
      </c>
      <c r="C28" s="19" t="s">
        <v>165</v>
      </c>
      <c r="D28" s="126">
        <v>4030</v>
      </c>
      <c r="E28" s="141">
        <v>100</v>
      </c>
      <c r="F28" s="125">
        <v>58</v>
      </c>
      <c r="G28" s="134">
        <v>5800</v>
      </c>
      <c r="H28" s="125">
        <v>336</v>
      </c>
      <c r="I28" s="134">
        <v>33600</v>
      </c>
      <c r="J28" s="15">
        <f t="shared" si="0"/>
        <v>39400</v>
      </c>
      <c r="K28" s="194"/>
      <c r="M28" s="54"/>
    </row>
    <row r="29" spans="1:13" ht="32.25" customHeight="1" x14ac:dyDescent="0.25">
      <c r="A29" s="43">
        <v>23</v>
      </c>
      <c r="B29" s="144" t="s">
        <v>172</v>
      </c>
      <c r="C29" s="19" t="s">
        <v>173</v>
      </c>
      <c r="D29" s="126">
        <v>1817</v>
      </c>
      <c r="E29" s="141">
        <v>200</v>
      </c>
      <c r="F29" s="125">
        <v>24</v>
      </c>
      <c r="G29" s="134">
        <v>4800</v>
      </c>
      <c r="H29" s="125">
        <v>119</v>
      </c>
      <c r="I29" s="134">
        <v>23800</v>
      </c>
      <c r="J29" s="15">
        <f t="shared" si="0"/>
        <v>28600</v>
      </c>
      <c r="K29" s="194"/>
      <c r="M29" s="54"/>
    </row>
    <row r="30" spans="1:13" ht="32.25" customHeight="1" x14ac:dyDescent="0.25">
      <c r="A30" s="43">
        <v>24</v>
      </c>
      <c r="B30" s="102" t="s">
        <v>202</v>
      </c>
      <c r="C30" s="30" t="s">
        <v>203</v>
      </c>
      <c r="D30" s="126">
        <v>6880</v>
      </c>
      <c r="E30" s="141">
        <v>100</v>
      </c>
      <c r="F30" s="125">
        <v>3</v>
      </c>
      <c r="G30" s="134">
        <v>300</v>
      </c>
      <c r="H30" s="125">
        <v>77</v>
      </c>
      <c r="I30" s="134">
        <v>7700</v>
      </c>
      <c r="J30" s="15">
        <f t="shared" si="0"/>
        <v>8000</v>
      </c>
      <c r="K30" s="194"/>
      <c r="M30" s="54"/>
    </row>
    <row r="31" spans="1:13" ht="32.25" customHeight="1" x14ac:dyDescent="0.25">
      <c r="A31" s="43">
        <v>25</v>
      </c>
      <c r="B31" s="102" t="s">
        <v>204</v>
      </c>
      <c r="C31" s="30" t="s">
        <v>198</v>
      </c>
      <c r="D31" s="126">
        <v>6007</v>
      </c>
      <c r="E31" s="141">
        <v>200</v>
      </c>
      <c r="F31" s="125">
        <v>2</v>
      </c>
      <c r="G31" s="134">
        <v>400</v>
      </c>
      <c r="H31" s="125">
        <v>19</v>
      </c>
      <c r="I31" s="134">
        <v>3800</v>
      </c>
      <c r="J31" s="15">
        <f t="shared" ref="J31:J32" si="1">SUM(G31+I31)</f>
        <v>4200</v>
      </c>
      <c r="K31" s="194"/>
      <c r="M31" s="54"/>
    </row>
    <row r="32" spans="1:13" ht="32.25" customHeight="1" x14ac:dyDescent="0.25">
      <c r="A32" s="43">
        <v>26</v>
      </c>
      <c r="B32" s="102" t="s">
        <v>206</v>
      </c>
      <c r="C32" s="30" t="s">
        <v>207</v>
      </c>
      <c r="D32" s="126">
        <v>3800</v>
      </c>
      <c r="E32" s="141">
        <v>200</v>
      </c>
      <c r="F32" s="125">
        <v>58</v>
      </c>
      <c r="G32" s="134">
        <v>11600</v>
      </c>
      <c r="H32" s="125">
        <v>691</v>
      </c>
      <c r="I32" s="134">
        <v>138200</v>
      </c>
      <c r="J32" s="15">
        <f t="shared" si="1"/>
        <v>149800</v>
      </c>
      <c r="K32" s="194"/>
      <c r="M32" s="54"/>
    </row>
    <row r="33" spans="1:14" ht="32.25" customHeight="1" x14ac:dyDescent="0.25">
      <c r="A33" s="43">
        <v>27</v>
      </c>
      <c r="B33" s="102" t="s">
        <v>214</v>
      </c>
      <c r="C33" s="30" t="s">
        <v>215</v>
      </c>
      <c r="D33" s="126">
        <v>5474</v>
      </c>
      <c r="E33" s="141">
        <v>200</v>
      </c>
      <c r="F33" s="125">
        <v>2</v>
      </c>
      <c r="G33" s="134">
        <v>400</v>
      </c>
      <c r="H33" s="125">
        <v>10</v>
      </c>
      <c r="I33" s="134">
        <v>2000</v>
      </c>
      <c r="J33" s="15">
        <v>2400</v>
      </c>
      <c r="K33" s="194"/>
      <c r="M33" s="54"/>
    </row>
    <row r="34" spans="1:14" ht="23.25" customHeight="1" x14ac:dyDescent="0.25">
      <c r="A34" s="43">
        <v>28</v>
      </c>
      <c r="B34" s="102" t="s">
        <v>217</v>
      </c>
      <c r="C34" s="153" t="s">
        <v>177</v>
      </c>
      <c r="D34" s="126">
        <v>7323</v>
      </c>
      <c r="E34" s="141">
        <v>100</v>
      </c>
      <c r="F34" s="125">
        <v>2</v>
      </c>
      <c r="G34" s="134">
        <v>200</v>
      </c>
      <c r="H34" s="125">
        <v>48</v>
      </c>
      <c r="I34" s="134">
        <v>4800</v>
      </c>
      <c r="J34" s="15">
        <f t="shared" si="0"/>
        <v>5000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38"/>
      <c r="H35" s="138"/>
      <c r="I35" s="138"/>
      <c r="J35" s="137"/>
      <c r="K35" s="54"/>
      <c r="N35" s="54"/>
    </row>
    <row r="36" spans="1:14" x14ac:dyDescent="0.25">
      <c r="E36" s="47"/>
      <c r="F36" s="52"/>
      <c r="G36" s="53"/>
      <c r="H36" s="52"/>
      <c r="I36" s="53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14</v>
      </c>
      <c r="G39" s="63">
        <f>SUM(F39*E39)</f>
        <v>350</v>
      </c>
      <c r="H39" s="61">
        <v>100</v>
      </c>
      <c r="I39" s="19">
        <v>3</v>
      </c>
      <c r="J39" s="64">
        <f>SUM(I39*H39)</f>
        <v>300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155">
        <v>50</v>
      </c>
      <c r="F40" s="68">
        <v>101</v>
      </c>
      <c r="G40" s="63">
        <f>SUM(F40*E40)</f>
        <v>5050</v>
      </c>
      <c r="H40" s="155">
        <v>50</v>
      </c>
      <c r="I40" s="68">
        <v>17</v>
      </c>
      <c r="J40" s="63">
        <f>SUM(I40*H40)</f>
        <v>850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N54"/>
  <sheetViews>
    <sheetView zoomScaleNormal="100" workbookViewId="0">
      <selection activeCell="M9" sqref="M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219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2434</v>
      </c>
      <c r="G7" s="124">
        <v>243400</v>
      </c>
      <c r="H7" s="123">
        <v>4111</v>
      </c>
      <c r="I7" s="124">
        <v>411100</v>
      </c>
      <c r="J7" s="15">
        <f>SUM(G7+I7)</f>
        <v>654500</v>
      </c>
      <c r="K7" s="187">
        <f>SUM(J7:J32)/28</f>
        <v>1192710.7142857143</v>
      </c>
      <c r="M7" s="54"/>
    </row>
    <row r="8" spans="1:13" ht="24" customHeight="1" x14ac:dyDescent="0.25">
      <c r="A8" s="1">
        <v>2</v>
      </c>
      <c r="B8" s="109" t="s">
        <v>14</v>
      </c>
      <c r="C8" s="17" t="s">
        <v>100</v>
      </c>
      <c r="D8" s="11">
        <v>2112</v>
      </c>
      <c r="E8" s="122">
        <v>100</v>
      </c>
      <c r="F8" s="123">
        <v>0</v>
      </c>
      <c r="G8" s="124">
        <v>0</v>
      </c>
      <c r="H8" s="123">
        <v>0</v>
      </c>
      <c r="I8" s="124">
        <v>0</v>
      </c>
      <c r="J8" s="15">
        <f t="shared" ref="J8:J32" si="0">SUM(G8+I8)</f>
        <v>0</v>
      </c>
      <c r="K8" s="188"/>
      <c r="M8" s="54"/>
    </row>
    <row r="9" spans="1:13" ht="24" customHeight="1" x14ac:dyDescent="0.25">
      <c r="A9" s="1">
        <v>3</v>
      </c>
      <c r="B9" s="110" t="s">
        <v>16</v>
      </c>
      <c r="C9" s="17" t="s">
        <v>104</v>
      </c>
      <c r="D9" s="11">
        <v>2552</v>
      </c>
      <c r="E9" s="12">
        <v>100</v>
      </c>
      <c r="F9" s="123">
        <v>45</v>
      </c>
      <c r="G9" s="124">
        <v>4500</v>
      </c>
      <c r="H9" s="123">
        <v>34</v>
      </c>
      <c r="I9" s="124">
        <v>3400</v>
      </c>
      <c r="J9" s="15">
        <f t="shared" si="0"/>
        <v>7900</v>
      </c>
      <c r="K9" s="188"/>
      <c r="M9" s="54"/>
    </row>
    <row r="10" spans="1:13" ht="31.5" customHeight="1" x14ac:dyDescent="0.25">
      <c r="A10" s="1">
        <v>4</v>
      </c>
      <c r="B10" s="110" t="s">
        <v>21</v>
      </c>
      <c r="C10" s="38" t="s">
        <v>105</v>
      </c>
      <c r="D10" s="25">
        <v>3030</v>
      </c>
      <c r="E10" s="32">
        <v>200</v>
      </c>
      <c r="F10" s="125">
        <v>8883</v>
      </c>
      <c r="G10" s="124">
        <v>1784100</v>
      </c>
      <c r="H10" s="125">
        <v>139191</v>
      </c>
      <c r="I10" s="124">
        <v>27874800</v>
      </c>
      <c r="J10" s="15">
        <f t="shared" si="0"/>
        <v>29658900</v>
      </c>
      <c r="K10" s="188"/>
      <c r="M10" s="54"/>
    </row>
    <row r="11" spans="1:13" ht="24" customHeight="1" x14ac:dyDescent="0.25">
      <c r="A11" s="1">
        <v>5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69</v>
      </c>
      <c r="G11" s="124">
        <v>13800</v>
      </c>
      <c r="H11" s="125">
        <v>480</v>
      </c>
      <c r="I11" s="124">
        <v>96000</v>
      </c>
      <c r="J11" s="15">
        <f t="shared" si="0"/>
        <v>109800</v>
      </c>
      <c r="K11" s="188"/>
      <c r="M11" s="54"/>
    </row>
    <row r="12" spans="1:13" ht="24" customHeight="1" x14ac:dyDescent="0.25">
      <c r="A12" s="1">
        <v>6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13</v>
      </c>
      <c r="G12" s="124">
        <v>1300</v>
      </c>
      <c r="H12" s="127">
        <v>53</v>
      </c>
      <c r="I12" s="124">
        <v>7400</v>
      </c>
      <c r="J12" s="15">
        <f t="shared" si="0"/>
        <v>8700</v>
      </c>
      <c r="K12" s="188"/>
      <c r="M12" s="54"/>
    </row>
    <row r="13" spans="1:13" ht="24" customHeight="1" x14ac:dyDescent="0.25">
      <c r="A13" s="1">
        <v>7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175</v>
      </c>
      <c r="G13" s="124">
        <v>35000</v>
      </c>
      <c r="H13" s="125">
        <v>1154</v>
      </c>
      <c r="I13" s="124">
        <v>230800</v>
      </c>
      <c r="J13" s="15">
        <f t="shared" si="0"/>
        <v>265800</v>
      </c>
      <c r="K13" s="188"/>
      <c r="M13" s="54"/>
    </row>
    <row r="14" spans="1:13" ht="24" customHeight="1" x14ac:dyDescent="0.25">
      <c r="A14" s="1">
        <v>8</v>
      </c>
      <c r="B14" s="110" t="s">
        <v>33</v>
      </c>
      <c r="C14" s="34" t="s">
        <v>34</v>
      </c>
      <c r="D14" s="25">
        <v>7175</v>
      </c>
      <c r="E14" s="32">
        <v>100</v>
      </c>
      <c r="F14" s="125">
        <v>50</v>
      </c>
      <c r="G14" s="124">
        <v>5000</v>
      </c>
      <c r="H14" s="125">
        <v>427</v>
      </c>
      <c r="I14" s="124">
        <v>42700</v>
      </c>
      <c r="J14" s="15">
        <f t="shared" si="0"/>
        <v>47700</v>
      </c>
      <c r="K14" s="188"/>
      <c r="M14" s="54"/>
    </row>
    <row r="15" spans="1:13" ht="51" customHeight="1" x14ac:dyDescent="0.25">
      <c r="A15" s="1">
        <v>9</v>
      </c>
      <c r="B15" s="113" t="s">
        <v>37</v>
      </c>
      <c r="C15" s="20" t="s">
        <v>180</v>
      </c>
      <c r="D15" s="25">
        <v>9656</v>
      </c>
      <c r="E15" s="94" t="s">
        <v>168</v>
      </c>
      <c r="F15" s="128">
        <v>242</v>
      </c>
      <c r="G15" s="124">
        <v>31100</v>
      </c>
      <c r="H15" s="128">
        <v>7976</v>
      </c>
      <c r="I15" s="124">
        <v>1259100</v>
      </c>
      <c r="J15" s="15">
        <f t="shared" si="0"/>
        <v>1290200</v>
      </c>
      <c r="K15" s="188"/>
      <c r="M15" s="54"/>
    </row>
    <row r="16" spans="1:13" ht="30" customHeight="1" x14ac:dyDescent="0.25">
      <c r="A16" s="1">
        <v>10</v>
      </c>
      <c r="B16" s="113" t="s">
        <v>41</v>
      </c>
      <c r="C16" s="38" t="s">
        <v>83</v>
      </c>
      <c r="D16" s="25">
        <v>2844</v>
      </c>
      <c r="E16" s="94">
        <v>100</v>
      </c>
      <c r="F16" s="125">
        <v>112</v>
      </c>
      <c r="G16" s="124">
        <v>11200</v>
      </c>
      <c r="H16" s="125">
        <v>57</v>
      </c>
      <c r="I16" s="124">
        <v>5700</v>
      </c>
      <c r="J16" s="15">
        <f t="shared" si="0"/>
        <v>16900</v>
      </c>
      <c r="K16" s="188"/>
      <c r="M16" s="54"/>
    </row>
    <row r="17" spans="1:13" ht="30.75" customHeight="1" x14ac:dyDescent="0.25">
      <c r="A17" s="1">
        <v>11</v>
      </c>
      <c r="B17" s="114" t="s">
        <v>43</v>
      </c>
      <c r="C17" s="38" t="s">
        <v>77</v>
      </c>
      <c r="D17" s="39">
        <v>2407</v>
      </c>
      <c r="E17" s="129">
        <v>200</v>
      </c>
      <c r="F17" s="123">
        <v>122</v>
      </c>
      <c r="G17" s="124">
        <v>24400</v>
      </c>
      <c r="H17" s="123">
        <v>1281</v>
      </c>
      <c r="I17" s="124">
        <v>256200</v>
      </c>
      <c r="J17" s="15">
        <f t="shared" si="0"/>
        <v>280600</v>
      </c>
      <c r="K17" s="188"/>
      <c r="M17" s="54"/>
    </row>
    <row r="18" spans="1:13" ht="30.75" customHeight="1" x14ac:dyDescent="0.25">
      <c r="A18" s="43">
        <v>12</v>
      </c>
      <c r="B18" s="113" t="s">
        <v>86</v>
      </c>
      <c r="C18" s="38" t="s">
        <v>211</v>
      </c>
      <c r="D18" s="25">
        <v>4540</v>
      </c>
      <c r="E18" s="94">
        <v>100</v>
      </c>
      <c r="F18" s="125">
        <v>1</v>
      </c>
      <c r="G18" s="124">
        <v>100</v>
      </c>
      <c r="H18" s="125">
        <v>4</v>
      </c>
      <c r="I18" s="124">
        <v>400</v>
      </c>
      <c r="J18" s="15">
        <f t="shared" si="0"/>
        <v>500</v>
      </c>
      <c r="K18" s="188"/>
      <c r="M18" s="54"/>
    </row>
    <row r="19" spans="1:13" ht="30.75" customHeight="1" x14ac:dyDescent="0.25">
      <c r="A19" s="43">
        <v>13</v>
      </c>
      <c r="B19" s="115" t="s">
        <v>118</v>
      </c>
      <c r="C19" s="97" t="s">
        <v>119</v>
      </c>
      <c r="D19" s="93">
        <v>5300</v>
      </c>
      <c r="E19" s="94">
        <v>100</v>
      </c>
      <c r="F19" s="125">
        <v>0</v>
      </c>
      <c r="G19" s="124">
        <v>0</v>
      </c>
      <c r="H19" s="125">
        <v>2</v>
      </c>
      <c r="I19" s="124">
        <v>200</v>
      </c>
      <c r="J19" s="15">
        <f t="shared" si="0"/>
        <v>200</v>
      </c>
      <c r="K19" s="188"/>
      <c r="M19" s="54"/>
    </row>
    <row r="20" spans="1:13" ht="30.75" customHeight="1" x14ac:dyDescent="0.25">
      <c r="A20" s="43">
        <v>14</v>
      </c>
      <c r="B20" s="116" t="s">
        <v>120</v>
      </c>
      <c r="C20" s="100" t="s">
        <v>200</v>
      </c>
      <c r="D20" s="93">
        <v>2205</v>
      </c>
      <c r="E20" s="94">
        <v>200</v>
      </c>
      <c r="F20" s="125">
        <v>1</v>
      </c>
      <c r="G20" s="124">
        <v>200</v>
      </c>
      <c r="H20" s="125">
        <v>14</v>
      </c>
      <c r="I20" s="124">
        <v>2800</v>
      </c>
      <c r="J20" s="15">
        <f t="shared" si="0"/>
        <v>3000</v>
      </c>
      <c r="K20" s="188"/>
      <c r="M20" s="54"/>
    </row>
    <row r="21" spans="1:13" ht="30.75" customHeight="1" x14ac:dyDescent="0.25">
      <c r="A21" s="101">
        <v>15</v>
      </c>
      <c r="B21" s="117" t="s">
        <v>122</v>
      </c>
      <c r="C21" s="103" t="s">
        <v>132</v>
      </c>
      <c r="D21" s="93">
        <v>4334</v>
      </c>
      <c r="E21" s="94">
        <v>100</v>
      </c>
      <c r="F21" s="125">
        <v>2</v>
      </c>
      <c r="G21" s="124">
        <v>200</v>
      </c>
      <c r="H21" s="125">
        <v>7</v>
      </c>
      <c r="I21" s="124">
        <v>700</v>
      </c>
      <c r="J21" s="15">
        <f t="shared" si="0"/>
        <v>900</v>
      </c>
      <c r="K21" s="188"/>
      <c r="M21" s="54"/>
    </row>
    <row r="22" spans="1:13" ht="30.75" customHeight="1" x14ac:dyDescent="0.25">
      <c r="A22" s="101">
        <v>16</v>
      </c>
      <c r="B22" s="117" t="s">
        <v>134</v>
      </c>
      <c r="C22" s="103" t="s">
        <v>160</v>
      </c>
      <c r="D22" s="93">
        <v>8010</v>
      </c>
      <c r="E22" s="94">
        <v>100</v>
      </c>
      <c r="F22" s="125">
        <v>0</v>
      </c>
      <c r="G22" s="124">
        <v>0</v>
      </c>
      <c r="H22" s="125">
        <v>0</v>
      </c>
      <c r="I22" s="124">
        <v>0</v>
      </c>
      <c r="J22" s="15">
        <f t="shared" si="0"/>
        <v>0</v>
      </c>
      <c r="K22" s="188"/>
      <c r="M22" s="54"/>
    </row>
    <row r="23" spans="1:13" ht="30.75" customHeight="1" x14ac:dyDescent="0.25">
      <c r="A23" s="101">
        <v>17</v>
      </c>
      <c r="B23" s="117" t="s">
        <v>136</v>
      </c>
      <c r="C23" s="97" t="s">
        <v>161</v>
      </c>
      <c r="D23" s="93">
        <v>6323</v>
      </c>
      <c r="E23" s="94">
        <v>100</v>
      </c>
      <c r="F23" s="125">
        <v>0</v>
      </c>
      <c r="G23" s="124">
        <v>0</v>
      </c>
      <c r="H23" s="125">
        <v>30</v>
      </c>
      <c r="I23" s="124">
        <v>3000</v>
      </c>
      <c r="J23" s="15">
        <f t="shared" si="0"/>
        <v>3000</v>
      </c>
      <c r="K23" s="188"/>
      <c r="M23" s="54"/>
    </row>
    <row r="24" spans="1:13" ht="30.75" customHeight="1" x14ac:dyDescent="0.25">
      <c r="A24" s="130">
        <v>18</v>
      </c>
      <c r="B24" s="142" t="s">
        <v>142</v>
      </c>
      <c r="C24" s="132" t="s">
        <v>143</v>
      </c>
      <c r="D24" s="108">
        <v>7001</v>
      </c>
      <c r="E24" s="129">
        <v>200</v>
      </c>
      <c r="F24" s="123">
        <v>0</v>
      </c>
      <c r="G24" s="124">
        <v>0</v>
      </c>
      <c r="H24" s="123">
        <v>0</v>
      </c>
      <c r="I24" s="124">
        <v>0</v>
      </c>
      <c r="J24" s="15">
        <f t="shared" si="0"/>
        <v>0</v>
      </c>
      <c r="K24" s="188"/>
      <c r="M24" s="54"/>
    </row>
    <row r="25" spans="1:13" ht="32.25" customHeight="1" x14ac:dyDescent="0.25">
      <c r="A25" s="43">
        <v>19</v>
      </c>
      <c r="B25" s="143" t="s">
        <v>151</v>
      </c>
      <c r="C25" s="20" t="s">
        <v>162</v>
      </c>
      <c r="D25" s="93">
        <v>1733</v>
      </c>
      <c r="E25" s="94">
        <v>200</v>
      </c>
      <c r="F25" s="125">
        <v>213</v>
      </c>
      <c r="G25" s="134">
        <v>42600</v>
      </c>
      <c r="H25" s="125">
        <v>3686</v>
      </c>
      <c r="I25" s="134">
        <v>737200</v>
      </c>
      <c r="J25" s="15">
        <f t="shared" si="0"/>
        <v>779800</v>
      </c>
      <c r="K25" s="194"/>
      <c r="M25" s="54"/>
    </row>
    <row r="26" spans="1:13" ht="32.25" customHeight="1" x14ac:dyDescent="0.25">
      <c r="A26" s="43">
        <v>20</v>
      </c>
      <c r="B26" s="144" t="s">
        <v>164</v>
      </c>
      <c r="C26" s="19" t="s">
        <v>165</v>
      </c>
      <c r="D26" s="126">
        <v>4030</v>
      </c>
      <c r="E26" s="141">
        <v>100</v>
      </c>
      <c r="F26" s="125">
        <v>47</v>
      </c>
      <c r="G26" s="134">
        <v>4700</v>
      </c>
      <c r="H26" s="125">
        <v>396</v>
      </c>
      <c r="I26" s="134">
        <v>39600</v>
      </c>
      <c r="J26" s="15">
        <f t="shared" si="0"/>
        <v>44300</v>
      </c>
      <c r="K26" s="194"/>
      <c r="M26" s="54"/>
    </row>
    <row r="27" spans="1:13" ht="32.25" customHeight="1" x14ac:dyDescent="0.25">
      <c r="A27" s="43">
        <v>21</v>
      </c>
      <c r="B27" s="144" t="s">
        <v>172</v>
      </c>
      <c r="C27" s="19" t="s">
        <v>173</v>
      </c>
      <c r="D27" s="126">
        <v>1817</v>
      </c>
      <c r="E27" s="141">
        <v>200</v>
      </c>
      <c r="F27" s="125">
        <v>33</v>
      </c>
      <c r="G27" s="134">
        <v>6600</v>
      </c>
      <c r="H27" s="125">
        <v>141</v>
      </c>
      <c r="I27" s="134">
        <v>28200</v>
      </c>
      <c r="J27" s="15">
        <f t="shared" si="0"/>
        <v>34800</v>
      </c>
      <c r="K27" s="194"/>
      <c r="M27" s="54"/>
    </row>
    <row r="28" spans="1:13" ht="32.25" customHeight="1" x14ac:dyDescent="0.25">
      <c r="A28" s="43">
        <v>22</v>
      </c>
      <c r="B28" s="102" t="s">
        <v>202</v>
      </c>
      <c r="C28" s="30" t="s">
        <v>203</v>
      </c>
      <c r="D28" s="126">
        <v>6880</v>
      </c>
      <c r="E28" s="141">
        <v>100</v>
      </c>
      <c r="F28" s="125">
        <v>3</v>
      </c>
      <c r="G28" s="134">
        <v>300</v>
      </c>
      <c r="H28" s="125">
        <v>151</v>
      </c>
      <c r="I28" s="134">
        <v>15100</v>
      </c>
      <c r="J28" s="15">
        <f t="shared" si="0"/>
        <v>15400</v>
      </c>
      <c r="K28" s="194"/>
      <c r="M28" s="54"/>
    </row>
    <row r="29" spans="1:13" ht="32.25" customHeight="1" x14ac:dyDescent="0.25">
      <c r="A29" s="43">
        <v>23</v>
      </c>
      <c r="B29" s="102" t="s">
        <v>204</v>
      </c>
      <c r="C29" s="30" t="s">
        <v>198</v>
      </c>
      <c r="D29" s="126">
        <v>6007</v>
      </c>
      <c r="E29" s="141">
        <v>200</v>
      </c>
      <c r="F29" s="125">
        <v>0</v>
      </c>
      <c r="G29" s="134">
        <v>0</v>
      </c>
      <c r="H29" s="125">
        <v>22</v>
      </c>
      <c r="I29" s="134">
        <v>4400</v>
      </c>
      <c r="J29" s="15">
        <f t="shared" ref="J29:J31" si="1">SUM(G29+I29)</f>
        <v>4400</v>
      </c>
      <c r="K29" s="194"/>
      <c r="M29" s="54"/>
    </row>
    <row r="30" spans="1:13" ht="32.25" customHeight="1" x14ac:dyDescent="0.25">
      <c r="A30" s="43">
        <v>24</v>
      </c>
      <c r="B30" s="102" t="s">
        <v>206</v>
      </c>
      <c r="C30" s="30" t="s">
        <v>207</v>
      </c>
      <c r="D30" s="126">
        <v>3800</v>
      </c>
      <c r="E30" s="141">
        <v>200</v>
      </c>
      <c r="F30" s="125">
        <v>52</v>
      </c>
      <c r="G30" s="134">
        <v>10400</v>
      </c>
      <c r="H30" s="125">
        <v>711</v>
      </c>
      <c r="I30" s="134">
        <v>142200</v>
      </c>
      <c r="J30" s="15">
        <f t="shared" si="1"/>
        <v>152600</v>
      </c>
      <c r="K30" s="194"/>
      <c r="M30" s="54"/>
    </row>
    <row r="31" spans="1:13" ht="32.25" customHeight="1" x14ac:dyDescent="0.25">
      <c r="A31" s="43">
        <v>25</v>
      </c>
      <c r="B31" s="102" t="s">
        <v>214</v>
      </c>
      <c r="C31" s="30" t="s">
        <v>215</v>
      </c>
      <c r="D31" s="126">
        <v>5474</v>
      </c>
      <c r="E31" s="141">
        <v>200</v>
      </c>
      <c r="F31" s="125">
        <v>0</v>
      </c>
      <c r="G31" s="134">
        <v>0</v>
      </c>
      <c r="H31" s="125">
        <v>8</v>
      </c>
      <c r="I31" s="134">
        <v>1600</v>
      </c>
      <c r="J31" s="15">
        <f t="shared" si="1"/>
        <v>1600</v>
      </c>
      <c r="K31" s="194"/>
      <c r="M31" s="54"/>
    </row>
    <row r="32" spans="1:13" ht="23.25" customHeight="1" x14ac:dyDescent="0.25">
      <c r="A32" s="43">
        <v>26</v>
      </c>
      <c r="B32" s="102" t="s">
        <v>217</v>
      </c>
      <c r="C32" s="153" t="s">
        <v>177</v>
      </c>
      <c r="D32" s="126">
        <v>7323</v>
      </c>
      <c r="E32" s="141">
        <v>100</v>
      </c>
      <c r="F32" s="125">
        <v>11</v>
      </c>
      <c r="G32" s="134">
        <v>1100</v>
      </c>
      <c r="H32" s="125">
        <v>133</v>
      </c>
      <c r="I32" s="134">
        <v>13300</v>
      </c>
      <c r="J32" s="15">
        <f t="shared" si="0"/>
        <v>14400</v>
      </c>
      <c r="K32" s="195"/>
      <c r="M32" s="54"/>
    </row>
    <row r="33" spans="1:14" ht="23.25" customHeight="1" x14ac:dyDescent="0.25">
      <c r="B33" s="137"/>
      <c r="C33" s="138"/>
      <c r="D33" s="137"/>
      <c r="E33" s="138"/>
      <c r="F33" s="138"/>
      <c r="G33" s="138"/>
      <c r="H33" s="138"/>
      <c r="I33" s="138"/>
      <c r="J33" s="137"/>
      <c r="K33" s="54"/>
      <c r="N33" s="54"/>
    </row>
    <row r="34" spans="1:14" x14ac:dyDescent="0.25">
      <c r="E34" s="47"/>
      <c r="F34" s="52"/>
      <c r="G34" s="53"/>
      <c r="H34" s="52"/>
      <c r="I34" s="53"/>
    </row>
    <row r="35" spans="1:14" x14ac:dyDescent="0.25">
      <c r="B35" s="4" t="s">
        <v>47</v>
      </c>
      <c r="E35" s="191" t="s">
        <v>2</v>
      </c>
      <c r="F35" s="192"/>
      <c r="G35" s="193"/>
      <c r="H35" s="191" t="s">
        <v>3</v>
      </c>
      <c r="I35" s="192"/>
      <c r="J35" s="193"/>
    </row>
    <row r="36" spans="1:14" ht="63.75" customHeight="1" x14ac:dyDescent="0.25">
      <c r="B36" s="7" t="s">
        <v>6</v>
      </c>
      <c r="C36" s="55" t="s">
        <v>48</v>
      </c>
      <c r="D36" s="7" t="s">
        <v>8</v>
      </c>
      <c r="E36" s="56" t="s">
        <v>49</v>
      </c>
      <c r="F36" s="55" t="s">
        <v>50</v>
      </c>
      <c r="G36" s="7" t="s">
        <v>11</v>
      </c>
      <c r="H36" s="57" t="s">
        <v>51</v>
      </c>
      <c r="I36" s="55" t="s">
        <v>50</v>
      </c>
      <c r="J36" s="8" t="s">
        <v>11</v>
      </c>
    </row>
    <row r="37" spans="1:14" ht="30" customHeight="1" x14ac:dyDescent="0.25">
      <c r="A37" s="1">
        <v>1</v>
      </c>
      <c r="B37" s="58" t="s">
        <v>52</v>
      </c>
      <c r="C37" s="59" t="s">
        <v>53</v>
      </c>
      <c r="D37" s="60">
        <v>727</v>
      </c>
      <c r="E37" s="61">
        <v>25</v>
      </c>
      <c r="F37" s="62">
        <v>23</v>
      </c>
      <c r="G37" s="63">
        <f>SUM(F37*E37)</f>
        <v>575</v>
      </c>
      <c r="H37" s="61">
        <v>100</v>
      </c>
      <c r="I37" s="19">
        <v>7</v>
      </c>
      <c r="J37" s="64">
        <f>SUM(I37*H37)</f>
        <v>700</v>
      </c>
    </row>
    <row r="38" spans="1:14" ht="26.25" customHeight="1" x14ac:dyDescent="0.25">
      <c r="A38" s="1">
        <v>2</v>
      </c>
      <c r="B38" s="86" t="s">
        <v>54</v>
      </c>
      <c r="C38" s="87" t="s">
        <v>55</v>
      </c>
      <c r="D38" s="71">
        <v>744</v>
      </c>
      <c r="E38" s="155">
        <v>50</v>
      </c>
      <c r="F38" s="68">
        <v>114</v>
      </c>
      <c r="G38" s="63">
        <f>SUM(F38*E38)</f>
        <v>5700</v>
      </c>
      <c r="H38" s="155">
        <v>50</v>
      </c>
      <c r="I38" s="68">
        <v>12</v>
      </c>
      <c r="J38" s="63">
        <f>SUM(I38*H38)</f>
        <v>600</v>
      </c>
    </row>
    <row r="39" spans="1:14" x14ac:dyDescent="0.25">
      <c r="E39" s="47"/>
      <c r="F39" s="52"/>
      <c r="G39" s="53"/>
      <c r="H39" s="52"/>
      <c r="I39" s="53"/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</row>
    <row r="54" spans="5:9" x14ac:dyDescent="0.25">
      <c r="E54" s="1"/>
    </row>
  </sheetData>
  <mergeCells count="8">
    <mergeCell ref="K7:K32"/>
    <mergeCell ref="E35:G35"/>
    <mergeCell ref="H35:J35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N51"/>
  <sheetViews>
    <sheetView zoomScaleNormal="100" workbookViewId="0">
      <selection activeCell="H23" sqref="H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220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2376</v>
      </c>
      <c r="G7" s="124">
        <v>237600</v>
      </c>
      <c r="H7" s="123">
        <v>3730</v>
      </c>
      <c r="I7" s="124">
        <v>373000</v>
      </c>
      <c r="J7" s="15">
        <f>SUM(G7+I7)</f>
        <v>610600</v>
      </c>
      <c r="K7" s="187">
        <f>SUM(J7:J29)/28</f>
        <v>2344875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73</v>
      </c>
      <c r="G8" s="124">
        <v>7300</v>
      </c>
      <c r="H8" s="123">
        <v>231</v>
      </c>
      <c r="I8" s="124">
        <v>23100</v>
      </c>
      <c r="J8" s="15">
        <f t="shared" ref="J8:J29" si="0">SUM(G8+I8)</f>
        <v>30400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17980</v>
      </c>
      <c r="G9" s="124">
        <v>3602900</v>
      </c>
      <c r="H9" s="125">
        <v>272753</v>
      </c>
      <c r="I9" s="124">
        <v>54586900</v>
      </c>
      <c r="J9" s="15">
        <f t="shared" si="0"/>
        <v>58189800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60</v>
      </c>
      <c r="G10" s="124">
        <v>12000</v>
      </c>
      <c r="H10" s="125">
        <v>411</v>
      </c>
      <c r="I10" s="124">
        <v>82200</v>
      </c>
      <c r="J10" s="15">
        <f t="shared" si="0"/>
        <v>94200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27</v>
      </c>
      <c r="G11" s="124">
        <v>2700</v>
      </c>
      <c r="H11" s="127">
        <v>76</v>
      </c>
      <c r="I11" s="124">
        <v>9400</v>
      </c>
      <c r="J11" s="15">
        <f t="shared" si="0"/>
        <v>12100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84</v>
      </c>
      <c r="G12" s="124">
        <v>16800</v>
      </c>
      <c r="H12" s="125">
        <v>583</v>
      </c>
      <c r="I12" s="124">
        <v>116600</v>
      </c>
      <c r="J12" s="15">
        <f t="shared" si="0"/>
        <v>133400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25</v>
      </c>
      <c r="G13" s="124">
        <v>2500</v>
      </c>
      <c r="H13" s="125">
        <v>214</v>
      </c>
      <c r="I13" s="124">
        <v>21400</v>
      </c>
      <c r="J13" s="15">
        <f t="shared" si="0"/>
        <v>23900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240</v>
      </c>
      <c r="G14" s="124">
        <v>30800</v>
      </c>
      <c r="H14" s="128">
        <v>7934</v>
      </c>
      <c r="I14" s="124">
        <v>1254600</v>
      </c>
      <c r="J14" s="15">
        <f t="shared" si="0"/>
        <v>1285400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278</v>
      </c>
      <c r="G15" s="124">
        <v>27800</v>
      </c>
      <c r="H15" s="125">
        <v>2362</v>
      </c>
      <c r="I15" s="124">
        <v>236200</v>
      </c>
      <c r="J15" s="15">
        <f t="shared" si="0"/>
        <v>264000</v>
      </c>
      <c r="K15" s="188"/>
      <c r="M15" s="54"/>
    </row>
    <row r="16" spans="1:13" ht="30.75" customHeight="1" x14ac:dyDescent="0.25">
      <c r="A16" s="1">
        <v>10</v>
      </c>
      <c r="B16" s="114" t="s">
        <v>43</v>
      </c>
      <c r="C16" s="38" t="s">
        <v>77</v>
      </c>
      <c r="D16" s="39">
        <v>2407</v>
      </c>
      <c r="E16" s="129">
        <v>200</v>
      </c>
      <c r="F16" s="123">
        <v>71</v>
      </c>
      <c r="G16" s="124">
        <v>14200</v>
      </c>
      <c r="H16" s="123">
        <v>921</v>
      </c>
      <c r="I16" s="124">
        <v>184200</v>
      </c>
      <c r="J16" s="15">
        <f t="shared" si="0"/>
        <v>198400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3</v>
      </c>
      <c r="I17" s="124">
        <v>300</v>
      </c>
      <c r="J17" s="15">
        <f t="shared" si="0"/>
        <v>300</v>
      </c>
      <c r="K17" s="188"/>
      <c r="M17" s="54"/>
    </row>
    <row r="18" spans="1:14" ht="30.75" customHeight="1" x14ac:dyDescent="0.25">
      <c r="A18" s="43">
        <v>12</v>
      </c>
      <c r="B18" s="115" t="s">
        <v>118</v>
      </c>
      <c r="C18" s="97" t="s">
        <v>119</v>
      </c>
      <c r="D18" s="93">
        <v>5300</v>
      </c>
      <c r="E18" s="94">
        <v>100</v>
      </c>
      <c r="F18" s="125">
        <v>1</v>
      </c>
      <c r="G18" s="124">
        <v>100</v>
      </c>
      <c r="H18" s="125">
        <v>2</v>
      </c>
      <c r="I18" s="124">
        <v>200</v>
      </c>
      <c r="J18" s="15">
        <f t="shared" si="0"/>
        <v>300</v>
      </c>
      <c r="K18" s="188"/>
      <c r="M18" s="54"/>
    </row>
    <row r="19" spans="1:14" ht="30.75" customHeight="1" x14ac:dyDescent="0.25">
      <c r="A19" s="43">
        <v>13</v>
      </c>
      <c r="B19" s="116" t="s">
        <v>120</v>
      </c>
      <c r="C19" s="100" t="s">
        <v>200</v>
      </c>
      <c r="D19" s="93">
        <v>2205</v>
      </c>
      <c r="E19" s="94">
        <v>200</v>
      </c>
      <c r="F19" s="125">
        <v>0</v>
      </c>
      <c r="G19" s="124">
        <v>0</v>
      </c>
      <c r="H19" s="125">
        <v>5</v>
      </c>
      <c r="I19" s="124">
        <v>1000</v>
      </c>
      <c r="J19" s="15">
        <f t="shared" si="0"/>
        <v>1000</v>
      </c>
      <c r="K19" s="188"/>
      <c r="M19" s="54"/>
    </row>
    <row r="20" spans="1:14" ht="30.75" customHeight="1" x14ac:dyDescent="0.25">
      <c r="A20" s="101">
        <v>14</v>
      </c>
      <c r="B20" s="117" t="s">
        <v>122</v>
      </c>
      <c r="C20" s="103" t="s">
        <v>132</v>
      </c>
      <c r="D20" s="93">
        <v>4334</v>
      </c>
      <c r="E20" s="94">
        <v>100</v>
      </c>
      <c r="F20" s="125">
        <v>3</v>
      </c>
      <c r="G20" s="124">
        <v>300</v>
      </c>
      <c r="H20" s="125">
        <v>2</v>
      </c>
      <c r="I20" s="124">
        <v>200</v>
      </c>
      <c r="J20" s="15">
        <f t="shared" si="0"/>
        <v>500</v>
      </c>
      <c r="K20" s="188"/>
      <c r="M20" s="54"/>
    </row>
    <row r="21" spans="1:14" ht="30.75" customHeight="1" x14ac:dyDescent="0.25">
      <c r="A21" s="101">
        <v>15</v>
      </c>
      <c r="B21" s="117" t="s">
        <v>136</v>
      </c>
      <c r="C21" s="97" t="s">
        <v>161</v>
      </c>
      <c r="D21" s="93">
        <v>6323</v>
      </c>
      <c r="E21" s="94">
        <v>100</v>
      </c>
      <c r="F21" s="125">
        <v>1</v>
      </c>
      <c r="G21" s="124">
        <v>100</v>
      </c>
      <c r="H21" s="125">
        <v>60</v>
      </c>
      <c r="I21" s="124">
        <v>6000</v>
      </c>
      <c r="J21" s="15">
        <f t="shared" si="0"/>
        <v>6100</v>
      </c>
      <c r="K21" s="188"/>
      <c r="M21" s="54"/>
    </row>
    <row r="22" spans="1:14" ht="32.25" customHeight="1" x14ac:dyDescent="0.25">
      <c r="A22" s="43">
        <v>16</v>
      </c>
      <c r="B22" s="143" t="s">
        <v>151</v>
      </c>
      <c r="C22" s="20" t="s">
        <v>162</v>
      </c>
      <c r="D22" s="93">
        <v>1733</v>
      </c>
      <c r="E22" s="94">
        <v>200</v>
      </c>
      <c r="F22" s="125">
        <v>814</v>
      </c>
      <c r="G22" s="134">
        <v>162800</v>
      </c>
      <c r="H22" s="125">
        <v>21106</v>
      </c>
      <c r="I22" s="134">
        <v>4221200</v>
      </c>
      <c r="J22" s="15">
        <f t="shared" si="0"/>
        <v>4384000</v>
      </c>
      <c r="K22" s="194"/>
      <c r="M22" s="54"/>
    </row>
    <row r="23" spans="1:14" ht="32.25" customHeight="1" x14ac:dyDescent="0.25">
      <c r="A23" s="43">
        <v>17</v>
      </c>
      <c r="B23" s="144" t="s">
        <v>164</v>
      </c>
      <c r="C23" s="19" t="s">
        <v>165</v>
      </c>
      <c r="D23" s="126">
        <v>4030</v>
      </c>
      <c r="E23" s="141">
        <v>100</v>
      </c>
      <c r="F23" s="125">
        <v>58</v>
      </c>
      <c r="G23" s="134">
        <v>5800</v>
      </c>
      <c r="H23" s="125">
        <v>328</v>
      </c>
      <c r="I23" s="134">
        <v>32800</v>
      </c>
      <c r="J23" s="15">
        <f t="shared" si="0"/>
        <v>38600</v>
      </c>
      <c r="K23" s="194"/>
      <c r="M23" s="54"/>
    </row>
    <row r="24" spans="1:14" ht="32.25" customHeight="1" x14ac:dyDescent="0.25">
      <c r="A24" s="43">
        <v>18</v>
      </c>
      <c r="B24" s="144" t="s">
        <v>172</v>
      </c>
      <c r="C24" s="19" t="s">
        <v>173</v>
      </c>
      <c r="D24" s="126">
        <v>1817</v>
      </c>
      <c r="E24" s="141">
        <v>200</v>
      </c>
      <c r="F24" s="125">
        <v>6</v>
      </c>
      <c r="G24" s="134">
        <v>1200</v>
      </c>
      <c r="H24" s="125">
        <v>87</v>
      </c>
      <c r="I24" s="134">
        <v>17400</v>
      </c>
      <c r="J24" s="15">
        <f t="shared" si="0"/>
        <v>18600</v>
      </c>
      <c r="K24" s="194"/>
      <c r="M24" s="54"/>
    </row>
    <row r="25" spans="1:14" ht="32.25" customHeight="1" x14ac:dyDescent="0.25">
      <c r="A25" s="43">
        <v>19</v>
      </c>
      <c r="B25" s="102" t="s">
        <v>202</v>
      </c>
      <c r="C25" s="30" t="s">
        <v>203</v>
      </c>
      <c r="D25" s="126">
        <v>6880</v>
      </c>
      <c r="E25" s="141">
        <v>100</v>
      </c>
      <c r="F25" s="125">
        <v>1</v>
      </c>
      <c r="G25" s="134">
        <v>100</v>
      </c>
      <c r="H25" s="125">
        <v>58</v>
      </c>
      <c r="I25" s="134">
        <v>5800</v>
      </c>
      <c r="J25" s="15">
        <f t="shared" si="0"/>
        <v>5900</v>
      </c>
      <c r="K25" s="194"/>
      <c r="M25" s="54"/>
    </row>
    <row r="26" spans="1:14" ht="32.25" customHeight="1" x14ac:dyDescent="0.25">
      <c r="A26" s="43">
        <v>20</v>
      </c>
      <c r="B26" s="102" t="s">
        <v>204</v>
      </c>
      <c r="C26" s="30" t="s">
        <v>198</v>
      </c>
      <c r="D26" s="126">
        <v>6007</v>
      </c>
      <c r="E26" s="141">
        <v>200</v>
      </c>
      <c r="F26" s="125">
        <v>1</v>
      </c>
      <c r="G26" s="134">
        <v>200</v>
      </c>
      <c r="H26" s="125">
        <v>55</v>
      </c>
      <c r="I26" s="134">
        <v>11000</v>
      </c>
      <c r="J26" s="15">
        <f t="shared" ref="J26:J28" si="1">SUM(G26+I26)</f>
        <v>11200</v>
      </c>
      <c r="K26" s="194"/>
      <c r="M26" s="54"/>
    </row>
    <row r="27" spans="1:14" ht="32.25" customHeight="1" x14ac:dyDescent="0.25">
      <c r="A27" s="43">
        <v>21</v>
      </c>
      <c r="B27" s="102" t="s">
        <v>206</v>
      </c>
      <c r="C27" s="30" t="s">
        <v>207</v>
      </c>
      <c r="D27" s="126">
        <v>3800</v>
      </c>
      <c r="E27" s="141">
        <v>200</v>
      </c>
      <c r="F27" s="125">
        <v>83</v>
      </c>
      <c r="G27" s="134">
        <v>16600</v>
      </c>
      <c r="H27" s="125">
        <v>1647</v>
      </c>
      <c r="I27" s="134">
        <v>329400</v>
      </c>
      <c r="J27" s="15">
        <f t="shared" si="1"/>
        <v>346000</v>
      </c>
      <c r="K27" s="194"/>
      <c r="M27" s="54"/>
    </row>
    <row r="28" spans="1:14" ht="32.25" customHeight="1" x14ac:dyDescent="0.25">
      <c r="A28" s="43">
        <v>22</v>
      </c>
      <c r="B28" s="102" t="s">
        <v>214</v>
      </c>
      <c r="C28" s="30" t="s">
        <v>215</v>
      </c>
      <c r="D28" s="126">
        <v>5474</v>
      </c>
      <c r="E28" s="141">
        <v>200</v>
      </c>
      <c r="F28" s="125">
        <v>1</v>
      </c>
      <c r="G28" s="134">
        <v>200</v>
      </c>
      <c r="H28" s="125">
        <v>4</v>
      </c>
      <c r="I28" s="134">
        <v>800</v>
      </c>
      <c r="J28" s="15">
        <f t="shared" si="1"/>
        <v>1000</v>
      </c>
      <c r="K28" s="194"/>
      <c r="M28" s="54"/>
    </row>
    <row r="29" spans="1:14" ht="23.25" customHeight="1" x14ac:dyDescent="0.25">
      <c r="A29" s="43">
        <v>23</v>
      </c>
      <c r="B29" s="102" t="s">
        <v>217</v>
      </c>
      <c r="C29" s="30" t="s">
        <v>221</v>
      </c>
      <c r="D29" s="126">
        <v>7323</v>
      </c>
      <c r="E29" s="141">
        <v>100</v>
      </c>
      <c r="F29" s="125">
        <v>4</v>
      </c>
      <c r="G29" s="134">
        <v>400</v>
      </c>
      <c r="H29" s="125">
        <v>4</v>
      </c>
      <c r="I29" s="134">
        <v>400</v>
      </c>
      <c r="J29" s="15">
        <f t="shared" si="0"/>
        <v>800</v>
      </c>
      <c r="K29" s="195"/>
      <c r="M29" s="54"/>
    </row>
    <row r="30" spans="1:14" ht="23.25" customHeight="1" x14ac:dyDescent="0.25">
      <c r="B30" s="137"/>
      <c r="C30" s="138"/>
      <c r="D30" s="137"/>
      <c r="E30" s="138"/>
      <c r="F30" s="138"/>
      <c r="G30" s="138"/>
      <c r="H30" s="138"/>
      <c r="I30" s="138"/>
      <c r="J30" s="137"/>
      <c r="K30" s="54"/>
      <c r="N30" s="54"/>
    </row>
    <row r="31" spans="1:14" x14ac:dyDescent="0.25">
      <c r="E31" s="47"/>
      <c r="F31" s="52"/>
      <c r="G31" s="53"/>
      <c r="H31" s="52"/>
      <c r="I31" s="53"/>
    </row>
    <row r="32" spans="1:14" x14ac:dyDescent="0.25">
      <c r="B32" s="4" t="s">
        <v>47</v>
      </c>
      <c r="E32" s="191" t="s">
        <v>2</v>
      </c>
      <c r="F32" s="192"/>
      <c r="G32" s="193"/>
      <c r="H32" s="191" t="s">
        <v>3</v>
      </c>
      <c r="I32" s="192"/>
      <c r="J32" s="193"/>
    </row>
    <row r="33" spans="1:10" ht="63.75" customHeight="1" x14ac:dyDescent="0.25">
      <c r="B33" s="7" t="s">
        <v>6</v>
      </c>
      <c r="C33" s="55" t="s">
        <v>48</v>
      </c>
      <c r="D33" s="7" t="s">
        <v>8</v>
      </c>
      <c r="E33" s="56" t="s">
        <v>49</v>
      </c>
      <c r="F33" s="55" t="s">
        <v>50</v>
      </c>
      <c r="G33" s="7" t="s">
        <v>11</v>
      </c>
      <c r="H33" s="57" t="s">
        <v>51</v>
      </c>
      <c r="I33" s="55" t="s">
        <v>50</v>
      </c>
      <c r="J33" s="8" t="s">
        <v>11</v>
      </c>
    </row>
    <row r="34" spans="1:10" ht="30" customHeight="1" x14ac:dyDescent="0.25">
      <c r="A34" s="1">
        <v>1</v>
      </c>
      <c r="B34" s="58" t="s">
        <v>52</v>
      </c>
      <c r="C34" s="59" t="s">
        <v>53</v>
      </c>
      <c r="D34" s="60">
        <v>727</v>
      </c>
      <c r="E34" s="61">
        <v>25</v>
      </c>
      <c r="F34" s="62">
        <v>20</v>
      </c>
      <c r="G34" s="63">
        <f>SUM(F34*E34)</f>
        <v>500</v>
      </c>
      <c r="H34" s="61">
        <v>100</v>
      </c>
      <c r="I34" s="19">
        <v>8</v>
      </c>
      <c r="J34" s="64">
        <f>SUM(I34*H34)</f>
        <v>800</v>
      </c>
    </row>
    <row r="35" spans="1:10" ht="26.25" customHeight="1" x14ac:dyDescent="0.25">
      <c r="A35" s="1">
        <v>2</v>
      </c>
      <c r="B35" s="86" t="s">
        <v>54</v>
      </c>
      <c r="C35" s="87" t="s">
        <v>55</v>
      </c>
      <c r="D35" s="71">
        <v>744</v>
      </c>
      <c r="E35" s="155">
        <v>50</v>
      </c>
      <c r="F35" s="68">
        <v>100</v>
      </c>
      <c r="G35" s="63">
        <f>SUM(F35*E35)</f>
        <v>5000</v>
      </c>
      <c r="H35" s="155">
        <v>50</v>
      </c>
      <c r="I35" s="68">
        <v>19</v>
      </c>
      <c r="J35" s="63">
        <f>SUM(I35*H35)</f>
        <v>950</v>
      </c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</row>
    <row r="51" spans="5:9" x14ac:dyDescent="0.25">
      <c r="E51" s="1"/>
    </row>
  </sheetData>
  <mergeCells count="8">
    <mergeCell ref="K7:K29"/>
    <mergeCell ref="E32:G32"/>
    <mergeCell ref="H32:J3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N52"/>
  <sheetViews>
    <sheetView zoomScaleNormal="100" workbookViewId="0">
      <selection activeCell="M26" sqref="M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222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1773</v>
      </c>
      <c r="G7" s="124">
        <v>177300</v>
      </c>
      <c r="H7" s="123">
        <v>2960</v>
      </c>
      <c r="I7" s="124">
        <v>296000</v>
      </c>
      <c r="J7" s="15">
        <f>SUM(G7+I7)</f>
        <v>473300</v>
      </c>
      <c r="K7" s="187">
        <f>SUM(J7:J30)/28</f>
        <v>2476450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32</v>
      </c>
      <c r="G8" s="124">
        <v>3200</v>
      </c>
      <c r="H8" s="123">
        <v>34</v>
      </c>
      <c r="I8" s="124">
        <v>3400</v>
      </c>
      <c r="J8" s="15">
        <f t="shared" ref="J8:J30" si="0">SUM(G8+I8)</f>
        <v>6600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20155</v>
      </c>
      <c r="G9" s="124">
        <v>4036700</v>
      </c>
      <c r="H9" s="125">
        <v>312559</v>
      </c>
      <c r="I9" s="124">
        <v>62547800</v>
      </c>
      <c r="J9" s="15">
        <f t="shared" si="0"/>
        <v>66584500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43</v>
      </c>
      <c r="G10" s="124">
        <v>8600</v>
      </c>
      <c r="H10" s="125">
        <v>230</v>
      </c>
      <c r="I10" s="124">
        <v>46000</v>
      </c>
      <c r="J10" s="15">
        <f t="shared" si="0"/>
        <v>54600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7</v>
      </c>
      <c r="G11" s="124">
        <v>700</v>
      </c>
      <c r="H11" s="127">
        <v>35</v>
      </c>
      <c r="I11" s="124">
        <v>5300</v>
      </c>
      <c r="J11" s="15">
        <f t="shared" si="0"/>
        <v>6000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108</v>
      </c>
      <c r="G12" s="124">
        <v>21600</v>
      </c>
      <c r="H12" s="125">
        <v>1408</v>
      </c>
      <c r="I12" s="124">
        <v>281600</v>
      </c>
      <c r="J12" s="15">
        <f t="shared" si="0"/>
        <v>303200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76</v>
      </c>
      <c r="G13" s="124">
        <v>7600</v>
      </c>
      <c r="H13" s="125">
        <v>867</v>
      </c>
      <c r="I13" s="124">
        <v>86700</v>
      </c>
      <c r="J13" s="15">
        <f t="shared" si="0"/>
        <v>94300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225</v>
      </c>
      <c r="G14" s="124">
        <v>28800</v>
      </c>
      <c r="H14" s="128">
        <v>7848</v>
      </c>
      <c r="I14" s="124">
        <v>1246300</v>
      </c>
      <c r="J14" s="15">
        <f t="shared" si="0"/>
        <v>1275100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217</v>
      </c>
      <c r="G15" s="124">
        <v>21700</v>
      </c>
      <c r="H15" s="125">
        <v>1066</v>
      </c>
      <c r="I15" s="124">
        <v>106600</v>
      </c>
      <c r="J15" s="15">
        <f t="shared" si="0"/>
        <v>128300</v>
      </c>
      <c r="K15" s="188"/>
      <c r="M15" s="54"/>
    </row>
    <row r="16" spans="1:13" ht="30.75" customHeight="1" x14ac:dyDescent="0.25">
      <c r="A16" s="1">
        <v>10</v>
      </c>
      <c r="B16" s="114" t="s">
        <v>43</v>
      </c>
      <c r="C16" s="38" t="s">
        <v>77</v>
      </c>
      <c r="D16" s="39">
        <v>2407</v>
      </c>
      <c r="E16" s="129">
        <v>200</v>
      </c>
      <c r="F16" s="123">
        <v>12</v>
      </c>
      <c r="G16" s="124">
        <v>2400</v>
      </c>
      <c r="H16" s="123">
        <v>268</v>
      </c>
      <c r="I16" s="124">
        <v>53600</v>
      </c>
      <c r="J16" s="15">
        <f t="shared" si="0"/>
        <v>56000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5</v>
      </c>
      <c r="I17" s="124">
        <v>500</v>
      </c>
      <c r="J17" s="15">
        <f t="shared" si="0"/>
        <v>500</v>
      </c>
      <c r="K17" s="188"/>
      <c r="M17" s="54"/>
    </row>
    <row r="18" spans="1:14" ht="30.75" customHeight="1" x14ac:dyDescent="0.25">
      <c r="A18" s="43">
        <v>12</v>
      </c>
      <c r="B18" s="115" t="s">
        <v>118</v>
      </c>
      <c r="C18" s="97" t="s">
        <v>119</v>
      </c>
      <c r="D18" s="93">
        <v>5300</v>
      </c>
      <c r="E18" s="94">
        <v>100</v>
      </c>
      <c r="F18" s="125">
        <v>0</v>
      </c>
      <c r="G18" s="124">
        <v>0</v>
      </c>
      <c r="H18" s="125">
        <v>5</v>
      </c>
      <c r="I18" s="124">
        <v>500</v>
      </c>
      <c r="J18" s="15">
        <f t="shared" si="0"/>
        <v>500</v>
      </c>
      <c r="K18" s="188"/>
      <c r="M18" s="54"/>
    </row>
    <row r="19" spans="1:14" ht="30.75" customHeight="1" x14ac:dyDescent="0.25">
      <c r="A19" s="43">
        <v>13</v>
      </c>
      <c r="B19" s="116" t="s">
        <v>120</v>
      </c>
      <c r="C19" s="100" t="s">
        <v>200</v>
      </c>
      <c r="D19" s="93">
        <v>2205</v>
      </c>
      <c r="E19" s="94">
        <v>200</v>
      </c>
      <c r="F19" s="125">
        <v>0</v>
      </c>
      <c r="G19" s="124">
        <v>0</v>
      </c>
      <c r="H19" s="125">
        <v>17</v>
      </c>
      <c r="I19" s="124">
        <v>3400</v>
      </c>
      <c r="J19" s="15">
        <f t="shared" si="0"/>
        <v>3400</v>
      </c>
      <c r="K19" s="188"/>
      <c r="M19" s="54"/>
    </row>
    <row r="20" spans="1:14" ht="30.75" customHeight="1" x14ac:dyDescent="0.25">
      <c r="A20" s="101">
        <v>14</v>
      </c>
      <c r="B20" s="117" t="s">
        <v>122</v>
      </c>
      <c r="C20" s="103" t="s">
        <v>132</v>
      </c>
      <c r="D20" s="93">
        <v>4334</v>
      </c>
      <c r="E20" s="94">
        <v>100</v>
      </c>
      <c r="F20" s="125">
        <v>3</v>
      </c>
      <c r="G20" s="124">
        <v>300</v>
      </c>
      <c r="H20" s="125">
        <v>5</v>
      </c>
      <c r="I20" s="124">
        <v>500</v>
      </c>
      <c r="J20" s="15">
        <f t="shared" si="0"/>
        <v>800</v>
      </c>
      <c r="K20" s="188"/>
      <c r="M20" s="54"/>
    </row>
    <row r="21" spans="1:14" ht="30.75" customHeight="1" x14ac:dyDescent="0.25">
      <c r="A21" s="101">
        <v>15</v>
      </c>
      <c r="B21" s="117" t="s">
        <v>136</v>
      </c>
      <c r="C21" s="97" t="s">
        <v>161</v>
      </c>
      <c r="D21" s="93">
        <v>6323</v>
      </c>
      <c r="E21" s="94">
        <v>100</v>
      </c>
      <c r="F21" s="125">
        <v>0</v>
      </c>
      <c r="G21" s="124">
        <v>0</v>
      </c>
      <c r="H21" s="125">
        <v>0</v>
      </c>
      <c r="I21" s="124">
        <v>0</v>
      </c>
      <c r="J21" s="15">
        <f t="shared" si="0"/>
        <v>0</v>
      </c>
      <c r="K21" s="188"/>
      <c r="M21" s="54"/>
    </row>
    <row r="22" spans="1:14" ht="32.25" customHeight="1" x14ac:dyDescent="0.25">
      <c r="A22" s="43">
        <v>16</v>
      </c>
      <c r="B22" s="143" t="s">
        <v>151</v>
      </c>
      <c r="C22" s="20" t="s">
        <v>162</v>
      </c>
      <c r="D22" s="93">
        <v>1733</v>
      </c>
      <c r="E22" s="94">
        <v>200</v>
      </c>
      <c r="F22" s="125">
        <v>46</v>
      </c>
      <c r="G22" s="134">
        <v>9200</v>
      </c>
      <c r="H22" s="125">
        <v>482</v>
      </c>
      <c r="I22" s="134">
        <v>96400</v>
      </c>
      <c r="J22" s="15">
        <f t="shared" si="0"/>
        <v>105600</v>
      </c>
      <c r="K22" s="194"/>
      <c r="M22" s="54"/>
    </row>
    <row r="23" spans="1:14" ht="32.25" customHeight="1" x14ac:dyDescent="0.25">
      <c r="A23" s="43">
        <v>17</v>
      </c>
      <c r="B23" s="144" t="s">
        <v>164</v>
      </c>
      <c r="C23" s="19" t="s">
        <v>165</v>
      </c>
      <c r="D23" s="126">
        <v>4030</v>
      </c>
      <c r="E23" s="141">
        <v>100</v>
      </c>
      <c r="F23" s="125">
        <v>47</v>
      </c>
      <c r="G23" s="134">
        <v>4700</v>
      </c>
      <c r="H23" s="125">
        <v>471</v>
      </c>
      <c r="I23" s="134">
        <v>47100</v>
      </c>
      <c r="J23" s="15">
        <f t="shared" si="0"/>
        <v>51800</v>
      </c>
      <c r="K23" s="194"/>
      <c r="M23" s="54"/>
    </row>
    <row r="24" spans="1:14" ht="32.25" customHeight="1" x14ac:dyDescent="0.25">
      <c r="A24" s="43">
        <v>18</v>
      </c>
      <c r="B24" s="144" t="s">
        <v>172</v>
      </c>
      <c r="C24" s="19" t="s">
        <v>173</v>
      </c>
      <c r="D24" s="126">
        <v>1817</v>
      </c>
      <c r="E24" s="141">
        <v>200</v>
      </c>
      <c r="F24" s="125">
        <v>6</v>
      </c>
      <c r="G24" s="134">
        <v>1200</v>
      </c>
      <c r="H24" s="125">
        <v>67</v>
      </c>
      <c r="I24" s="134">
        <v>13400</v>
      </c>
      <c r="J24" s="15">
        <f t="shared" si="0"/>
        <v>14600</v>
      </c>
      <c r="K24" s="194"/>
      <c r="M24" s="54"/>
    </row>
    <row r="25" spans="1:14" ht="32.25" customHeight="1" x14ac:dyDescent="0.25">
      <c r="A25" s="43">
        <v>19</v>
      </c>
      <c r="B25" s="102" t="s">
        <v>202</v>
      </c>
      <c r="C25" s="30" t="s">
        <v>203</v>
      </c>
      <c r="D25" s="126">
        <v>6880</v>
      </c>
      <c r="E25" s="141">
        <v>100</v>
      </c>
      <c r="F25" s="125">
        <v>1</v>
      </c>
      <c r="G25" s="134">
        <v>100</v>
      </c>
      <c r="H25" s="125">
        <v>27</v>
      </c>
      <c r="I25" s="134">
        <v>2700</v>
      </c>
      <c r="J25" s="15">
        <f t="shared" si="0"/>
        <v>2800</v>
      </c>
      <c r="K25" s="194"/>
      <c r="M25" s="54"/>
    </row>
    <row r="26" spans="1:14" ht="32.25" customHeight="1" x14ac:dyDescent="0.25">
      <c r="A26" s="43">
        <v>20</v>
      </c>
      <c r="B26" s="102" t="s">
        <v>204</v>
      </c>
      <c r="C26" s="30" t="s">
        <v>198</v>
      </c>
      <c r="D26" s="126">
        <v>6007</v>
      </c>
      <c r="E26" s="141">
        <v>200</v>
      </c>
      <c r="F26" s="125">
        <v>0</v>
      </c>
      <c r="G26" s="134">
        <v>0</v>
      </c>
      <c r="H26" s="125">
        <v>0</v>
      </c>
      <c r="I26" s="134">
        <v>0</v>
      </c>
      <c r="J26" s="15">
        <f t="shared" ref="J26:J28" si="1">SUM(G26+I26)</f>
        <v>0</v>
      </c>
      <c r="K26" s="194"/>
      <c r="M26" s="54"/>
    </row>
    <row r="27" spans="1:14" ht="32.25" customHeight="1" x14ac:dyDescent="0.25">
      <c r="A27" s="43">
        <v>21</v>
      </c>
      <c r="B27" s="102" t="s">
        <v>206</v>
      </c>
      <c r="C27" s="30" t="s">
        <v>207</v>
      </c>
      <c r="D27" s="126">
        <v>3800</v>
      </c>
      <c r="E27" s="141">
        <v>200</v>
      </c>
      <c r="F27" s="125">
        <v>21</v>
      </c>
      <c r="G27" s="134">
        <v>4200</v>
      </c>
      <c r="H27" s="125">
        <v>722</v>
      </c>
      <c r="I27" s="134">
        <v>144400</v>
      </c>
      <c r="J27" s="15">
        <f t="shared" si="1"/>
        <v>148600</v>
      </c>
      <c r="K27" s="194"/>
      <c r="M27" s="54"/>
    </row>
    <row r="28" spans="1:14" ht="32.25" customHeight="1" x14ac:dyDescent="0.25">
      <c r="A28" s="43">
        <v>22</v>
      </c>
      <c r="B28" s="102" t="s">
        <v>214</v>
      </c>
      <c r="C28" s="30" t="s">
        <v>215</v>
      </c>
      <c r="D28" s="126">
        <v>5474</v>
      </c>
      <c r="E28" s="141">
        <v>200</v>
      </c>
      <c r="F28" s="125">
        <v>1</v>
      </c>
      <c r="G28" s="134">
        <v>200</v>
      </c>
      <c r="H28" s="125">
        <v>1</v>
      </c>
      <c r="I28" s="134">
        <v>200</v>
      </c>
      <c r="J28" s="15">
        <f t="shared" si="1"/>
        <v>400</v>
      </c>
      <c r="K28" s="194"/>
      <c r="M28" s="54"/>
    </row>
    <row r="29" spans="1:14" ht="32.25" customHeight="1" x14ac:dyDescent="0.25">
      <c r="A29" s="43">
        <v>23</v>
      </c>
      <c r="B29" s="102" t="s">
        <v>217</v>
      </c>
      <c r="C29" s="30" t="s">
        <v>221</v>
      </c>
      <c r="D29" s="126">
        <v>7323</v>
      </c>
      <c r="E29" s="141">
        <v>100</v>
      </c>
      <c r="F29" s="125">
        <v>2</v>
      </c>
      <c r="G29" s="134">
        <v>200</v>
      </c>
      <c r="H29" s="125">
        <v>6</v>
      </c>
      <c r="I29" s="134">
        <v>600</v>
      </c>
      <c r="J29" s="156">
        <v>800</v>
      </c>
      <c r="K29" s="194"/>
      <c r="M29" s="54"/>
    </row>
    <row r="30" spans="1:14" ht="23.25" customHeight="1" x14ac:dyDescent="0.25">
      <c r="A30" s="43">
        <v>24</v>
      </c>
      <c r="B30" s="102" t="s">
        <v>223</v>
      </c>
      <c r="C30" s="30" t="s">
        <v>224</v>
      </c>
      <c r="D30" s="126">
        <v>1389</v>
      </c>
      <c r="E30" s="141">
        <v>100</v>
      </c>
      <c r="F30" s="125">
        <v>11</v>
      </c>
      <c r="G30" s="134">
        <v>1100</v>
      </c>
      <c r="H30" s="125">
        <v>278</v>
      </c>
      <c r="I30" s="134">
        <v>27800</v>
      </c>
      <c r="J30" s="15">
        <f t="shared" si="0"/>
        <v>28900</v>
      </c>
      <c r="K30" s="195"/>
      <c r="M30" s="54"/>
    </row>
    <row r="31" spans="1:14" ht="23.25" customHeight="1" x14ac:dyDescent="0.25">
      <c r="B31" s="137"/>
      <c r="C31" s="138"/>
      <c r="D31" s="137"/>
      <c r="E31" s="138"/>
      <c r="F31" s="138"/>
      <c r="G31" s="138"/>
      <c r="H31" s="138"/>
      <c r="I31" s="138"/>
      <c r="J31" s="137"/>
      <c r="K31" s="54"/>
      <c r="N31" s="54"/>
    </row>
    <row r="32" spans="1:14" x14ac:dyDescent="0.25">
      <c r="E32" s="47"/>
      <c r="F32" s="52"/>
      <c r="G32" s="53"/>
      <c r="H32" s="52"/>
      <c r="I32" s="53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34</v>
      </c>
      <c r="G35" s="63">
        <f>SUM(F35*E35)</f>
        <v>850</v>
      </c>
      <c r="H35" s="61">
        <v>100</v>
      </c>
      <c r="I35" s="19">
        <v>10</v>
      </c>
      <c r="J35" s="64">
        <f>SUM(I35*H35)</f>
        <v>1000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155">
        <v>50</v>
      </c>
      <c r="F36" s="68">
        <v>100</v>
      </c>
      <c r="G36" s="63">
        <f>SUM(F36*E36)</f>
        <v>5000</v>
      </c>
      <c r="H36" s="155">
        <v>50</v>
      </c>
      <c r="I36" s="68">
        <v>19</v>
      </c>
      <c r="J36" s="63">
        <f>SUM(I36*H36)</f>
        <v>950</v>
      </c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</row>
    <row r="52" spans="5:9" x14ac:dyDescent="0.25">
      <c r="E52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N52"/>
  <sheetViews>
    <sheetView zoomScaleNormal="100" workbookViewId="0">
      <selection activeCell="M27" sqref="M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225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1812</v>
      </c>
      <c r="G7" s="124">
        <v>181200</v>
      </c>
      <c r="H7" s="123">
        <v>3086</v>
      </c>
      <c r="I7" s="124">
        <v>308600</v>
      </c>
      <c r="J7" s="15">
        <f>SUM(G7+I7)</f>
        <v>489800</v>
      </c>
      <c r="K7" s="187">
        <f>SUM(J7:J30)/24</f>
        <v>1134362.5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30</v>
      </c>
      <c r="G8" s="124">
        <v>3000</v>
      </c>
      <c r="H8" s="123">
        <v>33</v>
      </c>
      <c r="I8" s="124">
        <v>3300</v>
      </c>
      <c r="J8" s="15">
        <f t="shared" ref="J8:J30" si="0">SUM(G8+I8)</f>
        <v>6300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5791</v>
      </c>
      <c r="G9" s="124">
        <v>1165400</v>
      </c>
      <c r="H9" s="125">
        <v>108436</v>
      </c>
      <c r="I9" s="124">
        <v>21797900</v>
      </c>
      <c r="J9" s="15">
        <f t="shared" si="0"/>
        <v>22963300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36</v>
      </c>
      <c r="G10" s="124">
        <v>7200</v>
      </c>
      <c r="H10" s="125">
        <v>129</v>
      </c>
      <c r="I10" s="124">
        <v>25800</v>
      </c>
      <c r="J10" s="15">
        <f t="shared" si="0"/>
        <v>33000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5</v>
      </c>
      <c r="G11" s="124">
        <v>500</v>
      </c>
      <c r="H11" s="127">
        <v>29</v>
      </c>
      <c r="I11" s="124">
        <v>4600</v>
      </c>
      <c r="J11" s="15">
        <f t="shared" si="0"/>
        <v>5100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184</v>
      </c>
      <c r="G12" s="124">
        <v>36800</v>
      </c>
      <c r="H12" s="125">
        <v>1562</v>
      </c>
      <c r="I12" s="124">
        <v>312400</v>
      </c>
      <c r="J12" s="15">
        <f t="shared" si="0"/>
        <v>349200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15</v>
      </c>
      <c r="G13" s="124">
        <v>1500</v>
      </c>
      <c r="H13" s="125">
        <v>104</v>
      </c>
      <c r="I13" s="124">
        <v>10400</v>
      </c>
      <c r="J13" s="15">
        <f t="shared" si="0"/>
        <v>11900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215</v>
      </c>
      <c r="G14" s="124">
        <v>27800</v>
      </c>
      <c r="H14" s="128">
        <v>7816</v>
      </c>
      <c r="I14" s="124">
        <v>1243000</v>
      </c>
      <c r="J14" s="15">
        <f t="shared" si="0"/>
        <v>1270800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106</v>
      </c>
      <c r="G15" s="124">
        <v>10600</v>
      </c>
      <c r="H15" s="125">
        <v>209</v>
      </c>
      <c r="I15" s="124">
        <v>20900</v>
      </c>
      <c r="J15" s="15">
        <f t="shared" si="0"/>
        <v>31500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63</v>
      </c>
      <c r="G16" s="124">
        <v>12600</v>
      </c>
      <c r="H16" s="123">
        <v>929</v>
      </c>
      <c r="I16" s="124">
        <v>185800</v>
      </c>
      <c r="J16" s="15">
        <f t="shared" si="0"/>
        <v>198400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2</v>
      </c>
      <c r="G17" s="124">
        <v>200</v>
      </c>
      <c r="H17" s="125">
        <v>2</v>
      </c>
      <c r="I17" s="124">
        <v>200</v>
      </c>
      <c r="J17" s="15">
        <f t="shared" si="0"/>
        <v>400</v>
      </c>
      <c r="K17" s="188"/>
      <c r="M17" s="54"/>
    </row>
    <row r="18" spans="1:14" ht="30.75" customHeight="1" x14ac:dyDescent="0.25">
      <c r="A18" s="43">
        <v>12</v>
      </c>
      <c r="B18" s="115" t="s">
        <v>118</v>
      </c>
      <c r="C18" s="97" t="s">
        <v>119</v>
      </c>
      <c r="D18" s="93">
        <v>5300</v>
      </c>
      <c r="E18" s="94">
        <v>100</v>
      </c>
      <c r="F18" s="125">
        <v>1</v>
      </c>
      <c r="G18" s="124">
        <v>100</v>
      </c>
      <c r="H18" s="125">
        <v>2</v>
      </c>
      <c r="I18" s="124">
        <v>200</v>
      </c>
      <c r="J18" s="15">
        <f t="shared" si="0"/>
        <v>300</v>
      </c>
      <c r="K18" s="188"/>
      <c r="M18" s="54"/>
    </row>
    <row r="19" spans="1:14" ht="30.75" customHeight="1" x14ac:dyDescent="0.25">
      <c r="A19" s="43">
        <v>13</v>
      </c>
      <c r="B19" s="116" t="s">
        <v>120</v>
      </c>
      <c r="C19" s="100" t="s">
        <v>200</v>
      </c>
      <c r="D19" s="93">
        <v>2205</v>
      </c>
      <c r="E19" s="94">
        <v>200</v>
      </c>
      <c r="F19" s="125">
        <v>3</v>
      </c>
      <c r="G19" s="124">
        <v>600</v>
      </c>
      <c r="H19" s="125">
        <v>122</v>
      </c>
      <c r="I19" s="124">
        <v>24400</v>
      </c>
      <c r="J19" s="15">
        <f t="shared" si="0"/>
        <v>25000</v>
      </c>
      <c r="K19" s="188"/>
      <c r="M19" s="54"/>
    </row>
    <row r="20" spans="1:14" ht="30.75" customHeight="1" x14ac:dyDescent="0.25">
      <c r="A20" s="101">
        <v>14</v>
      </c>
      <c r="B20" s="117" t="s">
        <v>122</v>
      </c>
      <c r="C20" s="103" t="s">
        <v>132</v>
      </c>
      <c r="D20" s="93">
        <v>4334</v>
      </c>
      <c r="E20" s="94">
        <v>100</v>
      </c>
      <c r="F20" s="125">
        <v>3</v>
      </c>
      <c r="G20" s="124">
        <v>300</v>
      </c>
      <c r="H20" s="125">
        <v>6</v>
      </c>
      <c r="I20" s="124">
        <v>600</v>
      </c>
      <c r="J20" s="15">
        <f t="shared" si="0"/>
        <v>900</v>
      </c>
      <c r="K20" s="188"/>
      <c r="M20" s="54"/>
    </row>
    <row r="21" spans="1:14" ht="30.75" customHeight="1" x14ac:dyDescent="0.25">
      <c r="A21" s="101">
        <v>15</v>
      </c>
      <c r="B21" s="117" t="s">
        <v>136</v>
      </c>
      <c r="C21" s="97" t="s">
        <v>161</v>
      </c>
      <c r="D21" s="93">
        <v>6323</v>
      </c>
      <c r="E21" s="94">
        <v>100</v>
      </c>
      <c r="F21" s="125">
        <v>0</v>
      </c>
      <c r="G21" s="124">
        <v>0</v>
      </c>
      <c r="H21" s="125">
        <v>0</v>
      </c>
      <c r="I21" s="124">
        <v>0</v>
      </c>
      <c r="J21" s="15">
        <f t="shared" si="0"/>
        <v>0</v>
      </c>
      <c r="K21" s="188"/>
      <c r="M21" s="54"/>
    </row>
    <row r="22" spans="1:14" ht="32.25" customHeight="1" x14ac:dyDescent="0.25">
      <c r="A22" s="43">
        <v>16</v>
      </c>
      <c r="B22" s="143" t="s">
        <v>151</v>
      </c>
      <c r="C22" s="20" t="s">
        <v>162</v>
      </c>
      <c r="D22" s="93">
        <v>1733</v>
      </c>
      <c r="E22" s="94">
        <v>200</v>
      </c>
      <c r="F22" s="125">
        <v>321</v>
      </c>
      <c r="G22" s="134">
        <v>64200</v>
      </c>
      <c r="H22" s="125">
        <v>7003</v>
      </c>
      <c r="I22" s="134">
        <v>1400600</v>
      </c>
      <c r="J22" s="15">
        <f t="shared" si="0"/>
        <v>1464800</v>
      </c>
      <c r="K22" s="194"/>
      <c r="M22" s="54"/>
    </row>
    <row r="23" spans="1:14" ht="32.25" customHeight="1" x14ac:dyDescent="0.25">
      <c r="A23" s="43">
        <v>17</v>
      </c>
      <c r="B23" s="144" t="s">
        <v>164</v>
      </c>
      <c r="C23" s="19" t="s">
        <v>165</v>
      </c>
      <c r="D23" s="126">
        <v>4030</v>
      </c>
      <c r="E23" s="141">
        <v>100</v>
      </c>
      <c r="F23" s="125">
        <v>63</v>
      </c>
      <c r="G23" s="134">
        <v>6300</v>
      </c>
      <c r="H23" s="125">
        <v>1112</v>
      </c>
      <c r="I23" s="134">
        <v>111200</v>
      </c>
      <c r="J23" s="15">
        <f t="shared" si="0"/>
        <v>117500</v>
      </c>
      <c r="K23" s="194"/>
      <c r="M23" s="54"/>
    </row>
    <row r="24" spans="1:14" ht="32.25" customHeight="1" x14ac:dyDescent="0.25">
      <c r="A24" s="43">
        <v>18</v>
      </c>
      <c r="B24" s="144" t="s">
        <v>172</v>
      </c>
      <c r="C24" s="19" t="s">
        <v>173</v>
      </c>
      <c r="D24" s="126">
        <v>1817</v>
      </c>
      <c r="E24" s="141">
        <v>200</v>
      </c>
      <c r="F24" s="125">
        <v>9</v>
      </c>
      <c r="G24" s="134">
        <v>1800</v>
      </c>
      <c r="H24" s="125">
        <v>71</v>
      </c>
      <c r="I24" s="134">
        <v>14200</v>
      </c>
      <c r="J24" s="15">
        <f t="shared" si="0"/>
        <v>16000</v>
      </c>
      <c r="K24" s="194"/>
      <c r="M24" s="54"/>
    </row>
    <row r="25" spans="1:14" ht="32.25" customHeight="1" x14ac:dyDescent="0.25">
      <c r="A25" s="43">
        <v>19</v>
      </c>
      <c r="B25" s="102" t="s">
        <v>202</v>
      </c>
      <c r="C25" s="30" t="s">
        <v>203</v>
      </c>
      <c r="D25" s="126">
        <v>6880</v>
      </c>
      <c r="E25" s="141">
        <v>100</v>
      </c>
      <c r="F25" s="125">
        <v>20</v>
      </c>
      <c r="G25" s="134">
        <v>2000</v>
      </c>
      <c r="H25" s="125">
        <v>418</v>
      </c>
      <c r="I25" s="134">
        <v>41800</v>
      </c>
      <c r="J25" s="15">
        <f t="shared" si="0"/>
        <v>43800</v>
      </c>
      <c r="K25" s="194"/>
      <c r="M25" s="54"/>
    </row>
    <row r="26" spans="1:14" ht="32.25" customHeight="1" x14ac:dyDescent="0.25">
      <c r="A26" s="43">
        <v>20</v>
      </c>
      <c r="B26" s="102" t="s">
        <v>204</v>
      </c>
      <c r="C26" s="30" t="s">
        <v>198</v>
      </c>
      <c r="D26" s="126">
        <v>6007</v>
      </c>
      <c r="E26" s="141">
        <v>200</v>
      </c>
      <c r="F26" s="125">
        <v>0</v>
      </c>
      <c r="G26" s="134">
        <v>0</v>
      </c>
      <c r="H26" s="125">
        <v>0</v>
      </c>
      <c r="I26" s="134">
        <v>0</v>
      </c>
      <c r="J26" s="15">
        <f t="shared" si="0"/>
        <v>0</v>
      </c>
      <c r="K26" s="194"/>
      <c r="M26" s="54"/>
    </row>
    <row r="27" spans="1:14" ht="32.25" customHeight="1" x14ac:dyDescent="0.25">
      <c r="A27" s="43">
        <v>21</v>
      </c>
      <c r="B27" s="102" t="s">
        <v>206</v>
      </c>
      <c r="C27" s="30" t="s">
        <v>207</v>
      </c>
      <c r="D27" s="126">
        <v>3800</v>
      </c>
      <c r="E27" s="141">
        <v>200</v>
      </c>
      <c r="F27" s="125">
        <v>59</v>
      </c>
      <c r="G27" s="134">
        <v>11800</v>
      </c>
      <c r="H27" s="125">
        <v>847</v>
      </c>
      <c r="I27" s="134">
        <v>169400</v>
      </c>
      <c r="J27" s="15">
        <f t="shared" si="0"/>
        <v>181200</v>
      </c>
      <c r="K27" s="194"/>
      <c r="M27" s="54"/>
    </row>
    <row r="28" spans="1:14" ht="32.25" customHeight="1" x14ac:dyDescent="0.25">
      <c r="A28" s="43">
        <v>22</v>
      </c>
      <c r="B28" s="102" t="s">
        <v>214</v>
      </c>
      <c r="C28" s="30" t="s">
        <v>215</v>
      </c>
      <c r="D28" s="126">
        <v>5474</v>
      </c>
      <c r="E28" s="141">
        <v>200</v>
      </c>
      <c r="F28" s="125">
        <v>1</v>
      </c>
      <c r="G28" s="134">
        <v>200</v>
      </c>
      <c r="H28" s="125">
        <v>1</v>
      </c>
      <c r="I28" s="134">
        <v>200</v>
      </c>
      <c r="J28" s="15">
        <f t="shared" si="0"/>
        <v>400</v>
      </c>
      <c r="K28" s="194"/>
      <c r="M28" s="54"/>
    </row>
    <row r="29" spans="1:14" ht="32.25" customHeight="1" x14ac:dyDescent="0.25">
      <c r="A29" s="43">
        <v>23</v>
      </c>
      <c r="B29" s="102" t="s">
        <v>217</v>
      </c>
      <c r="C29" s="30" t="s">
        <v>221</v>
      </c>
      <c r="D29" s="126">
        <v>7323</v>
      </c>
      <c r="E29" s="141">
        <v>100</v>
      </c>
      <c r="F29" s="125">
        <v>1</v>
      </c>
      <c r="G29" s="134">
        <v>100</v>
      </c>
      <c r="H29" s="125">
        <v>6</v>
      </c>
      <c r="I29" s="134">
        <v>600</v>
      </c>
      <c r="J29" s="15">
        <f t="shared" si="0"/>
        <v>700</v>
      </c>
      <c r="K29" s="194"/>
      <c r="M29" s="54"/>
    </row>
    <row r="30" spans="1:14" ht="23.25" customHeight="1" x14ac:dyDescent="0.25">
      <c r="A30" s="43">
        <v>24</v>
      </c>
      <c r="B30" s="102" t="s">
        <v>223</v>
      </c>
      <c r="C30" s="30" t="s">
        <v>224</v>
      </c>
      <c r="D30" s="126">
        <v>1389</v>
      </c>
      <c r="E30" s="141">
        <v>100</v>
      </c>
      <c r="F30" s="125">
        <v>19</v>
      </c>
      <c r="G30" s="134">
        <v>1900</v>
      </c>
      <c r="H30" s="125">
        <v>125</v>
      </c>
      <c r="I30" s="134">
        <v>12500</v>
      </c>
      <c r="J30" s="15">
        <f t="shared" si="0"/>
        <v>14400</v>
      </c>
      <c r="K30" s="195"/>
      <c r="M30" s="54"/>
    </row>
    <row r="31" spans="1:14" ht="23.25" customHeight="1" x14ac:dyDescent="0.25">
      <c r="B31" s="137"/>
      <c r="C31" s="138"/>
      <c r="D31" s="137"/>
      <c r="E31" s="138"/>
      <c r="F31" s="138"/>
      <c r="G31" s="157"/>
      <c r="H31" s="138"/>
      <c r="I31" s="157"/>
      <c r="J31" s="158"/>
      <c r="K31" s="54"/>
      <c r="N31" s="54"/>
    </row>
    <row r="32" spans="1:14" x14ac:dyDescent="0.25">
      <c r="E32" s="47"/>
      <c r="F32" s="52"/>
      <c r="G32" s="53"/>
      <c r="H32" s="52"/>
      <c r="I32" s="53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26</v>
      </c>
      <c r="G35" s="63">
        <f>SUM(F35*E35)</f>
        <v>650</v>
      </c>
      <c r="H35" s="61">
        <v>100</v>
      </c>
      <c r="I35" s="19">
        <v>6</v>
      </c>
      <c r="J35" s="64">
        <f>SUM(I35*H35)</f>
        <v>600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155">
        <v>50</v>
      </c>
      <c r="F36" s="68">
        <v>117</v>
      </c>
      <c r="G36" s="63">
        <f>SUM(F36*E36)</f>
        <v>5850</v>
      </c>
      <c r="H36" s="155">
        <v>50</v>
      </c>
      <c r="I36" s="68">
        <v>23</v>
      </c>
      <c r="J36" s="63">
        <f>SUM(I36*H36)</f>
        <v>1150</v>
      </c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</row>
    <row r="52" spans="5:9" x14ac:dyDescent="0.25">
      <c r="E52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52"/>
  <sheetViews>
    <sheetView zoomScaleNormal="100" workbookViewId="0">
      <selection activeCell="C30" sqref="C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227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1651</v>
      </c>
      <c r="G7" s="124">
        <v>165100</v>
      </c>
      <c r="H7" s="123">
        <v>2906</v>
      </c>
      <c r="I7" s="124">
        <v>290600</v>
      </c>
      <c r="J7" s="15">
        <f>SUM(G7+I7)</f>
        <v>455700</v>
      </c>
      <c r="K7" s="187">
        <f>SUM(J7:J30)/24</f>
        <v>1130179.1666666667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16</v>
      </c>
      <c r="G8" s="124">
        <v>1600</v>
      </c>
      <c r="H8" s="123">
        <v>33</v>
      </c>
      <c r="I8" s="124">
        <v>3300</v>
      </c>
      <c r="J8" s="15">
        <f t="shared" ref="J8:J30" si="0">SUM(G8+I8)</f>
        <v>4900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5764</v>
      </c>
      <c r="G9" s="124">
        <v>1164800</v>
      </c>
      <c r="H9" s="125">
        <v>111275</v>
      </c>
      <c r="I9" s="124">
        <v>22346200</v>
      </c>
      <c r="J9" s="15">
        <f t="shared" si="0"/>
        <v>23511000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25</v>
      </c>
      <c r="G10" s="124">
        <v>5000</v>
      </c>
      <c r="H10" s="125">
        <v>249</v>
      </c>
      <c r="I10" s="124">
        <v>49800</v>
      </c>
      <c r="J10" s="15">
        <f t="shared" si="0"/>
        <v>54800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4</v>
      </c>
      <c r="G11" s="124">
        <v>400</v>
      </c>
      <c r="H11" s="127">
        <v>48</v>
      </c>
      <c r="I11" s="124">
        <v>6900</v>
      </c>
      <c r="J11" s="15">
        <f t="shared" si="0"/>
        <v>7300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129</v>
      </c>
      <c r="G12" s="124">
        <v>25800</v>
      </c>
      <c r="H12" s="125">
        <v>811</v>
      </c>
      <c r="I12" s="124">
        <v>162200</v>
      </c>
      <c r="J12" s="15">
        <f t="shared" si="0"/>
        <v>188000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19</v>
      </c>
      <c r="G13" s="124">
        <v>1900</v>
      </c>
      <c r="H13" s="125">
        <v>205</v>
      </c>
      <c r="I13" s="124">
        <v>20500</v>
      </c>
      <c r="J13" s="15">
        <f t="shared" si="0"/>
        <v>22400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189</v>
      </c>
      <c r="G14" s="124">
        <v>25000</v>
      </c>
      <c r="H14" s="128">
        <v>7751</v>
      </c>
      <c r="I14" s="124">
        <v>1240600</v>
      </c>
      <c r="J14" s="15">
        <f t="shared" si="0"/>
        <v>1265600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121</v>
      </c>
      <c r="G15" s="124">
        <v>12100</v>
      </c>
      <c r="H15" s="125">
        <v>232</v>
      </c>
      <c r="I15" s="124">
        <v>23200</v>
      </c>
      <c r="J15" s="15">
        <f t="shared" si="0"/>
        <v>35300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135</v>
      </c>
      <c r="G16" s="124">
        <v>27000</v>
      </c>
      <c r="H16" s="123">
        <v>3087</v>
      </c>
      <c r="I16" s="124">
        <v>617400</v>
      </c>
      <c r="J16" s="15">
        <f t="shared" si="0"/>
        <v>644400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1</v>
      </c>
      <c r="I17" s="124">
        <v>100</v>
      </c>
      <c r="J17" s="15">
        <f t="shared" si="0"/>
        <v>100</v>
      </c>
      <c r="K17" s="188"/>
      <c r="M17" s="54"/>
    </row>
    <row r="18" spans="1:14" ht="30.75" customHeight="1" x14ac:dyDescent="0.25">
      <c r="A18" s="43">
        <v>12</v>
      </c>
      <c r="B18" s="115" t="s">
        <v>118</v>
      </c>
      <c r="C18" s="97" t="s">
        <v>119</v>
      </c>
      <c r="D18" s="93">
        <v>5300</v>
      </c>
      <c r="E18" s="94">
        <v>100</v>
      </c>
      <c r="F18" s="125">
        <v>0</v>
      </c>
      <c r="G18" s="124">
        <v>0</v>
      </c>
      <c r="H18" s="125">
        <v>0</v>
      </c>
      <c r="I18" s="124">
        <v>0</v>
      </c>
      <c r="J18" s="15">
        <f t="shared" si="0"/>
        <v>0</v>
      </c>
      <c r="K18" s="188"/>
      <c r="M18" s="54"/>
    </row>
    <row r="19" spans="1:14" ht="30.75" customHeight="1" x14ac:dyDescent="0.25">
      <c r="A19" s="43">
        <v>13</v>
      </c>
      <c r="B19" s="116" t="s">
        <v>120</v>
      </c>
      <c r="C19" s="100" t="s">
        <v>200</v>
      </c>
      <c r="D19" s="93">
        <v>2205</v>
      </c>
      <c r="E19" s="94">
        <v>200</v>
      </c>
      <c r="F19" s="125">
        <v>0</v>
      </c>
      <c r="G19" s="124">
        <v>0</v>
      </c>
      <c r="H19" s="125">
        <v>20</v>
      </c>
      <c r="I19" s="124">
        <v>4000</v>
      </c>
      <c r="J19" s="15">
        <f t="shared" si="0"/>
        <v>4000</v>
      </c>
      <c r="K19" s="188"/>
      <c r="M19" s="54"/>
    </row>
    <row r="20" spans="1:14" ht="30.75" customHeight="1" x14ac:dyDescent="0.25">
      <c r="A20" s="101">
        <v>14</v>
      </c>
      <c r="B20" s="117" t="s">
        <v>122</v>
      </c>
      <c r="C20" s="103" t="s">
        <v>132</v>
      </c>
      <c r="D20" s="93">
        <v>4334</v>
      </c>
      <c r="E20" s="94">
        <v>100</v>
      </c>
      <c r="F20" s="125">
        <v>3</v>
      </c>
      <c r="G20" s="124">
        <v>300</v>
      </c>
      <c r="H20" s="125">
        <v>17</v>
      </c>
      <c r="I20" s="124">
        <v>1700</v>
      </c>
      <c r="J20" s="15">
        <f t="shared" si="0"/>
        <v>2000</v>
      </c>
      <c r="K20" s="188"/>
      <c r="M20" s="54"/>
    </row>
    <row r="21" spans="1:14" ht="30.75" customHeight="1" x14ac:dyDescent="0.25">
      <c r="A21" s="101">
        <v>15</v>
      </c>
      <c r="B21" s="117" t="s">
        <v>136</v>
      </c>
      <c r="C21" s="97" t="s">
        <v>161</v>
      </c>
      <c r="D21" s="93">
        <v>6323</v>
      </c>
      <c r="E21" s="94">
        <v>100</v>
      </c>
      <c r="F21" s="125">
        <v>0</v>
      </c>
      <c r="G21" s="124">
        <v>0</v>
      </c>
      <c r="H21" s="125">
        <v>0</v>
      </c>
      <c r="I21" s="124">
        <v>0</v>
      </c>
      <c r="J21" s="15">
        <f t="shared" si="0"/>
        <v>0</v>
      </c>
      <c r="K21" s="188"/>
      <c r="M21" s="54"/>
    </row>
    <row r="22" spans="1:14" ht="32.25" customHeight="1" x14ac:dyDescent="0.25">
      <c r="A22" s="43">
        <v>16</v>
      </c>
      <c r="B22" s="143" t="s">
        <v>151</v>
      </c>
      <c r="C22" s="20" t="s">
        <v>162</v>
      </c>
      <c r="D22" s="93">
        <v>1733</v>
      </c>
      <c r="E22" s="94">
        <v>200</v>
      </c>
      <c r="F22" s="125">
        <v>172</v>
      </c>
      <c r="G22" s="134">
        <v>34400</v>
      </c>
      <c r="H22" s="125">
        <v>3221</v>
      </c>
      <c r="I22" s="134">
        <v>644200</v>
      </c>
      <c r="J22" s="15">
        <f t="shared" si="0"/>
        <v>678600</v>
      </c>
      <c r="K22" s="194"/>
      <c r="M22" s="54"/>
    </row>
    <row r="23" spans="1:14" ht="32.25" customHeight="1" x14ac:dyDescent="0.25">
      <c r="A23" s="43">
        <v>17</v>
      </c>
      <c r="B23" s="144" t="s">
        <v>164</v>
      </c>
      <c r="C23" s="19" t="s">
        <v>165</v>
      </c>
      <c r="D23" s="126">
        <v>4030</v>
      </c>
      <c r="E23" s="141">
        <v>100</v>
      </c>
      <c r="F23" s="125">
        <v>11</v>
      </c>
      <c r="G23" s="134">
        <v>1100</v>
      </c>
      <c r="H23" s="125">
        <v>240</v>
      </c>
      <c r="I23" s="134">
        <v>24000</v>
      </c>
      <c r="J23" s="15">
        <f t="shared" si="0"/>
        <v>25100</v>
      </c>
      <c r="K23" s="194"/>
      <c r="M23" s="54"/>
    </row>
    <row r="24" spans="1:14" ht="32.25" customHeight="1" x14ac:dyDescent="0.25">
      <c r="A24" s="43">
        <v>18</v>
      </c>
      <c r="B24" s="144" t="s">
        <v>172</v>
      </c>
      <c r="C24" s="19" t="s">
        <v>173</v>
      </c>
      <c r="D24" s="126">
        <v>1817</v>
      </c>
      <c r="E24" s="141">
        <v>200</v>
      </c>
      <c r="F24" s="125">
        <v>6</v>
      </c>
      <c r="G24" s="134">
        <v>1200</v>
      </c>
      <c r="H24" s="125">
        <v>59</v>
      </c>
      <c r="I24" s="134">
        <v>11800</v>
      </c>
      <c r="J24" s="15">
        <f t="shared" si="0"/>
        <v>13000</v>
      </c>
      <c r="K24" s="194"/>
      <c r="M24" s="54"/>
    </row>
    <row r="25" spans="1:14" ht="32.25" customHeight="1" x14ac:dyDescent="0.25">
      <c r="A25" s="43">
        <v>19</v>
      </c>
      <c r="B25" s="102" t="s">
        <v>202</v>
      </c>
      <c r="C25" s="30" t="s">
        <v>203</v>
      </c>
      <c r="D25" s="126">
        <v>6880</v>
      </c>
      <c r="E25" s="141">
        <v>100</v>
      </c>
      <c r="F25" s="125">
        <v>8</v>
      </c>
      <c r="G25" s="134">
        <v>800</v>
      </c>
      <c r="H25" s="125">
        <v>234</v>
      </c>
      <c r="I25" s="134">
        <v>23400</v>
      </c>
      <c r="J25" s="15">
        <f t="shared" si="0"/>
        <v>24200</v>
      </c>
      <c r="K25" s="194"/>
      <c r="M25" s="54"/>
    </row>
    <row r="26" spans="1:14" ht="32.25" customHeight="1" x14ac:dyDescent="0.25">
      <c r="A26" s="43">
        <v>20</v>
      </c>
      <c r="B26" s="102" t="s">
        <v>204</v>
      </c>
      <c r="C26" s="30" t="s">
        <v>198</v>
      </c>
      <c r="D26" s="126">
        <v>6007</v>
      </c>
      <c r="E26" s="141">
        <v>200</v>
      </c>
      <c r="F26" s="125">
        <v>0</v>
      </c>
      <c r="G26" s="134">
        <v>0</v>
      </c>
      <c r="H26" s="125">
        <v>0</v>
      </c>
      <c r="I26" s="134">
        <v>0</v>
      </c>
      <c r="J26" s="15">
        <f t="shared" si="0"/>
        <v>0</v>
      </c>
      <c r="K26" s="194"/>
      <c r="M26" s="54"/>
    </row>
    <row r="27" spans="1:14" ht="32.25" customHeight="1" x14ac:dyDescent="0.25">
      <c r="A27" s="43">
        <v>21</v>
      </c>
      <c r="B27" s="102" t="s">
        <v>206</v>
      </c>
      <c r="C27" s="30" t="s">
        <v>207</v>
      </c>
      <c r="D27" s="126">
        <v>3800</v>
      </c>
      <c r="E27" s="141">
        <v>200</v>
      </c>
      <c r="F27" s="125">
        <v>52</v>
      </c>
      <c r="G27" s="134">
        <v>10400</v>
      </c>
      <c r="H27" s="125">
        <v>837</v>
      </c>
      <c r="I27" s="134">
        <v>167400</v>
      </c>
      <c r="J27" s="15">
        <f t="shared" si="0"/>
        <v>177800</v>
      </c>
      <c r="K27" s="194"/>
      <c r="M27" s="54"/>
    </row>
    <row r="28" spans="1:14" ht="32.25" customHeight="1" x14ac:dyDescent="0.25">
      <c r="A28" s="43">
        <v>22</v>
      </c>
      <c r="B28" s="102" t="s">
        <v>214</v>
      </c>
      <c r="C28" s="30" t="s">
        <v>215</v>
      </c>
      <c r="D28" s="126">
        <v>5474</v>
      </c>
      <c r="E28" s="141">
        <v>200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94"/>
      <c r="M28" s="54"/>
    </row>
    <row r="29" spans="1:14" ht="32.25" customHeight="1" x14ac:dyDescent="0.25">
      <c r="A29" s="43">
        <v>23</v>
      </c>
      <c r="B29" s="102" t="s">
        <v>217</v>
      </c>
      <c r="C29" s="30" t="s">
        <v>221</v>
      </c>
      <c r="D29" s="126">
        <v>7323</v>
      </c>
      <c r="E29" s="141">
        <v>100</v>
      </c>
      <c r="F29" s="125">
        <v>0</v>
      </c>
      <c r="G29" s="134">
        <v>0</v>
      </c>
      <c r="H29" s="125">
        <v>3</v>
      </c>
      <c r="I29" s="134">
        <v>300</v>
      </c>
      <c r="J29" s="15">
        <f t="shared" si="0"/>
        <v>300</v>
      </c>
      <c r="K29" s="194"/>
      <c r="M29" s="54"/>
    </row>
    <row r="30" spans="1:14" ht="23.25" customHeight="1" x14ac:dyDescent="0.25">
      <c r="A30" s="43">
        <v>24</v>
      </c>
      <c r="B30" s="102" t="s">
        <v>223</v>
      </c>
      <c r="C30" s="30" t="s">
        <v>224</v>
      </c>
      <c r="D30" s="126">
        <v>1389</v>
      </c>
      <c r="E30" s="141">
        <v>100</v>
      </c>
      <c r="F30" s="125">
        <v>8</v>
      </c>
      <c r="G30" s="134">
        <v>800</v>
      </c>
      <c r="H30" s="125">
        <v>90</v>
      </c>
      <c r="I30" s="134">
        <v>9000</v>
      </c>
      <c r="J30" s="15">
        <f t="shared" si="0"/>
        <v>9800</v>
      </c>
      <c r="K30" s="195"/>
      <c r="M30" s="54"/>
    </row>
    <row r="31" spans="1:14" ht="23.25" customHeight="1" x14ac:dyDescent="0.25">
      <c r="B31" s="137"/>
      <c r="C31" s="138"/>
      <c r="D31" s="137"/>
      <c r="E31" s="138"/>
      <c r="F31" s="138"/>
      <c r="G31" s="157"/>
      <c r="H31" s="138"/>
      <c r="I31" s="157"/>
      <c r="J31" s="158"/>
      <c r="K31" s="54"/>
      <c r="N31" s="54"/>
    </row>
    <row r="32" spans="1:14" x14ac:dyDescent="0.25">
      <c r="E32" s="47"/>
      <c r="F32" s="52"/>
      <c r="G32" s="53"/>
      <c r="H32" s="52"/>
      <c r="I32" s="53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15</v>
      </c>
      <c r="G35" s="63">
        <f>SUM(F35*E35)</f>
        <v>375</v>
      </c>
      <c r="H35" s="61">
        <v>100</v>
      </c>
      <c r="I35" s="19">
        <v>15</v>
      </c>
      <c r="J35" s="64">
        <f>SUM(I35*H35)</f>
        <v>1500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155">
        <v>50</v>
      </c>
      <c r="F36" s="68">
        <v>115</v>
      </c>
      <c r="G36" s="63">
        <f>SUM(F36*E36)</f>
        <v>5750</v>
      </c>
      <c r="H36" s="155">
        <v>50</v>
      </c>
      <c r="I36" s="68">
        <v>18</v>
      </c>
      <c r="J36" s="63">
        <f>SUM(I36*H36)</f>
        <v>900</v>
      </c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</row>
    <row r="52" spans="5:9" x14ac:dyDescent="0.25">
      <c r="E52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N50"/>
  <sheetViews>
    <sheetView zoomScaleNormal="100" workbookViewId="0">
      <selection activeCell="C28" sqref="C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228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1827</v>
      </c>
      <c r="G7" s="124">
        <v>182700</v>
      </c>
      <c r="H7" s="123">
        <v>3193</v>
      </c>
      <c r="I7" s="124">
        <v>319300</v>
      </c>
      <c r="J7" s="15">
        <f>SUM(G7+I7)</f>
        <v>502000</v>
      </c>
      <c r="K7" s="187">
        <f>SUM(J7:J28)/24</f>
        <v>1908250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25</v>
      </c>
      <c r="G8" s="124">
        <v>2500</v>
      </c>
      <c r="H8" s="123">
        <v>30</v>
      </c>
      <c r="I8" s="124">
        <v>3000</v>
      </c>
      <c r="J8" s="15">
        <f t="shared" ref="J8:J28" si="0">SUM(G8+I8)</f>
        <v>5500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10498</v>
      </c>
      <c r="G9" s="124">
        <v>2110400</v>
      </c>
      <c r="H9" s="125">
        <v>193134</v>
      </c>
      <c r="I9" s="124">
        <v>38745300</v>
      </c>
      <c r="J9" s="15">
        <f t="shared" si="0"/>
        <v>40855700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34</v>
      </c>
      <c r="G10" s="124">
        <v>6800</v>
      </c>
      <c r="H10" s="125">
        <v>220</v>
      </c>
      <c r="I10" s="124">
        <v>44000</v>
      </c>
      <c r="J10" s="15">
        <f t="shared" si="0"/>
        <v>50800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12</v>
      </c>
      <c r="G11" s="124">
        <v>1200</v>
      </c>
      <c r="H11" s="127">
        <v>63</v>
      </c>
      <c r="I11" s="124">
        <v>8200</v>
      </c>
      <c r="J11" s="15">
        <f t="shared" si="0"/>
        <v>9400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89</v>
      </c>
      <c r="G12" s="124">
        <v>17800</v>
      </c>
      <c r="H12" s="125">
        <v>821</v>
      </c>
      <c r="I12" s="124">
        <v>164200</v>
      </c>
      <c r="J12" s="15">
        <f t="shared" si="0"/>
        <v>182000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45</v>
      </c>
      <c r="G13" s="124">
        <v>4500</v>
      </c>
      <c r="H13" s="125">
        <v>214</v>
      </c>
      <c r="I13" s="124">
        <v>21400</v>
      </c>
      <c r="J13" s="15">
        <f t="shared" si="0"/>
        <v>25900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194</v>
      </c>
      <c r="G14" s="124">
        <v>25000</v>
      </c>
      <c r="H14" s="128">
        <v>7700</v>
      </c>
      <c r="I14" s="124">
        <v>1238800</v>
      </c>
      <c r="J14" s="15">
        <f t="shared" si="0"/>
        <v>1263800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126</v>
      </c>
      <c r="G15" s="124">
        <v>12600</v>
      </c>
      <c r="H15" s="125">
        <v>146</v>
      </c>
      <c r="I15" s="124">
        <v>14600</v>
      </c>
      <c r="J15" s="15">
        <f t="shared" si="0"/>
        <v>27200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137</v>
      </c>
      <c r="G16" s="124">
        <v>27400</v>
      </c>
      <c r="H16" s="123">
        <v>2788</v>
      </c>
      <c r="I16" s="124">
        <v>557600</v>
      </c>
      <c r="J16" s="15">
        <f t="shared" si="0"/>
        <v>585000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1</v>
      </c>
      <c r="G17" s="124">
        <v>100</v>
      </c>
      <c r="H17" s="125">
        <v>4</v>
      </c>
      <c r="I17" s="124">
        <v>400</v>
      </c>
      <c r="J17" s="15">
        <f t="shared" si="0"/>
        <v>500</v>
      </c>
      <c r="K17" s="188"/>
      <c r="M17" s="54"/>
    </row>
    <row r="18" spans="1:14" ht="30.75" customHeight="1" x14ac:dyDescent="0.25">
      <c r="A18" s="43">
        <v>12</v>
      </c>
      <c r="B18" s="115" t="s">
        <v>118</v>
      </c>
      <c r="C18" s="97" t="s">
        <v>119</v>
      </c>
      <c r="D18" s="93">
        <v>5300</v>
      </c>
      <c r="E18" s="94">
        <v>100</v>
      </c>
      <c r="F18" s="125">
        <v>0</v>
      </c>
      <c r="G18" s="124">
        <v>0</v>
      </c>
      <c r="H18" s="125">
        <v>0</v>
      </c>
      <c r="I18" s="124">
        <v>0</v>
      </c>
      <c r="J18" s="15">
        <f t="shared" si="0"/>
        <v>0</v>
      </c>
      <c r="K18" s="188"/>
      <c r="M18" s="54"/>
    </row>
    <row r="19" spans="1:14" ht="30.75" customHeight="1" x14ac:dyDescent="0.25">
      <c r="A19" s="43">
        <v>13</v>
      </c>
      <c r="B19" s="116" t="s">
        <v>120</v>
      </c>
      <c r="C19" s="100" t="s">
        <v>200</v>
      </c>
      <c r="D19" s="93">
        <v>2205</v>
      </c>
      <c r="E19" s="94">
        <v>200</v>
      </c>
      <c r="F19" s="125">
        <v>0</v>
      </c>
      <c r="G19" s="124">
        <v>0</v>
      </c>
      <c r="H19" s="125">
        <v>6</v>
      </c>
      <c r="I19" s="124">
        <v>1200</v>
      </c>
      <c r="J19" s="15">
        <f t="shared" si="0"/>
        <v>1200</v>
      </c>
      <c r="K19" s="188"/>
      <c r="M19" s="54"/>
    </row>
    <row r="20" spans="1:14" ht="30.75" customHeight="1" x14ac:dyDescent="0.25">
      <c r="A20" s="101">
        <v>14</v>
      </c>
      <c r="B20" s="117" t="s">
        <v>122</v>
      </c>
      <c r="C20" s="103" t="s">
        <v>132</v>
      </c>
      <c r="D20" s="93">
        <v>4334</v>
      </c>
      <c r="E20" s="94">
        <v>100</v>
      </c>
      <c r="F20" s="125">
        <v>3</v>
      </c>
      <c r="G20" s="124">
        <v>300</v>
      </c>
      <c r="H20" s="125">
        <v>3</v>
      </c>
      <c r="I20" s="124">
        <v>300</v>
      </c>
      <c r="J20" s="15">
        <f t="shared" si="0"/>
        <v>600</v>
      </c>
      <c r="K20" s="188"/>
      <c r="M20" s="54"/>
    </row>
    <row r="21" spans="1:14" ht="32.25" customHeight="1" x14ac:dyDescent="0.25">
      <c r="A21" s="43">
        <v>15</v>
      </c>
      <c r="B21" s="143" t="s">
        <v>151</v>
      </c>
      <c r="C21" s="20" t="s">
        <v>162</v>
      </c>
      <c r="D21" s="93">
        <v>1733</v>
      </c>
      <c r="E21" s="94">
        <v>200</v>
      </c>
      <c r="F21" s="125">
        <v>338</v>
      </c>
      <c r="G21" s="134">
        <v>67600</v>
      </c>
      <c r="H21" s="125">
        <v>7866</v>
      </c>
      <c r="I21" s="134">
        <v>1573200</v>
      </c>
      <c r="J21" s="15">
        <f t="shared" si="0"/>
        <v>1640800</v>
      </c>
      <c r="K21" s="194"/>
      <c r="M21" s="54"/>
    </row>
    <row r="22" spans="1:14" ht="32.25" customHeight="1" x14ac:dyDescent="0.25">
      <c r="A22" s="43">
        <v>16</v>
      </c>
      <c r="B22" s="144" t="s">
        <v>164</v>
      </c>
      <c r="C22" s="19" t="s">
        <v>165</v>
      </c>
      <c r="D22" s="126">
        <v>4030</v>
      </c>
      <c r="E22" s="141">
        <v>100</v>
      </c>
      <c r="F22" s="125">
        <v>58</v>
      </c>
      <c r="G22" s="134">
        <v>5800</v>
      </c>
      <c r="H22" s="125">
        <v>255</v>
      </c>
      <c r="I22" s="134">
        <v>25500</v>
      </c>
      <c r="J22" s="15">
        <f t="shared" si="0"/>
        <v>31300</v>
      </c>
      <c r="K22" s="194"/>
      <c r="M22" s="54"/>
    </row>
    <row r="23" spans="1:14" ht="32.25" customHeight="1" x14ac:dyDescent="0.25">
      <c r="A23" s="43">
        <v>17</v>
      </c>
      <c r="B23" s="144" t="s">
        <v>172</v>
      </c>
      <c r="C23" s="19" t="s">
        <v>173</v>
      </c>
      <c r="D23" s="126">
        <v>1817</v>
      </c>
      <c r="E23" s="141">
        <v>200</v>
      </c>
      <c r="F23" s="125">
        <v>9</v>
      </c>
      <c r="G23" s="134">
        <v>1800</v>
      </c>
      <c r="H23" s="125">
        <v>104</v>
      </c>
      <c r="I23" s="134">
        <v>20800</v>
      </c>
      <c r="J23" s="15">
        <f t="shared" si="0"/>
        <v>22600</v>
      </c>
      <c r="K23" s="194"/>
      <c r="M23" s="54"/>
    </row>
    <row r="24" spans="1:14" ht="32.25" customHeight="1" x14ac:dyDescent="0.25">
      <c r="A24" s="43">
        <v>18</v>
      </c>
      <c r="B24" s="102" t="s">
        <v>202</v>
      </c>
      <c r="C24" s="30" t="s">
        <v>203</v>
      </c>
      <c r="D24" s="126">
        <v>6880</v>
      </c>
      <c r="E24" s="141">
        <v>100</v>
      </c>
      <c r="F24" s="125">
        <v>2</v>
      </c>
      <c r="G24" s="134">
        <v>200</v>
      </c>
      <c r="H24" s="125">
        <v>115</v>
      </c>
      <c r="I24" s="134">
        <v>11500</v>
      </c>
      <c r="J24" s="15">
        <f t="shared" si="0"/>
        <v>11700</v>
      </c>
      <c r="K24" s="194"/>
      <c r="M24" s="54"/>
    </row>
    <row r="25" spans="1:14" ht="32.25" customHeight="1" x14ac:dyDescent="0.25">
      <c r="A25" s="43">
        <v>19</v>
      </c>
      <c r="B25" s="102" t="s">
        <v>206</v>
      </c>
      <c r="C25" s="30" t="s">
        <v>207</v>
      </c>
      <c r="D25" s="126">
        <v>3800</v>
      </c>
      <c r="E25" s="141">
        <v>200</v>
      </c>
      <c r="F25" s="125">
        <v>132</v>
      </c>
      <c r="G25" s="134">
        <v>26400</v>
      </c>
      <c r="H25" s="125">
        <v>2706</v>
      </c>
      <c r="I25" s="134">
        <v>541200</v>
      </c>
      <c r="J25" s="15">
        <f t="shared" si="0"/>
        <v>567600</v>
      </c>
      <c r="K25" s="194"/>
      <c r="M25" s="54"/>
    </row>
    <row r="26" spans="1:14" ht="32.25" customHeight="1" x14ac:dyDescent="0.25">
      <c r="A26" s="43">
        <v>20</v>
      </c>
      <c r="B26" s="102" t="s">
        <v>214</v>
      </c>
      <c r="C26" s="30" t="s">
        <v>215</v>
      </c>
      <c r="D26" s="126">
        <v>5474</v>
      </c>
      <c r="E26" s="141">
        <v>200</v>
      </c>
      <c r="F26" s="125">
        <v>0</v>
      </c>
      <c r="G26" s="134">
        <v>0</v>
      </c>
      <c r="H26" s="125">
        <v>0</v>
      </c>
      <c r="I26" s="134">
        <v>0</v>
      </c>
      <c r="J26" s="15">
        <f t="shared" si="0"/>
        <v>0</v>
      </c>
      <c r="K26" s="194"/>
      <c r="M26" s="54"/>
    </row>
    <row r="27" spans="1:14" ht="32.25" customHeight="1" x14ac:dyDescent="0.25">
      <c r="A27" s="43">
        <v>21</v>
      </c>
      <c r="B27" s="102" t="s">
        <v>217</v>
      </c>
      <c r="C27" s="30" t="s">
        <v>221</v>
      </c>
      <c r="D27" s="126">
        <v>7323</v>
      </c>
      <c r="E27" s="141">
        <v>100</v>
      </c>
      <c r="F27" s="125">
        <v>0</v>
      </c>
      <c r="G27" s="134">
        <v>0</v>
      </c>
      <c r="H27" s="125">
        <v>0</v>
      </c>
      <c r="I27" s="134">
        <v>0</v>
      </c>
      <c r="J27" s="15">
        <f t="shared" si="0"/>
        <v>0</v>
      </c>
      <c r="K27" s="194"/>
      <c r="M27" s="54"/>
    </row>
    <row r="28" spans="1:14" ht="23.25" customHeight="1" x14ac:dyDescent="0.25">
      <c r="A28" s="43">
        <v>22</v>
      </c>
      <c r="B28" s="102" t="s">
        <v>223</v>
      </c>
      <c r="C28" s="30" t="s">
        <v>224</v>
      </c>
      <c r="D28" s="126">
        <v>1389</v>
      </c>
      <c r="E28" s="141">
        <v>100</v>
      </c>
      <c r="F28" s="125">
        <v>19</v>
      </c>
      <c r="G28" s="134">
        <v>1900</v>
      </c>
      <c r="H28" s="125">
        <v>125</v>
      </c>
      <c r="I28" s="134">
        <v>12500</v>
      </c>
      <c r="J28" s="15">
        <f t="shared" si="0"/>
        <v>14400</v>
      </c>
      <c r="K28" s="195"/>
      <c r="M28" s="54"/>
    </row>
    <row r="29" spans="1:14" ht="23.25" customHeight="1" x14ac:dyDescent="0.25">
      <c r="B29" s="137"/>
      <c r="C29" s="138"/>
      <c r="D29" s="137"/>
      <c r="E29" s="138"/>
      <c r="F29" s="138"/>
      <c r="G29" s="157"/>
      <c r="H29" s="138"/>
      <c r="I29" s="157"/>
      <c r="J29" s="158"/>
      <c r="K29" s="54"/>
      <c r="N29" s="54"/>
    </row>
    <row r="30" spans="1:14" x14ac:dyDescent="0.25">
      <c r="E30" s="47"/>
      <c r="F30" s="52"/>
      <c r="G30" s="53"/>
      <c r="H30" s="52"/>
      <c r="I30" s="53"/>
    </row>
    <row r="31" spans="1:14" x14ac:dyDescent="0.25">
      <c r="B31" s="4" t="s">
        <v>47</v>
      </c>
      <c r="E31" s="191" t="s">
        <v>2</v>
      </c>
      <c r="F31" s="192"/>
      <c r="G31" s="193"/>
      <c r="H31" s="191" t="s">
        <v>3</v>
      </c>
      <c r="I31" s="192"/>
      <c r="J31" s="193"/>
    </row>
    <row r="32" spans="1:14" ht="63.75" customHeight="1" x14ac:dyDescent="0.25">
      <c r="B32" s="7" t="s">
        <v>6</v>
      </c>
      <c r="C32" s="55" t="s">
        <v>48</v>
      </c>
      <c r="D32" s="7" t="s">
        <v>8</v>
      </c>
      <c r="E32" s="56" t="s">
        <v>49</v>
      </c>
      <c r="F32" s="55" t="s">
        <v>50</v>
      </c>
      <c r="G32" s="7" t="s">
        <v>11</v>
      </c>
      <c r="H32" s="57" t="s">
        <v>51</v>
      </c>
      <c r="I32" s="55" t="s">
        <v>50</v>
      </c>
      <c r="J32" s="8" t="s">
        <v>11</v>
      </c>
    </row>
    <row r="33" spans="1:10" ht="30" customHeight="1" x14ac:dyDescent="0.25">
      <c r="A33" s="1">
        <v>1</v>
      </c>
      <c r="B33" s="58" t="s">
        <v>52</v>
      </c>
      <c r="C33" s="59" t="s">
        <v>53</v>
      </c>
      <c r="D33" s="60">
        <v>727</v>
      </c>
      <c r="E33" s="61">
        <v>25</v>
      </c>
      <c r="F33" s="62">
        <v>32</v>
      </c>
      <c r="G33" s="63">
        <f>SUM(F33*E33)</f>
        <v>800</v>
      </c>
      <c r="H33" s="61">
        <v>100</v>
      </c>
      <c r="I33" s="19">
        <v>12</v>
      </c>
      <c r="J33" s="64">
        <f>SUM(I33*H33)</f>
        <v>1200</v>
      </c>
    </row>
    <row r="34" spans="1:10" ht="26.25" customHeight="1" x14ac:dyDescent="0.25">
      <c r="A34" s="1">
        <v>2</v>
      </c>
      <c r="B34" s="86" t="s">
        <v>54</v>
      </c>
      <c r="C34" s="87" t="s">
        <v>55</v>
      </c>
      <c r="D34" s="71">
        <v>744</v>
      </c>
      <c r="E34" s="155">
        <v>50</v>
      </c>
      <c r="F34" s="68">
        <v>127</v>
      </c>
      <c r="G34" s="63">
        <f>SUM(F34*E34)</f>
        <v>6350</v>
      </c>
      <c r="H34" s="155">
        <v>50</v>
      </c>
      <c r="I34" s="68">
        <v>17</v>
      </c>
      <c r="J34" s="63">
        <f>SUM(I34*H34)</f>
        <v>850</v>
      </c>
    </row>
    <row r="35" spans="1:10" x14ac:dyDescent="0.25">
      <c r="E35" s="47"/>
      <c r="F35" s="52"/>
      <c r="G35" s="53"/>
      <c r="H35" s="52"/>
      <c r="I35" s="53"/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5" x14ac:dyDescent="0.25">
      <c r="E49" s="47"/>
    </row>
    <row r="50" spans="5:5" x14ac:dyDescent="0.25">
      <c r="E50" s="1"/>
    </row>
  </sheetData>
  <mergeCells count="8">
    <mergeCell ref="K7:K28"/>
    <mergeCell ref="E31:G31"/>
    <mergeCell ref="H31:J3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N51"/>
  <sheetViews>
    <sheetView zoomScaleNormal="100" workbookViewId="0">
      <selection activeCell="C29" sqref="C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229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1722</v>
      </c>
      <c r="G7" s="124">
        <v>172200</v>
      </c>
      <c r="H7" s="123">
        <v>3090</v>
      </c>
      <c r="I7" s="124">
        <v>309000</v>
      </c>
      <c r="J7" s="15">
        <f>SUM(G7+I7)</f>
        <v>481200</v>
      </c>
      <c r="K7" s="187">
        <f>SUM(J7:J29)/24</f>
        <v>1729825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20</v>
      </c>
      <c r="G8" s="124">
        <v>2000</v>
      </c>
      <c r="H8" s="123">
        <v>30</v>
      </c>
      <c r="I8" s="124">
        <v>3000</v>
      </c>
      <c r="J8" s="15">
        <f t="shared" ref="J8:J29" si="0">SUM(G8+I8)</f>
        <v>5000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8574</v>
      </c>
      <c r="G9" s="124">
        <v>1720200</v>
      </c>
      <c r="H9" s="125">
        <v>158603</v>
      </c>
      <c r="I9" s="124">
        <v>31740100</v>
      </c>
      <c r="J9" s="15">
        <f t="shared" si="0"/>
        <v>33460300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29</v>
      </c>
      <c r="G10" s="124">
        <v>5800</v>
      </c>
      <c r="H10" s="125">
        <v>159</v>
      </c>
      <c r="I10" s="124">
        <v>31800</v>
      </c>
      <c r="J10" s="15">
        <f t="shared" si="0"/>
        <v>37600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4</v>
      </c>
      <c r="G11" s="124">
        <v>400</v>
      </c>
      <c r="H11" s="127">
        <v>49</v>
      </c>
      <c r="I11" s="124">
        <v>6900</v>
      </c>
      <c r="J11" s="15">
        <f t="shared" si="0"/>
        <v>7300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118</v>
      </c>
      <c r="G12" s="124">
        <v>23600</v>
      </c>
      <c r="H12" s="125">
        <v>1185</v>
      </c>
      <c r="I12" s="124">
        <v>237000</v>
      </c>
      <c r="J12" s="15">
        <f t="shared" si="0"/>
        <v>260600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27</v>
      </c>
      <c r="G13" s="124">
        <v>2700</v>
      </c>
      <c r="H13" s="125">
        <v>249</v>
      </c>
      <c r="I13" s="124">
        <v>24900</v>
      </c>
      <c r="J13" s="15">
        <f t="shared" si="0"/>
        <v>27600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186</v>
      </c>
      <c r="G14" s="124">
        <v>24200</v>
      </c>
      <c r="H14" s="128">
        <v>7593</v>
      </c>
      <c r="I14" s="124">
        <v>1225600</v>
      </c>
      <c r="J14" s="15">
        <f t="shared" si="0"/>
        <v>1249800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80</v>
      </c>
      <c r="G15" s="124">
        <v>8000</v>
      </c>
      <c r="H15" s="125">
        <v>91</v>
      </c>
      <c r="I15" s="124">
        <v>9100</v>
      </c>
      <c r="J15" s="15">
        <f t="shared" si="0"/>
        <v>17100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290</v>
      </c>
      <c r="G16" s="124">
        <v>58000</v>
      </c>
      <c r="H16" s="123">
        <v>4755</v>
      </c>
      <c r="I16" s="124">
        <v>951000</v>
      </c>
      <c r="J16" s="15">
        <f t="shared" si="0"/>
        <v>1009000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2</v>
      </c>
      <c r="G17" s="124">
        <v>200</v>
      </c>
      <c r="H17" s="125">
        <v>3</v>
      </c>
      <c r="I17" s="124">
        <v>300</v>
      </c>
      <c r="J17" s="15">
        <f t="shared" si="0"/>
        <v>500</v>
      </c>
      <c r="K17" s="188"/>
      <c r="M17" s="54"/>
    </row>
    <row r="18" spans="1:14" ht="30.75" customHeight="1" x14ac:dyDescent="0.25">
      <c r="A18" s="43">
        <v>12</v>
      </c>
      <c r="B18" s="115" t="s">
        <v>118</v>
      </c>
      <c r="C18" s="97" t="s">
        <v>119</v>
      </c>
      <c r="D18" s="93">
        <v>5300</v>
      </c>
      <c r="E18" s="94">
        <v>100</v>
      </c>
      <c r="F18" s="125">
        <v>0</v>
      </c>
      <c r="G18" s="124">
        <v>0</v>
      </c>
      <c r="H18" s="125">
        <v>0</v>
      </c>
      <c r="I18" s="124">
        <v>0</v>
      </c>
      <c r="J18" s="15">
        <f t="shared" si="0"/>
        <v>0</v>
      </c>
      <c r="K18" s="188"/>
      <c r="M18" s="54"/>
    </row>
    <row r="19" spans="1:14" ht="30.75" customHeight="1" x14ac:dyDescent="0.25">
      <c r="A19" s="43">
        <v>13</v>
      </c>
      <c r="B19" s="116" t="s">
        <v>120</v>
      </c>
      <c r="C19" s="100" t="s">
        <v>200</v>
      </c>
      <c r="D19" s="93">
        <v>2205</v>
      </c>
      <c r="E19" s="94">
        <v>200</v>
      </c>
      <c r="F19" s="125">
        <v>0</v>
      </c>
      <c r="G19" s="124">
        <v>0</v>
      </c>
      <c r="H19" s="125">
        <v>4</v>
      </c>
      <c r="I19" s="124">
        <v>800</v>
      </c>
      <c r="J19" s="15">
        <f t="shared" si="0"/>
        <v>800</v>
      </c>
      <c r="K19" s="188"/>
      <c r="M19" s="54"/>
    </row>
    <row r="20" spans="1:14" ht="30.75" customHeight="1" x14ac:dyDescent="0.25">
      <c r="A20" s="101">
        <v>14</v>
      </c>
      <c r="B20" s="117" t="s">
        <v>122</v>
      </c>
      <c r="C20" s="103" t="s">
        <v>132</v>
      </c>
      <c r="D20" s="93">
        <v>4334</v>
      </c>
      <c r="E20" s="94">
        <v>100</v>
      </c>
      <c r="F20" s="125">
        <v>21</v>
      </c>
      <c r="G20" s="124">
        <v>2100</v>
      </c>
      <c r="H20" s="125">
        <v>2</v>
      </c>
      <c r="I20" s="124">
        <v>200</v>
      </c>
      <c r="J20" s="15">
        <f t="shared" si="0"/>
        <v>2300</v>
      </c>
      <c r="K20" s="188"/>
      <c r="M20" s="54"/>
    </row>
    <row r="21" spans="1:14" ht="32.25" customHeight="1" x14ac:dyDescent="0.25">
      <c r="A21" s="43">
        <v>15</v>
      </c>
      <c r="B21" s="143" t="s">
        <v>151</v>
      </c>
      <c r="C21" s="20" t="s">
        <v>162</v>
      </c>
      <c r="D21" s="93">
        <v>1733</v>
      </c>
      <c r="E21" s="94">
        <v>200</v>
      </c>
      <c r="F21" s="125">
        <v>849</v>
      </c>
      <c r="G21" s="134">
        <v>169800</v>
      </c>
      <c r="H21" s="125">
        <v>16405</v>
      </c>
      <c r="I21" s="134">
        <v>3281000</v>
      </c>
      <c r="J21" s="15">
        <f t="shared" si="0"/>
        <v>3450800</v>
      </c>
      <c r="K21" s="194"/>
      <c r="M21" s="54"/>
    </row>
    <row r="22" spans="1:14" ht="32.25" customHeight="1" x14ac:dyDescent="0.25">
      <c r="A22" s="43">
        <v>16</v>
      </c>
      <c r="B22" s="144" t="s">
        <v>164</v>
      </c>
      <c r="C22" s="19" t="s">
        <v>165</v>
      </c>
      <c r="D22" s="126">
        <v>4030</v>
      </c>
      <c r="E22" s="141">
        <v>100</v>
      </c>
      <c r="F22" s="125">
        <v>42</v>
      </c>
      <c r="G22" s="134">
        <v>4200</v>
      </c>
      <c r="H22" s="125">
        <v>406</v>
      </c>
      <c r="I22" s="134">
        <v>40600</v>
      </c>
      <c r="J22" s="15">
        <f t="shared" si="0"/>
        <v>44800</v>
      </c>
      <c r="K22" s="194"/>
      <c r="M22" s="54"/>
    </row>
    <row r="23" spans="1:14" ht="32.25" customHeight="1" x14ac:dyDescent="0.25">
      <c r="A23" s="43">
        <v>17</v>
      </c>
      <c r="B23" s="144" t="s">
        <v>172</v>
      </c>
      <c r="C23" s="19" t="s">
        <v>173</v>
      </c>
      <c r="D23" s="126">
        <v>1817</v>
      </c>
      <c r="E23" s="141">
        <v>200</v>
      </c>
      <c r="F23" s="125">
        <v>18</v>
      </c>
      <c r="G23" s="134">
        <v>3600</v>
      </c>
      <c r="H23" s="125">
        <v>370</v>
      </c>
      <c r="I23" s="134">
        <v>74000</v>
      </c>
      <c r="J23" s="15">
        <f t="shared" si="0"/>
        <v>77600</v>
      </c>
      <c r="K23" s="194"/>
      <c r="M23" s="54"/>
    </row>
    <row r="24" spans="1:14" ht="32.25" customHeight="1" x14ac:dyDescent="0.25">
      <c r="A24" s="43">
        <v>18</v>
      </c>
      <c r="B24" s="102" t="s">
        <v>202</v>
      </c>
      <c r="C24" s="30" t="s">
        <v>203</v>
      </c>
      <c r="D24" s="126">
        <v>6880</v>
      </c>
      <c r="E24" s="141">
        <v>100</v>
      </c>
      <c r="F24" s="125">
        <v>2</v>
      </c>
      <c r="G24" s="134">
        <v>200</v>
      </c>
      <c r="H24" s="125">
        <v>132</v>
      </c>
      <c r="I24" s="134">
        <v>13200</v>
      </c>
      <c r="J24" s="15">
        <f t="shared" si="0"/>
        <v>13400</v>
      </c>
      <c r="K24" s="194"/>
      <c r="M24" s="54"/>
    </row>
    <row r="25" spans="1:14" ht="32.25" customHeight="1" x14ac:dyDescent="0.25">
      <c r="A25" s="43">
        <v>19</v>
      </c>
      <c r="B25" s="102" t="s">
        <v>230</v>
      </c>
      <c r="C25" s="30" t="s">
        <v>207</v>
      </c>
      <c r="D25" s="126">
        <v>3800</v>
      </c>
      <c r="E25" s="141">
        <v>200</v>
      </c>
      <c r="F25" s="125">
        <v>2</v>
      </c>
      <c r="G25" s="134">
        <v>400</v>
      </c>
      <c r="H25" s="125">
        <v>30</v>
      </c>
      <c r="I25" s="134">
        <v>6000</v>
      </c>
      <c r="J25" s="15">
        <f t="shared" si="0"/>
        <v>6400</v>
      </c>
      <c r="K25" s="194"/>
      <c r="L25" t="s">
        <v>231</v>
      </c>
      <c r="M25" s="54"/>
    </row>
    <row r="26" spans="1:14" ht="32.25" customHeight="1" x14ac:dyDescent="0.25">
      <c r="A26" s="43"/>
      <c r="B26" s="102" t="s">
        <v>206</v>
      </c>
      <c r="C26" s="30" t="s">
        <v>232</v>
      </c>
      <c r="D26" s="126">
        <v>3800</v>
      </c>
      <c r="E26" s="141">
        <v>200</v>
      </c>
      <c r="F26" s="125">
        <v>396</v>
      </c>
      <c r="G26" s="134">
        <v>79200</v>
      </c>
      <c r="H26" s="125">
        <v>6390</v>
      </c>
      <c r="I26" s="134">
        <v>1278000</v>
      </c>
      <c r="J26" s="15">
        <v>1357200</v>
      </c>
      <c r="K26" s="194"/>
      <c r="M26" s="54"/>
    </row>
    <row r="27" spans="1:14" ht="32.25" customHeight="1" x14ac:dyDescent="0.25">
      <c r="A27" s="43">
        <v>20</v>
      </c>
      <c r="B27" s="102" t="s">
        <v>214</v>
      </c>
      <c r="C27" s="30" t="s">
        <v>215</v>
      </c>
      <c r="D27" s="126">
        <v>5474</v>
      </c>
      <c r="E27" s="141">
        <v>200</v>
      </c>
      <c r="F27" s="125">
        <v>0</v>
      </c>
      <c r="G27" s="134">
        <v>0</v>
      </c>
      <c r="H27" s="125">
        <v>0</v>
      </c>
      <c r="I27" s="134">
        <v>0</v>
      </c>
      <c r="J27" s="15">
        <f t="shared" si="0"/>
        <v>0</v>
      </c>
      <c r="K27" s="194"/>
      <c r="M27" s="54"/>
    </row>
    <row r="28" spans="1:14" ht="32.25" customHeight="1" x14ac:dyDescent="0.25">
      <c r="A28" s="43">
        <v>21</v>
      </c>
      <c r="B28" s="102" t="s">
        <v>217</v>
      </c>
      <c r="C28" s="30" t="s">
        <v>221</v>
      </c>
      <c r="D28" s="126">
        <v>7323</v>
      </c>
      <c r="E28" s="141">
        <v>100</v>
      </c>
      <c r="F28" s="125">
        <v>0</v>
      </c>
      <c r="G28" s="134">
        <v>0</v>
      </c>
      <c r="H28" s="125">
        <v>17</v>
      </c>
      <c r="I28" s="134">
        <v>1700</v>
      </c>
      <c r="J28" s="15">
        <f t="shared" si="0"/>
        <v>1700</v>
      </c>
      <c r="K28" s="194"/>
      <c r="M28" s="54"/>
    </row>
    <row r="29" spans="1:14" ht="23.25" customHeight="1" x14ac:dyDescent="0.25">
      <c r="A29" s="43">
        <v>22</v>
      </c>
      <c r="B29" s="102" t="s">
        <v>223</v>
      </c>
      <c r="C29" s="30" t="s">
        <v>224</v>
      </c>
      <c r="D29" s="126">
        <v>1389</v>
      </c>
      <c r="E29" s="141">
        <v>100</v>
      </c>
      <c r="F29" s="125">
        <v>14</v>
      </c>
      <c r="G29" s="134">
        <v>1400</v>
      </c>
      <c r="H29" s="125">
        <v>34</v>
      </c>
      <c r="I29" s="134">
        <v>3400</v>
      </c>
      <c r="J29" s="15">
        <f t="shared" si="0"/>
        <v>4800</v>
      </c>
      <c r="K29" s="195"/>
      <c r="M29" s="54"/>
    </row>
    <row r="30" spans="1:14" ht="23.25" customHeight="1" x14ac:dyDescent="0.25">
      <c r="B30" s="137"/>
      <c r="C30" s="138"/>
      <c r="D30" s="137"/>
      <c r="E30" s="138"/>
      <c r="F30" s="138"/>
      <c r="G30" s="157"/>
      <c r="H30" s="138"/>
      <c r="I30" s="157"/>
      <c r="J30" s="158"/>
      <c r="K30" s="54"/>
      <c r="N30" s="54"/>
    </row>
    <row r="31" spans="1:14" x14ac:dyDescent="0.25">
      <c r="E31" s="47"/>
      <c r="F31" s="52"/>
      <c r="G31" s="53"/>
      <c r="H31" s="52"/>
      <c r="I31" s="53"/>
    </row>
    <row r="32" spans="1:14" x14ac:dyDescent="0.25">
      <c r="B32" s="4" t="s">
        <v>47</v>
      </c>
      <c r="E32" s="191" t="s">
        <v>2</v>
      </c>
      <c r="F32" s="192"/>
      <c r="G32" s="193"/>
      <c r="H32" s="191" t="s">
        <v>3</v>
      </c>
      <c r="I32" s="192"/>
      <c r="J32" s="193"/>
    </row>
    <row r="33" spans="1:10" ht="63.75" customHeight="1" x14ac:dyDescent="0.25">
      <c r="B33" s="7" t="s">
        <v>6</v>
      </c>
      <c r="C33" s="55" t="s">
        <v>48</v>
      </c>
      <c r="D33" s="7" t="s">
        <v>8</v>
      </c>
      <c r="E33" s="56" t="s">
        <v>49</v>
      </c>
      <c r="F33" s="55" t="s">
        <v>50</v>
      </c>
      <c r="G33" s="7" t="s">
        <v>11</v>
      </c>
      <c r="H33" s="57" t="s">
        <v>51</v>
      </c>
      <c r="I33" s="55" t="s">
        <v>50</v>
      </c>
      <c r="J33" s="8" t="s">
        <v>11</v>
      </c>
    </row>
    <row r="34" spans="1:10" ht="30" customHeight="1" x14ac:dyDescent="0.25">
      <c r="A34" s="1">
        <v>1</v>
      </c>
      <c r="B34" s="58" t="s">
        <v>52</v>
      </c>
      <c r="C34" s="59" t="s">
        <v>53</v>
      </c>
      <c r="D34" s="60">
        <v>727</v>
      </c>
      <c r="E34" s="61">
        <v>25</v>
      </c>
      <c r="F34" s="62">
        <v>17</v>
      </c>
      <c r="G34" s="63">
        <f>SUM(F34*E34)</f>
        <v>425</v>
      </c>
      <c r="H34" s="61">
        <v>100</v>
      </c>
      <c r="I34" s="19">
        <v>7</v>
      </c>
      <c r="J34" s="64">
        <f>SUM(I34*H34)</f>
        <v>700</v>
      </c>
    </row>
    <row r="35" spans="1:10" ht="26.25" customHeight="1" x14ac:dyDescent="0.25">
      <c r="A35" s="1">
        <v>2</v>
      </c>
      <c r="B35" s="86" t="s">
        <v>54</v>
      </c>
      <c r="C35" s="87" t="s">
        <v>55</v>
      </c>
      <c r="D35" s="71">
        <v>744</v>
      </c>
      <c r="E35" s="155">
        <v>50</v>
      </c>
      <c r="F35" s="68">
        <v>214</v>
      </c>
      <c r="G35" s="63">
        <f>SUM(F35*E35)</f>
        <v>10700</v>
      </c>
      <c r="H35" s="155">
        <v>50</v>
      </c>
      <c r="I35" s="68">
        <v>28</v>
      </c>
      <c r="J35" s="63">
        <f>SUM(I35*H35)</f>
        <v>1400</v>
      </c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</row>
    <row r="51" spans="5:9" x14ac:dyDescent="0.25">
      <c r="E51" s="1"/>
    </row>
  </sheetData>
  <mergeCells count="8">
    <mergeCell ref="K7:K29"/>
    <mergeCell ref="E32:G32"/>
    <mergeCell ref="H32:J3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N52"/>
  <sheetViews>
    <sheetView zoomScaleNormal="100" workbookViewId="0">
      <selection activeCell="C26" sqref="C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233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1587</v>
      </c>
      <c r="G7" s="124">
        <v>158700</v>
      </c>
      <c r="H7" s="123">
        <v>2899</v>
      </c>
      <c r="I7" s="124">
        <v>289900</v>
      </c>
      <c r="J7" s="15">
        <f>SUM(G7+I7)</f>
        <v>448600</v>
      </c>
      <c r="K7" s="187">
        <f>SUM(J7:J30)/24</f>
        <v>1282179.1666666667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32</v>
      </c>
      <c r="G8" s="124">
        <v>3200</v>
      </c>
      <c r="H8" s="123">
        <v>34</v>
      </c>
      <c r="I8" s="124">
        <v>3400</v>
      </c>
      <c r="J8" s="15">
        <f t="shared" ref="J8:J28" si="0">SUM(G8+I8)</f>
        <v>6600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5968</v>
      </c>
      <c r="G9" s="124">
        <v>1198400</v>
      </c>
      <c r="H9" s="125">
        <v>123080</v>
      </c>
      <c r="I9" s="124">
        <v>24720400</v>
      </c>
      <c r="J9" s="15">
        <f t="shared" si="0"/>
        <v>25918800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48</v>
      </c>
      <c r="G10" s="124">
        <v>9600</v>
      </c>
      <c r="H10" s="125">
        <v>116</v>
      </c>
      <c r="I10" s="124">
        <v>23200</v>
      </c>
      <c r="J10" s="15">
        <f t="shared" si="0"/>
        <v>32800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4</v>
      </c>
      <c r="G11" s="124">
        <v>400</v>
      </c>
      <c r="H11" s="127">
        <v>45</v>
      </c>
      <c r="I11" s="124">
        <v>6300</v>
      </c>
      <c r="J11" s="15">
        <f t="shared" si="0"/>
        <v>6700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154</v>
      </c>
      <c r="G12" s="124">
        <v>30800</v>
      </c>
      <c r="H12" s="125">
        <v>983</v>
      </c>
      <c r="I12" s="124">
        <v>196600</v>
      </c>
      <c r="J12" s="15">
        <f t="shared" si="0"/>
        <v>227400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76</v>
      </c>
      <c r="G13" s="124">
        <v>7600</v>
      </c>
      <c r="H13" s="125">
        <v>553</v>
      </c>
      <c r="I13" s="124">
        <v>55300</v>
      </c>
      <c r="J13" s="15">
        <f t="shared" si="0"/>
        <v>62900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175</v>
      </c>
      <c r="G14" s="124">
        <v>23300</v>
      </c>
      <c r="H14" s="128">
        <v>7616</v>
      </c>
      <c r="I14" s="124">
        <v>1231300</v>
      </c>
      <c r="J14" s="15">
        <f t="shared" si="0"/>
        <v>1254600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151</v>
      </c>
      <c r="G15" s="124">
        <v>15100</v>
      </c>
      <c r="H15" s="125">
        <v>199</v>
      </c>
      <c r="I15" s="124">
        <v>19900</v>
      </c>
      <c r="J15" s="15">
        <f t="shared" si="0"/>
        <v>35000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462</v>
      </c>
      <c r="G16" s="124">
        <v>92400</v>
      </c>
      <c r="H16" s="123">
        <v>9408</v>
      </c>
      <c r="I16" s="124">
        <v>1881600</v>
      </c>
      <c r="J16" s="15">
        <f t="shared" si="0"/>
        <v>1974000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8</v>
      </c>
      <c r="G17" s="124">
        <v>800</v>
      </c>
      <c r="H17" s="125">
        <v>36</v>
      </c>
      <c r="I17" s="124">
        <v>3600</v>
      </c>
      <c r="J17" s="15">
        <f t="shared" si="0"/>
        <v>4400</v>
      </c>
      <c r="K17" s="188"/>
      <c r="M17" s="54"/>
    </row>
    <row r="18" spans="1:14" ht="30.75" customHeight="1" x14ac:dyDescent="0.25">
      <c r="A18" s="43">
        <v>12</v>
      </c>
      <c r="B18" s="115" t="s">
        <v>118</v>
      </c>
      <c r="C18" s="97" t="s">
        <v>119</v>
      </c>
      <c r="D18" s="93">
        <v>5300</v>
      </c>
      <c r="E18" s="94">
        <v>100</v>
      </c>
      <c r="F18" s="125">
        <v>0</v>
      </c>
      <c r="G18" s="124">
        <v>0</v>
      </c>
      <c r="H18" s="125">
        <v>0</v>
      </c>
      <c r="I18" s="124">
        <v>0</v>
      </c>
      <c r="J18" s="15">
        <f t="shared" si="0"/>
        <v>0</v>
      </c>
      <c r="K18" s="188"/>
      <c r="M18" s="54"/>
    </row>
    <row r="19" spans="1:14" ht="30.75" customHeight="1" x14ac:dyDescent="0.25">
      <c r="A19" s="43">
        <v>13</v>
      </c>
      <c r="B19" s="116" t="s">
        <v>120</v>
      </c>
      <c r="C19" s="100" t="s">
        <v>200</v>
      </c>
      <c r="D19" s="93">
        <v>2205</v>
      </c>
      <c r="E19" s="94">
        <v>200</v>
      </c>
      <c r="F19" s="125">
        <v>0</v>
      </c>
      <c r="G19" s="124">
        <v>0</v>
      </c>
      <c r="H19" s="125">
        <v>8</v>
      </c>
      <c r="I19" s="124">
        <v>1600</v>
      </c>
      <c r="J19" s="15">
        <f t="shared" si="0"/>
        <v>1600</v>
      </c>
      <c r="K19" s="188"/>
      <c r="M19" s="54"/>
    </row>
    <row r="20" spans="1:14" ht="30.75" customHeight="1" x14ac:dyDescent="0.25">
      <c r="A20" s="101">
        <v>14</v>
      </c>
      <c r="B20" s="117" t="s">
        <v>122</v>
      </c>
      <c r="C20" s="103" t="s">
        <v>132</v>
      </c>
      <c r="D20" s="93">
        <v>4334</v>
      </c>
      <c r="E20" s="94">
        <v>100</v>
      </c>
      <c r="F20" s="125">
        <v>14</v>
      </c>
      <c r="G20" s="124">
        <v>1400</v>
      </c>
      <c r="H20" s="125">
        <v>6</v>
      </c>
      <c r="I20" s="124">
        <v>600</v>
      </c>
      <c r="J20" s="15">
        <f t="shared" si="0"/>
        <v>2000</v>
      </c>
      <c r="K20" s="188"/>
      <c r="M20" s="54"/>
    </row>
    <row r="21" spans="1:14" ht="32.25" customHeight="1" x14ac:dyDescent="0.25">
      <c r="A21" s="43">
        <v>15</v>
      </c>
      <c r="B21" s="143" t="s">
        <v>151</v>
      </c>
      <c r="C21" s="20" t="s">
        <v>162</v>
      </c>
      <c r="D21" s="93">
        <v>1733</v>
      </c>
      <c r="E21" s="94">
        <v>200</v>
      </c>
      <c r="F21" s="125">
        <v>138</v>
      </c>
      <c r="G21" s="134">
        <v>27600</v>
      </c>
      <c r="H21" s="125">
        <v>2767</v>
      </c>
      <c r="I21" s="134">
        <v>553400</v>
      </c>
      <c r="J21" s="15">
        <f t="shared" si="0"/>
        <v>581000</v>
      </c>
      <c r="K21" s="194"/>
      <c r="M21" s="54"/>
    </row>
    <row r="22" spans="1:14" ht="32.25" customHeight="1" x14ac:dyDescent="0.25">
      <c r="A22" s="43">
        <v>16</v>
      </c>
      <c r="B22" s="144" t="s">
        <v>164</v>
      </c>
      <c r="C22" s="19" t="s">
        <v>165</v>
      </c>
      <c r="D22" s="126">
        <v>4030</v>
      </c>
      <c r="E22" s="141">
        <v>100</v>
      </c>
      <c r="F22" s="125">
        <v>133</v>
      </c>
      <c r="G22" s="134">
        <v>13300</v>
      </c>
      <c r="H22" s="125">
        <v>1275</v>
      </c>
      <c r="I22" s="134">
        <v>127500</v>
      </c>
      <c r="J22" s="15">
        <f t="shared" si="0"/>
        <v>140800</v>
      </c>
      <c r="K22" s="194"/>
      <c r="M22" s="54"/>
    </row>
    <row r="23" spans="1:14" ht="32.25" customHeight="1" x14ac:dyDescent="0.25">
      <c r="A23" s="43">
        <v>17</v>
      </c>
      <c r="B23" s="144" t="s">
        <v>172</v>
      </c>
      <c r="C23" s="19" t="s">
        <v>173</v>
      </c>
      <c r="D23" s="126">
        <v>1817</v>
      </c>
      <c r="E23" s="141">
        <v>200</v>
      </c>
      <c r="F23" s="125">
        <v>6</v>
      </c>
      <c r="G23" s="134">
        <v>1200</v>
      </c>
      <c r="H23" s="125">
        <v>64</v>
      </c>
      <c r="I23" s="134">
        <v>12800</v>
      </c>
      <c r="J23" s="15">
        <f t="shared" si="0"/>
        <v>14000</v>
      </c>
      <c r="K23" s="194"/>
      <c r="M23" s="54"/>
    </row>
    <row r="24" spans="1:14" ht="32.25" customHeight="1" x14ac:dyDescent="0.25">
      <c r="A24" s="43">
        <v>18</v>
      </c>
      <c r="B24" s="102" t="s">
        <v>202</v>
      </c>
      <c r="C24" s="30" t="s">
        <v>203</v>
      </c>
      <c r="D24" s="126">
        <v>6880</v>
      </c>
      <c r="E24" s="141">
        <v>100</v>
      </c>
      <c r="F24" s="125">
        <v>12</v>
      </c>
      <c r="G24" s="134">
        <v>1200</v>
      </c>
      <c r="H24" s="125">
        <v>446</v>
      </c>
      <c r="I24" s="134">
        <v>44600</v>
      </c>
      <c r="J24" s="15">
        <f t="shared" si="0"/>
        <v>45800</v>
      </c>
      <c r="K24" s="194"/>
      <c r="M24" s="54"/>
    </row>
    <row r="25" spans="1:14" ht="32.25" customHeight="1" x14ac:dyDescent="0.25">
      <c r="A25" s="43">
        <v>19</v>
      </c>
      <c r="B25" s="102" t="s">
        <v>230</v>
      </c>
      <c r="C25" s="30" t="s">
        <v>207</v>
      </c>
      <c r="D25" s="126">
        <v>3800</v>
      </c>
      <c r="E25" s="141">
        <v>200</v>
      </c>
      <c r="F25" s="125">
        <v>0</v>
      </c>
      <c r="G25" s="134">
        <v>0</v>
      </c>
      <c r="H25" s="125">
        <v>0</v>
      </c>
      <c r="I25" s="134">
        <v>0</v>
      </c>
      <c r="J25" s="15">
        <f t="shared" si="0"/>
        <v>0</v>
      </c>
      <c r="K25" s="194"/>
      <c r="L25" t="s">
        <v>231</v>
      </c>
      <c r="M25" s="54"/>
    </row>
    <row r="26" spans="1:14" ht="32.25" customHeight="1" x14ac:dyDescent="0.25">
      <c r="A26" s="43"/>
      <c r="B26" s="102" t="s">
        <v>206</v>
      </c>
      <c r="C26" s="30" t="s">
        <v>232</v>
      </c>
      <c r="D26" s="126">
        <v>3800</v>
      </c>
      <c r="E26" s="141">
        <v>200</v>
      </c>
      <c r="F26" s="125">
        <v>186</v>
      </c>
      <c r="G26" s="134">
        <v>37200</v>
      </c>
      <c r="H26" s="125">
        <v>3350</v>
      </c>
      <c r="I26" s="134">
        <v>670000</v>
      </c>
      <c r="J26" s="15">
        <v>0</v>
      </c>
      <c r="K26" s="194"/>
      <c r="M26" s="54"/>
    </row>
    <row r="27" spans="1:14" ht="32.25" customHeight="1" x14ac:dyDescent="0.25">
      <c r="A27" s="43">
        <v>20</v>
      </c>
      <c r="B27" s="102" t="s">
        <v>214</v>
      </c>
      <c r="C27" s="30" t="s">
        <v>215</v>
      </c>
      <c r="D27" s="126">
        <v>5474</v>
      </c>
      <c r="E27" s="141">
        <v>200</v>
      </c>
      <c r="F27" s="125">
        <v>0</v>
      </c>
      <c r="G27" s="134">
        <v>0</v>
      </c>
      <c r="H27" s="125">
        <v>0</v>
      </c>
      <c r="I27" s="134">
        <v>0</v>
      </c>
      <c r="J27" s="15">
        <f t="shared" si="0"/>
        <v>0</v>
      </c>
      <c r="K27" s="194"/>
      <c r="M27" s="54"/>
    </row>
    <row r="28" spans="1:14" ht="32.25" customHeight="1" x14ac:dyDescent="0.25">
      <c r="A28" s="43">
        <v>21</v>
      </c>
      <c r="B28" s="102" t="s">
        <v>217</v>
      </c>
      <c r="C28" s="30" t="s">
        <v>221</v>
      </c>
      <c r="D28" s="126">
        <v>7323</v>
      </c>
      <c r="E28" s="141">
        <v>100</v>
      </c>
      <c r="F28" s="125">
        <v>1</v>
      </c>
      <c r="G28" s="134">
        <v>100</v>
      </c>
      <c r="H28" s="125">
        <v>13</v>
      </c>
      <c r="I28" s="134">
        <v>1300</v>
      </c>
      <c r="J28" s="15">
        <f t="shared" si="0"/>
        <v>1400</v>
      </c>
      <c r="K28" s="194"/>
      <c r="M28" s="54"/>
    </row>
    <row r="29" spans="1:14" ht="32.25" customHeight="1" x14ac:dyDescent="0.25">
      <c r="A29" s="43">
        <v>22</v>
      </c>
      <c r="B29" s="102" t="s">
        <v>223</v>
      </c>
      <c r="C29" s="30" t="s">
        <v>224</v>
      </c>
      <c r="D29" s="126">
        <v>1389</v>
      </c>
      <c r="E29" s="141">
        <v>100</v>
      </c>
      <c r="F29" s="125">
        <v>16</v>
      </c>
      <c r="G29" s="134">
        <v>1600</v>
      </c>
      <c r="H29" s="125">
        <v>123</v>
      </c>
      <c r="I29" s="134">
        <v>12300</v>
      </c>
      <c r="J29" s="15">
        <v>13900</v>
      </c>
      <c r="K29" s="194"/>
      <c r="M29" s="54"/>
    </row>
    <row r="30" spans="1:14" ht="23.25" customHeight="1" x14ac:dyDescent="0.25">
      <c r="A30" s="43">
        <v>23</v>
      </c>
      <c r="B30" s="102" t="s">
        <v>234</v>
      </c>
      <c r="C30" s="30" t="s">
        <v>61</v>
      </c>
      <c r="D30" s="126">
        <v>4018</v>
      </c>
      <c r="E30" s="141">
        <v>100</v>
      </c>
      <c r="F30" s="125">
        <v>0</v>
      </c>
      <c r="G30" s="134">
        <v>0</v>
      </c>
      <c r="H30" s="125">
        <v>0</v>
      </c>
      <c r="I30" s="134">
        <v>0</v>
      </c>
      <c r="J30" s="15">
        <v>0</v>
      </c>
      <c r="K30" s="195"/>
      <c r="M30" s="54"/>
    </row>
    <row r="31" spans="1:14" ht="23.25" customHeight="1" x14ac:dyDescent="0.25">
      <c r="B31" s="137"/>
      <c r="C31" s="138"/>
      <c r="D31" s="137"/>
      <c r="E31" s="138"/>
      <c r="F31" s="138"/>
      <c r="G31" s="157"/>
      <c r="H31" s="138"/>
      <c r="I31" s="157"/>
      <c r="J31" s="158"/>
      <c r="K31" s="54"/>
      <c r="N31" s="54"/>
    </row>
    <row r="32" spans="1:14" x14ac:dyDescent="0.25">
      <c r="E32" s="47"/>
      <c r="F32" s="52"/>
      <c r="G32" s="53"/>
      <c r="H32" s="52"/>
      <c r="I32" s="53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17</v>
      </c>
      <c r="G35" s="63">
        <f>SUM(F35*E35)</f>
        <v>425</v>
      </c>
      <c r="H35" s="61">
        <v>100</v>
      </c>
      <c r="I35" s="19">
        <v>5</v>
      </c>
      <c r="J35" s="64">
        <f>SUM(I35*H35)</f>
        <v>500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155">
        <v>50</v>
      </c>
      <c r="F36" s="68">
        <v>121</v>
      </c>
      <c r="G36" s="63">
        <f>SUM(F36*E36)</f>
        <v>6050</v>
      </c>
      <c r="H36" s="155">
        <v>50</v>
      </c>
      <c r="I36" s="68">
        <v>13</v>
      </c>
      <c r="J36" s="63">
        <f>SUM(I36*H36)</f>
        <v>650</v>
      </c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</row>
    <row r="52" spans="5:9" x14ac:dyDescent="0.25">
      <c r="E52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52"/>
  <sheetViews>
    <sheetView zoomScaleNormal="100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235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1621</v>
      </c>
      <c r="G7" s="124">
        <v>162100</v>
      </c>
      <c r="H7" s="123">
        <v>3737</v>
      </c>
      <c r="I7" s="124">
        <v>373700</v>
      </c>
      <c r="J7" s="15">
        <f>SUM(G7+I7)</f>
        <v>535800</v>
      </c>
      <c r="K7" s="187">
        <f>SUM(J7:J30)/24</f>
        <v>1881600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25</v>
      </c>
      <c r="G8" s="124">
        <v>2500</v>
      </c>
      <c r="H8" s="123">
        <v>32</v>
      </c>
      <c r="I8" s="124">
        <v>3200</v>
      </c>
      <c r="J8" s="15">
        <f t="shared" ref="J8:J30" si="0">SUM(G8+I8)</f>
        <v>5700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9365</v>
      </c>
      <c r="G9" s="124">
        <v>1877800</v>
      </c>
      <c r="H9" s="125">
        <v>178367</v>
      </c>
      <c r="I9" s="124">
        <v>35691700</v>
      </c>
      <c r="J9" s="15">
        <f t="shared" si="0"/>
        <v>37569500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17</v>
      </c>
      <c r="G10" s="124">
        <v>3400</v>
      </c>
      <c r="H10" s="125">
        <v>118</v>
      </c>
      <c r="I10" s="124">
        <v>23600</v>
      </c>
      <c r="J10" s="15">
        <f t="shared" si="0"/>
        <v>27000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2</v>
      </c>
      <c r="G11" s="124">
        <v>200</v>
      </c>
      <c r="H11" s="127">
        <v>42</v>
      </c>
      <c r="I11" s="124">
        <v>6000</v>
      </c>
      <c r="J11" s="15">
        <f t="shared" si="0"/>
        <v>6200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70</v>
      </c>
      <c r="G12" s="124">
        <v>14000</v>
      </c>
      <c r="H12" s="125">
        <v>511</v>
      </c>
      <c r="I12" s="124">
        <v>102200</v>
      </c>
      <c r="J12" s="15">
        <f t="shared" si="0"/>
        <v>116200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18</v>
      </c>
      <c r="G13" s="124">
        <v>1800</v>
      </c>
      <c r="H13" s="125">
        <v>216</v>
      </c>
      <c r="I13" s="124">
        <v>21600</v>
      </c>
      <c r="J13" s="15">
        <f t="shared" si="0"/>
        <v>23400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174</v>
      </c>
      <c r="G14" s="124">
        <v>22300</v>
      </c>
      <c r="H14" s="128">
        <v>7606</v>
      </c>
      <c r="I14" s="124">
        <v>1231300</v>
      </c>
      <c r="J14" s="15">
        <f t="shared" si="0"/>
        <v>1253600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94</v>
      </c>
      <c r="G15" s="124">
        <v>9400</v>
      </c>
      <c r="H15" s="125">
        <v>98</v>
      </c>
      <c r="I15" s="124">
        <v>9800</v>
      </c>
      <c r="J15" s="15">
        <f t="shared" si="0"/>
        <v>19200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374</v>
      </c>
      <c r="G16" s="124">
        <v>74800</v>
      </c>
      <c r="H16" s="123">
        <v>5892</v>
      </c>
      <c r="I16" s="124">
        <v>1178400</v>
      </c>
      <c r="J16" s="15">
        <f t="shared" si="0"/>
        <v>1253200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1</v>
      </c>
      <c r="G17" s="124">
        <v>100</v>
      </c>
      <c r="H17" s="125">
        <v>9</v>
      </c>
      <c r="I17" s="124">
        <v>900</v>
      </c>
      <c r="J17" s="15">
        <f t="shared" si="0"/>
        <v>1000</v>
      </c>
      <c r="K17" s="188"/>
      <c r="M17" s="54"/>
    </row>
    <row r="18" spans="1:14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4</v>
      </c>
      <c r="G18" s="124">
        <v>800</v>
      </c>
      <c r="H18" s="125">
        <v>226</v>
      </c>
      <c r="I18" s="124">
        <v>45200</v>
      </c>
      <c r="J18" s="15">
        <f t="shared" si="0"/>
        <v>46000</v>
      </c>
      <c r="K18" s="188"/>
      <c r="M18" s="54"/>
    </row>
    <row r="19" spans="1:14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100</v>
      </c>
      <c r="F19" s="125">
        <v>8</v>
      </c>
      <c r="G19" s="124">
        <v>800</v>
      </c>
      <c r="H19" s="125">
        <v>6</v>
      </c>
      <c r="I19" s="124">
        <v>600</v>
      </c>
      <c r="J19" s="15">
        <f t="shared" si="0"/>
        <v>1400</v>
      </c>
      <c r="K19" s="188"/>
      <c r="M19" s="54"/>
    </row>
    <row r="20" spans="1:14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302</v>
      </c>
      <c r="G20" s="134">
        <v>60400</v>
      </c>
      <c r="H20" s="125">
        <v>7163</v>
      </c>
      <c r="I20" s="134">
        <v>1432600</v>
      </c>
      <c r="J20" s="15">
        <f t="shared" si="0"/>
        <v>1493000</v>
      </c>
      <c r="K20" s="194"/>
      <c r="M20" s="54"/>
    </row>
    <row r="21" spans="1:14" ht="32.25" customHeight="1" x14ac:dyDescent="0.25">
      <c r="A21" s="43">
        <v>15</v>
      </c>
      <c r="B21" s="144" t="s">
        <v>164</v>
      </c>
      <c r="C21" s="19" t="s">
        <v>165</v>
      </c>
      <c r="D21" s="126">
        <v>4030</v>
      </c>
      <c r="E21" s="141">
        <v>100</v>
      </c>
      <c r="F21" s="125">
        <v>345</v>
      </c>
      <c r="G21" s="134">
        <v>34500</v>
      </c>
      <c r="H21" s="125">
        <v>4542</v>
      </c>
      <c r="I21" s="134">
        <v>454200</v>
      </c>
      <c r="J21" s="15">
        <f t="shared" si="0"/>
        <v>488700</v>
      </c>
      <c r="K21" s="194"/>
      <c r="M21" s="54"/>
    </row>
    <row r="22" spans="1:14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6</v>
      </c>
      <c r="G22" s="134">
        <v>1200</v>
      </c>
      <c r="H22" s="125">
        <v>95</v>
      </c>
      <c r="I22" s="134">
        <v>19000</v>
      </c>
      <c r="J22" s="15">
        <f t="shared" si="0"/>
        <v>20200</v>
      </c>
      <c r="K22" s="194"/>
      <c r="M22" s="54"/>
    </row>
    <row r="23" spans="1:14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15</v>
      </c>
      <c r="G23" s="134">
        <v>1500</v>
      </c>
      <c r="H23" s="125">
        <v>515</v>
      </c>
      <c r="I23" s="134">
        <v>51500</v>
      </c>
      <c r="J23" s="15">
        <f t="shared" si="0"/>
        <v>53000</v>
      </c>
      <c r="K23" s="194"/>
      <c r="M23" s="54"/>
    </row>
    <row r="24" spans="1:14" ht="32.25" customHeight="1" x14ac:dyDescent="0.25">
      <c r="A24" s="43">
        <v>18</v>
      </c>
      <c r="B24" s="102" t="s">
        <v>230</v>
      </c>
      <c r="C24" s="30" t="s">
        <v>232</v>
      </c>
      <c r="D24" s="126">
        <v>3800</v>
      </c>
      <c r="E24" s="141">
        <v>200</v>
      </c>
      <c r="F24" s="125">
        <v>0</v>
      </c>
      <c r="G24" s="134">
        <v>0</v>
      </c>
      <c r="H24" s="125">
        <v>0</v>
      </c>
      <c r="I24" s="134">
        <v>0</v>
      </c>
      <c r="J24" s="15">
        <f t="shared" si="0"/>
        <v>0</v>
      </c>
      <c r="K24" s="194"/>
      <c r="L24" t="s">
        <v>236</v>
      </c>
      <c r="M24" s="54"/>
    </row>
    <row r="25" spans="1:14" ht="32.25" customHeight="1" x14ac:dyDescent="0.25">
      <c r="A25" s="43">
        <v>19</v>
      </c>
      <c r="B25" s="102" t="s">
        <v>206</v>
      </c>
      <c r="C25" s="30" t="s">
        <v>232</v>
      </c>
      <c r="D25" s="126">
        <v>3800</v>
      </c>
      <c r="E25" s="141">
        <v>200</v>
      </c>
      <c r="F25" s="125">
        <v>531</v>
      </c>
      <c r="G25" s="134">
        <v>106200</v>
      </c>
      <c r="H25" s="125">
        <v>10574</v>
      </c>
      <c r="I25" s="134">
        <v>2114800</v>
      </c>
      <c r="J25" s="15">
        <f t="shared" si="0"/>
        <v>2221000</v>
      </c>
      <c r="K25" s="194"/>
      <c r="M25" s="54"/>
    </row>
    <row r="26" spans="1:14" ht="32.25" customHeight="1" x14ac:dyDescent="0.25">
      <c r="A26" s="43">
        <v>20</v>
      </c>
      <c r="B26" s="102" t="s">
        <v>217</v>
      </c>
      <c r="C26" s="30" t="s">
        <v>221</v>
      </c>
      <c r="D26" s="126">
        <v>7323</v>
      </c>
      <c r="E26" s="141">
        <v>100</v>
      </c>
      <c r="F26" s="125">
        <v>0</v>
      </c>
      <c r="G26" s="134">
        <v>0</v>
      </c>
      <c r="H26" s="125">
        <v>4</v>
      </c>
      <c r="I26" s="134">
        <v>400</v>
      </c>
      <c r="J26" s="15">
        <f t="shared" si="0"/>
        <v>400</v>
      </c>
      <c r="K26" s="194"/>
      <c r="M26" s="54"/>
    </row>
    <row r="27" spans="1:14" ht="32.25" customHeight="1" x14ac:dyDescent="0.25">
      <c r="A27" s="43">
        <v>21</v>
      </c>
      <c r="B27" s="102" t="s">
        <v>223</v>
      </c>
      <c r="C27" s="30" t="s">
        <v>224</v>
      </c>
      <c r="D27" s="126">
        <v>1389</v>
      </c>
      <c r="E27" s="141">
        <v>100</v>
      </c>
      <c r="F27" s="125">
        <v>22</v>
      </c>
      <c r="G27" s="134">
        <v>2200</v>
      </c>
      <c r="H27" s="125">
        <v>142</v>
      </c>
      <c r="I27" s="134">
        <v>14200</v>
      </c>
      <c r="J27" s="15">
        <f t="shared" si="0"/>
        <v>16400</v>
      </c>
      <c r="K27" s="194"/>
      <c r="M27" s="54"/>
    </row>
    <row r="28" spans="1:14" ht="32.25" customHeight="1" x14ac:dyDescent="0.25">
      <c r="A28" s="43">
        <v>22</v>
      </c>
      <c r="B28" s="102" t="s">
        <v>234</v>
      </c>
      <c r="C28" s="30" t="s">
        <v>237</v>
      </c>
      <c r="D28" s="126">
        <v>4018</v>
      </c>
      <c r="E28" s="141">
        <v>100</v>
      </c>
      <c r="F28" s="125">
        <v>23</v>
      </c>
      <c r="G28" s="134">
        <v>2300</v>
      </c>
      <c r="H28" s="125">
        <v>30</v>
      </c>
      <c r="I28" s="134">
        <v>3000</v>
      </c>
      <c r="J28" s="15">
        <f t="shared" si="0"/>
        <v>5300</v>
      </c>
      <c r="K28" s="194"/>
      <c r="M28" s="54"/>
    </row>
    <row r="29" spans="1:14" ht="32.25" customHeight="1" x14ac:dyDescent="0.25">
      <c r="A29" s="43">
        <v>23</v>
      </c>
      <c r="B29" s="102" t="s">
        <v>238</v>
      </c>
      <c r="C29" s="30" t="s">
        <v>61</v>
      </c>
      <c r="D29" s="126">
        <v>5040</v>
      </c>
      <c r="E29" s="141">
        <v>200</v>
      </c>
      <c r="F29" s="125">
        <v>1</v>
      </c>
      <c r="G29" s="134">
        <v>200</v>
      </c>
      <c r="H29" s="125">
        <v>1</v>
      </c>
      <c r="I29" s="134">
        <v>200</v>
      </c>
      <c r="J29" s="15">
        <f t="shared" si="0"/>
        <v>400</v>
      </c>
      <c r="K29" s="194"/>
      <c r="M29" s="54"/>
    </row>
    <row r="30" spans="1:14" ht="23.25" customHeight="1" x14ac:dyDescent="0.25">
      <c r="A30" s="43">
        <v>24</v>
      </c>
      <c r="B30" s="102" t="s">
        <v>239</v>
      </c>
      <c r="C30" s="30" t="s">
        <v>61</v>
      </c>
      <c r="D30" s="126">
        <v>6333</v>
      </c>
      <c r="E30" s="141">
        <v>100</v>
      </c>
      <c r="F30" s="125">
        <v>2</v>
      </c>
      <c r="G30" s="134">
        <v>200</v>
      </c>
      <c r="H30" s="125">
        <v>16</v>
      </c>
      <c r="I30" s="134">
        <v>1600</v>
      </c>
      <c r="J30" s="15">
        <f t="shared" si="0"/>
        <v>1800</v>
      </c>
      <c r="K30" s="195"/>
      <c r="M30" s="54"/>
    </row>
    <row r="31" spans="1:14" ht="23.25" customHeight="1" x14ac:dyDescent="0.25">
      <c r="B31" s="137"/>
      <c r="C31" s="138"/>
      <c r="D31" s="137"/>
      <c r="E31" s="138"/>
      <c r="F31" s="138"/>
      <c r="G31" s="157"/>
      <c r="H31" s="138"/>
      <c r="I31" s="157"/>
      <c r="J31" s="158"/>
      <c r="K31" s="54"/>
      <c r="N31" s="54"/>
    </row>
    <row r="32" spans="1:14" x14ac:dyDescent="0.25">
      <c r="E32" s="47"/>
      <c r="F32" s="52"/>
      <c r="G32" s="53"/>
      <c r="H32" s="52"/>
      <c r="I32" s="53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19</v>
      </c>
      <c r="G35" s="63">
        <f>SUM(F35*E35)</f>
        <v>475</v>
      </c>
      <c r="H35" s="61">
        <v>100</v>
      </c>
      <c r="I35" s="19">
        <v>5</v>
      </c>
      <c r="J35" s="64">
        <f>SUM(I35*H35)</f>
        <v>500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155">
        <v>50</v>
      </c>
      <c r="F36" s="68">
        <v>94</v>
      </c>
      <c r="G36" s="63">
        <f>SUM(F36*E36)</f>
        <v>4700</v>
      </c>
      <c r="H36" s="155">
        <v>50</v>
      </c>
      <c r="I36" s="68">
        <v>19</v>
      </c>
      <c r="J36" s="63">
        <f>SUM(I36*H36)</f>
        <v>950</v>
      </c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</row>
    <row r="52" spans="5:9" x14ac:dyDescent="0.25">
      <c r="E52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57"/>
  <sheetViews>
    <sheetView zoomScaleNormal="100"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71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72</v>
      </c>
      <c r="D7" s="11">
        <v>1033</v>
      </c>
      <c r="E7" s="12">
        <v>100</v>
      </c>
      <c r="F7" s="13">
        <v>1726</v>
      </c>
      <c r="G7" s="14">
        <v>172600</v>
      </c>
      <c r="H7" s="13">
        <v>3040</v>
      </c>
      <c r="I7" s="14">
        <v>304000</v>
      </c>
      <c r="J7" s="15">
        <f t="shared" ref="J7:J23" si="0">SUM(G7+I7)</f>
        <v>476600</v>
      </c>
      <c r="K7" s="187">
        <f>SUM(J7:J26)/17</f>
        <v>981435.29411764711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11</v>
      </c>
      <c r="G8" s="14">
        <v>1100</v>
      </c>
      <c r="H8" s="13">
        <v>18</v>
      </c>
      <c r="I8" s="14">
        <v>1800</v>
      </c>
      <c r="J8" s="15">
        <f t="shared" si="0"/>
        <v>2900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147</v>
      </c>
      <c r="G9" s="14">
        <v>14700</v>
      </c>
      <c r="H9" s="13">
        <v>958</v>
      </c>
      <c r="I9" s="14">
        <v>95800</v>
      </c>
      <c r="J9" s="15">
        <f t="shared" si="0"/>
        <v>110500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10</v>
      </c>
      <c r="G10" s="23">
        <v>1000</v>
      </c>
      <c r="H10" s="22">
        <v>37</v>
      </c>
      <c r="I10" s="23">
        <v>3700</v>
      </c>
      <c r="J10" s="15">
        <f t="shared" si="0"/>
        <v>4700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4082</v>
      </c>
      <c r="G11" s="27">
        <v>816400</v>
      </c>
      <c r="H11" s="26">
        <v>66702</v>
      </c>
      <c r="I11" s="27">
        <v>13340400</v>
      </c>
      <c r="J11" s="15">
        <f t="shared" si="0"/>
        <v>14156800</v>
      </c>
      <c r="K11" s="188"/>
    </row>
    <row r="12" spans="1:11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218</v>
      </c>
      <c r="G12" s="27">
        <v>21800</v>
      </c>
      <c r="H12" s="26">
        <v>520</v>
      </c>
      <c r="I12" s="27">
        <v>52000</v>
      </c>
      <c r="J12" s="15">
        <f t="shared" si="0"/>
        <v>73800</v>
      </c>
      <c r="K12" s="188"/>
    </row>
    <row r="13" spans="1:11" ht="24" customHeight="1" x14ac:dyDescent="0.25">
      <c r="A13" s="1">
        <v>7</v>
      </c>
      <c r="B13" s="18" t="s">
        <v>27</v>
      </c>
      <c r="C13" s="30" t="s">
        <v>28</v>
      </c>
      <c r="D13" s="25">
        <v>1150</v>
      </c>
      <c r="E13" s="12">
        <v>100</v>
      </c>
      <c r="F13" s="31">
        <v>42</v>
      </c>
      <c r="G13" s="32">
        <v>4200</v>
      </c>
      <c r="H13" s="31">
        <v>95</v>
      </c>
      <c r="I13" s="32">
        <v>9500</v>
      </c>
      <c r="J13" s="33">
        <f t="shared" si="0"/>
        <v>13700</v>
      </c>
      <c r="K13" s="188"/>
    </row>
    <row r="14" spans="1:11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508</v>
      </c>
      <c r="G14" s="27">
        <v>50800</v>
      </c>
      <c r="H14" s="26">
        <v>3605</v>
      </c>
      <c r="I14" s="27">
        <v>360500</v>
      </c>
      <c r="J14" s="33">
        <f t="shared" si="0"/>
        <v>411300</v>
      </c>
      <c r="K14" s="188"/>
    </row>
    <row r="15" spans="1:11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48</v>
      </c>
      <c r="G15" s="27">
        <v>4800</v>
      </c>
      <c r="H15" s="26">
        <v>421</v>
      </c>
      <c r="I15" s="27">
        <v>42100</v>
      </c>
      <c r="J15" s="33">
        <f t="shared" si="0"/>
        <v>46900</v>
      </c>
      <c r="K15" s="188"/>
    </row>
    <row r="16" spans="1:11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30</v>
      </c>
      <c r="G16" s="27">
        <v>3000</v>
      </c>
      <c r="H16" s="26">
        <v>161</v>
      </c>
      <c r="I16" s="27">
        <v>16100</v>
      </c>
      <c r="J16" s="33">
        <f t="shared" si="0"/>
        <v>19100</v>
      </c>
      <c r="K16" s="188"/>
    </row>
    <row r="17" spans="1:11" ht="24" customHeight="1" x14ac:dyDescent="0.25">
      <c r="A17" s="1">
        <v>11</v>
      </c>
      <c r="B17" s="18" t="s">
        <v>35</v>
      </c>
      <c r="C17" s="20" t="s">
        <v>36</v>
      </c>
      <c r="D17" s="25">
        <v>5066</v>
      </c>
      <c r="E17" s="12">
        <v>100</v>
      </c>
      <c r="F17" s="26">
        <v>2</v>
      </c>
      <c r="G17" s="27">
        <v>200</v>
      </c>
      <c r="H17" s="26">
        <v>13</v>
      </c>
      <c r="I17" s="27">
        <v>1300</v>
      </c>
      <c r="J17" s="33">
        <f t="shared" si="0"/>
        <v>1500</v>
      </c>
      <c r="K17" s="188"/>
    </row>
    <row r="18" spans="1:11" ht="24" customHeight="1" x14ac:dyDescent="0.25">
      <c r="A18" s="1">
        <v>12</v>
      </c>
      <c r="B18" s="35" t="s">
        <v>37</v>
      </c>
      <c r="C18" s="20" t="s">
        <v>38</v>
      </c>
      <c r="D18" s="25">
        <v>9656</v>
      </c>
      <c r="E18" s="36">
        <v>100</v>
      </c>
      <c r="F18" s="77">
        <v>348</v>
      </c>
      <c r="G18" s="78">
        <v>348000</v>
      </c>
      <c r="H18" s="77">
        <v>4890</v>
      </c>
      <c r="I18" s="78">
        <v>489000</v>
      </c>
      <c r="J18" s="33">
        <f t="shared" ref="J18:J19" si="1">SUM(G18+I18)</f>
        <v>837000</v>
      </c>
      <c r="K18" s="188"/>
    </row>
    <row r="19" spans="1:11" ht="24" customHeight="1" x14ac:dyDescent="0.25">
      <c r="B19" s="35" t="s">
        <v>37</v>
      </c>
      <c r="C19" s="20" t="s">
        <v>38</v>
      </c>
      <c r="D19" s="25">
        <v>9656</v>
      </c>
      <c r="E19" s="36">
        <v>200</v>
      </c>
      <c r="F19" s="77">
        <v>66</v>
      </c>
      <c r="G19" s="78">
        <v>13200</v>
      </c>
      <c r="H19" s="77">
        <v>1845</v>
      </c>
      <c r="I19" s="78">
        <v>369000</v>
      </c>
      <c r="J19" s="33">
        <f t="shared" si="1"/>
        <v>382200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500</v>
      </c>
      <c r="F20" s="77">
        <v>1</v>
      </c>
      <c r="G20" s="78">
        <v>500</v>
      </c>
      <c r="H20" s="77">
        <v>111</v>
      </c>
      <c r="I20" s="78">
        <v>55500</v>
      </c>
      <c r="J20" s="33">
        <f>SUM(G20+I20)</f>
        <v>56000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77">
        <v>0</v>
      </c>
      <c r="G21" s="78">
        <v>0</v>
      </c>
      <c r="H21" s="77">
        <v>10</v>
      </c>
      <c r="I21" s="78">
        <v>1000</v>
      </c>
      <c r="J21" s="33">
        <f t="shared" si="0"/>
        <v>1000</v>
      </c>
      <c r="K21" s="188"/>
    </row>
    <row r="22" spans="1:11" ht="30" customHeight="1" x14ac:dyDescent="0.25">
      <c r="A22" s="1">
        <v>14</v>
      </c>
      <c r="B22" s="35" t="s">
        <v>41</v>
      </c>
      <c r="C22" s="79" t="s">
        <v>67</v>
      </c>
      <c r="D22" s="25">
        <v>2844</v>
      </c>
      <c r="E22" s="36">
        <v>100</v>
      </c>
      <c r="F22" s="26">
        <v>32</v>
      </c>
      <c r="G22" s="27">
        <v>3200</v>
      </c>
      <c r="H22" s="26">
        <v>74</v>
      </c>
      <c r="I22" s="27">
        <v>7400</v>
      </c>
      <c r="J22" s="33">
        <f t="shared" si="0"/>
        <v>10600</v>
      </c>
      <c r="K22" s="188"/>
    </row>
    <row r="23" spans="1:11" ht="30.75" customHeight="1" x14ac:dyDescent="0.25">
      <c r="A23" s="1">
        <v>15</v>
      </c>
      <c r="B23" s="37" t="s">
        <v>43</v>
      </c>
      <c r="C23" s="79" t="s">
        <v>67</v>
      </c>
      <c r="D23" s="39">
        <v>2407</v>
      </c>
      <c r="E23" s="40">
        <v>100</v>
      </c>
      <c r="F23" s="41">
        <v>5</v>
      </c>
      <c r="G23" s="42">
        <v>1000</v>
      </c>
      <c r="H23" s="41">
        <v>20</v>
      </c>
      <c r="I23" s="42">
        <v>4000</v>
      </c>
      <c r="J23" s="16">
        <f t="shared" si="0"/>
        <v>5000</v>
      </c>
      <c r="K23" s="188"/>
    </row>
    <row r="24" spans="1:11" ht="30.75" customHeight="1" x14ac:dyDescent="0.25">
      <c r="A24" s="43">
        <v>16</v>
      </c>
      <c r="B24" s="35" t="s">
        <v>60</v>
      </c>
      <c r="C24" s="34" t="s">
        <v>68</v>
      </c>
      <c r="D24" s="25">
        <v>3466</v>
      </c>
      <c r="E24" s="36">
        <v>100</v>
      </c>
      <c r="F24" s="26">
        <v>5</v>
      </c>
      <c r="G24" s="27">
        <v>500</v>
      </c>
      <c r="H24" s="26">
        <v>65</v>
      </c>
      <c r="I24" s="27">
        <v>6500</v>
      </c>
      <c r="J24" s="33">
        <f>SUM(G24,I24)</f>
        <v>7000</v>
      </c>
      <c r="K24" s="188"/>
    </row>
    <row r="25" spans="1:11" ht="30.75" customHeight="1" x14ac:dyDescent="0.25">
      <c r="A25" s="43">
        <v>17</v>
      </c>
      <c r="B25" s="35" t="s">
        <v>69</v>
      </c>
      <c r="C25" s="34" t="s">
        <v>73</v>
      </c>
      <c r="D25" s="25">
        <v>8495</v>
      </c>
      <c r="E25" s="36">
        <v>100</v>
      </c>
      <c r="F25" s="26">
        <v>2</v>
      </c>
      <c r="G25" s="27">
        <v>200</v>
      </c>
      <c r="H25" s="26">
        <v>65</v>
      </c>
      <c r="I25" s="27">
        <v>6500</v>
      </c>
      <c r="J25" s="33">
        <f>SUM(G25,I25)</f>
        <v>6700</v>
      </c>
      <c r="K25" s="188"/>
    </row>
    <row r="26" spans="1:11" ht="30.75" customHeight="1" x14ac:dyDescent="0.25">
      <c r="A26" s="43">
        <v>18</v>
      </c>
      <c r="B26" s="35" t="s">
        <v>74</v>
      </c>
      <c r="C26" s="81" t="s">
        <v>67</v>
      </c>
      <c r="D26" s="25">
        <v>6187</v>
      </c>
      <c r="E26" s="36">
        <v>100</v>
      </c>
      <c r="F26" s="26">
        <v>48</v>
      </c>
      <c r="G26" s="27">
        <v>4800</v>
      </c>
      <c r="H26" s="26">
        <v>563</v>
      </c>
      <c r="I26" s="27">
        <v>56300</v>
      </c>
      <c r="J26" s="33">
        <f>SUM(G26,I26)</f>
        <v>61100</v>
      </c>
      <c r="K26" s="188"/>
    </row>
    <row r="27" spans="1:11" x14ac:dyDescent="0.25">
      <c r="A27" s="73"/>
      <c r="E27" s="47"/>
      <c r="F27" s="74"/>
      <c r="G27" s="53"/>
      <c r="H27" s="52"/>
      <c r="I27" s="53"/>
      <c r="J27" s="54"/>
      <c r="K27" s="75"/>
    </row>
    <row r="28" spans="1:11" x14ac:dyDescent="0.25">
      <c r="E28" s="47"/>
      <c r="F28" s="52"/>
      <c r="G28" s="53"/>
      <c r="H28" s="52"/>
      <c r="I28" s="53"/>
    </row>
    <row r="29" spans="1:11" x14ac:dyDescent="0.25">
      <c r="B29" s="4" t="s">
        <v>47</v>
      </c>
      <c r="E29" s="182" t="s">
        <v>2</v>
      </c>
      <c r="F29" s="189"/>
      <c r="G29" s="183"/>
      <c r="H29" s="182" t="s">
        <v>3</v>
      </c>
      <c r="I29" s="189"/>
      <c r="J29" s="183"/>
    </row>
    <row r="30" spans="1:11" ht="63.75" customHeight="1" x14ac:dyDescent="0.25">
      <c r="B30" s="7" t="s">
        <v>6</v>
      </c>
      <c r="C30" s="55" t="s">
        <v>48</v>
      </c>
      <c r="D30" s="7" t="s">
        <v>8</v>
      </c>
      <c r="E30" s="56" t="s">
        <v>49</v>
      </c>
      <c r="F30" s="55" t="s">
        <v>50</v>
      </c>
      <c r="G30" s="7" t="s">
        <v>11</v>
      </c>
      <c r="H30" s="57" t="s">
        <v>51</v>
      </c>
      <c r="I30" s="55" t="s">
        <v>50</v>
      </c>
      <c r="J30" s="8" t="s">
        <v>11</v>
      </c>
    </row>
    <row r="31" spans="1:11" ht="15.75" customHeight="1" x14ac:dyDescent="0.25">
      <c r="A31" s="1">
        <v>1</v>
      </c>
      <c r="B31" s="58" t="s">
        <v>52</v>
      </c>
      <c r="C31" s="59" t="s">
        <v>53</v>
      </c>
      <c r="D31" s="60">
        <v>727</v>
      </c>
      <c r="E31" s="61">
        <v>25</v>
      </c>
      <c r="F31" s="62">
        <v>33</v>
      </c>
      <c r="G31" s="63">
        <f>SUM(F31*E31)</f>
        <v>825</v>
      </c>
      <c r="H31" s="61">
        <v>100</v>
      </c>
      <c r="I31" s="19">
        <v>17</v>
      </c>
      <c r="J31" s="64">
        <f>SUM(I31*H31)</f>
        <v>1700</v>
      </c>
    </row>
    <row r="32" spans="1:11" ht="15.75" customHeight="1" x14ac:dyDescent="0.25">
      <c r="A32" s="1">
        <v>2</v>
      </c>
      <c r="B32" s="65" t="s">
        <v>54</v>
      </c>
      <c r="C32" s="66" t="s">
        <v>55</v>
      </c>
      <c r="D32" s="67">
        <v>744</v>
      </c>
      <c r="E32" s="33">
        <v>50</v>
      </c>
      <c r="F32" s="68">
        <v>185</v>
      </c>
      <c r="G32" s="63">
        <f>SUM(F32*E32)</f>
        <v>9250</v>
      </c>
      <c r="H32" s="33">
        <v>50</v>
      </c>
      <c r="I32" s="68">
        <v>33</v>
      </c>
      <c r="J32" s="64">
        <f>SUM(I32*H32)</f>
        <v>1650</v>
      </c>
    </row>
    <row r="33" spans="1:10" ht="15.75" customHeight="1" x14ac:dyDescent="0.25">
      <c r="A33" s="1">
        <v>3</v>
      </c>
      <c r="B33" s="69" t="s">
        <v>56</v>
      </c>
      <c r="C33" s="70" t="s">
        <v>57</v>
      </c>
      <c r="D33" s="71">
        <v>737</v>
      </c>
      <c r="E33" s="61">
        <v>25</v>
      </c>
      <c r="F33" s="68">
        <v>44</v>
      </c>
      <c r="G33" s="63">
        <f>SUM(F33*E33)</f>
        <v>1100</v>
      </c>
      <c r="H33" s="61">
        <v>100</v>
      </c>
      <c r="I33" s="68">
        <v>14</v>
      </c>
      <c r="J33" s="63">
        <f>SUM(I33*H33)</f>
        <v>1400</v>
      </c>
    </row>
    <row r="34" spans="1:10" x14ac:dyDescent="0.25">
      <c r="E34" s="47"/>
      <c r="F34" s="52"/>
      <c r="G34" s="53"/>
      <c r="H34" s="52"/>
      <c r="I34" s="53"/>
      <c r="J34" s="72"/>
    </row>
    <row r="35" spans="1:10" x14ac:dyDescent="0.25">
      <c r="E35" s="47"/>
      <c r="F35" s="52"/>
      <c r="G35" s="53"/>
      <c r="H35" s="52"/>
      <c r="I35" s="53"/>
      <c r="J35" s="72"/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26"/>
    <mergeCell ref="E29:G29"/>
    <mergeCell ref="H29:J2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N53"/>
  <sheetViews>
    <sheetView zoomScaleNormal="100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240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2203</v>
      </c>
      <c r="G7" s="124">
        <v>220300</v>
      </c>
      <c r="H7" s="123">
        <v>4294</v>
      </c>
      <c r="I7" s="124">
        <v>429400</v>
      </c>
      <c r="J7" s="15">
        <f>SUM(G7+I7)</f>
        <v>649700</v>
      </c>
      <c r="K7" s="187">
        <f>SUM(J7:J31)/24</f>
        <v>1637420.8333333333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34</v>
      </c>
      <c r="G8" s="124">
        <v>3400</v>
      </c>
      <c r="H8" s="123">
        <v>33</v>
      </c>
      <c r="I8" s="124">
        <v>3300</v>
      </c>
      <c r="J8" s="15">
        <f t="shared" ref="J8:J28" si="0">SUM(G8+I8)</f>
        <v>6700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7870</v>
      </c>
      <c r="G9" s="124">
        <v>1584800</v>
      </c>
      <c r="H9" s="125">
        <v>144324</v>
      </c>
      <c r="I9" s="124">
        <v>28973100</v>
      </c>
      <c r="J9" s="15">
        <f t="shared" si="0"/>
        <v>30557900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30</v>
      </c>
      <c r="G10" s="124">
        <v>6000</v>
      </c>
      <c r="H10" s="125">
        <v>142</v>
      </c>
      <c r="I10" s="124">
        <v>28400</v>
      </c>
      <c r="J10" s="15">
        <f t="shared" si="0"/>
        <v>34400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9</v>
      </c>
      <c r="G11" s="124">
        <v>900</v>
      </c>
      <c r="H11" s="127">
        <v>61</v>
      </c>
      <c r="I11" s="124">
        <v>7700</v>
      </c>
      <c r="J11" s="15">
        <f t="shared" si="0"/>
        <v>8600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689</v>
      </c>
      <c r="G12" s="124">
        <v>137800</v>
      </c>
      <c r="H12" s="125">
        <v>11372</v>
      </c>
      <c r="I12" s="124">
        <v>2274400</v>
      </c>
      <c r="J12" s="15">
        <f t="shared" si="0"/>
        <v>2412200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46</v>
      </c>
      <c r="G13" s="124">
        <v>4600</v>
      </c>
      <c r="H13" s="125">
        <v>314</v>
      </c>
      <c r="I13" s="124">
        <v>31400</v>
      </c>
      <c r="J13" s="15">
        <f t="shared" si="0"/>
        <v>36000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167</v>
      </c>
      <c r="G14" s="124">
        <v>21400</v>
      </c>
      <c r="H14" s="128">
        <v>7494</v>
      </c>
      <c r="I14" s="124">
        <v>1216700</v>
      </c>
      <c r="J14" s="15">
        <f t="shared" si="0"/>
        <v>1238100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117</v>
      </c>
      <c r="G15" s="124">
        <v>11700</v>
      </c>
      <c r="H15" s="125">
        <v>112</v>
      </c>
      <c r="I15" s="124">
        <v>11200</v>
      </c>
      <c r="J15" s="15">
        <f t="shared" si="0"/>
        <v>22900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305</v>
      </c>
      <c r="G16" s="124">
        <v>61000</v>
      </c>
      <c r="H16" s="123">
        <v>5532</v>
      </c>
      <c r="I16" s="124">
        <v>1106400</v>
      </c>
      <c r="J16" s="15">
        <f t="shared" si="0"/>
        <v>1167400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4</v>
      </c>
      <c r="I17" s="124">
        <v>400</v>
      </c>
      <c r="J17" s="15">
        <f t="shared" si="0"/>
        <v>400</v>
      </c>
      <c r="K17" s="188"/>
      <c r="M17" s="54"/>
    </row>
    <row r="18" spans="1:14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13</v>
      </c>
      <c r="G18" s="124">
        <v>2600</v>
      </c>
      <c r="H18" s="125">
        <v>415</v>
      </c>
      <c r="I18" s="124">
        <v>83000</v>
      </c>
      <c r="J18" s="15">
        <f t="shared" si="0"/>
        <v>85600</v>
      </c>
      <c r="K18" s="188"/>
      <c r="M18" s="54"/>
    </row>
    <row r="19" spans="1:14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200</v>
      </c>
      <c r="F19" s="125">
        <v>15</v>
      </c>
      <c r="G19" s="124">
        <v>2500</v>
      </c>
      <c r="H19" s="125">
        <v>7</v>
      </c>
      <c r="I19" s="124">
        <v>1100</v>
      </c>
      <c r="J19" s="15">
        <f t="shared" si="0"/>
        <v>3600</v>
      </c>
      <c r="K19" s="188"/>
      <c r="M19" s="54"/>
    </row>
    <row r="20" spans="1:14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468</v>
      </c>
      <c r="G20" s="134">
        <v>93600</v>
      </c>
      <c r="H20" s="125">
        <v>6764</v>
      </c>
      <c r="I20" s="134">
        <v>1352800</v>
      </c>
      <c r="J20" s="15">
        <f t="shared" si="0"/>
        <v>1446400</v>
      </c>
      <c r="K20" s="194"/>
      <c r="M20" s="54"/>
    </row>
    <row r="21" spans="1:14" ht="32.25" customHeight="1" x14ac:dyDescent="0.25">
      <c r="A21" s="43">
        <v>15</v>
      </c>
      <c r="B21" s="144" t="s">
        <v>164</v>
      </c>
      <c r="C21" s="19" t="s">
        <v>165</v>
      </c>
      <c r="D21" s="126">
        <v>4030</v>
      </c>
      <c r="E21" s="141">
        <v>100</v>
      </c>
      <c r="F21" s="125">
        <v>113</v>
      </c>
      <c r="G21" s="134">
        <v>11300</v>
      </c>
      <c r="H21" s="125">
        <v>748</v>
      </c>
      <c r="I21" s="134">
        <v>74800</v>
      </c>
      <c r="J21" s="15">
        <f t="shared" si="0"/>
        <v>86100</v>
      </c>
      <c r="K21" s="194"/>
      <c r="M21" s="54"/>
    </row>
    <row r="22" spans="1:14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18</v>
      </c>
      <c r="G22" s="134">
        <v>3600</v>
      </c>
      <c r="H22" s="125">
        <v>182</v>
      </c>
      <c r="I22" s="134">
        <v>36400</v>
      </c>
      <c r="J22" s="15">
        <f t="shared" si="0"/>
        <v>40000</v>
      </c>
      <c r="K22" s="194"/>
      <c r="M22" s="54"/>
    </row>
    <row r="23" spans="1:14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79</v>
      </c>
      <c r="G23" s="134">
        <v>7900</v>
      </c>
      <c r="H23" s="125">
        <v>1868</v>
      </c>
      <c r="I23" s="134">
        <v>186800</v>
      </c>
      <c r="J23" s="15">
        <f t="shared" si="0"/>
        <v>194700</v>
      </c>
      <c r="K23" s="194"/>
      <c r="M23" s="54"/>
    </row>
    <row r="24" spans="1:14" ht="32.25" customHeight="1" x14ac:dyDescent="0.25">
      <c r="A24" s="43">
        <v>18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328</v>
      </c>
      <c r="G24" s="134">
        <v>65600</v>
      </c>
      <c r="H24" s="125">
        <v>5908</v>
      </c>
      <c r="I24" s="134">
        <v>1181600</v>
      </c>
      <c r="J24" s="15">
        <f t="shared" si="0"/>
        <v>1247200</v>
      </c>
      <c r="K24" s="194"/>
      <c r="M24" s="54"/>
    </row>
    <row r="25" spans="1:14" ht="32.25" customHeight="1" x14ac:dyDescent="0.25">
      <c r="A25" s="43">
        <v>19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1</v>
      </c>
      <c r="G25" s="134">
        <v>100</v>
      </c>
      <c r="H25" s="125">
        <v>4</v>
      </c>
      <c r="I25" s="134">
        <v>400</v>
      </c>
      <c r="J25" s="15">
        <f t="shared" si="0"/>
        <v>500</v>
      </c>
      <c r="K25" s="194"/>
      <c r="M25" s="54"/>
    </row>
    <row r="26" spans="1:14" ht="32.25" customHeight="1" x14ac:dyDescent="0.25">
      <c r="A26" s="43">
        <v>20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70</v>
      </c>
      <c r="G26" s="134">
        <v>7000</v>
      </c>
      <c r="H26" s="125">
        <v>212</v>
      </c>
      <c r="I26" s="134">
        <v>21200</v>
      </c>
      <c r="J26" s="15">
        <f t="shared" si="0"/>
        <v>28200</v>
      </c>
      <c r="K26" s="194"/>
      <c r="M26" s="54"/>
    </row>
    <row r="27" spans="1:14" ht="32.25" customHeight="1" x14ac:dyDescent="0.25">
      <c r="A27" s="43">
        <v>21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48</v>
      </c>
      <c r="G27" s="134">
        <v>4800</v>
      </c>
      <c r="H27" s="125">
        <v>88</v>
      </c>
      <c r="I27" s="134">
        <v>8800</v>
      </c>
      <c r="J27" s="15">
        <f t="shared" si="0"/>
        <v>13600</v>
      </c>
      <c r="K27" s="194"/>
      <c r="M27" s="54"/>
    </row>
    <row r="28" spans="1:14" ht="32.25" customHeight="1" x14ac:dyDescent="0.25">
      <c r="A28" s="43">
        <v>22</v>
      </c>
      <c r="B28" s="102" t="s">
        <v>238</v>
      </c>
      <c r="C28" s="153" t="s">
        <v>61</v>
      </c>
      <c r="D28" s="126">
        <v>5040</v>
      </c>
      <c r="E28" s="141">
        <v>200</v>
      </c>
      <c r="F28" s="125">
        <v>1</v>
      </c>
      <c r="G28" s="134">
        <v>200</v>
      </c>
      <c r="H28" s="125">
        <v>3</v>
      </c>
      <c r="I28" s="134">
        <v>600</v>
      </c>
      <c r="J28" s="15">
        <f t="shared" si="0"/>
        <v>800</v>
      </c>
      <c r="K28" s="194"/>
      <c r="M28" s="54"/>
    </row>
    <row r="29" spans="1:14" ht="32.25" customHeight="1" x14ac:dyDescent="0.25">
      <c r="A29" s="43">
        <v>23</v>
      </c>
      <c r="B29" s="102" t="s">
        <v>239</v>
      </c>
      <c r="C29" s="30" t="s">
        <v>241</v>
      </c>
      <c r="D29" s="126">
        <v>6333</v>
      </c>
      <c r="E29" s="141">
        <v>100</v>
      </c>
      <c r="F29" s="125">
        <v>18</v>
      </c>
      <c r="G29" s="134">
        <v>1800</v>
      </c>
      <c r="H29" s="125">
        <v>153</v>
      </c>
      <c r="I29" s="134">
        <v>15300</v>
      </c>
      <c r="J29" s="15">
        <v>17100</v>
      </c>
      <c r="K29" s="194"/>
      <c r="M29" s="54"/>
    </row>
    <row r="30" spans="1:14" ht="32.25" customHeight="1" x14ac:dyDescent="0.25">
      <c r="A30" s="43">
        <v>24</v>
      </c>
      <c r="B30" s="102" t="s">
        <v>242</v>
      </c>
      <c r="C30" s="153" t="s">
        <v>61</v>
      </c>
      <c r="D30" s="126">
        <v>6463</v>
      </c>
      <c r="E30" s="141">
        <v>100</v>
      </c>
      <c r="F30" s="125"/>
      <c r="G30" s="134"/>
      <c r="H30" s="125"/>
      <c r="I30" s="134"/>
      <c r="J30" s="15">
        <v>0</v>
      </c>
      <c r="K30" s="194"/>
      <c r="M30" s="54"/>
    </row>
    <row r="31" spans="1:14" ht="32.25" customHeight="1" x14ac:dyDescent="0.25">
      <c r="A31" s="43">
        <v>25</v>
      </c>
      <c r="B31" s="102" t="s">
        <v>37</v>
      </c>
      <c r="C31" s="153" t="s">
        <v>61</v>
      </c>
      <c r="D31" s="126">
        <v>9009</v>
      </c>
      <c r="E31" s="141">
        <v>200</v>
      </c>
      <c r="F31" s="125"/>
      <c r="G31" s="134"/>
      <c r="H31" s="125"/>
      <c r="I31" s="134"/>
      <c r="J31" s="15">
        <v>0</v>
      </c>
      <c r="K31" s="194"/>
      <c r="M31" s="54"/>
    </row>
    <row r="32" spans="1:14" ht="23.25" customHeight="1" x14ac:dyDescent="0.25">
      <c r="B32" s="137"/>
      <c r="C32" s="138"/>
      <c r="D32" s="137"/>
      <c r="E32" s="138"/>
      <c r="F32" s="138"/>
      <c r="G32" s="157"/>
      <c r="H32" s="138"/>
      <c r="I32" s="157"/>
      <c r="J32" s="158"/>
      <c r="K32" s="54"/>
      <c r="N32" s="54"/>
    </row>
    <row r="33" spans="1:10" x14ac:dyDescent="0.25">
      <c r="E33" s="47"/>
      <c r="F33" s="52"/>
      <c r="G33" s="53"/>
      <c r="H33" s="52"/>
      <c r="I33" s="53"/>
    </row>
    <row r="34" spans="1:10" x14ac:dyDescent="0.25">
      <c r="B34" s="4" t="s">
        <v>47</v>
      </c>
      <c r="E34" s="191" t="s">
        <v>2</v>
      </c>
      <c r="F34" s="192"/>
      <c r="G34" s="193"/>
      <c r="H34" s="191" t="s">
        <v>3</v>
      </c>
      <c r="I34" s="192"/>
      <c r="J34" s="193"/>
    </row>
    <row r="35" spans="1:10" ht="63.75" customHeight="1" x14ac:dyDescent="0.25">
      <c r="B35" s="7" t="s">
        <v>6</v>
      </c>
      <c r="C35" s="55" t="s">
        <v>48</v>
      </c>
      <c r="D35" s="7" t="s">
        <v>8</v>
      </c>
      <c r="E35" s="56" t="s">
        <v>49</v>
      </c>
      <c r="F35" s="55" t="s">
        <v>50</v>
      </c>
      <c r="G35" s="7" t="s">
        <v>11</v>
      </c>
      <c r="H35" s="57" t="s">
        <v>51</v>
      </c>
      <c r="I35" s="55" t="s">
        <v>50</v>
      </c>
      <c r="J35" s="8" t="s">
        <v>11</v>
      </c>
    </row>
    <row r="36" spans="1:10" ht="30" customHeight="1" x14ac:dyDescent="0.25">
      <c r="A36" s="1">
        <v>1</v>
      </c>
      <c r="B36" s="58" t="s">
        <v>52</v>
      </c>
      <c r="C36" s="59" t="s">
        <v>53</v>
      </c>
      <c r="D36" s="60">
        <v>727</v>
      </c>
      <c r="E36" s="61">
        <v>25</v>
      </c>
      <c r="F36" s="62">
        <v>23</v>
      </c>
      <c r="G36" s="63">
        <f>SUM(F36*E36)</f>
        <v>575</v>
      </c>
      <c r="H36" s="61">
        <v>100</v>
      </c>
      <c r="I36" s="19">
        <v>8</v>
      </c>
      <c r="J36" s="64">
        <f>SUM(I36*H36)</f>
        <v>800</v>
      </c>
    </row>
    <row r="37" spans="1:10" ht="26.25" customHeight="1" x14ac:dyDescent="0.25">
      <c r="A37" s="1">
        <v>2</v>
      </c>
      <c r="B37" s="86" t="s">
        <v>54</v>
      </c>
      <c r="C37" s="87" t="s">
        <v>55</v>
      </c>
      <c r="D37" s="71">
        <v>744</v>
      </c>
      <c r="E37" s="155">
        <v>50</v>
      </c>
      <c r="F37" s="68">
        <v>149</v>
      </c>
      <c r="G37" s="63">
        <f>SUM(F37*E37)</f>
        <v>7450</v>
      </c>
      <c r="H37" s="155">
        <v>50</v>
      </c>
      <c r="I37" s="68">
        <v>19</v>
      </c>
      <c r="J37" s="63">
        <f>SUM(I37*H37)</f>
        <v>950</v>
      </c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</row>
    <row r="53" spans="5:9" x14ac:dyDescent="0.25">
      <c r="E53" s="1"/>
    </row>
  </sheetData>
  <mergeCells count="8">
    <mergeCell ref="K7:K31"/>
    <mergeCell ref="E34:G34"/>
    <mergeCell ref="H34:J34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53"/>
  <sheetViews>
    <sheetView zoomScaleNormal="100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243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2435</v>
      </c>
      <c r="G7" s="124">
        <v>243500</v>
      </c>
      <c r="H7" s="123">
        <v>4592</v>
      </c>
      <c r="I7" s="124">
        <v>459200</v>
      </c>
      <c r="J7" s="15">
        <f>SUM(G7+I7)</f>
        <v>702700</v>
      </c>
      <c r="K7" s="187">
        <f>SUM(J7:J31)/25</f>
        <v>2399328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127</v>
      </c>
      <c r="G8" s="124">
        <v>12700</v>
      </c>
      <c r="H8" s="123">
        <v>446</v>
      </c>
      <c r="I8" s="124">
        <v>44600</v>
      </c>
      <c r="J8" s="15">
        <f t="shared" ref="J8:J31" si="0">SUM(G8+I8)</f>
        <v>57300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11964</v>
      </c>
      <c r="G9" s="124">
        <v>2400300</v>
      </c>
      <c r="H9" s="125">
        <v>260390</v>
      </c>
      <c r="I9" s="124">
        <v>52098100</v>
      </c>
      <c r="J9" s="15">
        <f t="shared" si="0"/>
        <v>54498400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39</v>
      </c>
      <c r="G10" s="124">
        <v>7800</v>
      </c>
      <c r="H10" s="125">
        <v>127</v>
      </c>
      <c r="I10" s="124">
        <v>25400</v>
      </c>
      <c r="J10" s="15">
        <f t="shared" si="0"/>
        <v>33200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8</v>
      </c>
      <c r="G11" s="124">
        <v>800</v>
      </c>
      <c r="H11" s="127">
        <v>112</v>
      </c>
      <c r="I11" s="124">
        <v>12800</v>
      </c>
      <c r="J11" s="15">
        <f t="shared" si="0"/>
        <v>13600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202</v>
      </c>
      <c r="G12" s="124">
        <v>40400</v>
      </c>
      <c r="H12" s="125">
        <v>1314</v>
      </c>
      <c r="I12" s="124">
        <v>262800</v>
      </c>
      <c r="J12" s="15">
        <f t="shared" si="0"/>
        <v>303200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72</v>
      </c>
      <c r="G13" s="124">
        <v>7200</v>
      </c>
      <c r="H13" s="125">
        <v>296</v>
      </c>
      <c r="I13" s="124">
        <v>29600</v>
      </c>
      <c r="J13" s="15">
        <f t="shared" si="0"/>
        <v>36800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189</v>
      </c>
      <c r="G14" s="124">
        <v>25300</v>
      </c>
      <c r="H14" s="128">
        <v>7451</v>
      </c>
      <c r="I14" s="124">
        <v>1212200</v>
      </c>
      <c r="J14" s="15">
        <f t="shared" si="0"/>
        <v>1237500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176</v>
      </c>
      <c r="G15" s="124">
        <v>17600</v>
      </c>
      <c r="H15" s="125">
        <v>386</v>
      </c>
      <c r="I15" s="124">
        <v>38600</v>
      </c>
      <c r="J15" s="15">
        <f t="shared" si="0"/>
        <v>56200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466</v>
      </c>
      <c r="G16" s="124">
        <v>93200</v>
      </c>
      <c r="H16" s="123">
        <v>9023</v>
      </c>
      <c r="I16" s="124">
        <v>1804600</v>
      </c>
      <c r="J16" s="15">
        <f t="shared" si="0"/>
        <v>1897800</v>
      </c>
      <c r="K16" s="188"/>
      <c r="M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3</v>
      </c>
      <c r="I17" s="124">
        <v>300</v>
      </c>
      <c r="J17" s="15">
        <f t="shared" si="0"/>
        <v>300</v>
      </c>
      <c r="K17" s="188"/>
      <c r="M17" s="54"/>
    </row>
    <row r="18" spans="1:14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2</v>
      </c>
      <c r="G18" s="124">
        <v>400</v>
      </c>
      <c r="H18" s="125">
        <v>45</v>
      </c>
      <c r="I18" s="124">
        <v>9000</v>
      </c>
      <c r="J18" s="15">
        <f t="shared" si="0"/>
        <v>9400</v>
      </c>
      <c r="K18" s="188"/>
      <c r="M18" s="54"/>
    </row>
    <row r="19" spans="1:14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200</v>
      </c>
      <c r="F19" s="125">
        <v>16</v>
      </c>
      <c r="G19" s="124">
        <v>3200</v>
      </c>
      <c r="H19" s="125">
        <v>4</v>
      </c>
      <c r="I19" s="124">
        <v>800</v>
      </c>
      <c r="J19" s="15">
        <f t="shared" si="0"/>
        <v>4000</v>
      </c>
      <c r="K19" s="188"/>
      <c r="M19" s="54"/>
    </row>
    <row r="20" spans="1:14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80</v>
      </c>
      <c r="G20" s="134">
        <v>16000</v>
      </c>
      <c r="H20" s="125">
        <v>700</v>
      </c>
      <c r="I20" s="134">
        <v>140000</v>
      </c>
      <c r="J20" s="15">
        <f t="shared" si="0"/>
        <v>156000</v>
      </c>
      <c r="K20" s="194"/>
      <c r="M20" s="54"/>
    </row>
    <row r="21" spans="1:14" ht="32.25" customHeight="1" x14ac:dyDescent="0.25">
      <c r="A21" s="43">
        <v>15</v>
      </c>
      <c r="B21" s="144" t="s">
        <v>164</v>
      </c>
      <c r="C21" s="19" t="s">
        <v>165</v>
      </c>
      <c r="D21" s="126">
        <v>4030</v>
      </c>
      <c r="E21" s="141">
        <v>100</v>
      </c>
      <c r="F21" s="125">
        <v>110</v>
      </c>
      <c r="G21" s="134">
        <v>11000</v>
      </c>
      <c r="H21" s="125">
        <v>412</v>
      </c>
      <c r="I21" s="134">
        <v>41200</v>
      </c>
      <c r="J21" s="15">
        <f t="shared" si="0"/>
        <v>52200</v>
      </c>
      <c r="K21" s="194"/>
      <c r="M21" s="54"/>
    </row>
    <row r="22" spans="1:14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34</v>
      </c>
      <c r="G22" s="134">
        <v>6800</v>
      </c>
      <c r="H22" s="125">
        <v>175</v>
      </c>
      <c r="I22" s="134">
        <v>35000</v>
      </c>
      <c r="J22" s="15">
        <f t="shared" si="0"/>
        <v>41800</v>
      </c>
      <c r="K22" s="194"/>
      <c r="M22" s="54"/>
    </row>
    <row r="23" spans="1:14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16</v>
      </c>
      <c r="G23" s="134">
        <v>1600</v>
      </c>
      <c r="H23" s="125">
        <v>234</v>
      </c>
      <c r="I23" s="134">
        <v>23400</v>
      </c>
      <c r="J23" s="15">
        <f t="shared" si="0"/>
        <v>25000</v>
      </c>
      <c r="K23" s="194"/>
      <c r="M23" s="54"/>
    </row>
    <row r="24" spans="1:14" ht="32.25" customHeight="1" x14ac:dyDescent="0.25">
      <c r="A24" s="43">
        <v>18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215</v>
      </c>
      <c r="G24" s="134">
        <v>43000</v>
      </c>
      <c r="H24" s="125">
        <v>3276</v>
      </c>
      <c r="I24" s="134">
        <v>655200</v>
      </c>
      <c r="J24" s="15">
        <f t="shared" si="0"/>
        <v>698200</v>
      </c>
      <c r="K24" s="194"/>
      <c r="M24" s="54"/>
    </row>
    <row r="25" spans="1:14" ht="32.25" customHeight="1" x14ac:dyDescent="0.25">
      <c r="A25" s="43">
        <v>19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1</v>
      </c>
      <c r="I25" s="134">
        <v>100</v>
      </c>
      <c r="J25" s="15">
        <f t="shared" si="0"/>
        <v>100</v>
      </c>
      <c r="K25" s="194"/>
      <c r="M25" s="54"/>
    </row>
    <row r="26" spans="1:14" ht="32.25" customHeight="1" x14ac:dyDescent="0.25">
      <c r="A26" s="43">
        <v>20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78</v>
      </c>
      <c r="G26" s="134">
        <v>7800</v>
      </c>
      <c r="H26" s="125">
        <v>212</v>
      </c>
      <c r="I26" s="134">
        <v>21200</v>
      </c>
      <c r="J26" s="15">
        <f t="shared" si="0"/>
        <v>29000</v>
      </c>
      <c r="K26" s="194"/>
      <c r="M26" s="54"/>
    </row>
    <row r="27" spans="1:14" ht="32.25" customHeight="1" x14ac:dyDescent="0.25">
      <c r="A27" s="43">
        <v>21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25</v>
      </c>
      <c r="G27" s="134">
        <v>2500</v>
      </c>
      <c r="H27" s="125">
        <v>14</v>
      </c>
      <c r="I27" s="134">
        <v>1400</v>
      </c>
      <c r="J27" s="15">
        <f t="shared" si="0"/>
        <v>3900</v>
      </c>
      <c r="K27" s="194"/>
      <c r="M27" s="54"/>
    </row>
    <row r="28" spans="1:14" ht="32.25" customHeight="1" x14ac:dyDescent="0.25">
      <c r="A28" s="43">
        <v>22</v>
      </c>
      <c r="B28" s="102" t="s">
        <v>238</v>
      </c>
      <c r="C28" s="153" t="s">
        <v>61</v>
      </c>
      <c r="D28" s="126">
        <v>5040</v>
      </c>
      <c r="E28" s="141">
        <v>200</v>
      </c>
      <c r="F28" s="125">
        <v>0</v>
      </c>
      <c r="G28" s="134">
        <v>0</v>
      </c>
      <c r="H28" s="125">
        <v>2</v>
      </c>
      <c r="I28" s="134">
        <v>400</v>
      </c>
      <c r="J28" s="15">
        <f t="shared" si="0"/>
        <v>400</v>
      </c>
      <c r="K28" s="194"/>
      <c r="M28" s="54"/>
    </row>
    <row r="29" spans="1:14" ht="32.25" customHeight="1" x14ac:dyDescent="0.25">
      <c r="A29" s="43">
        <v>23</v>
      </c>
      <c r="B29" s="102" t="s">
        <v>239</v>
      </c>
      <c r="C29" s="30" t="s">
        <v>241</v>
      </c>
      <c r="D29" s="126">
        <v>6333</v>
      </c>
      <c r="E29" s="141">
        <v>100</v>
      </c>
      <c r="F29" s="125">
        <v>20</v>
      </c>
      <c r="G29" s="134">
        <v>2000</v>
      </c>
      <c r="H29" s="125">
        <v>218</v>
      </c>
      <c r="I29" s="134">
        <v>21800</v>
      </c>
      <c r="J29" s="15">
        <f t="shared" si="0"/>
        <v>23800</v>
      </c>
      <c r="K29" s="194"/>
      <c r="M29" s="54"/>
    </row>
    <row r="30" spans="1:14" ht="32.25" customHeight="1" x14ac:dyDescent="0.25">
      <c r="A30" s="43">
        <v>24</v>
      </c>
      <c r="B30" s="102" t="s">
        <v>242</v>
      </c>
      <c r="C30" s="30" t="s">
        <v>244</v>
      </c>
      <c r="D30" s="126">
        <v>6463</v>
      </c>
      <c r="E30" s="141">
        <v>100</v>
      </c>
      <c r="F30" s="125">
        <v>155</v>
      </c>
      <c r="G30" s="134">
        <v>15500</v>
      </c>
      <c r="H30" s="125">
        <v>829</v>
      </c>
      <c r="I30" s="134">
        <v>82900</v>
      </c>
      <c r="J30" s="15">
        <f t="shared" si="0"/>
        <v>98400</v>
      </c>
      <c r="K30" s="194"/>
      <c r="M30" s="54"/>
    </row>
    <row r="31" spans="1:14" ht="32.25" customHeight="1" x14ac:dyDescent="0.25">
      <c r="A31" s="43">
        <v>25</v>
      </c>
      <c r="B31" s="102" t="s">
        <v>37</v>
      </c>
      <c r="C31" s="30" t="s">
        <v>245</v>
      </c>
      <c r="D31" s="126">
        <v>9009</v>
      </c>
      <c r="E31" s="141">
        <v>200</v>
      </c>
      <c r="F31" s="125">
        <v>1</v>
      </c>
      <c r="G31" s="134">
        <v>200</v>
      </c>
      <c r="H31" s="125">
        <v>19</v>
      </c>
      <c r="I31" s="134">
        <v>3800</v>
      </c>
      <c r="J31" s="15">
        <f t="shared" si="0"/>
        <v>4000</v>
      </c>
      <c r="K31" s="195"/>
      <c r="M31" s="54"/>
    </row>
    <row r="32" spans="1:14" ht="23.25" customHeight="1" x14ac:dyDescent="0.25">
      <c r="B32" s="137"/>
      <c r="C32" s="138"/>
      <c r="D32" s="137"/>
      <c r="E32" s="138"/>
      <c r="F32" s="138"/>
      <c r="G32" s="157"/>
      <c r="H32" s="138"/>
      <c r="I32" s="157"/>
      <c r="J32" s="158"/>
      <c r="K32" s="54"/>
      <c r="N32" s="54"/>
    </row>
    <row r="33" spans="1:14" x14ac:dyDescent="0.25">
      <c r="E33" s="47"/>
      <c r="F33" s="52"/>
      <c r="G33" s="53"/>
      <c r="H33" s="52"/>
      <c r="I33" s="53"/>
      <c r="N33" s="54"/>
    </row>
    <row r="34" spans="1:14" x14ac:dyDescent="0.25">
      <c r="B34" s="4" t="s">
        <v>47</v>
      </c>
      <c r="E34" s="191" t="s">
        <v>2</v>
      </c>
      <c r="F34" s="192"/>
      <c r="G34" s="193"/>
      <c r="H34" s="191" t="s">
        <v>3</v>
      </c>
      <c r="I34" s="192"/>
      <c r="J34" s="193"/>
    </row>
    <row r="35" spans="1:14" ht="63.75" customHeight="1" x14ac:dyDescent="0.25">
      <c r="B35" s="7" t="s">
        <v>6</v>
      </c>
      <c r="C35" s="55" t="s">
        <v>48</v>
      </c>
      <c r="D35" s="7" t="s">
        <v>8</v>
      </c>
      <c r="E35" s="56" t="s">
        <v>49</v>
      </c>
      <c r="F35" s="55" t="s">
        <v>50</v>
      </c>
      <c r="G35" s="7" t="s">
        <v>11</v>
      </c>
      <c r="H35" s="57" t="s">
        <v>51</v>
      </c>
      <c r="I35" s="55" t="s">
        <v>50</v>
      </c>
      <c r="J35" s="8" t="s">
        <v>11</v>
      </c>
    </row>
    <row r="36" spans="1:14" ht="30" customHeight="1" x14ac:dyDescent="0.25">
      <c r="A36" s="1">
        <v>1</v>
      </c>
      <c r="B36" s="58" t="s">
        <v>52</v>
      </c>
      <c r="C36" s="59" t="s">
        <v>53</v>
      </c>
      <c r="D36" s="60">
        <v>727</v>
      </c>
      <c r="E36" s="61">
        <v>25</v>
      </c>
      <c r="F36" s="62">
        <v>23</v>
      </c>
      <c r="G36" s="63">
        <f>SUM(F36*E36)</f>
        <v>575</v>
      </c>
      <c r="H36" s="61">
        <v>100</v>
      </c>
      <c r="I36" s="19">
        <v>4</v>
      </c>
      <c r="J36" s="64">
        <f>SUM(I36*H36)</f>
        <v>400</v>
      </c>
    </row>
    <row r="37" spans="1:14" ht="26.25" customHeight="1" x14ac:dyDescent="0.25">
      <c r="A37" s="1">
        <v>2</v>
      </c>
      <c r="B37" s="86" t="s">
        <v>54</v>
      </c>
      <c r="C37" s="87" t="s">
        <v>55</v>
      </c>
      <c r="D37" s="71">
        <v>744</v>
      </c>
      <c r="E37" s="155">
        <v>50</v>
      </c>
      <c r="F37" s="68">
        <v>123</v>
      </c>
      <c r="G37" s="63">
        <f>SUM(F37*E37)</f>
        <v>6150</v>
      </c>
      <c r="H37" s="155">
        <v>50</v>
      </c>
      <c r="I37" s="68">
        <v>19</v>
      </c>
      <c r="J37" s="63">
        <f>SUM(I37*H37)</f>
        <v>950</v>
      </c>
    </row>
    <row r="38" spans="1:14" x14ac:dyDescent="0.25">
      <c r="E38" s="47"/>
      <c r="F38" s="52"/>
      <c r="G38" s="53"/>
      <c r="H38" s="52"/>
      <c r="I38" s="53"/>
    </row>
    <row r="39" spans="1:14" x14ac:dyDescent="0.25">
      <c r="E39" s="47"/>
      <c r="F39" s="52"/>
      <c r="G39" s="53"/>
      <c r="H39" s="52"/>
      <c r="I39" s="53"/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</row>
    <row r="53" spans="5:9" x14ac:dyDescent="0.25">
      <c r="E53" s="1"/>
    </row>
  </sheetData>
  <mergeCells count="8">
    <mergeCell ref="K7:K31"/>
    <mergeCell ref="E34:G34"/>
    <mergeCell ref="H34:J34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N56"/>
  <sheetViews>
    <sheetView zoomScaleNormal="100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246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1749</v>
      </c>
      <c r="G7" s="124">
        <v>174900</v>
      </c>
      <c r="H7" s="123">
        <v>3878</v>
      </c>
      <c r="I7" s="124">
        <v>387800</v>
      </c>
      <c r="J7" s="15">
        <f>SUM(G7+I7)</f>
        <v>562700</v>
      </c>
      <c r="K7" s="187">
        <f>SUM(J7:J34)/27</f>
        <v>2154222.222222222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52</v>
      </c>
      <c r="G8" s="124">
        <v>5200</v>
      </c>
      <c r="H8" s="123">
        <v>186</v>
      </c>
      <c r="I8" s="124">
        <v>18600</v>
      </c>
      <c r="J8" s="15">
        <f t="shared" ref="J8:J34" si="0">SUM(G8+I8)</f>
        <v>23800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8449</v>
      </c>
      <c r="G9" s="124">
        <v>1694900</v>
      </c>
      <c r="H9" s="125">
        <v>157557</v>
      </c>
      <c r="I9" s="124">
        <v>31528200</v>
      </c>
      <c r="J9" s="15">
        <f t="shared" si="0"/>
        <v>33223100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37</v>
      </c>
      <c r="G10" s="124">
        <v>7400</v>
      </c>
      <c r="H10" s="125">
        <v>79</v>
      </c>
      <c r="I10" s="124">
        <v>15800</v>
      </c>
      <c r="J10" s="15">
        <f t="shared" si="0"/>
        <v>23200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61</v>
      </c>
      <c r="G11" s="124">
        <v>6100</v>
      </c>
      <c r="H11" s="127">
        <v>920</v>
      </c>
      <c r="I11" s="124">
        <v>93900</v>
      </c>
      <c r="J11" s="15">
        <f t="shared" si="0"/>
        <v>100000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287</v>
      </c>
      <c r="G12" s="124">
        <v>57400</v>
      </c>
      <c r="H12" s="125">
        <v>3866</v>
      </c>
      <c r="I12" s="124">
        <v>773200</v>
      </c>
      <c r="J12" s="15">
        <f t="shared" si="0"/>
        <v>830600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100</v>
      </c>
      <c r="G13" s="124">
        <v>10000</v>
      </c>
      <c r="H13" s="125">
        <v>721</v>
      </c>
      <c r="I13" s="124">
        <v>72100</v>
      </c>
      <c r="J13" s="15">
        <f t="shared" si="0"/>
        <v>82100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176</v>
      </c>
      <c r="G14" s="124">
        <v>22800</v>
      </c>
      <c r="H14" s="128">
        <v>7360</v>
      </c>
      <c r="I14" s="124">
        <v>1200600</v>
      </c>
      <c r="J14" s="15">
        <f t="shared" si="0"/>
        <v>1223400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157</v>
      </c>
      <c r="G15" s="124">
        <v>15700</v>
      </c>
      <c r="H15" s="125">
        <v>79</v>
      </c>
      <c r="I15" s="124">
        <v>7900</v>
      </c>
      <c r="J15" s="15">
        <f t="shared" si="0"/>
        <v>23600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409</v>
      </c>
      <c r="G16" s="124">
        <v>81800</v>
      </c>
      <c r="H16" s="123">
        <v>8160</v>
      </c>
      <c r="I16" s="124">
        <v>1632000</v>
      </c>
      <c r="J16" s="15">
        <f t="shared" si="0"/>
        <v>1713800</v>
      </c>
      <c r="K16" s="188"/>
      <c r="M16" s="54"/>
    </row>
    <row r="17" spans="1:13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1</v>
      </c>
      <c r="G17" s="124">
        <v>100</v>
      </c>
      <c r="H17" s="125">
        <v>3</v>
      </c>
      <c r="I17" s="124">
        <v>300</v>
      </c>
      <c r="J17" s="15">
        <f t="shared" si="0"/>
        <v>400</v>
      </c>
      <c r="K17" s="188"/>
      <c r="M17" s="54"/>
    </row>
    <row r="18" spans="1:13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1</v>
      </c>
      <c r="G18" s="124">
        <v>200</v>
      </c>
      <c r="H18" s="125">
        <v>3</v>
      </c>
      <c r="I18" s="124">
        <v>600</v>
      </c>
      <c r="J18" s="15">
        <f t="shared" si="0"/>
        <v>800</v>
      </c>
      <c r="K18" s="188"/>
      <c r="M18" s="54"/>
    </row>
    <row r="19" spans="1:13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200</v>
      </c>
      <c r="F19" s="125">
        <v>9</v>
      </c>
      <c r="G19" s="124">
        <v>1800</v>
      </c>
      <c r="H19" s="125">
        <v>3</v>
      </c>
      <c r="I19" s="124">
        <v>600</v>
      </c>
      <c r="J19" s="15">
        <f t="shared" si="0"/>
        <v>2400</v>
      </c>
      <c r="K19" s="188"/>
      <c r="M19" s="54"/>
    </row>
    <row r="20" spans="1:13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13</v>
      </c>
      <c r="G20" s="134">
        <v>2600</v>
      </c>
      <c r="H20" s="125">
        <v>177</v>
      </c>
      <c r="I20" s="134">
        <v>35400</v>
      </c>
      <c r="J20" s="15">
        <f t="shared" si="0"/>
        <v>38000</v>
      </c>
      <c r="K20" s="194"/>
      <c r="M20" s="54"/>
    </row>
    <row r="21" spans="1:13" ht="32.25" customHeight="1" x14ac:dyDescent="0.25">
      <c r="A21" s="43">
        <v>15</v>
      </c>
      <c r="B21" s="144" t="s">
        <v>164</v>
      </c>
      <c r="C21" s="19" t="s">
        <v>165</v>
      </c>
      <c r="D21" s="126">
        <v>4030</v>
      </c>
      <c r="E21" s="141">
        <v>100</v>
      </c>
      <c r="F21" s="125">
        <v>63</v>
      </c>
      <c r="G21" s="134">
        <v>6300</v>
      </c>
      <c r="H21" s="125">
        <v>629</v>
      </c>
      <c r="I21" s="134">
        <v>62900</v>
      </c>
      <c r="J21" s="15">
        <f t="shared" si="0"/>
        <v>69200</v>
      </c>
      <c r="K21" s="194"/>
      <c r="M21" s="54"/>
    </row>
    <row r="22" spans="1:13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9</v>
      </c>
      <c r="G22" s="134">
        <v>1800</v>
      </c>
      <c r="H22" s="125">
        <v>137</v>
      </c>
      <c r="I22" s="134">
        <v>27400</v>
      </c>
      <c r="J22" s="15">
        <f t="shared" si="0"/>
        <v>29200</v>
      </c>
      <c r="K22" s="194"/>
      <c r="M22" s="54"/>
    </row>
    <row r="23" spans="1:13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6</v>
      </c>
      <c r="G23" s="134">
        <v>600</v>
      </c>
      <c r="H23" s="125">
        <v>94</v>
      </c>
      <c r="I23" s="134">
        <v>9400</v>
      </c>
      <c r="J23" s="15">
        <f t="shared" si="0"/>
        <v>10000</v>
      </c>
      <c r="K23" s="194"/>
      <c r="M23" s="54"/>
    </row>
    <row r="24" spans="1:13" ht="32.25" customHeight="1" x14ac:dyDescent="0.25">
      <c r="A24" s="43">
        <v>18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560</v>
      </c>
      <c r="G24" s="134">
        <v>112000</v>
      </c>
      <c r="H24" s="125">
        <v>9211</v>
      </c>
      <c r="I24" s="134">
        <v>1842200</v>
      </c>
      <c r="J24" s="15">
        <f t="shared" si="0"/>
        <v>1954200</v>
      </c>
      <c r="K24" s="194"/>
      <c r="M24" s="54"/>
    </row>
    <row r="25" spans="1:13" ht="32.25" customHeight="1" x14ac:dyDescent="0.25">
      <c r="A25" s="43">
        <v>19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2</v>
      </c>
      <c r="G25" s="134">
        <v>200</v>
      </c>
      <c r="H25" s="125">
        <v>14</v>
      </c>
      <c r="I25" s="134">
        <v>1400</v>
      </c>
      <c r="J25" s="15">
        <f t="shared" si="0"/>
        <v>1600</v>
      </c>
      <c r="K25" s="194"/>
      <c r="M25" s="54"/>
    </row>
    <row r="26" spans="1:13" ht="32.25" customHeight="1" x14ac:dyDescent="0.25">
      <c r="A26" s="43">
        <v>20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16</v>
      </c>
      <c r="G26" s="134">
        <v>1600</v>
      </c>
      <c r="H26" s="125">
        <v>87</v>
      </c>
      <c r="I26" s="134">
        <v>8700</v>
      </c>
      <c r="J26" s="15">
        <f t="shared" si="0"/>
        <v>10300</v>
      </c>
      <c r="K26" s="194"/>
      <c r="M26" s="54"/>
    </row>
    <row r="27" spans="1:13" ht="32.25" customHeight="1" x14ac:dyDescent="0.25">
      <c r="A27" s="43">
        <v>21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13</v>
      </c>
      <c r="G27" s="134">
        <v>1300</v>
      </c>
      <c r="H27" s="125">
        <v>23</v>
      </c>
      <c r="I27" s="134">
        <v>2300</v>
      </c>
      <c r="J27" s="15">
        <f t="shared" si="0"/>
        <v>3600</v>
      </c>
      <c r="K27" s="194"/>
      <c r="M27" s="54"/>
    </row>
    <row r="28" spans="1:13" ht="32.25" customHeight="1" x14ac:dyDescent="0.25">
      <c r="A28" s="43">
        <v>22</v>
      </c>
      <c r="B28" s="102" t="s">
        <v>238</v>
      </c>
      <c r="C28" s="153" t="s">
        <v>61</v>
      </c>
      <c r="D28" s="126">
        <v>5040</v>
      </c>
      <c r="E28" s="141">
        <v>200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94"/>
      <c r="M28" s="54"/>
    </row>
    <row r="29" spans="1:13" ht="32.25" customHeight="1" x14ac:dyDescent="0.25">
      <c r="A29" s="43">
        <v>23</v>
      </c>
      <c r="B29" s="102" t="s">
        <v>239</v>
      </c>
      <c r="C29" s="30" t="s">
        <v>241</v>
      </c>
      <c r="D29" s="126">
        <v>6333</v>
      </c>
      <c r="E29" s="141">
        <v>100</v>
      </c>
      <c r="F29" s="125">
        <v>1</v>
      </c>
      <c r="G29" s="134">
        <v>100</v>
      </c>
      <c r="H29" s="125">
        <v>47</v>
      </c>
      <c r="I29" s="134">
        <v>4700</v>
      </c>
      <c r="J29" s="15">
        <f t="shared" si="0"/>
        <v>4800</v>
      </c>
      <c r="K29" s="194"/>
      <c r="M29" s="54"/>
    </row>
    <row r="30" spans="1:13" ht="32.25" customHeight="1" x14ac:dyDescent="0.25">
      <c r="A30" s="43">
        <v>24</v>
      </c>
      <c r="B30" s="102" t="s">
        <v>242</v>
      </c>
      <c r="C30" s="30" t="s">
        <v>244</v>
      </c>
      <c r="D30" s="126">
        <v>6463</v>
      </c>
      <c r="E30" s="141">
        <v>100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4"/>
      <c r="M30" s="54"/>
    </row>
    <row r="31" spans="1:13" ht="32.25" customHeight="1" x14ac:dyDescent="0.25">
      <c r="A31" s="43">
        <v>25</v>
      </c>
      <c r="B31" s="102" t="s">
        <v>37</v>
      </c>
      <c r="C31" s="30" t="s">
        <v>245</v>
      </c>
      <c r="D31" s="126">
        <v>9009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ref="J31:J33" si="1">SUM(G31+I31)</f>
        <v>0</v>
      </c>
      <c r="K31" s="194"/>
      <c r="M31" s="54"/>
    </row>
    <row r="32" spans="1:13" ht="32.25" customHeight="1" x14ac:dyDescent="0.25">
      <c r="A32" s="43">
        <v>26</v>
      </c>
      <c r="B32" s="102" t="s">
        <v>247</v>
      </c>
      <c r="C32" s="153" t="s">
        <v>61</v>
      </c>
      <c r="D32" s="126">
        <v>5800</v>
      </c>
      <c r="E32" s="141">
        <v>200</v>
      </c>
      <c r="F32" s="125">
        <v>3</v>
      </c>
      <c r="G32" s="134">
        <v>600</v>
      </c>
      <c r="H32" s="125">
        <v>39</v>
      </c>
      <c r="I32" s="134">
        <v>7800</v>
      </c>
      <c r="J32" s="15">
        <f t="shared" si="1"/>
        <v>8400</v>
      </c>
      <c r="K32" s="194"/>
      <c r="M32" s="54"/>
    </row>
    <row r="33" spans="1:14" ht="32.25" customHeight="1" x14ac:dyDescent="0.25">
      <c r="A33" s="43">
        <v>27</v>
      </c>
      <c r="B33" s="102" t="s">
        <v>248</v>
      </c>
      <c r="C33" s="153" t="s">
        <v>61</v>
      </c>
      <c r="D33" s="126">
        <v>1003</v>
      </c>
      <c r="E33" s="141">
        <v>200</v>
      </c>
      <c r="F33" s="125">
        <v>5149</v>
      </c>
      <c r="G33" s="134">
        <v>1029800</v>
      </c>
      <c r="H33" s="125">
        <v>31386</v>
      </c>
      <c r="I33" s="134">
        <v>6277200</v>
      </c>
      <c r="J33" s="15">
        <f t="shared" si="1"/>
        <v>7307000</v>
      </c>
      <c r="K33" s="194"/>
      <c r="M33" s="54"/>
    </row>
    <row r="34" spans="1:14" ht="32.25" customHeight="1" x14ac:dyDescent="0.25">
      <c r="A34" s="43">
        <v>28</v>
      </c>
      <c r="B34" s="102" t="s">
        <v>249</v>
      </c>
      <c r="C34" s="153" t="s">
        <v>61</v>
      </c>
      <c r="D34" s="126">
        <v>1004</v>
      </c>
      <c r="E34" s="141">
        <v>200</v>
      </c>
      <c r="F34" s="125">
        <v>6940</v>
      </c>
      <c r="G34" s="134">
        <v>1388000</v>
      </c>
      <c r="H34" s="125">
        <v>47649</v>
      </c>
      <c r="I34" s="134">
        <v>9529800</v>
      </c>
      <c r="J34" s="15">
        <f t="shared" si="0"/>
        <v>10917800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57"/>
      <c r="H35" s="138"/>
      <c r="I35" s="157"/>
      <c r="J35" s="158"/>
      <c r="K35" s="54"/>
      <c r="N35" s="54"/>
    </row>
    <row r="36" spans="1:14" x14ac:dyDescent="0.25">
      <c r="E36" s="47"/>
      <c r="F36" s="52"/>
      <c r="G36" s="53"/>
      <c r="H36" s="52"/>
      <c r="I36" s="53"/>
      <c r="N36" s="54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16</v>
      </c>
      <c r="G39" s="63">
        <f>SUM(F39*E39)</f>
        <v>400</v>
      </c>
      <c r="H39" s="61">
        <v>100</v>
      </c>
      <c r="I39" s="19">
        <v>4</v>
      </c>
      <c r="J39" s="64">
        <f>SUM(I39*H39)</f>
        <v>400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155">
        <v>50</v>
      </c>
      <c r="F40" s="68">
        <v>83</v>
      </c>
      <c r="G40" s="63">
        <f>SUM(F40*E40)</f>
        <v>4150</v>
      </c>
      <c r="H40" s="155">
        <v>50</v>
      </c>
      <c r="I40" s="68">
        <v>17</v>
      </c>
      <c r="J40" s="63">
        <f>SUM(I40*H40)</f>
        <v>850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N56"/>
  <sheetViews>
    <sheetView zoomScaleNormal="100" workbookViewId="0">
      <selection activeCell="I41" sqref="I4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250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1549</v>
      </c>
      <c r="G7" s="124">
        <v>154900</v>
      </c>
      <c r="H7" s="123">
        <v>3115</v>
      </c>
      <c r="I7" s="124">
        <v>311500</v>
      </c>
      <c r="J7" s="15">
        <f>SUM(G7+I7)</f>
        <v>466400</v>
      </c>
      <c r="K7" s="187">
        <f>SUM(J7:J34)/27</f>
        <v>1415940.7407407407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34</v>
      </c>
      <c r="G8" s="124">
        <v>3400</v>
      </c>
      <c r="H8" s="123">
        <v>49</v>
      </c>
      <c r="I8" s="124">
        <v>4900</v>
      </c>
      <c r="J8" s="15">
        <f t="shared" ref="J8:J34" si="0">SUM(G8+I8)</f>
        <v>8300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7012</v>
      </c>
      <c r="G9" s="124">
        <v>1416200</v>
      </c>
      <c r="H9" s="125">
        <v>142893</v>
      </c>
      <c r="I9" s="124">
        <v>28595400</v>
      </c>
      <c r="J9" s="15">
        <f t="shared" si="0"/>
        <v>30011600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23</v>
      </c>
      <c r="G10" s="124">
        <v>4600</v>
      </c>
      <c r="H10" s="125">
        <v>68</v>
      </c>
      <c r="I10" s="124">
        <v>13600</v>
      </c>
      <c r="J10" s="15">
        <f t="shared" si="0"/>
        <v>18200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7</v>
      </c>
      <c r="G11" s="124">
        <v>700</v>
      </c>
      <c r="H11" s="127">
        <v>103</v>
      </c>
      <c r="I11" s="124">
        <v>12100</v>
      </c>
      <c r="J11" s="15">
        <f t="shared" si="0"/>
        <v>12800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321</v>
      </c>
      <c r="G12" s="124">
        <v>64200</v>
      </c>
      <c r="H12" s="125">
        <v>3485</v>
      </c>
      <c r="I12" s="124">
        <v>697000</v>
      </c>
      <c r="J12" s="15">
        <f t="shared" si="0"/>
        <v>761200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23</v>
      </c>
      <c r="G13" s="124">
        <v>2300</v>
      </c>
      <c r="H13" s="125">
        <v>127</v>
      </c>
      <c r="I13" s="124">
        <v>12700</v>
      </c>
      <c r="J13" s="15">
        <f t="shared" si="0"/>
        <v>15000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182</v>
      </c>
      <c r="G14" s="124">
        <v>24100</v>
      </c>
      <c r="H14" s="128">
        <v>7261</v>
      </c>
      <c r="I14" s="124">
        <v>1184500</v>
      </c>
      <c r="J14" s="15">
        <f t="shared" si="0"/>
        <v>1208600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75</v>
      </c>
      <c r="G15" s="124">
        <v>7500</v>
      </c>
      <c r="H15" s="125">
        <v>115</v>
      </c>
      <c r="I15" s="124">
        <v>11500</v>
      </c>
      <c r="J15" s="15">
        <f t="shared" si="0"/>
        <v>19000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598</v>
      </c>
      <c r="G16" s="124">
        <v>119600</v>
      </c>
      <c r="H16" s="123">
        <v>14298</v>
      </c>
      <c r="I16" s="124">
        <v>2859600</v>
      </c>
      <c r="J16" s="15">
        <f t="shared" si="0"/>
        <v>2979200</v>
      </c>
      <c r="K16" s="188"/>
      <c r="M16" s="54"/>
    </row>
    <row r="17" spans="1:13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7</v>
      </c>
      <c r="I17" s="124">
        <v>700</v>
      </c>
      <c r="J17" s="15">
        <f t="shared" si="0"/>
        <v>700</v>
      </c>
      <c r="K17" s="188"/>
      <c r="M17" s="54"/>
    </row>
    <row r="18" spans="1:13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0</v>
      </c>
      <c r="G18" s="124">
        <v>0</v>
      </c>
      <c r="H18" s="125">
        <v>2</v>
      </c>
      <c r="I18" s="124">
        <v>400</v>
      </c>
      <c r="J18" s="15">
        <f t="shared" si="0"/>
        <v>400</v>
      </c>
      <c r="K18" s="188"/>
      <c r="M18" s="54"/>
    </row>
    <row r="19" spans="1:13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200</v>
      </c>
      <c r="F19" s="125">
        <v>9</v>
      </c>
      <c r="G19" s="124">
        <v>1800</v>
      </c>
      <c r="H19" s="125">
        <v>4</v>
      </c>
      <c r="I19" s="124">
        <v>800</v>
      </c>
      <c r="J19" s="15">
        <f t="shared" si="0"/>
        <v>2600</v>
      </c>
      <c r="K19" s="188"/>
      <c r="M19" s="54"/>
    </row>
    <row r="20" spans="1:13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21</v>
      </c>
      <c r="G20" s="134">
        <v>4200</v>
      </c>
      <c r="H20" s="125">
        <v>978</v>
      </c>
      <c r="I20" s="134">
        <v>195600</v>
      </c>
      <c r="J20" s="15">
        <f t="shared" si="0"/>
        <v>199800</v>
      </c>
      <c r="K20" s="194"/>
      <c r="M20" s="54"/>
    </row>
    <row r="21" spans="1:13" ht="32.25" customHeight="1" x14ac:dyDescent="0.25">
      <c r="A21" s="43">
        <v>15</v>
      </c>
      <c r="B21" s="144" t="s">
        <v>164</v>
      </c>
      <c r="C21" s="19" t="s">
        <v>165</v>
      </c>
      <c r="D21" s="126">
        <v>4030</v>
      </c>
      <c r="E21" s="141">
        <v>100</v>
      </c>
      <c r="F21" s="125">
        <v>121</v>
      </c>
      <c r="G21" s="134">
        <v>12100</v>
      </c>
      <c r="H21" s="125">
        <v>951</v>
      </c>
      <c r="I21" s="134">
        <v>95100</v>
      </c>
      <c r="J21" s="15">
        <f t="shared" si="0"/>
        <v>107200</v>
      </c>
      <c r="K21" s="194"/>
      <c r="M21" s="54"/>
    </row>
    <row r="22" spans="1:13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11</v>
      </c>
      <c r="G22" s="134">
        <v>2200</v>
      </c>
      <c r="H22" s="125">
        <v>151</v>
      </c>
      <c r="I22" s="134">
        <v>30200</v>
      </c>
      <c r="J22" s="15">
        <f t="shared" si="0"/>
        <v>32400</v>
      </c>
      <c r="K22" s="194"/>
      <c r="M22" s="54"/>
    </row>
    <row r="23" spans="1:13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11</v>
      </c>
      <c r="G23" s="134">
        <v>1100</v>
      </c>
      <c r="H23" s="125">
        <v>178</v>
      </c>
      <c r="I23" s="134">
        <v>17800</v>
      </c>
      <c r="J23" s="15">
        <f t="shared" si="0"/>
        <v>18900</v>
      </c>
      <c r="K23" s="194"/>
      <c r="M23" s="54"/>
    </row>
    <row r="24" spans="1:13" ht="32.25" customHeight="1" x14ac:dyDescent="0.25">
      <c r="A24" s="43">
        <v>18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507</v>
      </c>
      <c r="G24" s="134">
        <v>101400</v>
      </c>
      <c r="H24" s="125">
        <v>9726</v>
      </c>
      <c r="I24" s="134">
        <v>1945200</v>
      </c>
      <c r="J24" s="15">
        <f t="shared" si="0"/>
        <v>2046600</v>
      </c>
      <c r="K24" s="194"/>
      <c r="M24" s="54"/>
    </row>
    <row r="25" spans="1:13" ht="32.25" customHeight="1" x14ac:dyDescent="0.25">
      <c r="A25" s="43">
        <v>19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3</v>
      </c>
      <c r="I25" s="134">
        <v>300</v>
      </c>
      <c r="J25" s="15">
        <f t="shared" si="0"/>
        <v>300</v>
      </c>
      <c r="K25" s="194"/>
      <c r="M25" s="54"/>
    </row>
    <row r="26" spans="1:13" ht="32.25" customHeight="1" x14ac:dyDescent="0.25">
      <c r="A26" s="43">
        <v>20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12</v>
      </c>
      <c r="G26" s="134">
        <v>1200</v>
      </c>
      <c r="H26" s="125">
        <v>34</v>
      </c>
      <c r="I26" s="134">
        <v>3400</v>
      </c>
      <c r="J26" s="15">
        <f t="shared" si="0"/>
        <v>4600</v>
      </c>
      <c r="K26" s="194"/>
      <c r="M26" s="54"/>
    </row>
    <row r="27" spans="1:13" ht="32.25" customHeight="1" x14ac:dyDescent="0.25">
      <c r="A27" s="43">
        <v>21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42</v>
      </c>
      <c r="G27" s="134">
        <v>4200</v>
      </c>
      <c r="H27" s="125">
        <v>45</v>
      </c>
      <c r="I27" s="134">
        <v>4500</v>
      </c>
      <c r="J27" s="15">
        <f t="shared" si="0"/>
        <v>8700</v>
      </c>
      <c r="K27" s="194"/>
      <c r="M27" s="54"/>
    </row>
    <row r="28" spans="1:13" ht="32.25" customHeight="1" x14ac:dyDescent="0.25">
      <c r="A28" s="43">
        <v>22</v>
      </c>
      <c r="B28" s="102" t="s">
        <v>238</v>
      </c>
      <c r="C28" s="153" t="s">
        <v>251</v>
      </c>
      <c r="D28" s="126">
        <v>5040</v>
      </c>
      <c r="E28" s="141">
        <v>200</v>
      </c>
      <c r="F28" s="125">
        <v>0</v>
      </c>
      <c r="G28" s="134">
        <v>0</v>
      </c>
      <c r="H28" s="125">
        <v>4</v>
      </c>
      <c r="I28" s="134">
        <v>800</v>
      </c>
      <c r="J28" s="15">
        <f t="shared" si="0"/>
        <v>800</v>
      </c>
      <c r="K28" s="194"/>
      <c r="M28" s="54"/>
    </row>
    <row r="29" spans="1:13" ht="32.25" customHeight="1" x14ac:dyDescent="0.25">
      <c r="A29" s="43">
        <v>23</v>
      </c>
      <c r="B29" s="102" t="s">
        <v>239</v>
      </c>
      <c r="C29" s="30" t="s">
        <v>241</v>
      </c>
      <c r="D29" s="126">
        <v>6333</v>
      </c>
      <c r="E29" s="141">
        <v>100</v>
      </c>
      <c r="F29" s="125">
        <v>4</v>
      </c>
      <c r="G29" s="134">
        <v>400</v>
      </c>
      <c r="H29" s="125">
        <v>59</v>
      </c>
      <c r="I29" s="134">
        <v>5900</v>
      </c>
      <c r="J29" s="15">
        <f t="shared" si="0"/>
        <v>6300</v>
      </c>
      <c r="K29" s="194"/>
      <c r="M29" s="54"/>
    </row>
    <row r="30" spans="1:13" ht="32.25" customHeight="1" x14ac:dyDescent="0.25">
      <c r="A30" s="43">
        <v>24</v>
      </c>
      <c r="B30" s="102" t="s">
        <v>242</v>
      </c>
      <c r="C30" s="30" t="s">
        <v>244</v>
      </c>
      <c r="D30" s="126">
        <v>6463</v>
      </c>
      <c r="E30" s="141">
        <v>100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4"/>
      <c r="M30" s="54"/>
    </row>
    <row r="31" spans="1:13" ht="32.25" customHeight="1" x14ac:dyDescent="0.25">
      <c r="A31" s="43">
        <v>25</v>
      </c>
      <c r="B31" s="102" t="s">
        <v>37</v>
      </c>
      <c r="C31" s="30" t="s">
        <v>245</v>
      </c>
      <c r="D31" s="126">
        <v>9009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ref="J31:J33" si="1">SUM(G31+I31)</f>
        <v>0</v>
      </c>
      <c r="K31" s="194"/>
      <c r="M31" s="54"/>
    </row>
    <row r="32" spans="1:13" ht="32.25" customHeight="1" x14ac:dyDescent="0.25">
      <c r="A32" s="43">
        <v>26</v>
      </c>
      <c r="B32" s="102" t="s">
        <v>247</v>
      </c>
      <c r="C32" s="30" t="s">
        <v>252</v>
      </c>
      <c r="D32" s="126">
        <v>5800</v>
      </c>
      <c r="E32" s="141">
        <v>200</v>
      </c>
      <c r="F32" s="125">
        <v>10</v>
      </c>
      <c r="G32" s="134">
        <v>2000</v>
      </c>
      <c r="H32" s="125">
        <v>104</v>
      </c>
      <c r="I32" s="134">
        <v>20800</v>
      </c>
      <c r="J32" s="15">
        <f t="shared" si="1"/>
        <v>22800</v>
      </c>
      <c r="K32" s="194"/>
      <c r="M32" s="54"/>
    </row>
    <row r="33" spans="1:14" ht="32.25" customHeight="1" x14ac:dyDescent="0.25">
      <c r="A33" s="43">
        <v>27</v>
      </c>
      <c r="B33" s="102" t="s">
        <v>248</v>
      </c>
      <c r="C33" s="30" t="s">
        <v>253</v>
      </c>
      <c r="D33" s="126">
        <v>1003</v>
      </c>
      <c r="E33" s="141">
        <v>200</v>
      </c>
      <c r="F33" s="125">
        <v>140</v>
      </c>
      <c r="G33" s="134">
        <v>28000</v>
      </c>
      <c r="H33" s="125">
        <v>240</v>
      </c>
      <c r="I33" s="134">
        <v>48000</v>
      </c>
      <c r="J33" s="15">
        <f t="shared" si="1"/>
        <v>76000</v>
      </c>
      <c r="K33" s="194"/>
      <c r="M33" s="54"/>
    </row>
    <row r="34" spans="1:14" ht="32.25" customHeight="1" x14ac:dyDescent="0.25">
      <c r="A34" s="43">
        <v>28</v>
      </c>
      <c r="B34" s="102" t="s">
        <v>249</v>
      </c>
      <c r="C34" s="30" t="s">
        <v>254</v>
      </c>
      <c r="D34" s="126">
        <v>1004</v>
      </c>
      <c r="E34" s="141">
        <v>200</v>
      </c>
      <c r="F34" s="125">
        <v>275</v>
      </c>
      <c r="G34" s="134">
        <v>55000</v>
      </c>
      <c r="H34" s="125">
        <v>735</v>
      </c>
      <c r="I34" s="134">
        <v>147000</v>
      </c>
      <c r="J34" s="15">
        <f t="shared" si="0"/>
        <v>202000</v>
      </c>
      <c r="K34" s="195"/>
      <c r="M34" s="54"/>
    </row>
    <row r="35" spans="1:14" ht="23.25" customHeight="1" x14ac:dyDescent="0.25">
      <c r="B35" s="137"/>
      <c r="C35" s="138"/>
      <c r="D35" s="137"/>
      <c r="E35" s="138"/>
      <c r="F35" s="138"/>
      <c r="G35" s="157"/>
      <c r="H35" s="138"/>
      <c r="I35" s="157"/>
      <c r="J35" s="158"/>
      <c r="K35" s="54"/>
      <c r="N35" s="54"/>
    </row>
    <row r="36" spans="1:14" x14ac:dyDescent="0.25">
      <c r="E36" s="47"/>
      <c r="F36" s="52"/>
      <c r="G36" s="53"/>
      <c r="H36" s="52"/>
      <c r="I36" s="53"/>
      <c r="N36" s="54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15</v>
      </c>
      <c r="G39" s="63">
        <f>SUM(F39*E39)</f>
        <v>375</v>
      </c>
      <c r="H39" s="61">
        <v>100</v>
      </c>
      <c r="I39" s="19">
        <v>7</v>
      </c>
      <c r="J39" s="64">
        <f>SUM(I39*H39)</f>
        <v>700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155">
        <v>50</v>
      </c>
      <c r="F40" s="68">
        <v>92</v>
      </c>
      <c r="G40" s="63">
        <f>SUM(F40*E40)</f>
        <v>4600</v>
      </c>
      <c r="H40" s="155">
        <v>50</v>
      </c>
      <c r="I40" s="68">
        <v>18</v>
      </c>
      <c r="J40" s="63">
        <f>SUM(I40*H40)</f>
        <v>900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N57"/>
  <sheetViews>
    <sheetView zoomScaleNormal="100" workbookViewId="0">
      <selection activeCell="C25" sqref="C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3" ht="15.75" customHeight="1" x14ac:dyDescent="0.25">
      <c r="B2" s="181" t="s">
        <v>255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3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3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3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3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1908</v>
      </c>
      <c r="G7" s="124">
        <v>190800</v>
      </c>
      <c r="H7" s="123">
        <v>3408</v>
      </c>
      <c r="I7" s="124">
        <v>340800</v>
      </c>
      <c r="J7" s="15">
        <f>SUM(G7+I7)</f>
        <v>531600</v>
      </c>
      <c r="K7" s="187">
        <f>SUM(J7:J35)/27</f>
        <v>1513170.3703703703</v>
      </c>
      <c r="M7" s="54"/>
    </row>
    <row r="8" spans="1:13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29</v>
      </c>
      <c r="G8" s="124">
        <v>2900</v>
      </c>
      <c r="H8" s="123">
        <v>37</v>
      </c>
      <c r="I8" s="124">
        <v>3700</v>
      </c>
      <c r="J8" s="15">
        <f t="shared" ref="J8:J35" si="0">SUM(G8+I8)</f>
        <v>6600</v>
      </c>
      <c r="K8" s="188"/>
      <c r="M8" s="54"/>
    </row>
    <row r="9" spans="1:13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8274</v>
      </c>
      <c r="G9" s="124">
        <v>1660500</v>
      </c>
      <c r="H9" s="125">
        <v>166600</v>
      </c>
      <c r="I9" s="124">
        <v>33342200</v>
      </c>
      <c r="J9" s="15">
        <f t="shared" si="0"/>
        <v>35002700</v>
      </c>
      <c r="K9" s="188"/>
      <c r="M9" s="54"/>
    </row>
    <row r="10" spans="1:13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46</v>
      </c>
      <c r="G10" s="124">
        <v>9200</v>
      </c>
      <c r="H10" s="125">
        <v>100</v>
      </c>
      <c r="I10" s="124">
        <v>20000</v>
      </c>
      <c r="J10" s="15">
        <f t="shared" si="0"/>
        <v>29200</v>
      </c>
      <c r="K10" s="188"/>
      <c r="M10" s="54"/>
    </row>
    <row r="11" spans="1:13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7</v>
      </c>
      <c r="G11" s="124">
        <v>700</v>
      </c>
      <c r="H11" s="127">
        <v>30</v>
      </c>
      <c r="I11" s="124">
        <v>3000</v>
      </c>
      <c r="J11" s="15">
        <f t="shared" si="0"/>
        <v>3700</v>
      </c>
      <c r="K11" s="188"/>
      <c r="M11" s="54"/>
    </row>
    <row r="12" spans="1:13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204</v>
      </c>
      <c r="G12" s="124">
        <v>40800</v>
      </c>
      <c r="H12" s="125">
        <v>2905</v>
      </c>
      <c r="I12" s="124">
        <v>581000</v>
      </c>
      <c r="J12" s="15">
        <f t="shared" si="0"/>
        <v>621800</v>
      </c>
      <c r="K12" s="188"/>
      <c r="M12" s="54"/>
    </row>
    <row r="13" spans="1:13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35</v>
      </c>
      <c r="G13" s="124">
        <v>3500</v>
      </c>
      <c r="H13" s="125">
        <v>249</v>
      </c>
      <c r="I13" s="124">
        <v>24900</v>
      </c>
      <c r="J13" s="15">
        <f t="shared" si="0"/>
        <v>28400</v>
      </c>
      <c r="K13" s="188"/>
      <c r="M13" s="54"/>
    </row>
    <row r="14" spans="1:13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175</v>
      </c>
      <c r="G14" s="124">
        <v>23500</v>
      </c>
      <c r="H14" s="128">
        <v>7508</v>
      </c>
      <c r="I14" s="124">
        <v>1259100</v>
      </c>
      <c r="J14" s="15">
        <f t="shared" si="0"/>
        <v>1282600</v>
      </c>
      <c r="K14" s="188"/>
      <c r="M14" s="54"/>
    </row>
    <row r="15" spans="1:13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148</v>
      </c>
      <c r="G15" s="124">
        <v>14800</v>
      </c>
      <c r="H15" s="125">
        <v>348</v>
      </c>
      <c r="I15" s="124">
        <v>34800</v>
      </c>
      <c r="J15" s="15">
        <f t="shared" si="0"/>
        <v>49600</v>
      </c>
      <c r="K15" s="188"/>
      <c r="M15" s="54"/>
    </row>
    <row r="16" spans="1:13" ht="30.75" customHeight="1" x14ac:dyDescent="0.25">
      <c r="A16" s="1">
        <v>10</v>
      </c>
      <c r="B16" s="114" t="s">
        <v>226</v>
      </c>
      <c r="C16" s="38" t="s">
        <v>77</v>
      </c>
      <c r="D16" s="39">
        <v>2407</v>
      </c>
      <c r="E16" s="129">
        <v>200</v>
      </c>
      <c r="F16" s="123">
        <v>289</v>
      </c>
      <c r="G16" s="124">
        <v>57800</v>
      </c>
      <c r="H16" s="123">
        <v>5500</v>
      </c>
      <c r="I16" s="124">
        <v>1100000</v>
      </c>
      <c r="J16" s="15">
        <f t="shared" si="0"/>
        <v>1157800</v>
      </c>
      <c r="K16" s="188"/>
      <c r="M16" s="54"/>
    </row>
    <row r="17" spans="1:13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2</v>
      </c>
      <c r="I17" s="124">
        <v>200</v>
      </c>
      <c r="J17" s="15">
        <f t="shared" si="0"/>
        <v>200</v>
      </c>
      <c r="K17" s="188"/>
      <c r="M17" s="54"/>
    </row>
    <row r="18" spans="1:13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1</v>
      </c>
      <c r="G18" s="124">
        <v>200</v>
      </c>
      <c r="H18" s="125">
        <v>3</v>
      </c>
      <c r="I18" s="124">
        <v>600</v>
      </c>
      <c r="J18" s="15">
        <f t="shared" si="0"/>
        <v>800</v>
      </c>
      <c r="K18" s="188"/>
      <c r="M18" s="54"/>
    </row>
    <row r="19" spans="1:13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200</v>
      </c>
      <c r="F19" s="125">
        <v>36</v>
      </c>
      <c r="G19" s="124">
        <v>7200</v>
      </c>
      <c r="H19" s="125">
        <v>8</v>
      </c>
      <c r="I19" s="124">
        <v>1600</v>
      </c>
      <c r="J19" s="15">
        <f t="shared" si="0"/>
        <v>8800</v>
      </c>
      <c r="K19" s="188"/>
      <c r="M19" s="54"/>
    </row>
    <row r="20" spans="1:13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97</v>
      </c>
      <c r="G20" s="134">
        <v>19400</v>
      </c>
      <c r="H20" s="125">
        <v>1302</v>
      </c>
      <c r="I20" s="134">
        <v>260400</v>
      </c>
      <c r="J20" s="15">
        <f t="shared" si="0"/>
        <v>279800</v>
      </c>
      <c r="K20" s="194"/>
      <c r="M20" s="54"/>
    </row>
    <row r="21" spans="1:13" ht="32.25" customHeight="1" x14ac:dyDescent="0.25">
      <c r="A21" s="43">
        <v>15</v>
      </c>
      <c r="B21" s="144" t="s">
        <v>164</v>
      </c>
      <c r="C21" s="19" t="s">
        <v>256</v>
      </c>
      <c r="D21" s="126">
        <v>4030</v>
      </c>
      <c r="E21" s="141">
        <v>100</v>
      </c>
      <c r="F21" s="125">
        <v>62</v>
      </c>
      <c r="G21" s="134">
        <v>6200</v>
      </c>
      <c r="H21" s="125">
        <v>285</v>
      </c>
      <c r="I21" s="134">
        <v>28500</v>
      </c>
      <c r="J21" s="15">
        <f>SUM(G21+I21)</f>
        <v>34700</v>
      </c>
      <c r="K21" s="194"/>
      <c r="M21" s="54"/>
    </row>
    <row r="22" spans="1:13" ht="32.25" customHeight="1" x14ac:dyDescent="0.25">
      <c r="A22" s="43"/>
      <c r="B22" s="144" t="s">
        <v>164</v>
      </c>
      <c r="C22" s="159" t="s">
        <v>61</v>
      </c>
      <c r="D22" s="126">
        <v>4030</v>
      </c>
      <c r="E22" s="141">
        <v>100</v>
      </c>
      <c r="F22" s="125">
        <v>113</v>
      </c>
      <c r="G22" s="134">
        <v>11300</v>
      </c>
      <c r="H22" s="125">
        <v>449</v>
      </c>
      <c r="I22" s="134">
        <v>44900</v>
      </c>
      <c r="J22" s="15">
        <f>SUM(G22+I22)</f>
        <v>56200</v>
      </c>
      <c r="K22" s="194"/>
      <c r="M22" s="54"/>
    </row>
    <row r="23" spans="1:13" ht="32.25" customHeight="1" x14ac:dyDescent="0.25">
      <c r="A23" s="43">
        <v>16</v>
      </c>
      <c r="B23" s="144" t="s">
        <v>172</v>
      </c>
      <c r="C23" s="19" t="s">
        <v>173</v>
      </c>
      <c r="D23" s="126">
        <v>1817</v>
      </c>
      <c r="E23" s="141">
        <v>200</v>
      </c>
      <c r="F23" s="125">
        <v>32</v>
      </c>
      <c r="G23" s="134">
        <v>6400</v>
      </c>
      <c r="H23" s="125">
        <v>376</v>
      </c>
      <c r="I23" s="134">
        <v>75200</v>
      </c>
      <c r="J23" s="15">
        <f t="shared" si="0"/>
        <v>81600</v>
      </c>
      <c r="K23" s="194"/>
      <c r="M23" s="54"/>
    </row>
    <row r="24" spans="1:13" ht="32.25" customHeight="1" x14ac:dyDescent="0.25">
      <c r="A24" s="43">
        <v>17</v>
      </c>
      <c r="B24" s="102" t="s">
        <v>202</v>
      </c>
      <c r="C24" s="30" t="s">
        <v>203</v>
      </c>
      <c r="D24" s="126">
        <v>6880</v>
      </c>
      <c r="E24" s="141">
        <v>100</v>
      </c>
      <c r="F24" s="125">
        <v>17</v>
      </c>
      <c r="G24" s="134">
        <v>1700</v>
      </c>
      <c r="H24" s="125">
        <v>287</v>
      </c>
      <c r="I24" s="134">
        <v>28700</v>
      </c>
      <c r="J24" s="15">
        <f t="shared" si="0"/>
        <v>30400</v>
      </c>
      <c r="K24" s="194"/>
      <c r="M24" s="54"/>
    </row>
    <row r="25" spans="1:13" ht="32.25" customHeight="1" x14ac:dyDescent="0.25">
      <c r="A25" s="43">
        <v>18</v>
      </c>
      <c r="B25" s="102" t="s">
        <v>206</v>
      </c>
      <c r="C25" s="30" t="s">
        <v>232</v>
      </c>
      <c r="D25" s="126">
        <v>3800</v>
      </c>
      <c r="E25" s="141">
        <v>200</v>
      </c>
      <c r="F25" s="125">
        <v>420</v>
      </c>
      <c r="G25" s="134">
        <v>84000</v>
      </c>
      <c r="H25" s="125">
        <v>7128</v>
      </c>
      <c r="I25" s="134">
        <v>1425600</v>
      </c>
      <c r="J25" s="15">
        <f t="shared" si="0"/>
        <v>1509600</v>
      </c>
      <c r="K25" s="194"/>
      <c r="M25" s="54"/>
    </row>
    <row r="26" spans="1:13" ht="32.25" customHeight="1" x14ac:dyDescent="0.25">
      <c r="A26" s="43">
        <v>19</v>
      </c>
      <c r="B26" s="102" t="s">
        <v>217</v>
      </c>
      <c r="C26" s="30" t="s">
        <v>221</v>
      </c>
      <c r="D26" s="126">
        <v>7323</v>
      </c>
      <c r="E26" s="141">
        <v>100</v>
      </c>
      <c r="F26" s="125">
        <v>0</v>
      </c>
      <c r="G26" s="134">
        <v>0</v>
      </c>
      <c r="H26" s="125">
        <v>4</v>
      </c>
      <c r="I26" s="134">
        <v>400</v>
      </c>
      <c r="J26" s="15">
        <f t="shared" si="0"/>
        <v>400</v>
      </c>
      <c r="K26" s="194"/>
      <c r="M26" s="54"/>
    </row>
    <row r="27" spans="1:13" ht="32.25" customHeight="1" x14ac:dyDescent="0.25">
      <c r="A27" s="43">
        <v>20</v>
      </c>
      <c r="B27" s="102" t="s">
        <v>223</v>
      </c>
      <c r="C27" s="30" t="s">
        <v>224</v>
      </c>
      <c r="D27" s="126">
        <v>1389</v>
      </c>
      <c r="E27" s="141">
        <v>100</v>
      </c>
      <c r="F27" s="125">
        <v>15</v>
      </c>
      <c r="G27" s="134">
        <v>1500</v>
      </c>
      <c r="H27" s="125">
        <v>117</v>
      </c>
      <c r="I27" s="134">
        <v>11700</v>
      </c>
      <c r="J27" s="15">
        <f t="shared" si="0"/>
        <v>13200</v>
      </c>
      <c r="K27" s="194"/>
      <c r="M27" s="54"/>
    </row>
    <row r="28" spans="1:13" ht="32.25" customHeight="1" x14ac:dyDescent="0.25">
      <c r="A28" s="43">
        <v>21</v>
      </c>
      <c r="B28" s="102" t="s">
        <v>234</v>
      </c>
      <c r="C28" s="30" t="s">
        <v>237</v>
      </c>
      <c r="D28" s="126">
        <v>4018</v>
      </c>
      <c r="E28" s="141">
        <v>100</v>
      </c>
      <c r="F28" s="125">
        <v>50</v>
      </c>
      <c r="G28" s="134">
        <v>5000</v>
      </c>
      <c r="H28" s="125">
        <v>20</v>
      </c>
      <c r="I28" s="134">
        <v>2000</v>
      </c>
      <c r="J28" s="15">
        <f t="shared" si="0"/>
        <v>7000</v>
      </c>
      <c r="K28" s="194"/>
      <c r="M28" s="54"/>
    </row>
    <row r="29" spans="1:13" ht="32.25" customHeight="1" x14ac:dyDescent="0.25">
      <c r="A29" s="43">
        <v>22</v>
      </c>
      <c r="B29" s="102" t="s">
        <v>239</v>
      </c>
      <c r="C29" s="30" t="s">
        <v>241</v>
      </c>
      <c r="D29" s="126">
        <v>6333</v>
      </c>
      <c r="E29" s="141">
        <v>100</v>
      </c>
      <c r="F29" s="125">
        <v>0</v>
      </c>
      <c r="G29" s="134">
        <v>0</v>
      </c>
      <c r="H29" s="125">
        <v>17</v>
      </c>
      <c r="I29" s="134">
        <v>1700</v>
      </c>
      <c r="J29" s="15">
        <f t="shared" si="0"/>
        <v>1700</v>
      </c>
      <c r="K29" s="194"/>
      <c r="M29" s="54"/>
    </row>
    <row r="30" spans="1:13" ht="32.25" customHeight="1" x14ac:dyDescent="0.25">
      <c r="A30" s="43">
        <v>23</v>
      </c>
      <c r="B30" s="102" t="s">
        <v>242</v>
      </c>
      <c r="C30" s="30" t="s">
        <v>244</v>
      </c>
      <c r="D30" s="126">
        <v>6463</v>
      </c>
      <c r="E30" s="141">
        <v>100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4"/>
      <c r="M30" s="54"/>
    </row>
    <row r="31" spans="1:13" ht="32.25" customHeight="1" x14ac:dyDescent="0.25">
      <c r="A31" s="43">
        <v>24</v>
      </c>
      <c r="B31" s="102" t="s">
        <v>37</v>
      </c>
      <c r="C31" s="30" t="s">
        <v>245</v>
      </c>
      <c r="D31" s="126">
        <v>9009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ref="J31:J34" si="1">SUM(G31+I31)</f>
        <v>0</v>
      </c>
      <c r="K31" s="194"/>
      <c r="M31" s="54"/>
    </row>
    <row r="32" spans="1:13" ht="32.25" customHeight="1" x14ac:dyDescent="0.25">
      <c r="A32" s="43">
        <v>25</v>
      </c>
      <c r="B32" s="102" t="s">
        <v>247</v>
      </c>
      <c r="C32" s="30" t="s">
        <v>252</v>
      </c>
      <c r="D32" s="126">
        <v>5800</v>
      </c>
      <c r="E32" s="141">
        <v>200</v>
      </c>
      <c r="F32" s="125">
        <v>27</v>
      </c>
      <c r="G32" s="134">
        <v>5400</v>
      </c>
      <c r="H32" s="125">
        <v>324</v>
      </c>
      <c r="I32" s="134">
        <v>64800</v>
      </c>
      <c r="J32" s="15">
        <f t="shared" si="1"/>
        <v>70200</v>
      </c>
      <c r="K32" s="194"/>
      <c r="M32" s="54"/>
    </row>
    <row r="33" spans="1:14" ht="32.25" customHeight="1" x14ac:dyDescent="0.25">
      <c r="A33" s="43">
        <v>26</v>
      </c>
      <c r="B33" s="102" t="s">
        <v>248</v>
      </c>
      <c r="C33" s="30" t="s">
        <v>253</v>
      </c>
      <c r="D33" s="126">
        <v>1003</v>
      </c>
      <c r="E33" s="141">
        <v>200</v>
      </c>
      <c r="F33" s="125">
        <v>31</v>
      </c>
      <c r="G33" s="134">
        <v>6200</v>
      </c>
      <c r="H33" s="125">
        <v>62</v>
      </c>
      <c r="I33" s="134">
        <v>12400</v>
      </c>
      <c r="J33" s="15">
        <f t="shared" si="1"/>
        <v>18600</v>
      </c>
      <c r="K33" s="194"/>
      <c r="M33" s="54"/>
    </row>
    <row r="34" spans="1:14" ht="32.25" customHeight="1" x14ac:dyDescent="0.25">
      <c r="A34" s="43">
        <v>27</v>
      </c>
      <c r="B34" s="102" t="s">
        <v>249</v>
      </c>
      <c r="C34" s="30" t="s">
        <v>254</v>
      </c>
      <c r="D34" s="126">
        <v>1004</v>
      </c>
      <c r="E34" s="141">
        <v>200</v>
      </c>
      <c r="F34" s="125">
        <v>42</v>
      </c>
      <c r="G34" s="134">
        <v>8400</v>
      </c>
      <c r="H34" s="125">
        <v>100</v>
      </c>
      <c r="I34" s="134">
        <v>20000</v>
      </c>
      <c r="J34" s="15">
        <f t="shared" si="1"/>
        <v>28400</v>
      </c>
      <c r="K34" s="194"/>
      <c r="M34" s="54"/>
    </row>
    <row r="35" spans="1:14" ht="32.25" customHeight="1" x14ac:dyDescent="0.25">
      <c r="A35" s="43">
        <v>28</v>
      </c>
      <c r="B35" s="102" t="s">
        <v>257</v>
      </c>
      <c r="C35" s="30" t="s">
        <v>258</v>
      </c>
      <c r="D35" s="126">
        <v>2112</v>
      </c>
      <c r="E35" s="141">
        <v>200</v>
      </c>
      <c r="F35" s="125">
        <v>0</v>
      </c>
      <c r="G35" s="134">
        <v>0</v>
      </c>
      <c r="H35" s="125">
        <v>0</v>
      </c>
      <c r="I35" s="134">
        <v>0</v>
      </c>
      <c r="J35" s="15">
        <f t="shared" si="0"/>
        <v>0</v>
      </c>
      <c r="K35" s="195"/>
      <c r="M35" s="54"/>
    </row>
    <row r="36" spans="1:14" ht="23.25" customHeight="1" x14ac:dyDescent="0.25">
      <c r="B36" s="137"/>
      <c r="C36" s="138"/>
      <c r="D36" s="137"/>
      <c r="E36" s="138"/>
      <c r="F36" s="138"/>
      <c r="G36" s="157"/>
      <c r="H36" s="138"/>
      <c r="I36" s="157"/>
      <c r="J36" s="158"/>
      <c r="K36" s="54"/>
      <c r="N36" s="54"/>
    </row>
    <row r="37" spans="1:14" x14ac:dyDescent="0.25">
      <c r="E37" s="47"/>
      <c r="F37" s="52"/>
      <c r="G37" s="53"/>
      <c r="H37" s="52"/>
      <c r="I37" s="53"/>
      <c r="N37" s="54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58" t="s">
        <v>52</v>
      </c>
      <c r="C40" s="59" t="s">
        <v>53</v>
      </c>
      <c r="D40" s="60">
        <v>727</v>
      </c>
      <c r="E40" s="61">
        <v>25</v>
      </c>
      <c r="F40" s="62">
        <v>19</v>
      </c>
      <c r="G40" s="63">
        <f>SUM(F40*E40)</f>
        <v>475</v>
      </c>
      <c r="H40" s="61">
        <v>100</v>
      </c>
      <c r="I40" s="19">
        <v>5</v>
      </c>
      <c r="J40" s="64">
        <f>SUM(I40*H40)</f>
        <v>500</v>
      </c>
    </row>
    <row r="41" spans="1:14" ht="26.25" customHeight="1" x14ac:dyDescent="0.25">
      <c r="A41" s="1">
        <v>2</v>
      </c>
      <c r="B41" s="86" t="s">
        <v>54</v>
      </c>
      <c r="C41" s="87" t="s">
        <v>55</v>
      </c>
      <c r="D41" s="71">
        <v>744</v>
      </c>
      <c r="E41" s="155">
        <v>50</v>
      </c>
      <c r="F41" s="68">
        <v>105</v>
      </c>
      <c r="G41" s="63">
        <f>SUM(F41*E41)</f>
        <v>5250</v>
      </c>
      <c r="H41" s="155">
        <v>50</v>
      </c>
      <c r="I41" s="68">
        <v>11</v>
      </c>
      <c r="J41" s="63">
        <f>SUM(I41*H41)</f>
        <v>550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N57"/>
  <sheetViews>
    <sheetView zoomScaleNormal="100" workbookViewId="0">
      <selection activeCell="C27" sqref="C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259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1859</v>
      </c>
      <c r="G7" s="124">
        <v>185900</v>
      </c>
      <c r="H7" s="123">
        <v>3339</v>
      </c>
      <c r="I7" s="124">
        <v>333900</v>
      </c>
      <c r="J7" s="15">
        <f>SUM(G7+I7)</f>
        <v>519800</v>
      </c>
      <c r="K7" s="187">
        <v>1578680.77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33</v>
      </c>
      <c r="G8" s="124">
        <v>3300</v>
      </c>
      <c r="H8" s="123">
        <v>32</v>
      </c>
      <c r="I8" s="124">
        <v>3200</v>
      </c>
      <c r="J8" s="15">
        <f t="shared" ref="J8:J35" si="0">SUM(G8+I8)</f>
        <v>6500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7084</v>
      </c>
      <c r="G9" s="124">
        <v>1424000</v>
      </c>
      <c r="H9" s="125">
        <v>167955</v>
      </c>
      <c r="I9" s="124">
        <v>33615900</v>
      </c>
      <c r="J9" s="15">
        <f t="shared" si="0"/>
        <v>35039900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26</v>
      </c>
      <c r="G10" s="124">
        <v>5200</v>
      </c>
      <c r="H10" s="125">
        <v>398</v>
      </c>
      <c r="I10" s="124">
        <v>79600</v>
      </c>
      <c r="J10" s="15">
        <f t="shared" si="0"/>
        <v>84800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2</v>
      </c>
      <c r="G11" s="124">
        <v>200</v>
      </c>
      <c r="H11" s="127">
        <v>77</v>
      </c>
      <c r="I11" s="124">
        <v>9100</v>
      </c>
      <c r="J11" s="15">
        <f t="shared" si="0"/>
        <v>9300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241</v>
      </c>
      <c r="G12" s="124">
        <v>48200</v>
      </c>
      <c r="H12" s="125">
        <v>2181</v>
      </c>
      <c r="I12" s="124">
        <v>436200</v>
      </c>
      <c r="J12" s="15">
        <f t="shared" si="0"/>
        <v>484400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18</v>
      </c>
      <c r="G13" s="124">
        <v>1800</v>
      </c>
      <c r="H13" s="125">
        <v>176</v>
      </c>
      <c r="I13" s="124">
        <v>17600</v>
      </c>
      <c r="J13" s="15">
        <f t="shared" si="0"/>
        <v>19400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128</v>
      </c>
      <c r="G14" s="124">
        <v>17700</v>
      </c>
      <c r="H14" s="128">
        <v>7346</v>
      </c>
      <c r="I14" s="124">
        <v>1237500</v>
      </c>
      <c r="J14" s="15">
        <f t="shared" si="0"/>
        <v>1255200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94">
        <v>100</v>
      </c>
      <c r="F15" s="125">
        <v>41</v>
      </c>
      <c r="G15" s="124">
        <v>4100</v>
      </c>
      <c r="H15" s="125">
        <v>34</v>
      </c>
      <c r="I15" s="124">
        <v>3400</v>
      </c>
      <c r="J15" s="15">
        <f t="shared" si="0"/>
        <v>7500</v>
      </c>
      <c r="K15" s="188"/>
      <c r="M15" s="54"/>
      <c r="N15" s="54"/>
    </row>
    <row r="16" spans="1:14" ht="30" customHeight="1" x14ac:dyDescent="0.25">
      <c r="B16" s="113" t="s">
        <v>41</v>
      </c>
      <c r="C16" s="38" t="s">
        <v>83</v>
      </c>
      <c r="D16" s="25">
        <v>2844</v>
      </c>
      <c r="E16" s="129" t="s">
        <v>260</v>
      </c>
      <c r="F16" s="123">
        <v>4</v>
      </c>
      <c r="G16" s="124">
        <v>800</v>
      </c>
      <c r="H16" s="123">
        <v>51</v>
      </c>
      <c r="I16" s="124">
        <v>10200</v>
      </c>
      <c r="J16" s="15">
        <v>11000</v>
      </c>
      <c r="K16" s="188"/>
      <c r="M16" s="54"/>
      <c r="N16" s="54"/>
    </row>
    <row r="17" spans="1:14" ht="30.75" customHeight="1" x14ac:dyDescent="0.25">
      <c r="A17" s="1">
        <v>10</v>
      </c>
      <c r="B17" s="114" t="s">
        <v>226</v>
      </c>
      <c r="C17" s="38" t="s">
        <v>77</v>
      </c>
      <c r="D17" s="39">
        <v>2407</v>
      </c>
      <c r="E17" s="129">
        <v>200</v>
      </c>
      <c r="F17" s="123">
        <v>52</v>
      </c>
      <c r="G17" s="124">
        <v>10400</v>
      </c>
      <c r="H17" s="123">
        <v>898</v>
      </c>
      <c r="I17" s="124">
        <v>179600</v>
      </c>
      <c r="J17" s="15">
        <f t="shared" si="0"/>
        <v>190000</v>
      </c>
      <c r="K17" s="188"/>
      <c r="M17" s="54"/>
      <c r="N17" s="54"/>
    </row>
    <row r="18" spans="1:14" ht="30.75" customHeight="1" x14ac:dyDescent="0.25">
      <c r="B18" s="114" t="s">
        <v>226</v>
      </c>
      <c r="C18" s="160" t="s">
        <v>61</v>
      </c>
      <c r="D18" s="39">
        <v>2407</v>
      </c>
      <c r="E18" s="129">
        <v>200</v>
      </c>
      <c r="F18" s="123">
        <v>0</v>
      </c>
      <c r="G18" s="124">
        <v>0</v>
      </c>
      <c r="H18" s="123">
        <v>0</v>
      </c>
      <c r="I18" s="124">
        <v>0</v>
      </c>
      <c r="J18" s="15">
        <v>0</v>
      </c>
      <c r="K18" s="188"/>
      <c r="M18" s="54"/>
      <c r="N18" s="54"/>
    </row>
    <row r="19" spans="1:14" ht="30.75" customHeight="1" x14ac:dyDescent="0.25">
      <c r="A19" s="43">
        <v>11</v>
      </c>
      <c r="B19" s="113" t="s">
        <v>86</v>
      </c>
      <c r="C19" s="38" t="s">
        <v>211</v>
      </c>
      <c r="D19" s="25">
        <v>4540</v>
      </c>
      <c r="E19" s="94">
        <v>100</v>
      </c>
      <c r="F19" s="125">
        <v>0</v>
      </c>
      <c r="G19" s="124">
        <v>0</v>
      </c>
      <c r="H19" s="125">
        <v>0</v>
      </c>
      <c r="I19" s="124">
        <v>0</v>
      </c>
      <c r="J19" s="15">
        <f t="shared" si="0"/>
        <v>0</v>
      </c>
      <c r="K19" s="188"/>
      <c r="M19" s="54"/>
      <c r="N19" s="54"/>
    </row>
    <row r="20" spans="1:14" ht="30.75" customHeight="1" x14ac:dyDescent="0.25">
      <c r="A20" s="43">
        <v>12</v>
      </c>
      <c r="B20" s="116" t="s">
        <v>120</v>
      </c>
      <c r="C20" s="100" t="s">
        <v>200</v>
      </c>
      <c r="D20" s="93">
        <v>2205</v>
      </c>
      <c r="E20" s="94">
        <v>200</v>
      </c>
      <c r="F20" s="125">
        <v>0</v>
      </c>
      <c r="G20" s="124">
        <v>0</v>
      </c>
      <c r="H20" s="125">
        <v>4</v>
      </c>
      <c r="I20" s="124">
        <v>800</v>
      </c>
      <c r="J20" s="15">
        <f t="shared" si="0"/>
        <v>800</v>
      </c>
      <c r="K20" s="188"/>
      <c r="M20" s="54"/>
      <c r="N20" s="54"/>
    </row>
    <row r="21" spans="1:14" ht="30.75" customHeight="1" x14ac:dyDescent="0.25">
      <c r="A21" s="101">
        <v>13</v>
      </c>
      <c r="B21" s="117" t="s">
        <v>122</v>
      </c>
      <c r="C21" s="103" t="s">
        <v>132</v>
      </c>
      <c r="D21" s="93">
        <v>4334</v>
      </c>
      <c r="E21" s="94">
        <v>200</v>
      </c>
      <c r="F21" s="125">
        <v>32</v>
      </c>
      <c r="G21" s="124">
        <v>6400</v>
      </c>
      <c r="H21" s="125">
        <v>1</v>
      </c>
      <c r="I21" s="124">
        <v>200</v>
      </c>
      <c r="J21" s="15">
        <f t="shared" si="0"/>
        <v>6600</v>
      </c>
      <c r="K21" s="188"/>
      <c r="M21" s="54"/>
      <c r="N21" s="54"/>
    </row>
    <row r="22" spans="1:14" ht="32.25" customHeight="1" x14ac:dyDescent="0.25">
      <c r="A22" s="43">
        <v>14</v>
      </c>
      <c r="B22" s="143" t="s">
        <v>151</v>
      </c>
      <c r="C22" s="20" t="s">
        <v>162</v>
      </c>
      <c r="D22" s="93">
        <v>1733</v>
      </c>
      <c r="E22" s="94">
        <v>200</v>
      </c>
      <c r="F22" s="125">
        <v>15</v>
      </c>
      <c r="G22" s="134">
        <v>3000</v>
      </c>
      <c r="H22" s="125">
        <v>97</v>
      </c>
      <c r="I22" s="134">
        <v>19400</v>
      </c>
      <c r="J22" s="15">
        <f t="shared" si="0"/>
        <v>22400</v>
      </c>
      <c r="K22" s="196"/>
      <c r="M22" s="54"/>
      <c r="N22" s="54"/>
    </row>
    <row r="23" spans="1:14" ht="32.25" customHeight="1" x14ac:dyDescent="0.25">
      <c r="A23" s="43">
        <v>15</v>
      </c>
      <c r="B23" s="144" t="s">
        <v>164</v>
      </c>
      <c r="C23" s="19" t="s">
        <v>256</v>
      </c>
      <c r="D23" s="126">
        <v>4030</v>
      </c>
      <c r="E23" s="141">
        <v>100</v>
      </c>
      <c r="F23" s="125">
        <v>95</v>
      </c>
      <c r="G23" s="134">
        <v>9500</v>
      </c>
      <c r="H23" s="125">
        <v>663</v>
      </c>
      <c r="I23" s="134">
        <v>66300</v>
      </c>
      <c r="J23" s="15">
        <f>SUM(G23+I23)</f>
        <v>75800</v>
      </c>
      <c r="K23" s="196"/>
      <c r="M23" s="54"/>
      <c r="N23" s="54"/>
    </row>
    <row r="24" spans="1:14" ht="32.25" customHeight="1" x14ac:dyDescent="0.25">
      <c r="A24" s="43"/>
      <c r="B24" s="144" t="s">
        <v>164</v>
      </c>
      <c r="C24" s="159" t="s">
        <v>61</v>
      </c>
      <c r="D24" s="126">
        <v>4030</v>
      </c>
      <c r="E24" s="141">
        <v>100</v>
      </c>
      <c r="F24" s="125">
        <v>0</v>
      </c>
      <c r="G24" s="134">
        <v>0</v>
      </c>
      <c r="H24" s="125">
        <v>0</v>
      </c>
      <c r="I24" s="134">
        <v>0</v>
      </c>
      <c r="J24" s="15">
        <f>SUM(G24+I24)</f>
        <v>0</v>
      </c>
      <c r="K24" s="196"/>
      <c r="M24" s="54"/>
      <c r="N24" s="54"/>
    </row>
    <row r="25" spans="1:14" ht="32.25" customHeight="1" x14ac:dyDescent="0.25">
      <c r="A25" s="43">
        <v>16</v>
      </c>
      <c r="B25" s="144" t="s">
        <v>172</v>
      </c>
      <c r="C25" s="19" t="s">
        <v>173</v>
      </c>
      <c r="D25" s="126">
        <v>1817</v>
      </c>
      <c r="E25" s="141">
        <v>200</v>
      </c>
      <c r="F25" s="125">
        <v>9</v>
      </c>
      <c r="G25" s="134">
        <v>1800</v>
      </c>
      <c r="H25" s="125">
        <v>106</v>
      </c>
      <c r="I25" s="134">
        <v>21200</v>
      </c>
      <c r="J25" s="15">
        <f t="shared" si="0"/>
        <v>23000</v>
      </c>
      <c r="K25" s="196"/>
      <c r="M25" s="54"/>
      <c r="N25" s="54"/>
    </row>
    <row r="26" spans="1:14" ht="32.25" customHeight="1" x14ac:dyDescent="0.25">
      <c r="A26" s="43">
        <v>17</v>
      </c>
      <c r="B26" s="102" t="s">
        <v>202</v>
      </c>
      <c r="C26" s="30" t="s">
        <v>203</v>
      </c>
      <c r="D26" s="126">
        <v>6880</v>
      </c>
      <c r="E26" s="141">
        <v>100</v>
      </c>
      <c r="F26" s="125">
        <v>14</v>
      </c>
      <c r="G26" s="134">
        <v>1400</v>
      </c>
      <c r="H26" s="125">
        <v>305</v>
      </c>
      <c r="I26" s="134">
        <v>30500</v>
      </c>
      <c r="J26" s="15">
        <f t="shared" si="0"/>
        <v>31900</v>
      </c>
      <c r="K26" s="196"/>
      <c r="M26" s="54"/>
      <c r="N26" s="54"/>
    </row>
    <row r="27" spans="1:14" ht="32.25" customHeight="1" x14ac:dyDescent="0.25">
      <c r="A27" s="43">
        <v>18</v>
      </c>
      <c r="B27" s="102" t="s">
        <v>206</v>
      </c>
      <c r="C27" s="30" t="s">
        <v>232</v>
      </c>
      <c r="D27" s="126">
        <v>3800</v>
      </c>
      <c r="E27" s="141">
        <v>200</v>
      </c>
      <c r="F27" s="125">
        <v>706</v>
      </c>
      <c r="G27" s="134">
        <v>141200</v>
      </c>
      <c r="H27" s="125">
        <v>15216</v>
      </c>
      <c r="I27" s="134">
        <v>3043200</v>
      </c>
      <c r="J27" s="15">
        <f t="shared" si="0"/>
        <v>3184400</v>
      </c>
      <c r="K27" s="196"/>
      <c r="M27" s="54"/>
      <c r="N27" s="54"/>
    </row>
    <row r="28" spans="1:14" ht="32.25" customHeight="1" x14ac:dyDescent="0.25">
      <c r="A28" s="43">
        <v>19</v>
      </c>
      <c r="B28" s="102" t="s">
        <v>217</v>
      </c>
      <c r="C28" s="30" t="s">
        <v>221</v>
      </c>
      <c r="D28" s="126">
        <v>7323</v>
      </c>
      <c r="E28" s="141">
        <v>100</v>
      </c>
      <c r="F28" s="125">
        <v>0</v>
      </c>
      <c r="G28" s="134">
        <v>0</v>
      </c>
      <c r="H28" s="125">
        <v>3</v>
      </c>
      <c r="I28" s="134">
        <v>300</v>
      </c>
      <c r="J28" s="15">
        <f t="shared" si="0"/>
        <v>300</v>
      </c>
      <c r="K28" s="196"/>
      <c r="M28" s="54"/>
      <c r="N28" s="54"/>
    </row>
    <row r="29" spans="1:14" ht="32.25" customHeight="1" x14ac:dyDescent="0.25">
      <c r="A29" s="43">
        <v>20</v>
      </c>
      <c r="B29" s="102" t="s">
        <v>223</v>
      </c>
      <c r="C29" s="30" t="s">
        <v>224</v>
      </c>
      <c r="D29" s="126">
        <v>1389</v>
      </c>
      <c r="E29" s="141">
        <v>100</v>
      </c>
      <c r="F29" s="125">
        <v>18</v>
      </c>
      <c r="G29" s="134">
        <v>1800</v>
      </c>
      <c r="H29" s="125">
        <v>73</v>
      </c>
      <c r="I29" s="134">
        <v>7300</v>
      </c>
      <c r="J29" s="15">
        <f t="shared" si="0"/>
        <v>9100</v>
      </c>
      <c r="K29" s="196"/>
      <c r="M29" s="54"/>
      <c r="N29" s="54"/>
    </row>
    <row r="30" spans="1:14" ht="32.25" customHeight="1" x14ac:dyDescent="0.25">
      <c r="A30" s="43">
        <v>21</v>
      </c>
      <c r="B30" s="102" t="s">
        <v>234</v>
      </c>
      <c r="C30" s="30" t="s">
        <v>237</v>
      </c>
      <c r="D30" s="126">
        <v>4018</v>
      </c>
      <c r="E30" s="141">
        <v>100</v>
      </c>
      <c r="F30" s="125">
        <v>18</v>
      </c>
      <c r="G30" s="134">
        <v>1800</v>
      </c>
      <c r="H30" s="125">
        <v>19</v>
      </c>
      <c r="I30" s="134">
        <v>1900</v>
      </c>
      <c r="J30" s="15">
        <f t="shared" si="0"/>
        <v>3700</v>
      </c>
      <c r="K30" s="196"/>
      <c r="M30" s="54"/>
      <c r="N30" s="54"/>
    </row>
    <row r="31" spans="1:14" ht="32.25" customHeight="1" x14ac:dyDescent="0.25">
      <c r="A31" s="43">
        <v>22</v>
      </c>
      <c r="B31" s="102" t="s">
        <v>239</v>
      </c>
      <c r="C31" s="30" t="s">
        <v>241</v>
      </c>
      <c r="D31" s="126">
        <v>6333</v>
      </c>
      <c r="E31" s="141" t="s">
        <v>261</v>
      </c>
      <c r="F31" s="125">
        <v>5</v>
      </c>
      <c r="G31" s="134">
        <v>500</v>
      </c>
      <c r="H31" s="125">
        <v>37</v>
      </c>
      <c r="I31" s="134">
        <v>4200</v>
      </c>
      <c r="J31" s="15">
        <f t="shared" si="0"/>
        <v>4700</v>
      </c>
      <c r="K31" s="196"/>
      <c r="M31" s="54"/>
      <c r="N31" s="54"/>
    </row>
    <row r="32" spans="1:14" ht="32.25" customHeight="1" x14ac:dyDescent="0.25">
      <c r="A32" s="43">
        <v>23</v>
      </c>
      <c r="B32" s="102" t="s">
        <v>247</v>
      </c>
      <c r="C32" s="30" t="s">
        <v>252</v>
      </c>
      <c r="D32" s="126">
        <v>5800</v>
      </c>
      <c r="E32" s="141">
        <v>200</v>
      </c>
      <c r="F32" s="125">
        <v>16</v>
      </c>
      <c r="G32" s="134">
        <v>3200</v>
      </c>
      <c r="H32" s="125">
        <v>160</v>
      </c>
      <c r="I32" s="134">
        <v>32000</v>
      </c>
      <c r="J32" s="15">
        <f t="shared" si="0"/>
        <v>35200</v>
      </c>
      <c r="K32" s="196"/>
      <c r="M32" s="54"/>
      <c r="N32" s="54"/>
    </row>
    <row r="33" spans="1:14" ht="32.25" customHeight="1" x14ac:dyDescent="0.25">
      <c r="A33" s="43">
        <v>24</v>
      </c>
      <c r="B33" s="102" t="s">
        <v>248</v>
      </c>
      <c r="C33" s="30" t="s">
        <v>253</v>
      </c>
      <c r="D33" s="126">
        <v>1003</v>
      </c>
      <c r="E33" s="141">
        <v>200</v>
      </c>
      <c r="F33" s="125">
        <v>15</v>
      </c>
      <c r="G33" s="134">
        <v>3000</v>
      </c>
      <c r="H33" s="125">
        <v>36</v>
      </c>
      <c r="I33" s="134">
        <v>7200</v>
      </c>
      <c r="J33" s="15">
        <f t="shared" si="0"/>
        <v>10200</v>
      </c>
      <c r="K33" s="196"/>
      <c r="M33" s="54"/>
      <c r="N33" s="54"/>
    </row>
    <row r="34" spans="1:14" ht="32.25" customHeight="1" x14ac:dyDescent="0.25">
      <c r="A34" s="43">
        <v>25</v>
      </c>
      <c r="B34" s="102" t="s">
        <v>249</v>
      </c>
      <c r="C34" s="30" t="s">
        <v>254</v>
      </c>
      <c r="D34" s="126">
        <v>1004</v>
      </c>
      <c r="E34" s="141">
        <v>200</v>
      </c>
      <c r="F34" s="125">
        <v>11</v>
      </c>
      <c r="G34" s="134">
        <v>2200</v>
      </c>
      <c r="H34" s="125">
        <v>38</v>
      </c>
      <c r="I34" s="134">
        <v>7600</v>
      </c>
      <c r="J34" s="15">
        <f t="shared" si="0"/>
        <v>9800</v>
      </c>
      <c r="K34" s="196"/>
      <c r="M34" s="54"/>
      <c r="N34" s="54"/>
    </row>
    <row r="35" spans="1:14" ht="32.25" customHeight="1" x14ac:dyDescent="0.25">
      <c r="A35" s="43">
        <v>26</v>
      </c>
      <c r="B35" s="102" t="s">
        <v>257</v>
      </c>
      <c r="C35" s="30" t="s">
        <v>258</v>
      </c>
      <c r="D35" s="126">
        <v>2112</v>
      </c>
      <c r="E35" s="141">
        <v>200</v>
      </c>
      <c r="F35" s="125">
        <v>0</v>
      </c>
      <c r="G35" s="134">
        <v>0</v>
      </c>
      <c r="H35" s="125">
        <v>0</v>
      </c>
      <c r="I35" s="134">
        <v>0</v>
      </c>
      <c r="J35" s="15">
        <f t="shared" si="0"/>
        <v>0</v>
      </c>
      <c r="K35" s="197"/>
      <c r="M35" s="54"/>
      <c r="N35" s="54"/>
    </row>
    <row r="36" spans="1:14" ht="23.25" customHeight="1" x14ac:dyDescent="0.25">
      <c r="B36" s="137"/>
      <c r="C36" s="138"/>
      <c r="D36" s="137"/>
      <c r="E36" s="138"/>
      <c r="F36" s="138"/>
      <c r="G36" s="157"/>
      <c r="H36" s="138"/>
      <c r="I36" s="157"/>
      <c r="J36" s="158"/>
      <c r="K36" s="54"/>
      <c r="M36" s="54"/>
      <c r="N36" s="54"/>
    </row>
    <row r="37" spans="1:14" x14ac:dyDescent="0.25">
      <c r="E37" s="47"/>
      <c r="F37" s="52"/>
      <c r="G37" s="53"/>
      <c r="H37" s="52"/>
      <c r="I37" s="53"/>
      <c r="N37" s="54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58" t="s">
        <v>52</v>
      </c>
      <c r="C40" s="59" t="s">
        <v>53</v>
      </c>
      <c r="D40" s="60">
        <v>727</v>
      </c>
      <c r="E40" s="61">
        <v>25</v>
      </c>
      <c r="F40" s="62">
        <v>17</v>
      </c>
      <c r="G40" s="63">
        <f>SUM(F40*E40)</f>
        <v>425</v>
      </c>
      <c r="H40" s="61">
        <v>100</v>
      </c>
      <c r="I40" s="19">
        <v>3</v>
      </c>
      <c r="J40" s="64">
        <f>SUM(I40*H40)</f>
        <v>300</v>
      </c>
    </row>
    <row r="41" spans="1:14" ht="26.25" customHeight="1" x14ac:dyDescent="0.25">
      <c r="A41" s="1">
        <v>2</v>
      </c>
      <c r="B41" s="86" t="s">
        <v>54</v>
      </c>
      <c r="C41" s="87" t="s">
        <v>55</v>
      </c>
      <c r="D41" s="71">
        <v>744</v>
      </c>
      <c r="E41" s="155">
        <v>50</v>
      </c>
      <c r="F41" s="68">
        <v>123</v>
      </c>
      <c r="G41" s="63">
        <f>SUM(F41*E41)</f>
        <v>6150</v>
      </c>
      <c r="H41" s="155">
        <v>50</v>
      </c>
      <c r="I41" s="68">
        <v>10</v>
      </c>
      <c r="J41" s="63">
        <f>SUM(I41*H41)</f>
        <v>500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N55"/>
  <sheetViews>
    <sheetView zoomScaleNormal="100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262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1874</v>
      </c>
      <c r="G7" s="124">
        <v>187400</v>
      </c>
      <c r="H7" s="123">
        <v>3332</v>
      </c>
      <c r="I7" s="124">
        <v>333200</v>
      </c>
      <c r="J7" s="15">
        <f>SUM(G7+I7)</f>
        <v>520600</v>
      </c>
      <c r="K7" s="187">
        <f>SUM(J7:J33)/27</f>
        <v>1555274.0740740742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27</v>
      </c>
      <c r="G8" s="124">
        <v>2700</v>
      </c>
      <c r="H8" s="123">
        <v>34</v>
      </c>
      <c r="I8" s="124">
        <v>3400</v>
      </c>
      <c r="J8" s="15">
        <f t="shared" ref="J8:J33" si="0">SUM(G8+I8)</f>
        <v>6100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7385</v>
      </c>
      <c r="G9" s="124">
        <v>1480300</v>
      </c>
      <c r="H9" s="125">
        <v>144530</v>
      </c>
      <c r="I9" s="124">
        <v>28930300</v>
      </c>
      <c r="J9" s="15">
        <f t="shared" si="0"/>
        <v>30410600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41</v>
      </c>
      <c r="G10" s="124">
        <v>8200</v>
      </c>
      <c r="H10" s="125">
        <v>103</v>
      </c>
      <c r="I10" s="124">
        <v>20600</v>
      </c>
      <c r="J10" s="15">
        <f t="shared" si="0"/>
        <v>28800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0</v>
      </c>
      <c r="G11" s="124">
        <v>0</v>
      </c>
      <c r="H11" s="127">
        <v>0</v>
      </c>
      <c r="I11" s="124">
        <v>0</v>
      </c>
      <c r="J11" s="15">
        <f t="shared" si="0"/>
        <v>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179</v>
      </c>
      <c r="G12" s="124">
        <v>35800</v>
      </c>
      <c r="H12" s="125">
        <v>2088</v>
      </c>
      <c r="I12" s="124">
        <v>417600</v>
      </c>
      <c r="J12" s="15">
        <f t="shared" si="0"/>
        <v>453400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19</v>
      </c>
      <c r="G13" s="124">
        <v>1900</v>
      </c>
      <c r="H13" s="125">
        <v>121</v>
      </c>
      <c r="I13" s="124">
        <v>12100</v>
      </c>
      <c r="J13" s="15">
        <f t="shared" si="0"/>
        <v>14000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176</v>
      </c>
      <c r="G14" s="124">
        <v>23000</v>
      </c>
      <c r="H14" s="128">
        <v>7308</v>
      </c>
      <c r="I14" s="124">
        <v>1233800</v>
      </c>
      <c r="J14" s="15">
        <f t="shared" si="0"/>
        <v>1256800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131</v>
      </c>
      <c r="G15" s="124">
        <v>26200</v>
      </c>
      <c r="H15" s="123">
        <v>1909</v>
      </c>
      <c r="I15" s="124">
        <v>381800</v>
      </c>
      <c r="J15" s="15">
        <f t="shared" si="0"/>
        <v>408000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274</v>
      </c>
      <c r="G16" s="124">
        <v>54800</v>
      </c>
      <c r="H16" s="123">
        <v>4624</v>
      </c>
      <c r="I16" s="124">
        <v>924800</v>
      </c>
      <c r="J16" s="15">
        <f t="shared" si="0"/>
        <v>979600</v>
      </c>
      <c r="K16" s="188"/>
      <c r="M16" s="54"/>
      <c r="N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4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0</v>
      </c>
      <c r="G18" s="124">
        <v>0</v>
      </c>
      <c r="H18" s="125">
        <v>5</v>
      </c>
      <c r="I18" s="124">
        <v>1000</v>
      </c>
      <c r="J18" s="15">
        <f t="shared" si="0"/>
        <v>1000</v>
      </c>
      <c r="K18" s="188"/>
      <c r="M18" s="54"/>
      <c r="N18" s="54"/>
    </row>
    <row r="19" spans="1:14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200</v>
      </c>
      <c r="F19" s="125">
        <v>10</v>
      </c>
      <c r="G19" s="124">
        <v>2000</v>
      </c>
      <c r="H19" s="125">
        <v>4</v>
      </c>
      <c r="I19" s="124">
        <v>800</v>
      </c>
      <c r="J19" s="15">
        <f t="shared" si="0"/>
        <v>2800</v>
      </c>
      <c r="K19" s="188"/>
      <c r="M19" s="54"/>
      <c r="N19" s="54"/>
    </row>
    <row r="20" spans="1:14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8</v>
      </c>
      <c r="G20" s="134">
        <v>1600</v>
      </c>
      <c r="H20" s="125">
        <v>37</v>
      </c>
      <c r="I20" s="134">
        <v>7400</v>
      </c>
      <c r="J20" s="15">
        <f t="shared" si="0"/>
        <v>9000</v>
      </c>
      <c r="K20" s="196"/>
      <c r="M20" s="54"/>
      <c r="N20" s="54"/>
    </row>
    <row r="21" spans="1:14" ht="32.25" customHeight="1" x14ac:dyDescent="0.25">
      <c r="A21" s="43">
        <v>15</v>
      </c>
      <c r="B21" s="144" t="s">
        <v>164</v>
      </c>
      <c r="C21" s="161" t="s">
        <v>264</v>
      </c>
      <c r="D21" s="126">
        <v>4030</v>
      </c>
      <c r="E21" s="141">
        <v>100</v>
      </c>
      <c r="F21" s="125">
        <v>125</v>
      </c>
      <c r="G21" s="134">
        <v>12500</v>
      </c>
      <c r="H21" s="125">
        <v>806</v>
      </c>
      <c r="I21" s="134">
        <v>80600</v>
      </c>
      <c r="J21" s="15">
        <f t="shared" si="0"/>
        <v>93100</v>
      </c>
      <c r="K21" s="196"/>
      <c r="M21" s="54"/>
      <c r="N21" s="54"/>
    </row>
    <row r="22" spans="1:14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12</v>
      </c>
      <c r="G22" s="134">
        <v>2400</v>
      </c>
      <c r="H22" s="125">
        <v>130</v>
      </c>
      <c r="I22" s="134">
        <v>26000</v>
      </c>
      <c r="J22" s="15">
        <f t="shared" si="0"/>
        <v>28400</v>
      </c>
      <c r="K22" s="196"/>
      <c r="M22" s="54"/>
      <c r="N22" s="54"/>
    </row>
    <row r="23" spans="1:14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3</v>
      </c>
      <c r="G23" s="134">
        <v>300</v>
      </c>
      <c r="H23" s="125">
        <v>91</v>
      </c>
      <c r="I23" s="134">
        <v>9100</v>
      </c>
      <c r="J23" s="15">
        <f t="shared" si="0"/>
        <v>9400</v>
      </c>
      <c r="K23" s="196"/>
      <c r="M23" s="54"/>
      <c r="N23" s="54"/>
    </row>
    <row r="24" spans="1:14" ht="32.25" customHeight="1" x14ac:dyDescent="0.25">
      <c r="A24" s="43">
        <v>18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1656</v>
      </c>
      <c r="G24" s="134">
        <v>331200</v>
      </c>
      <c r="H24" s="125">
        <v>36840</v>
      </c>
      <c r="I24" s="134">
        <v>7368000</v>
      </c>
      <c r="J24" s="15">
        <f t="shared" si="0"/>
        <v>7699200</v>
      </c>
      <c r="K24" s="196"/>
      <c r="M24" s="54"/>
      <c r="N24" s="54"/>
    </row>
    <row r="25" spans="1:14" ht="32.25" customHeight="1" x14ac:dyDescent="0.25">
      <c r="A25" s="43">
        <v>19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1</v>
      </c>
      <c r="G25" s="134">
        <v>100</v>
      </c>
      <c r="H25" s="125">
        <v>4</v>
      </c>
      <c r="I25" s="134">
        <v>400</v>
      </c>
      <c r="J25" s="15">
        <f t="shared" si="0"/>
        <v>500</v>
      </c>
      <c r="K25" s="196"/>
      <c r="M25" s="54"/>
      <c r="N25" s="54"/>
    </row>
    <row r="26" spans="1:14" ht="32.25" customHeight="1" x14ac:dyDescent="0.25">
      <c r="A26" s="43">
        <v>20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25</v>
      </c>
      <c r="G26" s="134">
        <v>2500</v>
      </c>
      <c r="H26" s="125">
        <v>87</v>
      </c>
      <c r="I26" s="134">
        <v>8700</v>
      </c>
      <c r="J26" s="15">
        <f t="shared" si="0"/>
        <v>11200</v>
      </c>
      <c r="K26" s="196"/>
      <c r="M26" s="54"/>
      <c r="N26" s="54"/>
    </row>
    <row r="27" spans="1:14" ht="32.25" customHeight="1" x14ac:dyDescent="0.25">
      <c r="A27" s="43">
        <v>21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18</v>
      </c>
      <c r="G27" s="134">
        <v>1800</v>
      </c>
      <c r="H27" s="125">
        <v>13</v>
      </c>
      <c r="I27" s="134">
        <v>1300</v>
      </c>
      <c r="J27" s="15">
        <f t="shared" si="0"/>
        <v>3100</v>
      </c>
      <c r="K27" s="196"/>
      <c r="M27" s="54"/>
      <c r="N27" s="54"/>
    </row>
    <row r="28" spans="1:14" ht="32.25" customHeight="1" x14ac:dyDescent="0.25">
      <c r="A28" s="43">
        <v>22</v>
      </c>
      <c r="B28" s="102" t="s">
        <v>239</v>
      </c>
      <c r="C28" s="30" t="s">
        <v>241</v>
      </c>
      <c r="D28" s="126">
        <v>6333</v>
      </c>
      <c r="E28" s="141" t="s">
        <v>261</v>
      </c>
      <c r="F28" s="125">
        <v>5</v>
      </c>
      <c r="G28" s="134">
        <v>1000</v>
      </c>
      <c r="H28" s="125">
        <v>47</v>
      </c>
      <c r="I28" s="134">
        <v>9400</v>
      </c>
      <c r="J28" s="15">
        <f t="shared" si="0"/>
        <v>10400</v>
      </c>
      <c r="K28" s="196"/>
      <c r="M28" s="54"/>
      <c r="N28" s="54"/>
    </row>
    <row r="29" spans="1:14" ht="32.25" customHeight="1" x14ac:dyDescent="0.25">
      <c r="A29" s="43">
        <v>23</v>
      </c>
      <c r="B29" s="102" t="s">
        <v>247</v>
      </c>
      <c r="C29" s="30" t="s">
        <v>252</v>
      </c>
      <c r="D29" s="126">
        <v>5800</v>
      </c>
      <c r="E29" s="141">
        <v>200</v>
      </c>
      <c r="F29" s="125">
        <v>12</v>
      </c>
      <c r="G29" s="134">
        <v>2400</v>
      </c>
      <c r="H29" s="125">
        <v>119</v>
      </c>
      <c r="I29" s="134">
        <v>23800</v>
      </c>
      <c r="J29" s="15">
        <f t="shared" si="0"/>
        <v>26200</v>
      </c>
      <c r="K29" s="196"/>
      <c r="M29" s="54"/>
      <c r="N29" s="54"/>
    </row>
    <row r="30" spans="1:14" ht="32.25" customHeight="1" x14ac:dyDescent="0.25">
      <c r="A30" s="43">
        <v>24</v>
      </c>
      <c r="B30" s="102" t="s">
        <v>248</v>
      </c>
      <c r="C30" s="30" t="s">
        <v>253</v>
      </c>
      <c r="D30" s="126">
        <v>1003</v>
      </c>
      <c r="E30" s="141">
        <v>200</v>
      </c>
      <c r="F30" s="125">
        <v>16</v>
      </c>
      <c r="G30" s="134">
        <v>3200</v>
      </c>
      <c r="H30" s="125">
        <v>24</v>
      </c>
      <c r="I30" s="134">
        <v>4800</v>
      </c>
      <c r="J30" s="15">
        <f t="shared" si="0"/>
        <v>8000</v>
      </c>
      <c r="K30" s="196"/>
      <c r="M30" s="54"/>
      <c r="N30" s="54"/>
    </row>
    <row r="31" spans="1:14" ht="32.25" customHeight="1" x14ac:dyDescent="0.25">
      <c r="A31" s="43">
        <v>25</v>
      </c>
      <c r="B31" s="102" t="s">
        <v>249</v>
      </c>
      <c r="C31" s="30" t="s">
        <v>254</v>
      </c>
      <c r="D31" s="126">
        <v>1004</v>
      </c>
      <c r="E31" s="141">
        <v>200</v>
      </c>
      <c r="F31" s="125">
        <v>8</v>
      </c>
      <c r="G31" s="134">
        <v>1600</v>
      </c>
      <c r="H31" s="125">
        <v>24</v>
      </c>
      <c r="I31" s="134">
        <v>4800</v>
      </c>
      <c r="J31" s="15">
        <f t="shared" si="0"/>
        <v>6400</v>
      </c>
      <c r="K31" s="196"/>
      <c r="M31" s="54"/>
      <c r="N31" s="54"/>
    </row>
    <row r="32" spans="1:14" ht="32.25" customHeight="1" x14ac:dyDescent="0.25">
      <c r="A32" s="43">
        <v>26</v>
      </c>
      <c r="B32" s="102" t="s">
        <v>257</v>
      </c>
      <c r="C32" s="30" t="s">
        <v>258</v>
      </c>
      <c r="D32" s="126">
        <v>2112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6"/>
      <c r="M32" s="54"/>
      <c r="N32" s="54"/>
    </row>
    <row r="33" spans="1:14" ht="32.25" customHeight="1" x14ac:dyDescent="0.25">
      <c r="A33" s="43">
        <v>27</v>
      </c>
      <c r="B33" s="102" t="s">
        <v>265</v>
      </c>
      <c r="C33" s="30" t="s">
        <v>266</v>
      </c>
      <c r="D33" s="126">
        <v>5040</v>
      </c>
      <c r="E33" s="141">
        <v>200</v>
      </c>
      <c r="F33" s="125">
        <v>20</v>
      </c>
      <c r="G33" s="134">
        <v>4000</v>
      </c>
      <c r="H33" s="125">
        <v>9</v>
      </c>
      <c r="I33" s="134">
        <v>1800</v>
      </c>
      <c r="J33" s="15">
        <f t="shared" si="0"/>
        <v>5800</v>
      </c>
      <c r="K33" s="197"/>
      <c r="M33" s="54"/>
      <c r="N33" s="54"/>
    </row>
    <row r="34" spans="1:14" ht="23.25" customHeight="1" x14ac:dyDescent="0.25">
      <c r="B34" s="137"/>
      <c r="C34" s="138"/>
      <c r="D34" s="137"/>
      <c r="E34" s="138"/>
      <c r="F34" s="138"/>
      <c r="G34" s="157"/>
      <c r="H34" s="138"/>
      <c r="I34" s="157"/>
      <c r="J34" s="158"/>
      <c r="K34" s="54"/>
      <c r="M34" s="54"/>
      <c r="N34" s="54"/>
    </row>
    <row r="35" spans="1:14" x14ac:dyDescent="0.25">
      <c r="E35" s="47"/>
      <c r="F35" s="52"/>
      <c r="G35" s="53"/>
      <c r="H35" s="52"/>
      <c r="I35" s="53"/>
      <c r="N35" s="54"/>
    </row>
    <row r="36" spans="1:14" x14ac:dyDescent="0.25">
      <c r="B36" s="4" t="s">
        <v>47</v>
      </c>
      <c r="E36" s="191" t="s">
        <v>2</v>
      </c>
      <c r="F36" s="192"/>
      <c r="G36" s="193"/>
      <c r="H36" s="191" t="s">
        <v>3</v>
      </c>
      <c r="I36" s="192"/>
      <c r="J36" s="193"/>
    </row>
    <row r="37" spans="1:14" ht="63.75" customHeight="1" x14ac:dyDescent="0.25">
      <c r="B37" s="7" t="s">
        <v>6</v>
      </c>
      <c r="C37" s="55" t="s">
        <v>48</v>
      </c>
      <c r="D37" s="7" t="s">
        <v>8</v>
      </c>
      <c r="E37" s="56" t="s">
        <v>49</v>
      </c>
      <c r="F37" s="55" t="s">
        <v>50</v>
      </c>
      <c r="G37" s="7" t="s">
        <v>11</v>
      </c>
      <c r="H37" s="57" t="s">
        <v>51</v>
      </c>
      <c r="I37" s="55" t="s">
        <v>50</v>
      </c>
      <c r="J37" s="8" t="s">
        <v>11</v>
      </c>
    </row>
    <row r="38" spans="1:14" ht="30" customHeight="1" x14ac:dyDescent="0.25">
      <c r="A38" s="1">
        <v>1</v>
      </c>
      <c r="B38" s="58" t="s">
        <v>52</v>
      </c>
      <c r="C38" s="59" t="s">
        <v>53</v>
      </c>
      <c r="D38" s="60">
        <v>727</v>
      </c>
      <c r="E38" s="61">
        <v>25</v>
      </c>
      <c r="F38" s="62">
        <v>28</v>
      </c>
      <c r="G38" s="63">
        <f>SUM(F38*E38)</f>
        <v>700</v>
      </c>
      <c r="H38" s="61">
        <v>100</v>
      </c>
      <c r="I38" s="19">
        <v>6</v>
      </c>
      <c r="J38" s="64">
        <f>SUM(I38*H38)</f>
        <v>600</v>
      </c>
    </row>
    <row r="39" spans="1:14" ht="26.25" customHeight="1" x14ac:dyDescent="0.25">
      <c r="A39" s="1">
        <v>2</v>
      </c>
      <c r="B39" s="86" t="s">
        <v>54</v>
      </c>
      <c r="C39" s="87" t="s">
        <v>55</v>
      </c>
      <c r="D39" s="71">
        <v>744</v>
      </c>
      <c r="E39" s="155">
        <v>50</v>
      </c>
      <c r="F39" s="68">
        <v>100</v>
      </c>
      <c r="G39" s="63">
        <f>SUM(F39*E39)</f>
        <v>5000</v>
      </c>
      <c r="H39" s="155">
        <v>50</v>
      </c>
      <c r="I39" s="68">
        <v>16</v>
      </c>
      <c r="J39" s="63">
        <f>SUM(I39*H39)</f>
        <v>800</v>
      </c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</row>
    <row r="55" spans="5:9" x14ac:dyDescent="0.25">
      <c r="E55" s="1"/>
    </row>
  </sheetData>
  <mergeCells count="8">
    <mergeCell ref="K7:K33"/>
    <mergeCell ref="E36:G36"/>
    <mergeCell ref="H36:J36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N56"/>
  <sheetViews>
    <sheetView zoomScaleNormal="100" workbookViewId="0">
      <selection activeCell="K7" sqref="K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267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1619</v>
      </c>
      <c r="G7" s="124">
        <v>161900</v>
      </c>
      <c r="H7" s="123">
        <v>2468</v>
      </c>
      <c r="I7" s="124">
        <v>246800</v>
      </c>
      <c r="J7" s="15">
        <f>SUM(G7+I7)</f>
        <v>408700</v>
      </c>
      <c r="K7" s="187">
        <f>SUM(J7:J34)/27</f>
        <v>1658707.4074074074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25</v>
      </c>
      <c r="G8" s="124">
        <v>2500</v>
      </c>
      <c r="H8" s="123">
        <v>40</v>
      </c>
      <c r="I8" s="124">
        <v>4000</v>
      </c>
      <c r="J8" s="15">
        <f t="shared" ref="J8:J34" si="0">SUM(G8+I8)</f>
        <v>6500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10265</v>
      </c>
      <c r="G9" s="124">
        <v>2055400</v>
      </c>
      <c r="H9" s="125">
        <v>184264</v>
      </c>
      <c r="I9" s="124">
        <v>36867500</v>
      </c>
      <c r="J9" s="15">
        <f t="shared" si="0"/>
        <v>38922900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29</v>
      </c>
      <c r="G10" s="124">
        <v>5800</v>
      </c>
      <c r="H10" s="125">
        <v>96</v>
      </c>
      <c r="I10" s="124">
        <v>19200</v>
      </c>
      <c r="J10" s="15">
        <f t="shared" si="0"/>
        <v>25000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23</v>
      </c>
      <c r="G11" s="124">
        <v>2300</v>
      </c>
      <c r="H11" s="127">
        <v>447</v>
      </c>
      <c r="I11" s="124">
        <v>46300</v>
      </c>
      <c r="J11" s="15">
        <f t="shared" si="0"/>
        <v>48600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154</v>
      </c>
      <c r="G12" s="124">
        <v>30800</v>
      </c>
      <c r="H12" s="125">
        <v>1206</v>
      </c>
      <c r="I12" s="124">
        <v>241200</v>
      </c>
      <c r="J12" s="15">
        <f t="shared" si="0"/>
        <v>272000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18</v>
      </c>
      <c r="G13" s="124">
        <v>1800</v>
      </c>
      <c r="H13" s="125">
        <v>102</v>
      </c>
      <c r="I13" s="124">
        <v>10200</v>
      </c>
      <c r="J13" s="15">
        <f t="shared" si="0"/>
        <v>12000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178</v>
      </c>
      <c r="G14" s="124">
        <v>23000</v>
      </c>
      <c r="H14" s="128">
        <v>7190</v>
      </c>
      <c r="I14" s="124">
        <v>1217700</v>
      </c>
      <c r="J14" s="15">
        <f t="shared" si="0"/>
        <v>1240700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159</v>
      </c>
      <c r="G15" s="124">
        <v>32400</v>
      </c>
      <c r="H15" s="123">
        <v>1800</v>
      </c>
      <c r="I15" s="124">
        <v>382500</v>
      </c>
      <c r="J15" s="15">
        <f t="shared" si="0"/>
        <v>414900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343</v>
      </c>
      <c r="G16" s="124">
        <v>68600</v>
      </c>
      <c r="H16" s="123">
        <v>6726</v>
      </c>
      <c r="I16" s="124">
        <v>1345200</v>
      </c>
      <c r="J16" s="15">
        <f t="shared" si="0"/>
        <v>1413800</v>
      </c>
      <c r="K16" s="188"/>
      <c r="M16" s="54"/>
      <c r="N16" s="54"/>
    </row>
    <row r="17" spans="1:14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4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0</v>
      </c>
      <c r="G18" s="124">
        <v>0</v>
      </c>
      <c r="H18" s="125">
        <v>14</v>
      </c>
      <c r="I18" s="124">
        <v>2800</v>
      </c>
      <c r="J18" s="15">
        <f t="shared" si="0"/>
        <v>2800</v>
      </c>
      <c r="K18" s="188"/>
      <c r="M18" s="54"/>
      <c r="N18" s="54"/>
    </row>
    <row r="19" spans="1:14" ht="30.75" customHeight="1" x14ac:dyDescent="0.25">
      <c r="A19" s="101">
        <v>13</v>
      </c>
      <c r="B19" s="117" t="s">
        <v>122</v>
      </c>
      <c r="C19" s="103" t="s">
        <v>132</v>
      </c>
      <c r="D19" s="93">
        <v>4334</v>
      </c>
      <c r="E19" s="94">
        <v>200</v>
      </c>
      <c r="F19" s="125">
        <v>0</v>
      </c>
      <c r="G19" s="124">
        <v>0</v>
      </c>
      <c r="H19" s="125">
        <v>0</v>
      </c>
      <c r="I19" s="124">
        <v>0</v>
      </c>
      <c r="J19" s="15">
        <f t="shared" si="0"/>
        <v>0</v>
      </c>
      <c r="K19" s="188"/>
      <c r="M19" s="54"/>
      <c r="N19" s="54"/>
    </row>
    <row r="20" spans="1:14" ht="30.75" customHeight="1" x14ac:dyDescent="0.25">
      <c r="A20" s="101"/>
      <c r="B20" s="117" t="s">
        <v>122</v>
      </c>
      <c r="C20" s="162" t="s">
        <v>268</v>
      </c>
      <c r="D20" s="93">
        <v>4334</v>
      </c>
      <c r="E20" s="94">
        <v>200</v>
      </c>
      <c r="F20" s="125">
        <v>6</v>
      </c>
      <c r="G20" s="124">
        <v>1200</v>
      </c>
      <c r="H20" s="125">
        <v>6</v>
      </c>
      <c r="I20" s="124">
        <v>1200</v>
      </c>
      <c r="J20" s="15">
        <f t="shared" si="0"/>
        <v>2400</v>
      </c>
      <c r="K20" s="188"/>
      <c r="M20" s="54"/>
      <c r="N20" s="54"/>
    </row>
    <row r="21" spans="1:14" ht="32.25" customHeight="1" x14ac:dyDescent="0.25">
      <c r="A21" s="43">
        <v>14</v>
      </c>
      <c r="B21" s="143" t="s">
        <v>151</v>
      </c>
      <c r="C21" s="20" t="s">
        <v>162</v>
      </c>
      <c r="D21" s="93">
        <v>1733</v>
      </c>
      <c r="E21" s="94">
        <v>200</v>
      </c>
      <c r="F21" s="125">
        <v>2</v>
      </c>
      <c r="G21" s="134">
        <v>400</v>
      </c>
      <c r="H21" s="125">
        <v>15</v>
      </c>
      <c r="I21" s="134">
        <v>3000</v>
      </c>
      <c r="J21" s="15">
        <f t="shared" si="0"/>
        <v>3400</v>
      </c>
      <c r="K21" s="196"/>
      <c r="M21" s="54"/>
      <c r="N21" s="54"/>
    </row>
    <row r="22" spans="1:14" ht="32.25" customHeight="1" x14ac:dyDescent="0.25">
      <c r="A22" s="43">
        <v>15</v>
      </c>
      <c r="B22" s="144" t="s">
        <v>164</v>
      </c>
      <c r="C22" s="161" t="s">
        <v>264</v>
      </c>
      <c r="D22" s="126">
        <v>4030</v>
      </c>
      <c r="E22" s="141">
        <v>100</v>
      </c>
      <c r="F22" s="125">
        <v>53</v>
      </c>
      <c r="G22" s="134">
        <v>5300</v>
      </c>
      <c r="H22" s="125">
        <v>315</v>
      </c>
      <c r="I22" s="134">
        <v>31500</v>
      </c>
      <c r="J22" s="15">
        <f t="shared" si="0"/>
        <v>36800</v>
      </c>
      <c r="K22" s="196"/>
      <c r="M22" s="54"/>
      <c r="N22" s="54"/>
    </row>
    <row r="23" spans="1:14" ht="32.25" customHeight="1" x14ac:dyDescent="0.25">
      <c r="A23" s="43">
        <v>16</v>
      </c>
      <c r="B23" s="144" t="s">
        <v>172</v>
      </c>
      <c r="C23" s="19" t="s">
        <v>173</v>
      </c>
      <c r="D23" s="126">
        <v>1817</v>
      </c>
      <c r="E23" s="141">
        <v>200</v>
      </c>
      <c r="F23" s="125">
        <v>9</v>
      </c>
      <c r="G23" s="134">
        <v>1800</v>
      </c>
      <c r="H23" s="125">
        <v>48</v>
      </c>
      <c r="I23" s="134">
        <v>9600</v>
      </c>
      <c r="J23" s="15">
        <f t="shared" si="0"/>
        <v>11400</v>
      </c>
      <c r="K23" s="196"/>
      <c r="M23" s="54"/>
      <c r="N23" s="54"/>
    </row>
    <row r="24" spans="1:14" ht="32.25" customHeight="1" x14ac:dyDescent="0.25">
      <c r="A24" s="43">
        <v>17</v>
      </c>
      <c r="B24" s="102" t="s">
        <v>202</v>
      </c>
      <c r="C24" s="30" t="s">
        <v>203</v>
      </c>
      <c r="D24" s="126">
        <v>6880</v>
      </c>
      <c r="E24" s="141">
        <v>100</v>
      </c>
      <c r="F24" s="125">
        <v>1</v>
      </c>
      <c r="G24" s="134">
        <v>100</v>
      </c>
      <c r="H24" s="125">
        <v>40</v>
      </c>
      <c r="I24" s="134">
        <v>4000</v>
      </c>
      <c r="J24" s="15">
        <f t="shared" si="0"/>
        <v>4100</v>
      </c>
      <c r="K24" s="196"/>
      <c r="M24" s="54"/>
      <c r="N24" s="54"/>
    </row>
    <row r="25" spans="1:14" ht="32.25" customHeight="1" x14ac:dyDescent="0.25">
      <c r="A25" s="43">
        <v>18</v>
      </c>
      <c r="B25" s="102" t="s">
        <v>206</v>
      </c>
      <c r="C25" s="30" t="s">
        <v>232</v>
      </c>
      <c r="D25" s="126">
        <v>3800</v>
      </c>
      <c r="E25" s="141">
        <v>200</v>
      </c>
      <c r="F25" s="125">
        <v>520</v>
      </c>
      <c r="G25" s="134">
        <v>104000</v>
      </c>
      <c r="H25" s="125">
        <v>8854</v>
      </c>
      <c r="I25" s="134">
        <v>1770800</v>
      </c>
      <c r="J25" s="15">
        <f t="shared" si="0"/>
        <v>1874800</v>
      </c>
      <c r="K25" s="196"/>
      <c r="M25" s="54"/>
      <c r="N25" s="54"/>
    </row>
    <row r="26" spans="1:14" ht="32.25" customHeight="1" x14ac:dyDescent="0.25">
      <c r="A26" s="43">
        <v>19</v>
      </c>
      <c r="B26" s="102" t="s">
        <v>217</v>
      </c>
      <c r="C26" s="30" t="s">
        <v>221</v>
      </c>
      <c r="D26" s="126">
        <v>7323</v>
      </c>
      <c r="E26" s="141">
        <v>100</v>
      </c>
      <c r="F26" s="125">
        <v>0</v>
      </c>
      <c r="G26" s="134">
        <v>0</v>
      </c>
      <c r="H26" s="125">
        <v>4</v>
      </c>
      <c r="I26" s="134">
        <v>400</v>
      </c>
      <c r="J26" s="15">
        <f t="shared" si="0"/>
        <v>400</v>
      </c>
      <c r="K26" s="196"/>
      <c r="M26" s="54"/>
      <c r="N26" s="54"/>
    </row>
    <row r="27" spans="1:14" ht="32.25" customHeight="1" x14ac:dyDescent="0.25">
      <c r="A27" s="43">
        <v>20</v>
      </c>
      <c r="B27" s="102" t="s">
        <v>223</v>
      </c>
      <c r="C27" s="30" t="s">
        <v>224</v>
      </c>
      <c r="D27" s="126">
        <v>1389</v>
      </c>
      <c r="E27" s="141">
        <v>100</v>
      </c>
      <c r="F27" s="125">
        <v>38</v>
      </c>
      <c r="G27" s="134">
        <v>3800</v>
      </c>
      <c r="H27" s="125">
        <v>123</v>
      </c>
      <c r="I27" s="134">
        <v>12300</v>
      </c>
      <c r="J27" s="15">
        <f t="shared" si="0"/>
        <v>16100</v>
      </c>
      <c r="K27" s="196"/>
      <c r="M27" s="54"/>
      <c r="N27" s="54"/>
    </row>
    <row r="28" spans="1:14" ht="32.25" customHeight="1" x14ac:dyDescent="0.25">
      <c r="A28" s="43">
        <v>21</v>
      </c>
      <c r="B28" s="102" t="s">
        <v>234</v>
      </c>
      <c r="C28" s="30" t="s">
        <v>237</v>
      </c>
      <c r="D28" s="126">
        <v>4018</v>
      </c>
      <c r="E28" s="141">
        <v>100</v>
      </c>
      <c r="F28" s="125">
        <v>25</v>
      </c>
      <c r="G28" s="134">
        <v>2500</v>
      </c>
      <c r="H28" s="125">
        <v>53</v>
      </c>
      <c r="I28" s="134">
        <v>5300</v>
      </c>
      <c r="J28" s="15">
        <f t="shared" si="0"/>
        <v>7800</v>
      </c>
      <c r="K28" s="196"/>
      <c r="M28" s="54"/>
      <c r="N28" s="54"/>
    </row>
    <row r="29" spans="1:14" ht="32.25" customHeight="1" x14ac:dyDescent="0.25">
      <c r="A29" s="43">
        <v>22</v>
      </c>
      <c r="B29" s="102" t="s">
        <v>239</v>
      </c>
      <c r="C29" s="30" t="s">
        <v>241</v>
      </c>
      <c r="D29" s="126">
        <v>6333</v>
      </c>
      <c r="E29" s="141" t="s">
        <v>261</v>
      </c>
      <c r="F29" s="125">
        <v>3</v>
      </c>
      <c r="G29" s="134">
        <v>600</v>
      </c>
      <c r="H29" s="125">
        <v>37</v>
      </c>
      <c r="I29" s="134">
        <v>7400</v>
      </c>
      <c r="J29" s="15">
        <f t="shared" si="0"/>
        <v>8000</v>
      </c>
      <c r="K29" s="196"/>
      <c r="M29" s="54"/>
      <c r="N29" s="54"/>
    </row>
    <row r="30" spans="1:14" ht="32.25" customHeight="1" x14ac:dyDescent="0.25">
      <c r="A30" s="43">
        <v>23</v>
      </c>
      <c r="B30" s="102" t="s">
        <v>247</v>
      </c>
      <c r="C30" s="30" t="s">
        <v>252</v>
      </c>
      <c r="D30" s="126">
        <v>5800</v>
      </c>
      <c r="E30" s="141">
        <v>200</v>
      </c>
      <c r="F30" s="125">
        <v>20</v>
      </c>
      <c r="G30" s="134">
        <v>4000</v>
      </c>
      <c r="H30" s="125">
        <v>188</v>
      </c>
      <c r="I30" s="134">
        <v>37600</v>
      </c>
      <c r="J30" s="15">
        <f t="shared" si="0"/>
        <v>41600</v>
      </c>
      <c r="K30" s="196"/>
      <c r="M30" s="54"/>
      <c r="N30" s="54"/>
    </row>
    <row r="31" spans="1:14" ht="32.25" customHeight="1" x14ac:dyDescent="0.25">
      <c r="A31" s="43">
        <v>24</v>
      </c>
      <c r="B31" s="102" t="s">
        <v>248</v>
      </c>
      <c r="C31" s="30" t="s">
        <v>253</v>
      </c>
      <c r="D31" s="126">
        <v>1003</v>
      </c>
      <c r="E31" s="141">
        <v>200</v>
      </c>
      <c r="F31" s="125">
        <v>6</v>
      </c>
      <c r="G31" s="134">
        <v>1200</v>
      </c>
      <c r="H31" s="125">
        <v>18</v>
      </c>
      <c r="I31" s="134">
        <v>3600</v>
      </c>
      <c r="J31" s="15">
        <f t="shared" si="0"/>
        <v>4800</v>
      </c>
      <c r="K31" s="196"/>
      <c r="M31" s="54"/>
      <c r="N31" s="54"/>
    </row>
    <row r="32" spans="1:14" ht="32.25" customHeight="1" x14ac:dyDescent="0.25">
      <c r="A32" s="43">
        <v>25</v>
      </c>
      <c r="B32" s="102" t="s">
        <v>249</v>
      </c>
      <c r="C32" s="30" t="s">
        <v>254</v>
      </c>
      <c r="D32" s="126">
        <v>1004</v>
      </c>
      <c r="E32" s="141">
        <v>200</v>
      </c>
      <c r="F32" s="125">
        <v>3</v>
      </c>
      <c r="G32" s="134">
        <v>600</v>
      </c>
      <c r="H32" s="125">
        <v>24</v>
      </c>
      <c r="I32" s="134">
        <v>4800</v>
      </c>
      <c r="J32" s="15">
        <f t="shared" si="0"/>
        <v>5400</v>
      </c>
      <c r="K32" s="196"/>
      <c r="M32" s="54"/>
      <c r="N32" s="54"/>
    </row>
    <row r="33" spans="1:14" ht="32.25" customHeight="1" x14ac:dyDescent="0.25">
      <c r="A33" s="43">
        <v>26</v>
      </c>
      <c r="B33" s="102" t="s">
        <v>257</v>
      </c>
      <c r="C33" s="30" t="s">
        <v>258</v>
      </c>
      <c r="D33" s="126">
        <v>2112</v>
      </c>
      <c r="E33" s="141">
        <v>200</v>
      </c>
      <c r="F33" s="125">
        <v>0</v>
      </c>
      <c r="G33" s="134">
        <v>0</v>
      </c>
      <c r="H33" s="125">
        <v>0</v>
      </c>
      <c r="I33" s="134">
        <v>0</v>
      </c>
      <c r="J33" s="15">
        <f t="shared" si="0"/>
        <v>0</v>
      </c>
      <c r="K33" s="196"/>
      <c r="M33" s="54"/>
      <c r="N33" s="54"/>
    </row>
    <row r="34" spans="1:14" ht="32.25" customHeight="1" x14ac:dyDescent="0.25">
      <c r="A34" s="43">
        <v>27</v>
      </c>
      <c r="B34" s="102" t="s">
        <v>265</v>
      </c>
      <c r="C34" s="30" t="s">
        <v>266</v>
      </c>
      <c r="D34" s="126">
        <v>5040</v>
      </c>
      <c r="E34" s="141">
        <v>200</v>
      </c>
      <c r="F34" s="125">
        <v>0</v>
      </c>
      <c r="G34" s="134">
        <v>0</v>
      </c>
      <c r="H34" s="125">
        <v>1</v>
      </c>
      <c r="I34" s="134">
        <v>200</v>
      </c>
      <c r="J34" s="15">
        <f t="shared" si="0"/>
        <v>200</v>
      </c>
      <c r="K34" s="197"/>
      <c r="M34" s="54"/>
      <c r="N34" s="54"/>
    </row>
    <row r="35" spans="1:14" ht="23.25" customHeight="1" x14ac:dyDescent="0.25">
      <c r="B35" s="137"/>
      <c r="C35" s="138"/>
      <c r="D35" s="137"/>
      <c r="E35" s="138"/>
      <c r="F35" s="138"/>
      <c r="G35" s="157"/>
      <c r="H35" s="138"/>
      <c r="I35" s="157"/>
      <c r="J35" s="158"/>
      <c r="K35" s="54"/>
      <c r="M35" s="54"/>
      <c r="N35" s="54"/>
    </row>
    <row r="36" spans="1:14" x14ac:dyDescent="0.25">
      <c r="E36" s="47"/>
      <c r="F36" s="52"/>
      <c r="G36" s="53"/>
      <c r="H36" s="52"/>
      <c r="I36" s="53"/>
      <c r="N36" s="54"/>
    </row>
    <row r="37" spans="1:14" x14ac:dyDescent="0.25">
      <c r="B37" s="4" t="s">
        <v>47</v>
      </c>
      <c r="E37" s="191" t="s">
        <v>2</v>
      </c>
      <c r="F37" s="192"/>
      <c r="G37" s="193"/>
      <c r="H37" s="191" t="s">
        <v>3</v>
      </c>
      <c r="I37" s="192"/>
      <c r="J37" s="193"/>
    </row>
    <row r="38" spans="1:14" ht="63.75" customHeight="1" x14ac:dyDescent="0.25">
      <c r="B38" s="7" t="s">
        <v>6</v>
      </c>
      <c r="C38" s="55" t="s">
        <v>48</v>
      </c>
      <c r="D38" s="7" t="s">
        <v>8</v>
      </c>
      <c r="E38" s="56" t="s">
        <v>49</v>
      </c>
      <c r="F38" s="55" t="s">
        <v>50</v>
      </c>
      <c r="G38" s="7" t="s">
        <v>11</v>
      </c>
      <c r="H38" s="57" t="s">
        <v>51</v>
      </c>
      <c r="I38" s="55" t="s">
        <v>50</v>
      </c>
      <c r="J38" s="8" t="s">
        <v>11</v>
      </c>
    </row>
    <row r="39" spans="1:14" ht="30" customHeight="1" x14ac:dyDescent="0.25">
      <c r="A39" s="1">
        <v>1</v>
      </c>
      <c r="B39" s="58" t="s">
        <v>52</v>
      </c>
      <c r="C39" s="59" t="s">
        <v>53</v>
      </c>
      <c r="D39" s="60">
        <v>727</v>
      </c>
      <c r="E39" s="61">
        <v>25</v>
      </c>
      <c r="F39" s="62">
        <v>15</v>
      </c>
      <c r="G39" s="63">
        <f>SUM(F39*E39)</f>
        <v>375</v>
      </c>
      <c r="H39" s="61">
        <v>100</v>
      </c>
      <c r="I39" s="19">
        <v>5</v>
      </c>
      <c r="J39" s="64">
        <f>SUM(I39*H39)</f>
        <v>500</v>
      </c>
    </row>
    <row r="40" spans="1:14" ht="26.25" customHeight="1" x14ac:dyDescent="0.25">
      <c r="A40" s="1">
        <v>2</v>
      </c>
      <c r="B40" s="86" t="s">
        <v>54</v>
      </c>
      <c r="C40" s="87" t="s">
        <v>55</v>
      </c>
      <c r="D40" s="71">
        <v>744</v>
      </c>
      <c r="E40" s="155">
        <v>50</v>
      </c>
      <c r="F40" s="68">
        <v>93</v>
      </c>
      <c r="G40" s="63">
        <f>SUM(F40*E40)</f>
        <v>4650</v>
      </c>
      <c r="H40" s="155">
        <v>50</v>
      </c>
      <c r="I40" s="68">
        <v>12</v>
      </c>
      <c r="J40" s="63">
        <f>SUM(I40*H40)</f>
        <v>600</v>
      </c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</row>
    <row r="56" spans="5:9" x14ac:dyDescent="0.25">
      <c r="E56" s="1"/>
    </row>
  </sheetData>
  <mergeCells count="8">
    <mergeCell ref="K7:K34"/>
    <mergeCell ref="E37:G37"/>
    <mergeCell ref="H37:J37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P55"/>
  <sheetViews>
    <sheetView zoomScaleNormal="100" workbookViewId="0">
      <selection activeCell="M25" sqref="M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269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1808</v>
      </c>
      <c r="G7" s="124">
        <v>180800</v>
      </c>
      <c r="H7" s="123">
        <v>2654</v>
      </c>
      <c r="I7" s="124">
        <v>265400</v>
      </c>
      <c r="J7" s="15">
        <f>SUM(G7+I7)</f>
        <v>446200</v>
      </c>
      <c r="K7" s="187">
        <f>SUM(J7:J34)/27</f>
        <v>1578729.6296296297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24</v>
      </c>
      <c r="G8" s="124">
        <v>2400</v>
      </c>
      <c r="H8" s="123">
        <v>30</v>
      </c>
      <c r="I8" s="124">
        <v>3000</v>
      </c>
      <c r="J8" s="15">
        <f t="shared" ref="J8:J33" si="0">SUM(G8+I8)</f>
        <v>5400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9140</v>
      </c>
      <c r="G9" s="124">
        <v>1832800</v>
      </c>
      <c r="H9" s="125">
        <v>169254</v>
      </c>
      <c r="I9" s="124">
        <v>33868500</v>
      </c>
      <c r="J9" s="15">
        <f t="shared" si="0"/>
        <v>35701300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86</v>
      </c>
      <c r="G10" s="124">
        <v>17200</v>
      </c>
      <c r="H10" s="125">
        <v>176</v>
      </c>
      <c r="I10" s="124">
        <v>35200</v>
      </c>
      <c r="J10" s="15">
        <f t="shared" si="0"/>
        <v>52400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27</v>
      </c>
      <c r="G11" s="124">
        <v>2700</v>
      </c>
      <c r="H11" s="127">
        <v>542</v>
      </c>
      <c r="I11" s="124">
        <v>55700</v>
      </c>
      <c r="J11" s="15">
        <f t="shared" si="0"/>
        <v>58400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162</v>
      </c>
      <c r="G12" s="124">
        <v>32400</v>
      </c>
      <c r="H12" s="125">
        <v>1831</v>
      </c>
      <c r="I12" s="124">
        <v>366200</v>
      </c>
      <c r="J12" s="15">
        <f t="shared" si="0"/>
        <v>398600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17</v>
      </c>
      <c r="G13" s="124">
        <v>1700</v>
      </c>
      <c r="H13" s="125">
        <v>297</v>
      </c>
      <c r="I13" s="124">
        <v>29700</v>
      </c>
      <c r="J13" s="15">
        <f t="shared" si="0"/>
        <v>31400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167</v>
      </c>
      <c r="G14" s="124">
        <v>21700</v>
      </c>
      <c r="H14" s="128">
        <v>7091</v>
      </c>
      <c r="I14" s="124">
        <v>1197900</v>
      </c>
      <c r="J14" s="15">
        <f t="shared" si="0"/>
        <v>1219600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329</v>
      </c>
      <c r="G15" s="124">
        <v>66700</v>
      </c>
      <c r="H15" s="123">
        <v>5071</v>
      </c>
      <c r="I15" s="124">
        <v>1028600</v>
      </c>
      <c r="J15" s="15">
        <f t="shared" si="0"/>
        <v>1095300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412</v>
      </c>
      <c r="G16" s="124">
        <v>82400</v>
      </c>
      <c r="H16" s="123">
        <v>7950</v>
      </c>
      <c r="I16" s="124">
        <v>1590000</v>
      </c>
      <c r="J16" s="15">
        <f t="shared" si="0"/>
        <v>1672400</v>
      </c>
      <c r="K16" s="188"/>
      <c r="M16" s="54"/>
      <c r="N16" s="54"/>
    </row>
    <row r="17" spans="1:16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0</v>
      </c>
      <c r="G18" s="124">
        <v>0</v>
      </c>
      <c r="H18" s="125">
        <v>4</v>
      </c>
      <c r="I18" s="124">
        <v>800</v>
      </c>
      <c r="J18" s="15">
        <f t="shared" si="0"/>
        <v>800</v>
      </c>
      <c r="K18" s="188"/>
      <c r="M18" s="54"/>
      <c r="N18" s="54"/>
    </row>
    <row r="19" spans="1:16" ht="30.75" customHeight="1" x14ac:dyDescent="0.25">
      <c r="A19" s="101">
        <v>13</v>
      </c>
      <c r="B19" s="117" t="s">
        <v>122</v>
      </c>
      <c r="C19" s="162" t="s">
        <v>270</v>
      </c>
      <c r="D19" s="93">
        <v>4334</v>
      </c>
      <c r="E19" s="94">
        <v>200</v>
      </c>
      <c r="F19" s="125">
        <v>20</v>
      </c>
      <c r="G19" s="124">
        <v>4000</v>
      </c>
      <c r="H19" s="125">
        <v>1</v>
      </c>
      <c r="I19" s="124">
        <v>200</v>
      </c>
      <c r="J19" s="15">
        <f t="shared" si="0"/>
        <v>4200</v>
      </c>
      <c r="K19" s="188"/>
      <c r="M19" s="54"/>
      <c r="N19" s="54"/>
    </row>
    <row r="20" spans="1:16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3</v>
      </c>
      <c r="G20" s="134">
        <v>600</v>
      </c>
      <c r="H20" s="125">
        <v>10</v>
      </c>
      <c r="I20" s="134">
        <v>2000</v>
      </c>
      <c r="J20" s="15">
        <f t="shared" si="0"/>
        <v>2600</v>
      </c>
      <c r="K20" s="196"/>
      <c r="M20" s="54"/>
      <c r="N20" s="54"/>
    </row>
    <row r="21" spans="1:16" ht="32.25" customHeight="1" x14ac:dyDescent="0.25">
      <c r="A21" s="43">
        <v>15</v>
      </c>
      <c r="B21" s="144" t="s">
        <v>164</v>
      </c>
      <c r="C21" s="161" t="s">
        <v>264</v>
      </c>
      <c r="D21" s="126">
        <v>4030</v>
      </c>
      <c r="E21" s="141">
        <v>100</v>
      </c>
      <c r="F21" s="125">
        <v>56</v>
      </c>
      <c r="G21" s="134">
        <v>5600</v>
      </c>
      <c r="H21" s="125">
        <v>287</v>
      </c>
      <c r="I21" s="134">
        <v>28700</v>
      </c>
      <c r="J21" s="15">
        <f t="shared" si="0"/>
        <v>34300</v>
      </c>
      <c r="K21" s="196"/>
      <c r="M21" s="54"/>
      <c r="N21" s="54"/>
    </row>
    <row r="22" spans="1:16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6</v>
      </c>
      <c r="G22" s="134">
        <v>1200</v>
      </c>
      <c r="H22" s="125">
        <v>97</v>
      </c>
      <c r="I22" s="134">
        <v>19400</v>
      </c>
      <c r="J22" s="15">
        <f t="shared" si="0"/>
        <v>20600</v>
      </c>
      <c r="K22" s="196"/>
      <c r="M22" s="54"/>
      <c r="N22" s="54"/>
    </row>
    <row r="23" spans="1:16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13</v>
      </c>
      <c r="G23" s="134">
        <v>1300</v>
      </c>
      <c r="H23" s="125">
        <v>270</v>
      </c>
      <c r="I23" s="134">
        <v>27000</v>
      </c>
      <c r="J23" s="15">
        <f t="shared" si="0"/>
        <v>28300</v>
      </c>
      <c r="K23" s="196"/>
      <c r="M23" s="54"/>
      <c r="N23" s="54"/>
    </row>
    <row r="24" spans="1:16" ht="32.25" customHeight="1" x14ac:dyDescent="0.25">
      <c r="A24" s="43">
        <v>18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423</v>
      </c>
      <c r="G24" s="134">
        <v>84600</v>
      </c>
      <c r="H24" s="125">
        <v>8277</v>
      </c>
      <c r="I24" s="134">
        <v>1655400</v>
      </c>
      <c r="J24" s="15">
        <f t="shared" si="0"/>
        <v>1740000</v>
      </c>
      <c r="K24" s="196"/>
      <c r="M24" s="54"/>
      <c r="N24" s="54"/>
    </row>
    <row r="25" spans="1:16" ht="32.25" customHeight="1" x14ac:dyDescent="0.25">
      <c r="A25" s="43">
        <v>19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8</v>
      </c>
      <c r="I25" s="134">
        <v>800</v>
      </c>
      <c r="J25" s="15">
        <f t="shared" si="0"/>
        <v>800</v>
      </c>
      <c r="K25" s="196"/>
      <c r="M25" s="54"/>
      <c r="N25" s="54"/>
    </row>
    <row r="26" spans="1:16" ht="32.25" customHeight="1" x14ac:dyDescent="0.25">
      <c r="A26" s="43">
        <v>20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55</v>
      </c>
      <c r="G26" s="134">
        <v>5500</v>
      </c>
      <c r="H26" s="125">
        <v>145</v>
      </c>
      <c r="I26" s="134">
        <v>14500</v>
      </c>
      <c r="J26" s="15">
        <f t="shared" si="0"/>
        <v>20000</v>
      </c>
      <c r="K26" s="196"/>
      <c r="M26" s="54"/>
      <c r="N26" s="54"/>
      <c r="P26" s="54"/>
    </row>
    <row r="27" spans="1:16" ht="32.25" customHeight="1" x14ac:dyDescent="0.25">
      <c r="A27" s="43">
        <v>21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22</v>
      </c>
      <c r="G27" s="134">
        <v>2200</v>
      </c>
      <c r="H27" s="125">
        <v>21</v>
      </c>
      <c r="I27" s="134">
        <v>2100</v>
      </c>
      <c r="J27" s="15">
        <f t="shared" si="0"/>
        <v>4300</v>
      </c>
      <c r="K27" s="196"/>
      <c r="M27" s="54"/>
      <c r="N27" s="54"/>
    </row>
    <row r="28" spans="1:16" ht="32.25" customHeight="1" x14ac:dyDescent="0.25">
      <c r="A28" s="43">
        <v>22</v>
      </c>
      <c r="B28" s="102" t="s">
        <v>239</v>
      </c>
      <c r="C28" s="30" t="s">
        <v>241</v>
      </c>
      <c r="D28" s="126">
        <v>6333</v>
      </c>
      <c r="E28" s="141" t="s">
        <v>261</v>
      </c>
      <c r="F28" s="125">
        <v>0</v>
      </c>
      <c r="G28" s="134">
        <v>0</v>
      </c>
      <c r="H28" s="125">
        <v>13</v>
      </c>
      <c r="I28" s="134">
        <v>2600</v>
      </c>
      <c r="J28" s="15">
        <f t="shared" si="0"/>
        <v>2600</v>
      </c>
      <c r="K28" s="196"/>
      <c r="M28" s="54"/>
      <c r="N28" s="54"/>
    </row>
    <row r="29" spans="1:16" ht="32.25" customHeight="1" x14ac:dyDescent="0.25">
      <c r="A29" s="43">
        <v>23</v>
      </c>
      <c r="B29" s="102" t="s">
        <v>247</v>
      </c>
      <c r="C29" s="30" t="s">
        <v>252</v>
      </c>
      <c r="D29" s="126">
        <v>5800</v>
      </c>
      <c r="E29" s="141">
        <v>200</v>
      </c>
      <c r="F29" s="125">
        <v>24</v>
      </c>
      <c r="G29" s="134">
        <v>4800</v>
      </c>
      <c r="H29" s="125">
        <v>393</v>
      </c>
      <c r="I29" s="134">
        <v>78600</v>
      </c>
      <c r="J29" s="15">
        <f t="shared" si="0"/>
        <v>83400</v>
      </c>
      <c r="K29" s="196"/>
      <c r="M29" s="54"/>
      <c r="N29" s="54"/>
    </row>
    <row r="30" spans="1:16" ht="32.25" customHeight="1" x14ac:dyDescent="0.25">
      <c r="A30" s="43">
        <v>24</v>
      </c>
      <c r="B30" s="102" t="s">
        <v>248</v>
      </c>
      <c r="C30" s="30" t="s">
        <v>253</v>
      </c>
      <c r="D30" s="126">
        <v>1003</v>
      </c>
      <c r="E30" s="141">
        <v>200</v>
      </c>
      <c r="F30" s="125">
        <v>1</v>
      </c>
      <c r="G30" s="134">
        <v>200</v>
      </c>
      <c r="H30" s="125">
        <v>6</v>
      </c>
      <c r="I30" s="134">
        <v>1200</v>
      </c>
      <c r="J30" s="15">
        <f t="shared" si="0"/>
        <v>1400</v>
      </c>
      <c r="K30" s="196"/>
      <c r="M30" s="54"/>
      <c r="N30" s="54"/>
    </row>
    <row r="31" spans="1:16" ht="32.25" customHeight="1" x14ac:dyDescent="0.25">
      <c r="A31" s="43">
        <v>25</v>
      </c>
      <c r="B31" s="102" t="s">
        <v>249</v>
      </c>
      <c r="C31" s="30" t="s">
        <v>254</v>
      </c>
      <c r="D31" s="126">
        <v>1004</v>
      </c>
      <c r="E31" s="141">
        <v>200</v>
      </c>
      <c r="F31" s="125">
        <v>2</v>
      </c>
      <c r="G31" s="134">
        <v>400</v>
      </c>
      <c r="H31" s="125">
        <v>5</v>
      </c>
      <c r="I31" s="134">
        <v>1000</v>
      </c>
      <c r="J31" s="15">
        <f t="shared" si="0"/>
        <v>1400</v>
      </c>
      <c r="K31" s="196"/>
      <c r="M31" s="54"/>
      <c r="N31" s="54"/>
    </row>
    <row r="32" spans="1:16" ht="32.25" customHeight="1" x14ac:dyDescent="0.25">
      <c r="A32" s="43">
        <v>26</v>
      </c>
      <c r="B32" s="102" t="s">
        <v>257</v>
      </c>
      <c r="C32" s="30" t="s">
        <v>258</v>
      </c>
      <c r="D32" s="126">
        <v>2112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6"/>
      <c r="M32" s="54"/>
      <c r="N32" s="54"/>
    </row>
    <row r="33" spans="1:14" ht="32.25" customHeight="1" x14ac:dyDescent="0.25">
      <c r="A33" s="43">
        <v>27</v>
      </c>
      <c r="B33" s="102" t="s">
        <v>265</v>
      </c>
      <c r="C33" s="30" t="s">
        <v>266</v>
      </c>
      <c r="D33" s="126">
        <v>5040</v>
      </c>
      <c r="E33" s="141">
        <v>200</v>
      </c>
      <c r="F33" s="125">
        <v>0</v>
      </c>
      <c r="G33" s="134">
        <v>0</v>
      </c>
      <c r="H33" s="125">
        <v>0</v>
      </c>
      <c r="I33" s="134">
        <v>0</v>
      </c>
      <c r="J33" s="15">
        <f t="shared" si="0"/>
        <v>0</v>
      </c>
      <c r="K33" s="197"/>
      <c r="M33" s="54"/>
      <c r="N33" s="54"/>
    </row>
    <row r="34" spans="1:14" ht="23.25" customHeight="1" x14ac:dyDescent="0.25">
      <c r="B34" s="137"/>
      <c r="C34" s="138"/>
      <c r="D34" s="137"/>
      <c r="E34" s="138"/>
      <c r="F34" s="138"/>
      <c r="G34" s="157"/>
      <c r="H34" s="138"/>
      <c r="I34" s="157"/>
      <c r="J34" s="158"/>
      <c r="K34" s="54"/>
      <c r="M34" s="54"/>
      <c r="N34" s="54"/>
    </row>
    <row r="35" spans="1:14" x14ac:dyDescent="0.25">
      <c r="E35" s="47"/>
      <c r="F35" s="52"/>
      <c r="G35" s="53"/>
      <c r="H35" s="52"/>
      <c r="I35" s="53"/>
      <c r="N35" s="54"/>
    </row>
    <row r="36" spans="1:14" x14ac:dyDescent="0.25">
      <c r="B36" s="4" t="s">
        <v>47</v>
      </c>
      <c r="E36" s="191" t="s">
        <v>2</v>
      </c>
      <c r="F36" s="192"/>
      <c r="G36" s="193"/>
      <c r="H36" s="191" t="s">
        <v>3</v>
      </c>
      <c r="I36" s="192"/>
      <c r="J36" s="193"/>
    </row>
    <row r="37" spans="1:14" ht="63.75" customHeight="1" x14ac:dyDescent="0.25">
      <c r="B37" s="7" t="s">
        <v>6</v>
      </c>
      <c r="C37" s="55" t="s">
        <v>48</v>
      </c>
      <c r="D37" s="7" t="s">
        <v>8</v>
      </c>
      <c r="E37" s="56" t="s">
        <v>49</v>
      </c>
      <c r="F37" s="55" t="s">
        <v>50</v>
      </c>
      <c r="G37" s="7" t="s">
        <v>11</v>
      </c>
      <c r="H37" s="57" t="s">
        <v>51</v>
      </c>
      <c r="I37" s="55" t="s">
        <v>50</v>
      </c>
      <c r="J37" s="8" t="s">
        <v>11</v>
      </c>
    </row>
    <row r="38" spans="1:14" ht="30" customHeight="1" x14ac:dyDescent="0.25">
      <c r="A38" s="1">
        <v>1</v>
      </c>
      <c r="B38" s="58" t="s">
        <v>52</v>
      </c>
      <c r="C38" s="59" t="s">
        <v>53</v>
      </c>
      <c r="D38" s="60">
        <v>727</v>
      </c>
      <c r="E38" s="61">
        <v>25</v>
      </c>
      <c r="F38" s="62">
        <v>35</v>
      </c>
      <c r="G38" s="63">
        <f>SUM(F38*E38)</f>
        <v>875</v>
      </c>
      <c r="H38" s="61">
        <v>100</v>
      </c>
      <c r="I38" s="19">
        <v>4</v>
      </c>
      <c r="J38" s="64">
        <f>SUM(I38*H38)</f>
        <v>400</v>
      </c>
    </row>
    <row r="39" spans="1:14" ht="26.25" customHeight="1" x14ac:dyDescent="0.25">
      <c r="A39" s="1">
        <v>2</v>
      </c>
      <c r="B39" s="86" t="s">
        <v>54</v>
      </c>
      <c r="C39" s="87" t="s">
        <v>55</v>
      </c>
      <c r="D39" s="71">
        <v>744</v>
      </c>
      <c r="E39" s="155">
        <v>50</v>
      </c>
      <c r="F39" s="68">
        <v>113</v>
      </c>
      <c r="G39" s="63">
        <f>SUM(F39*E39)</f>
        <v>5650</v>
      </c>
      <c r="H39" s="155">
        <v>50</v>
      </c>
      <c r="I39" s="68">
        <v>13</v>
      </c>
      <c r="J39" s="63">
        <f>SUM(I39*H39)</f>
        <v>650</v>
      </c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</row>
    <row r="55" spans="5:9" x14ac:dyDescent="0.25">
      <c r="E55" s="1"/>
    </row>
  </sheetData>
  <mergeCells count="8">
    <mergeCell ref="K7:K33"/>
    <mergeCell ref="E36:G36"/>
    <mergeCell ref="H36:J36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P55"/>
  <sheetViews>
    <sheetView zoomScaleNormal="100" workbookViewId="0">
      <selection activeCell="E9" sqref="E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271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1911</v>
      </c>
      <c r="G7" s="124">
        <v>191100</v>
      </c>
      <c r="H7" s="123">
        <v>3022</v>
      </c>
      <c r="I7" s="124">
        <v>302200</v>
      </c>
      <c r="J7" s="15">
        <f>SUM(G7+I7)</f>
        <v>493300</v>
      </c>
      <c r="K7" s="187">
        <f>SUM(J7:J34)/27</f>
        <v>1457574.0740740742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18</v>
      </c>
      <c r="G8" s="124">
        <v>1800</v>
      </c>
      <c r="H8" s="123">
        <v>26</v>
      </c>
      <c r="I8" s="124">
        <v>2600</v>
      </c>
      <c r="J8" s="15">
        <f t="shared" ref="J8:J33" si="0">SUM(G8+I8)</f>
        <v>4400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32">
        <v>200</v>
      </c>
      <c r="F9" s="125">
        <v>7615</v>
      </c>
      <c r="G9" s="124">
        <v>1525700</v>
      </c>
      <c r="H9" s="125">
        <v>159756</v>
      </c>
      <c r="I9" s="124">
        <v>31974600</v>
      </c>
      <c r="J9" s="15">
        <f t="shared" si="0"/>
        <v>33500300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25</v>
      </c>
      <c r="G10" s="124">
        <v>5000</v>
      </c>
      <c r="H10" s="125">
        <v>65</v>
      </c>
      <c r="I10" s="124">
        <v>13000</v>
      </c>
      <c r="J10" s="15">
        <f t="shared" si="0"/>
        <v>18000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42</v>
      </c>
      <c r="G11" s="124">
        <v>4200</v>
      </c>
      <c r="H11" s="127">
        <v>490</v>
      </c>
      <c r="I11" s="124">
        <v>50600</v>
      </c>
      <c r="J11" s="15">
        <f t="shared" si="0"/>
        <v>54800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309</v>
      </c>
      <c r="G12" s="124">
        <v>61800</v>
      </c>
      <c r="H12" s="125">
        <v>3452</v>
      </c>
      <c r="I12" s="124">
        <v>690400</v>
      </c>
      <c r="J12" s="15">
        <f t="shared" si="0"/>
        <v>752200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34</v>
      </c>
      <c r="G13" s="124">
        <v>3400</v>
      </c>
      <c r="H13" s="125">
        <v>162</v>
      </c>
      <c r="I13" s="124">
        <v>16200</v>
      </c>
      <c r="J13" s="15">
        <f t="shared" si="0"/>
        <v>19600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169</v>
      </c>
      <c r="G14" s="124">
        <v>21600</v>
      </c>
      <c r="H14" s="128">
        <v>7083</v>
      </c>
      <c r="I14" s="124">
        <v>1202100</v>
      </c>
      <c r="J14" s="15">
        <f t="shared" si="0"/>
        <v>1223700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196</v>
      </c>
      <c r="G15" s="124">
        <v>39800</v>
      </c>
      <c r="H15" s="123">
        <v>2380</v>
      </c>
      <c r="I15" s="124">
        <v>496400</v>
      </c>
      <c r="J15" s="15">
        <f t="shared" si="0"/>
        <v>536200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269</v>
      </c>
      <c r="G16" s="124">
        <v>53800</v>
      </c>
      <c r="H16" s="123">
        <v>4973</v>
      </c>
      <c r="I16" s="124">
        <v>994600</v>
      </c>
      <c r="J16" s="15">
        <f t="shared" si="0"/>
        <v>1048400</v>
      </c>
      <c r="K16" s="188"/>
      <c r="M16" s="54"/>
      <c r="N16" s="54"/>
    </row>
    <row r="17" spans="1:16" ht="30.75" customHeight="1" x14ac:dyDescent="0.25">
      <c r="A17" s="43">
        <v>11</v>
      </c>
      <c r="B17" s="113" t="s">
        <v>86</v>
      </c>
      <c r="C17" s="38" t="s">
        <v>211</v>
      </c>
      <c r="D17" s="25">
        <v>4540</v>
      </c>
      <c r="E17" s="94">
        <v>100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43">
        <v>12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0</v>
      </c>
      <c r="G18" s="124">
        <v>0</v>
      </c>
      <c r="H18" s="125">
        <v>4</v>
      </c>
      <c r="I18" s="124">
        <v>800</v>
      </c>
      <c r="J18" s="15">
        <f t="shared" si="0"/>
        <v>800</v>
      </c>
      <c r="K18" s="188"/>
      <c r="M18" s="54"/>
      <c r="N18" s="54"/>
    </row>
    <row r="19" spans="1:16" ht="30.75" customHeight="1" x14ac:dyDescent="0.25">
      <c r="A19" s="101">
        <v>13</v>
      </c>
      <c r="B19" s="117" t="s">
        <v>122</v>
      </c>
      <c r="C19" s="162" t="s">
        <v>270</v>
      </c>
      <c r="D19" s="93">
        <v>4334</v>
      </c>
      <c r="E19" s="94">
        <v>200</v>
      </c>
      <c r="F19" s="125">
        <v>11</v>
      </c>
      <c r="G19" s="124">
        <v>2200</v>
      </c>
      <c r="H19" s="125">
        <v>2</v>
      </c>
      <c r="I19" s="124">
        <v>400</v>
      </c>
      <c r="J19" s="15">
        <f t="shared" si="0"/>
        <v>2600</v>
      </c>
      <c r="K19" s="188"/>
      <c r="M19" s="54"/>
      <c r="N19" s="54"/>
    </row>
    <row r="20" spans="1:16" ht="32.25" customHeight="1" x14ac:dyDescent="0.25">
      <c r="A20" s="43">
        <v>14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1</v>
      </c>
      <c r="G20" s="134">
        <v>200</v>
      </c>
      <c r="H20" s="125">
        <v>14</v>
      </c>
      <c r="I20" s="134">
        <v>2800</v>
      </c>
      <c r="J20" s="15">
        <f t="shared" si="0"/>
        <v>3000</v>
      </c>
      <c r="K20" s="196"/>
      <c r="M20" s="54"/>
      <c r="N20" s="54"/>
    </row>
    <row r="21" spans="1:16" ht="32.25" customHeight="1" x14ac:dyDescent="0.25">
      <c r="A21" s="43">
        <v>15</v>
      </c>
      <c r="B21" s="144" t="s">
        <v>164</v>
      </c>
      <c r="C21" s="161" t="s">
        <v>264</v>
      </c>
      <c r="D21" s="126">
        <v>4030</v>
      </c>
      <c r="E21" s="141">
        <v>100</v>
      </c>
      <c r="F21" s="125">
        <v>71</v>
      </c>
      <c r="G21" s="134">
        <v>7100</v>
      </c>
      <c r="H21" s="125">
        <v>288</v>
      </c>
      <c r="I21" s="134">
        <v>28800</v>
      </c>
      <c r="J21" s="15">
        <f t="shared" si="0"/>
        <v>35900</v>
      </c>
      <c r="K21" s="196"/>
      <c r="M21" s="54"/>
      <c r="N21" s="54"/>
    </row>
    <row r="22" spans="1:16" ht="32.25" customHeight="1" x14ac:dyDescent="0.25">
      <c r="A22" s="43">
        <v>16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20</v>
      </c>
      <c r="G22" s="134">
        <v>4000</v>
      </c>
      <c r="H22" s="125">
        <v>166</v>
      </c>
      <c r="I22" s="134">
        <v>33200</v>
      </c>
      <c r="J22" s="15">
        <f t="shared" si="0"/>
        <v>37200</v>
      </c>
      <c r="K22" s="196"/>
      <c r="M22" s="54"/>
      <c r="N22" s="54"/>
    </row>
    <row r="23" spans="1:16" ht="32.25" customHeight="1" x14ac:dyDescent="0.25">
      <c r="A23" s="43">
        <v>17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7</v>
      </c>
      <c r="G23" s="134">
        <v>700</v>
      </c>
      <c r="H23" s="125">
        <v>210</v>
      </c>
      <c r="I23" s="134">
        <v>21000</v>
      </c>
      <c r="J23" s="15">
        <f t="shared" si="0"/>
        <v>21700</v>
      </c>
      <c r="K23" s="196"/>
      <c r="M23" s="54"/>
      <c r="N23" s="54"/>
    </row>
    <row r="24" spans="1:16" ht="32.25" customHeight="1" x14ac:dyDescent="0.25">
      <c r="A24" s="43">
        <v>18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467</v>
      </c>
      <c r="G24" s="134">
        <v>93400</v>
      </c>
      <c r="H24" s="125">
        <v>7075</v>
      </c>
      <c r="I24" s="134">
        <v>1415000</v>
      </c>
      <c r="J24" s="15">
        <f t="shared" si="0"/>
        <v>1508400</v>
      </c>
      <c r="K24" s="196"/>
      <c r="M24" s="54"/>
      <c r="N24" s="54"/>
    </row>
    <row r="25" spans="1:16" ht="32.25" customHeight="1" x14ac:dyDescent="0.25">
      <c r="A25" s="43">
        <v>19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1</v>
      </c>
      <c r="G25" s="134">
        <v>100</v>
      </c>
      <c r="H25" s="125">
        <v>4</v>
      </c>
      <c r="I25" s="134">
        <v>400</v>
      </c>
      <c r="J25" s="15">
        <f t="shared" si="0"/>
        <v>500</v>
      </c>
      <c r="K25" s="196"/>
      <c r="M25" s="54"/>
      <c r="N25" s="54"/>
    </row>
    <row r="26" spans="1:16" ht="32.25" customHeight="1" x14ac:dyDescent="0.25">
      <c r="A26" s="43">
        <v>20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37</v>
      </c>
      <c r="G26" s="134">
        <v>3700</v>
      </c>
      <c r="H26" s="125">
        <v>90</v>
      </c>
      <c r="I26" s="134">
        <v>9000</v>
      </c>
      <c r="J26" s="15">
        <f t="shared" si="0"/>
        <v>12700</v>
      </c>
      <c r="K26" s="196"/>
      <c r="M26" s="54"/>
      <c r="N26" s="54"/>
      <c r="P26" s="54"/>
    </row>
    <row r="27" spans="1:16" ht="32.25" customHeight="1" x14ac:dyDescent="0.25">
      <c r="A27" s="43">
        <v>21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22</v>
      </c>
      <c r="G27" s="134">
        <v>2200</v>
      </c>
      <c r="H27" s="125">
        <v>70</v>
      </c>
      <c r="I27" s="134">
        <v>7000</v>
      </c>
      <c r="J27" s="15">
        <f t="shared" si="0"/>
        <v>9200</v>
      </c>
      <c r="K27" s="196"/>
      <c r="M27" s="54"/>
      <c r="N27" s="54"/>
    </row>
    <row r="28" spans="1:16" ht="32.25" customHeight="1" x14ac:dyDescent="0.25">
      <c r="A28" s="43">
        <v>22</v>
      </c>
      <c r="B28" s="102" t="s">
        <v>239</v>
      </c>
      <c r="C28" s="30" t="s">
        <v>241</v>
      </c>
      <c r="D28" s="126">
        <v>6333</v>
      </c>
      <c r="E28" s="141" t="s">
        <v>261</v>
      </c>
      <c r="F28" s="125">
        <v>0</v>
      </c>
      <c r="G28" s="134">
        <v>0</v>
      </c>
      <c r="H28" s="125">
        <v>1</v>
      </c>
      <c r="I28" s="134">
        <v>200</v>
      </c>
      <c r="J28" s="15">
        <f t="shared" si="0"/>
        <v>200</v>
      </c>
      <c r="K28" s="196"/>
      <c r="M28" s="54"/>
      <c r="N28" s="54"/>
    </row>
    <row r="29" spans="1:16" ht="32.25" customHeight="1" x14ac:dyDescent="0.25">
      <c r="A29" s="43">
        <v>23</v>
      </c>
      <c r="B29" s="102" t="s">
        <v>247</v>
      </c>
      <c r="C29" s="30" t="s">
        <v>252</v>
      </c>
      <c r="D29" s="126">
        <v>5800</v>
      </c>
      <c r="E29" s="141">
        <v>200</v>
      </c>
      <c r="F29" s="125">
        <v>19</v>
      </c>
      <c r="G29" s="134">
        <v>3800</v>
      </c>
      <c r="H29" s="125">
        <v>338</v>
      </c>
      <c r="I29" s="134">
        <v>67600</v>
      </c>
      <c r="J29" s="15">
        <f t="shared" si="0"/>
        <v>71400</v>
      </c>
      <c r="K29" s="196"/>
      <c r="M29" s="54"/>
      <c r="N29" s="54"/>
    </row>
    <row r="30" spans="1:16" ht="32.25" customHeight="1" x14ac:dyDescent="0.25">
      <c r="A30" s="43">
        <v>24</v>
      </c>
      <c r="B30" s="102" t="s">
        <v>248</v>
      </c>
      <c r="C30" s="30" t="s">
        <v>253</v>
      </c>
      <c r="D30" s="126">
        <v>1003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6"/>
      <c r="M30" s="54"/>
      <c r="N30" s="54"/>
    </row>
    <row r="31" spans="1:16" ht="32.25" customHeight="1" x14ac:dyDescent="0.25">
      <c r="A31" s="43">
        <v>25</v>
      </c>
      <c r="B31" s="102" t="s">
        <v>249</v>
      </c>
      <c r="C31" s="30" t="s">
        <v>254</v>
      </c>
      <c r="D31" s="126">
        <v>1004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6"/>
      <c r="M31" s="54"/>
      <c r="N31" s="54"/>
    </row>
    <row r="32" spans="1:16" ht="32.25" customHeight="1" x14ac:dyDescent="0.25">
      <c r="A32" s="43">
        <v>26</v>
      </c>
      <c r="B32" s="102" t="s">
        <v>257</v>
      </c>
      <c r="C32" s="30" t="s">
        <v>258</v>
      </c>
      <c r="D32" s="126">
        <v>2112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6"/>
      <c r="M32" s="54"/>
      <c r="N32" s="54"/>
    </row>
    <row r="33" spans="1:14" ht="32.25" customHeight="1" x14ac:dyDescent="0.25">
      <c r="A33" s="43">
        <v>27</v>
      </c>
      <c r="B33" s="102" t="s">
        <v>265</v>
      </c>
      <c r="C33" s="30" t="s">
        <v>266</v>
      </c>
      <c r="D33" s="126">
        <v>5040</v>
      </c>
      <c r="E33" s="141">
        <v>200</v>
      </c>
      <c r="F33" s="125">
        <v>0</v>
      </c>
      <c r="G33" s="134">
        <v>0</v>
      </c>
      <c r="H33" s="125">
        <v>0</v>
      </c>
      <c r="I33" s="134">
        <v>0</v>
      </c>
      <c r="J33" s="15">
        <f t="shared" si="0"/>
        <v>0</v>
      </c>
      <c r="K33" s="197"/>
      <c r="M33" s="54"/>
      <c r="N33" s="54"/>
    </row>
    <row r="34" spans="1:14" ht="23.25" customHeight="1" x14ac:dyDescent="0.25">
      <c r="B34" s="137"/>
      <c r="C34" s="138"/>
      <c r="D34" s="137"/>
      <c r="E34" s="138"/>
      <c r="F34" s="138"/>
      <c r="G34" s="157"/>
      <c r="H34" s="138"/>
      <c r="I34" s="157"/>
      <c r="J34" s="158"/>
      <c r="K34" s="54"/>
      <c r="M34" s="54"/>
      <c r="N34" s="54"/>
    </row>
    <row r="35" spans="1:14" x14ac:dyDescent="0.25">
      <c r="E35" s="47"/>
      <c r="F35" s="52"/>
      <c r="G35" s="53"/>
      <c r="H35" s="52"/>
      <c r="I35" s="53"/>
      <c r="N35" s="54"/>
    </row>
    <row r="36" spans="1:14" x14ac:dyDescent="0.25">
      <c r="B36" s="4" t="s">
        <v>47</v>
      </c>
      <c r="E36" s="191" t="s">
        <v>2</v>
      </c>
      <c r="F36" s="192"/>
      <c r="G36" s="193"/>
      <c r="H36" s="191" t="s">
        <v>3</v>
      </c>
      <c r="I36" s="192"/>
      <c r="J36" s="193"/>
    </row>
    <row r="37" spans="1:14" ht="63.75" customHeight="1" x14ac:dyDescent="0.25">
      <c r="B37" s="7" t="s">
        <v>6</v>
      </c>
      <c r="C37" s="55" t="s">
        <v>48</v>
      </c>
      <c r="D37" s="7" t="s">
        <v>8</v>
      </c>
      <c r="E37" s="56" t="s">
        <v>49</v>
      </c>
      <c r="F37" s="55" t="s">
        <v>50</v>
      </c>
      <c r="G37" s="7" t="s">
        <v>11</v>
      </c>
      <c r="H37" s="57" t="s">
        <v>51</v>
      </c>
      <c r="I37" s="55" t="s">
        <v>50</v>
      </c>
      <c r="J37" s="8" t="s">
        <v>11</v>
      </c>
    </row>
    <row r="38" spans="1:14" ht="30" customHeight="1" x14ac:dyDescent="0.25">
      <c r="A38" s="1">
        <v>1</v>
      </c>
      <c r="B38" s="58" t="s">
        <v>52</v>
      </c>
      <c r="C38" s="59" t="s">
        <v>53</v>
      </c>
      <c r="D38" s="60">
        <v>727</v>
      </c>
      <c r="E38" s="61">
        <v>25</v>
      </c>
      <c r="F38" s="62">
        <v>33</v>
      </c>
      <c r="G38" s="63">
        <f>SUM(F38*E38)</f>
        <v>825</v>
      </c>
      <c r="H38" s="61">
        <v>100</v>
      </c>
      <c r="I38" s="19">
        <v>6</v>
      </c>
      <c r="J38" s="64">
        <f>SUM(I38*H38)</f>
        <v>600</v>
      </c>
    </row>
    <row r="39" spans="1:14" ht="26.25" customHeight="1" x14ac:dyDescent="0.25">
      <c r="A39" s="1">
        <v>2</v>
      </c>
      <c r="B39" s="86" t="s">
        <v>54</v>
      </c>
      <c r="C39" s="87" t="s">
        <v>55</v>
      </c>
      <c r="D39" s="71">
        <v>744</v>
      </c>
      <c r="E39" s="155">
        <v>50</v>
      </c>
      <c r="F39" s="68">
        <v>107</v>
      </c>
      <c r="G39" s="63">
        <f>SUM(F39*E39)</f>
        <v>5350</v>
      </c>
      <c r="H39" s="155">
        <v>50</v>
      </c>
      <c r="I39" s="68">
        <v>8</v>
      </c>
      <c r="J39" s="63">
        <f>SUM(I39*H39)</f>
        <v>400</v>
      </c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</row>
    <row r="55" spans="5:9" x14ac:dyDescent="0.25">
      <c r="E55" s="1"/>
    </row>
  </sheetData>
  <mergeCells count="8">
    <mergeCell ref="K7:K33"/>
    <mergeCell ref="E36:G36"/>
    <mergeCell ref="H36:J36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59"/>
  <sheetViews>
    <sheetView zoomScaleNormal="100" workbookViewId="0">
      <selection activeCell="C45" sqref="C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75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72</v>
      </c>
      <c r="D7" s="11">
        <v>1033</v>
      </c>
      <c r="E7" s="12">
        <v>100</v>
      </c>
      <c r="F7" s="13">
        <v>1880</v>
      </c>
      <c r="G7" s="14">
        <v>188000</v>
      </c>
      <c r="H7" s="13">
        <v>3509</v>
      </c>
      <c r="I7" s="14">
        <v>350900</v>
      </c>
      <c r="J7" s="15">
        <f t="shared" ref="J7:J23" si="0">SUM(G7+I7)</f>
        <v>538900</v>
      </c>
      <c r="K7" s="187">
        <f>SUM(J7:J28)/17</f>
        <v>865723.5294117647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13</v>
      </c>
      <c r="G8" s="14">
        <v>1300</v>
      </c>
      <c r="H8" s="13">
        <v>17</v>
      </c>
      <c r="I8" s="14">
        <v>1700</v>
      </c>
      <c r="J8" s="15">
        <f t="shared" si="0"/>
        <v>3000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333</v>
      </c>
      <c r="G9" s="14">
        <v>33300</v>
      </c>
      <c r="H9" s="13">
        <v>2997</v>
      </c>
      <c r="I9" s="14">
        <v>299700</v>
      </c>
      <c r="J9" s="15">
        <f t="shared" si="0"/>
        <v>333000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10</v>
      </c>
      <c r="G10" s="23">
        <v>1000</v>
      </c>
      <c r="H10" s="22">
        <v>27</v>
      </c>
      <c r="I10" s="23">
        <v>2700</v>
      </c>
      <c r="J10" s="15">
        <f t="shared" si="0"/>
        <v>3700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4150</v>
      </c>
      <c r="G11" s="27">
        <v>830000</v>
      </c>
      <c r="H11" s="26">
        <v>58877</v>
      </c>
      <c r="I11" s="27">
        <v>11775400</v>
      </c>
      <c r="J11" s="15">
        <f t="shared" si="0"/>
        <v>12605400</v>
      </c>
      <c r="K11" s="188"/>
    </row>
    <row r="12" spans="1:11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173</v>
      </c>
      <c r="G12" s="27">
        <v>17300</v>
      </c>
      <c r="H12" s="26">
        <v>838</v>
      </c>
      <c r="I12" s="27">
        <v>83800</v>
      </c>
      <c r="J12" s="15">
        <f t="shared" si="0"/>
        <v>101100</v>
      </c>
      <c r="K12" s="188"/>
    </row>
    <row r="13" spans="1:11" ht="24" customHeight="1" x14ac:dyDescent="0.25">
      <c r="A13" s="1">
        <v>7</v>
      </c>
      <c r="B13" s="18" t="s">
        <v>27</v>
      </c>
      <c r="C13" s="30" t="s">
        <v>28</v>
      </c>
      <c r="D13" s="25">
        <v>1150</v>
      </c>
      <c r="E13" s="12">
        <v>100</v>
      </c>
      <c r="F13" s="31">
        <v>30</v>
      </c>
      <c r="G13" s="32">
        <v>3000</v>
      </c>
      <c r="H13" s="31">
        <v>66</v>
      </c>
      <c r="I13" s="32">
        <v>6600</v>
      </c>
      <c r="J13" s="33">
        <f t="shared" si="0"/>
        <v>9600</v>
      </c>
      <c r="K13" s="188"/>
    </row>
    <row r="14" spans="1:11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307</v>
      </c>
      <c r="G14" s="27">
        <v>30700</v>
      </c>
      <c r="H14" s="26">
        <v>1631</v>
      </c>
      <c r="I14" s="27">
        <v>163100</v>
      </c>
      <c r="J14" s="33">
        <f t="shared" si="0"/>
        <v>193800</v>
      </c>
      <c r="K14" s="188"/>
    </row>
    <row r="15" spans="1:11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3</v>
      </c>
      <c r="G15" s="27">
        <v>300</v>
      </c>
      <c r="H15" s="26">
        <v>12</v>
      </c>
      <c r="I15" s="27">
        <v>1200</v>
      </c>
      <c r="J15" s="33">
        <f t="shared" si="0"/>
        <v>1500</v>
      </c>
      <c r="K15" s="188"/>
    </row>
    <row r="16" spans="1:11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38</v>
      </c>
      <c r="G16" s="27">
        <v>3800</v>
      </c>
      <c r="H16" s="26">
        <v>139</v>
      </c>
      <c r="I16" s="27">
        <v>13900</v>
      </c>
      <c r="J16" s="33">
        <f t="shared" si="0"/>
        <v>17700</v>
      </c>
      <c r="K16" s="188"/>
    </row>
    <row r="17" spans="1:11" ht="24" customHeight="1" x14ac:dyDescent="0.25">
      <c r="A17" s="1">
        <v>11</v>
      </c>
      <c r="B17" s="18" t="s">
        <v>35</v>
      </c>
      <c r="C17" s="82" t="s">
        <v>76</v>
      </c>
      <c r="D17" s="25">
        <v>5066</v>
      </c>
      <c r="E17" s="12">
        <v>100</v>
      </c>
      <c r="F17" s="26">
        <v>4</v>
      </c>
      <c r="G17" s="27">
        <v>400</v>
      </c>
      <c r="H17" s="26">
        <v>7</v>
      </c>
      <c r="I17" s="27">
        <v>700</v>
      </c>
      <c r="J17" s="33">
        <f t="shared" si="0"/>
        <v>1100</v>
      </c>
      <c r="K17" s="188"/>
    </row>
    <row r="18" spans="1:11" ht="24" customHeight="1" x14ac:dyDescent="0.25">
      <c r="A18" s="1">
        <v>12</v>
      </c>
      <c r="B18" s="35" t="s">
        <v>37</v>
      </c>
      <c r="C18" s="20" t="s">
        <v>38</v>
      </c>
      <c r="D18" s="25">
        <v>9656</v>
      </c>
      <c r="E18" s="36">
        <v>100</v>
      </c>
      <c r="F18" s="77">
        <v>274</v>
      </c>
      <c r="G18" s="78">
        <v>27400</v>
      </c>
      <c r="H18" s="77">
        <v>4710</v>
      </c>
      <c r="I18" s="78">
        <v>471100</v>
      </c>
      <c r="J18" s="33">
        <f t="shared" ref="J18:J19" si="1">SUM(G18+I18)</f>
        <v>498500</v>
      </c>
      <c r="K18" s="188"/>
    </row>
    <row r="19" spans="1:11" ht="24" customHeight="1" x14ac:dyDescent="0.25">
      <c r="B19" s="35" t="s">
        <v>37</v>
      </c>
      <c r="C19" s="20" t="s">
        <v>38</v>
      </c>
      <c r="D19" s="25">
        <v>9656</v>
      </c>
      <c r="E19" s="36">
        <v>200</v>
      </c>
      <c r="F19" s="77">
        <v>58</v>
      </c>
      <c r="G19" s="78">
        <v>11600</v>
      </c>
      <c r="H19" s="77">
        <v>1713</v>
      </c>
      <c r="I19" s="78">
        <v>342600</v>
      </c>
      <c r="J19" s="33">
        <f t="shared" si="1"/>
        <v>354200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500</v>
      </c>
      <c r="F20" s="77">
        <v>0</v>
      </c>
      <c r="G20" s="78">
        <v>0</v>
      </c>
      <c r="H20" s="77">
        <v>75</v>
      </c>
      <c r="I20" s="78">
        <v>37500</v>
      </c>
      <c r="J20" s="33">
        <f>SUM(G20+I20)</f>
        <v>37500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77">
        <v>0</v>
      </c>
      <c r="G21" s="78">
        <v>0</v>
      </c>
      <c r="H21" s="77">
        <v>7</v>
      </c>
      <c r="I21" s="78">
        <v>700</v>
      </c>
      <c r="J21" s="33">
        <f t="shared" si="0"/>
        <v>700</v>
      </c>
      <c r="K21" s="188"/>
    </row>
    <row r="22" spans="1:11" ht="30" customHeight="1" x14ac:dyDescent="0.25">
      <c r="A22" s="1">
        <v>14</v>
      </c>
      <c r="B22" s="35" t="s">
        <v>41</v>
      </c>
      <c r="C22" s="79" t="s">
        <v>76</v>
      </c>
      <c r="D22" s="25">
        <v>2844</v>
      </c>
      <c r="E22" s="36">
        <v>100</v>
      </c>
      <c r="F22" s="26">
        <v>24</v>
      </c>
      <c r="G22" s="27">
        <v>2400</v>
      </c>
      <c r="H22" s="26">
        <v>72</v>
      </c>
      <c r="I22" s="27">
        <v>7200</v>
      </c>
      <c r="J22" s="33">
        <f t="shared" si="0"/>
        <v>9600</v>
      </c>
      <c r="K22" s="188"/>
    </row>
    <row r="23" spans="1:11" ht="30.75" customHeight="1" x14ac:dyDescent="0.25">
      <c r="A23" s="1">
        <v>15</v>
      </c>
      <c r="B23" s="37" t="s">
        <v>43</v>
      </c>
      <c r="C23" s="38" t="s">
        <v>77</v>
      </c>
      <c r="D23" s="39">
        <v>2407</v>
      </c>
      <c r="E23" s="40">
        <v>100</v>
      </c>
      <c r="F23" s="41">
        <v>3</v>
      </c>
      <c r="G23" s="42">
        <v>600</v>
      </c>
      <c r="H23" s="41">
        <v>2</v>
      </c>
      <c r="I23" s="42">
        <v>400</v>
      </c>
      <c r="J23" s="16">
        <f t="shared" si="0"/>
        <v>1000</v>
      </c>
      <c r="K23" s="188"/>
    </row>
    <row r="24" spans="1:11" ht="30.75" customHeight="1" x14ac:dyDescent="0.25">
      <c r="A24" s="43">
        <v>16</v>
      </c>
      <c r="B24" s="35" t="s">
        <v>60</v>
      </c>
      <c r="C24" s="34" t="s">
        <v>68</v>
      </c>
      <c r="D24" s="25">
        <v>3466</v>
      </c>
      <c r="E24" s="36">
        <v>100</v>
      </c>
      <c r="F24" s="26">
        <v>2</v>
      </c>
      <c r="G24" s="27">
        <v>200</v>
      </c>
      <c r="H24" s="26">
        <v>48</v>
      </c>
      <c r="I24" s="27">
        <v>4800</v>
      </c>
      <c r="J24" s="33">
        <f>SUM(G24,I24)</f>
        <v>5000</v>
      </c>
      <c r="K24" s="188"/>
    </row>
    <row r="25" spans="1:11" ht="30.75" customHeight="1" x14ac:dyDescent="0.25">
      <c r="A25" s="43">
        <v>17</v>
      </c>
      <c r="B25" s="35" t="s">
        <v>69</v>
      </c>
      <c r="C25" s="34" t="s">
        <v>73</v>
      </c>
      <c r="D25" s="25">
        <v>8495</v>
      </c>
      <c r="E25" s="36">
        <v>100</v>
      </c>
      <c r="F25" s="26">
        <v>2</v>
      </c>
      <c r="G25" s="27">
        <v>200</v>
      </c>
      <c r="H25" s="26">
        <v>18</v>
      </c>
      <c r="I25" s="27">
        <v>1800</v>
      </c>
      <c r="J25" s="33">
        <f>SUM(G25,I25)</f>
        <v>2000</v>
      </c>
      <c r="K25" s="188"/>
    </row>
    <row r="26" spans="1:11" ht="30.75" customHeight="1" x14ac:dyDescent="0.25">
      <c r="A26" s="43">
        <v>18</v>
      </c>
      <c r="B26" s="35" t="s">
        <v>74</v>
      </c>
      <c r="C26" s="34" t="s">
        <v>78</v>
      </c>
      <c r="D26" s="25">
        <v>6187</v>
      </c>
      <c r="E26" s="36">
        <v>100</v>
      </c>
      <c r="F26" s="26">
        <v>0</v>
      </c>
      <c r="G26" s="27">
        <v>0</v>
      </c>
      <c r="H26" s="26">
        <v>0</v>
      </c>
      <c r="I26" s="27">
        <v>0</v>
      </c>
      <c r="J26" s="33">
        <v>0</v>
      </c>
      <c r="K26" s="188"/>
    </row>
    <row r="27" spans="1:11" ht="30.75" customHeight="1" x14ac:dyDescent="0.25">
      <c r="A27" s="43">
        <v>19</v>
      </c>
      <c r="B27" s="35" t="s">
        <v>79</v>
      </c>
      <c r="C27" s="81" t="s">
        <v>76</v>
      </c>
      <c r="D27" s="25">
        <v>2002</v>
      </c>
      <c r="E27" s="36">
        <v>100</v>
      </c>
      <c r="F27" s="26">
        <v>262</v>
      </c>
      <c r="G27" s="27">
        <v>26200</v>
      </c>
      <c r="H27" s="26">
        <v>1316</v>
      </c>
      <c r="I27" s="27">
        <v>131600</v>
      </c>
      <c r="J27" s="33">
        <v>0</v>
      </c>
      <c r="K27" s="188"/>
    </row>
    <row r="28" spans="1:11" ht="30.75" customHeight="1" x14ac:dyDescent="0.25">
      <c r="A28" s="43">
        <v>20</v>
      </c>
      <c r="B28" s="35" t="s">
        <v>80</v>
      </c>
      <c r="C28" s="34" t="s">
        <v>81</v>
      </c>
      <c r="D28" s="25">
        <v>6179</v>
      </c>
      <c r="E28" s="36">
        <v>100</v>
      </c>
      <c r="F28" s="26">
        <v>0</v>
      </c>
      <c r="G28" s="27">
        <v>0</v>
      </c>
      <c r="H28" s="26">
        <v>0</v>
      </c>
      <c r="I28" s="27">
        <v>0</v>
      </c>
      <c r="J28" s="33">
        <v>0</v>
      </c>
      <c r="K28" s="188"/>
    </row>
    <row r="29" spans="1:11" x14ac:dyDescent="0.25">
      <c r="A29" s="73"/>
      <c r="E29" s="47"/>
      <c r="F29" s="74"/>
      <c r="G29" s="53"/>
      <c r="H29" s="52"/>
      <c r="I29" s="53"/>
      <c r="J29" s="54"/>
      <c r="K29" s="75"/>
    </row>
    <row r="30" spans="1:11" x14ac:dyDescent="0.25">
      <c r="E30" s="47"/>
      <c r="F30" s="52"/>
      <c r="G30" s="53"/>
      <c r="H30" s="52"/>
      <c r="I30" s="53"/>
    </row>
    <row r="31" spans="1:11" x14ac:dyDescent="0.25">
      <c r="B31" s="4" t="s">
        <v>47</v>
      </c>
      <c r="E31" s="182" t="s">
        <v>2</v>
      </c>
      <c r="F31" s="189"/>
      <c r="G31" s="183"/>
      <c r="H31" s="182" t="s">
        <v>3</v>
      </c>
      <c r="I31" s="189"/>
      <c r="J31" s="183"/>
    </row>
    <row r="32" spans="1:11" ht="63.75" customHeight="1" x14ac:dyDescent="0.25">
      <c r="B32" s="7" t="s">
        <v>6</v>
      </c>
      <c r="C32" s="55" t="s">
        <v>48</v>
      </c>
      <c r="D32" s="7" t="s">
        <v>8</v>
      </c>
      <c r="E32" s="56" t="s">
        <v>49</v>
      </c>
      <c r="F32" s="55" t="s">
        <v>50</v>
      </c>
      <c r="G32" s="7" t="s">
        <v>11</v>
      </c>
      <c r="H32" s="57" t="s">
        <v>51</v>
      </c>
      <c r="I32" s="55" t="s">
        <v>50</v>
      </c>
      <c r="J32" s="8" t="s">
        <v>11</v>
      </c>
    </row>
    <row r="33" spans="1:10" ht="15.75" customHeight="1" x14ac:dyDescent="0.25">
      <c r="A33" s="1">
        <v>1</v>
      </c>
      <c r="B33" s="58" t="s">
        <v>52</v>
      </c>
      <c r="C33" s="59" t="s">
        <v>53</v>
      </c>
      <c r="D33" s="60">
        <v>727</v>
      </c>
      <c r="E33" s="61">
        <v>25</v>
      </c>
      <c r="F33" s="62">
        <v>29</v>
      </c>
      <c r="G33" s="63">
        <f>SUM(F33*E33)</f>
        <v>725</v>
      </c>
      <c r="H33" s="61">
        <v>100</v>
      </c>
      <c r="I33" s="19">
        <v>21</v>
      </c>
      <c r="J33" s="64">
        <f>SUM(I33*H33)</f>
        <v>2100</v>
      </c>
    </row>
    <row r="34" spans="1:10" ht="15.75" customHeight="1" x14ac:dyDescent="0.25">
      <c r="A34" s="1">
        <v>2</v>
      </c>
      <c r="B34" s="65" t="s">
        <v>54</v>
      </c>
      <c r="C34" s="66" t="s">
        <v>55</v>
      </c>
      <c r="D34" s="67">
        <v>744</v>
      </c>
      <c r="E34" s="33">
        <v>50</v>
      </c>
      <c r="F34" s="68">
        <v>193</v>
      </c>
      <c r="G34" s="63">
        <f>SUM(F34*E34)</f>
        <v>9650</v>
      </c>
      <c r="H34" s="33">
        <v>50</v>
      </c>
      <c r="I34" s="68">
        <v>57</v>
      </c>
      <c r="J34" s="64">
        <f>SUM(I34*H34)</f>
        <v>2850</v>
      </c>
    </row>
    <row r="35" spans="1:10" ht="15.75" customHeight="1" x14ac:dyDescent="0.25">
      <c r="A35" s="1">
        <v>3</v>
      </c>
      <c r="B35" s="69" t="s">
        <v>56</v>
      </c>
      <c r="C35" s="70" t="s">
        <v>57</v>
      </c>
      <c r="D35" s="71">
        <v>737</v>
      </c>
      <c r="E35" s="61">
        <v>25</v>
      </c>
      <c r="F35" s="68">
        <v>41</v>
      </c>
      <c r="G35" s="63">
        <f>SUM(F35*E35)</f>
        <v>1025</v>
      </c>
      <c r="H35" s="61">
        <v>100</v>
      </c>
      <c r="I35" s="68">
        <v>20</v>
      </c>
      <c r="J35" s="63">
        <f>SUM(I35*H35)</f>
        <v>2000</v>
      </c>
    </row>
    <row r="36" spans="1:10" x14ac:dyDescent="0.25">
      <c r="E36" s="47"/>
      <c r="F36" s="52"/>
      <c r="G36" s="53"/>
      <c r="H36" s="52"/>
      <c r="I36" s="53"/>
      <c r="J36" s="72"/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28"/>
    <mergeCell ref="E31:G31"/>
    <mergeCell ref="H31:J3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P55"/>
  <sheetViews>
    <sheetView zoomScaleNormal="100" workbookViewId="0">
      <selection activeCell="F30" sqref="F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272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2126</v>
      </c>
      <c r="G7" s="124">
        <v>212600</v>
      </c>
      <c r="H7" s="123">
        <v>3509</v>
      </c>
      <c r="I7" s="124">
        <v>350900</v>
      </c>
      <c r="J7" s="15">
        <f>SUM(G7+I7)</f>
        <v>563500</v>
      </c>
      <c r="K7" s="187">
        <f>SUM(J7:J34)/27</f>
        <v>1297811.111111111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13</v>
      </c>
      <c r="G8" s="124">
        <v>1300</v>
      </c>
      <c r="H8" s="123">
        <v>32</v>
      </c>
      <c r="I8" s="124">
        <v>3200</v>
      </c>
      <c r="J8" s="15">
        <f t="shared" ref="J8:J33" si="0">SUM(G8+I8)</f>
        <v>4500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105</v>
      </c>
      <c r="D9" s="25">
        <v>3030</v>
      </c>
      <c r="E9" s="94" t="s">
        <v>273</v>
      </c>
      <c r="F9" s="125">
        <v>4179</v>
      </c>
      <c r="G9" s="124">
        <v>839400</v>
      </c>
      <c r="H9" s="125">
        <v>77156</v>
      </c>
      <c r="I9" s="124">
        <v>15451000</v>
      </c>
      <c r="J9" s="15">
        <f t="shared" si="0"/>
        <v>16290400</v>
      </c>
      <c r="K9" s="188"/>
      <c r="M9" s="54"/>
      <c r="N9" s="54"/>
    </row>
    <row r="10" spans="1:14" ht="31.5" customHeight="1" x14ac:dyDescent="0.25">
      <c r="B10" s="110" t="s">
        <v>21</v>
      </c>
      <c r="C10" s="38" t="s">
        <v>274</v>
      </c>
      <c r="D10" s="25">
        <v>3030</v>
      </c>
      <c r="E10" s="94" t="s">
        <v>275</v>
      </c>
      <c r="F10" s="125">
        <v>2684</v>
      </c>
      <c r="G10" s="124">
        <v>540700</v>
      </c>
      <c r="H10" s="125">
        <v>49247</v>
      </c>
      <c r="I10" s="124">
        <v>9864400</v>
      </c>
      <c r="J10" s="15">
        <f t="shared" si="0"/>
        <v>10405100</v>
      </c>
      <c r="K10" s="188"/>
      <c r="M10" s="54"/>
      <c r="N10" s="54"/>
    </row>
    <row r="11" spans="1:14" ht="24" customHeight="1" x14ac:dyDescent="0.25">
      <c r="A11" s="1">
        <v>4</v>
      </c>
      <c r="B11" s="112" t="s">
        <v>23</v>
      </c>
      <c r="C11" s="76" t="s">
        <v>189</v>
      </c>
      <c r="D11" s="25">
        <v>5757</v>
      </c>
      <c r="E11" s="32">
        <v>100</v>
      </c>
      <c r="F11" s="125">
        <v>36</v>
      </c>
      <c r="G11" s="124">
        <v>7200</v>
      </c>
      <c r="H11" s="125">
        <v>90</v>
      </c>
      <c r="I11" s="124">
        <v>18000</v>
      </c>
      <c r="J11" s="15">
        <f t="shared" si="0"/>
        <v>25200</v>
      </c>
      <c r="K11" s="188"/>
      <c r="M11" s="54"/>
      <c r="N11" s="54"/>
    </row>
    <row r="12" spans="1:14" ht="24" customHeight="1" x14ac:dyDescent="0.25">
      <c r="A12" s="1">
        <v>5</v>
      </c>
      <c r="B12" s="110" t="s">
        <v>27</v>
      </c>
      <c r="C12" s="30" t="s">
        <v>102</v>
      </c>
      <c r="D12" s="126">
        <v>1150</v>
      </c>
      <c r="E12" s="94" t="s">
        <v>153</v>
      </c>
      <c r="F12" s="127">
        <v>26</v>
      </c>
      <c r="G12" s="124">
        <v>2600</v>
      </c>
      <c r="H12" s="127">
        <v>355</v>
      </c>
      <c r="I12" s="124">
        <v>37000</v>
      </c>
      <c r="J12" s="15">
        <f t="shared" si="0"/>
        <v>39600</v>
      </c>
      <c r="K12" s="188"/>
      <c r="M12" s="54"/>
      <c r="N12" s="54"/>
    </row>
    <row r="13" spans="1:14" ht="24" customHeight="1" x14ac:dyDescent="0.25">
      <c r="A13" s="1">
        <v>6</v>
      </c>
      <c r="B13" s="110" t="s">
        <v>29</v>
      </c>
      <c r="C13" s="30" t="s">
        <v>195</v>
      </c>
      <c r="D13" s="25">
        <v>7763</v>
      </c>
      <c r="E13" s="32">
        <v>200</v>
      </c>
      <c r="F13" s="125">
        <v>152</v>
      </c>
      <c r="G13" s="124">
        <v>30400</v>
      </c>
      <c r="H13" s="125">
        <v>1243</v>
      </c>
      <c r="I13" s="124">
        <v>248600</v>
      </c>
      <c r="J13" s="15">
        <f t="shared" si="0"/>
        <v>279000</v>
      </c>
      <c r="K13" s="188"/>
      <c r="M13" s="54"/>
      <c r="N13" s="54"/>
    </row>
    <row r="14" spans="1:14" ht="24" customHeight="1" x14ac:dyDescent="0.25">
      <c r="A14" s="1">
        <v>7</v>
      </c>
      <c r="B14" s="110" t="s">
        <v>33</v>
      </c>
      <c r="C14" s="34" t="s">
        <v>34</v>
      </c>
      <c r="D14" s="25">
        <v>7175</v>
      </c>
      <c r="E14" s="32">
        <v>100</v>
      </c>
      <c r="F14" s="125">
        <v>33</v>
      </c>
      <c r="G14" s="124">
        <v>3300</v>
      </c>
      <c r="H14" s="125">
        <v>362</v>
      </c>
      <c r="I14" s="124">
        <v>36200</v>
      </c>
      <c r="J14" s="15">
        <f t="shared" si="0"/>
        <v>39500</v>
      </c>
      <c r="K14" s="188"/>
      <c r="M14" s="54"/>
      <c r="N14" s="54"/>
    </row>
    <row r="15" spans="1:14" ht="51" customHeight="1" x14ac:dyDescent="0.25">
      <c r="A15" s="1">
        <v>8</v>
      </c>
      <c r="B15" s="113" t="s">
        <v>37</v>
      </c>
      <c r="C15" s="20" t="s">
        <v>180</v>
      </c>
      <c r="D15" s="25">
        <v>9656</v>
      </c>
      <c r="E15" s="94" t="s">
        <v>168</v>
      </c>
      <c r="F15" s="128">
        <v>150</v>
      </c>
      <c r="G15" s="124">
        <v>19600</v>
      </c>
      <c r="H15" s="128">
        <v>7025</v>
      </c>
      <c r="I15" s="124">
        <v>1190000</v>
      </c>
      <c r="J15" s="15">
        <f t="shared" si="0"/>
        <v>1209600</v>
      </c>
      <c r="K15" s="188"/>
      <c r="M15" s="54"/>
      <c r="N15" s="54"/>
    </row>
    <row r="16" spans="1:14" ht="30" customHeight="1" x14ac:dyDescent="0.25">
      <c r="A16" s="1">
        <v>9</v>
      </c>
      <c r="B16" s="113" t="s">
        <v>41</v>
      </c>
      <c r="C16" s="38" t="s">
        <v>83</v>
      </c>
      <c r="D16" s="25">
        <v>2844</v>
      </c>
      <c r="E16" s="129" t="s">
        <v>260</v>
      </c>
      <c r="F16" s="123">
        <v>129</v>
      </c>
      <c r="G16" s="124">
        <v>26700</v>
      </c>
      <c r="H16" s="123">
        <v>740</v>
      </c>
      <c r="I16" s="124">
        <v>177700</v>
      </c>
      <c r="J16" s="15">
        <f t="shared" si="0"/>
        <v>204400</v>
      </c>
      <c r="K16" s="188"/>
      <c r="M16" s="54"/>
      <c r="N16" s="54"/>
    </row>
    <row r="17" spans="1:16" ht="30.75" customHeight="1" x14ac:dyDescent="0.25">
      <c r="A17" s="1">
        <v>10</v>
      </c>
      <c r="B17" s="114" t="s">
        <v>226</v>
      </c>
      <c r="C17" s="38" t="s">
        <v>263</v>
      </c>
      <c r="D17" s="39">
        <v>2407</v>
      </c>
      <c r="E17" s="129">
        <v>200</v>
      </c>
      <c r="F17" s="123">
        <v>662</v>
      </c>
      <c r="G17" s="124">
        <v>132400</v>
      </c>
      <c r="H17" s="123">
        <v>12010</v>
      </c>
      <c r="I17" s="124">
        <v>2402000</v>
      </c>
      <c r="J17" s="15">
        <f t="shared" si="0"/>
        <v>2534400</v>
      </c>
      <c r="K17" s="188"/>
      <c r="M17" s="54"/>
      <c r="N17" s="54"/>
    </row>
    <row r="18" spans="1:16" ht="30.75" customHeight="1" x14ac:dyDescent="0.25">
      <c r="A18" s="43">
        <v>11</v>
      </c>
      <c r="B18" s="116" t="s">
        <v>120</v>
      </c>
      <c r="C18" s="100" t="s">
        <v>200</v>
      </c>
      <c r="D18" s="93">
        <v>2205</v>
      </c>
      <c r="E18" s="94">
        <v>200</v>
      </c>
      <c r="F18" s="125">
        <v>0</v>
      </c>
      <c r="G18" s="124">
        <v>0</v>
      </c>
      <c r="H18" s="125">
        <v>3</v>
      </c>
      <c r="I18" s="124">
        <v>600</v>
      </c>
      <c r="J18" s="15">
        <f t="shared" si="0"/>
        <v>600</v>
      </c>
      <c r="K18" s="188"/>
      <c r="M18" s="54"/>
      <c r="N18" s="54"/>
    </row>
    <row r="19" spans="1:16" ht="30.75" customHeight="1" x14ac:dyDescent="0.25">
      <c r="A19" s="101">
        <v>12</v>
      </c>
      <c r="B19" s="117" t="s">
        <v>122</v>
      </c>
      <c r="C19" s="162" t="s">
        <v>270</v>
      </c>
      <c r="D19" s="93">
        <v>4334</v>
      </c>
      <c r="E19" s="94">
        <v>200</v>
      </c>
      <c r="F19" s="125">
        <v>12</v>
      </c>
      <c r="G19" s="124">
        <v>2400</v>
      </c>
      <c r="H19" s="125">
        <v>2</v>
      </c>
      <c r="I19" s="124">
        <v>400</v>
      </c>
      <c r="J19" s="15">
        <f t="shared" si="0"/>
        <v>2800</v>
      </c>
      <c r="K19" s="188"/>
      <c r="M19" s="54"/>
      <c r="N19" s="54"/>
    </row>
    <row r="20" spans="1:16" ht="32.25" customHeight="1" x14ac:dyDescent="0.25">
      <c r="A20" s="43">
        <v>13</v>
      </c>
      <c r="B20" s="143" t="s">
        <v>151</v>
      </c>
      <c r="C20" s="20" t="s">
        <v>162</v>
      </c>
      <c r="D20" s="93">
        <v>1733</v>
      </c>
      <c r="E20" s="94">
        <v>200</v>
      </c>
      <c r="F20" s="125">
        <v>104</v>
      </c>
      <c r="G20" s="134">
        <v>20800</v>
      </c>
      <c r="H20" s="125">
        <v>3053</v>
      </c>
      <c r="I20" s="134">
        <v>610600</v>
      </c>
      <c r="J20" s="15">
        <f t="shared" si="0"/>
        <v>631400</v>
      </c>
      <c r="K20" s="196"/>
      <c r="M20" s="54"/>
      <c r="N20" s="54"/>
    </row>
    <row r="21" spans="1:16" ht="32.25" customHeight="1" x14ac:dyDescent="0.25">
      <c r="A21" s="43">
        <v>14</v>
      </c>
      <c r="B21" s="144" t="s">
        <v>164</v>
      </c>
      <c r="C21" s="161" t="s">
        <v>264</v>
      </c>
      <c r="D21" s="126">
        <v>4030</v>
      </c>
      <c r="E21" s="141">
        <v>100</v>
      </c>
      <c r="F21" s="125">
        <v>64</v>
      </c>
      <c r="G21" s="134">
        <v>6400</v>
      </c>
      <c r="H21" s="125">
        <v>325</v>
      </c>
      <c r="I21" s="134">
        <v>32500</v>
      </c>
      <c r="J21" s="15">
        <f t="shared" si="0"/>
        <v>38900</v>
      </c>
      <c r="K21" s="196"/>
      <c r="M21" s="54"/>
      <c r="N21" s="54"/>
    </row>
    <row r="22" spans="1:16" ht="32.25" customHeight="1" x14ac:dyDescent="0.25">
      <c r="A22" s="43">
        <v>15</v>
      </c>
      <c r="B22" s="144" t="s">
        <v>172</v>
      </c>
      <c r="C22" s="19" t="s">
        <v>173</v>
      </c>
      <c r="D22" s="126">
        <v>1817</v>
      </c>
      <c r="E22" s="141">
        <v>200</v>
      </c>
      <c r="F22" s="125">
        <v>17</v>
      </c>
      <c r="G22" s="134">
        <v>3400</v>
      </c>
      <c r="H22" s="125">
        <v>137</v>
      </c>
      <c r="I22" s="134">
        <v>27400</v>
      </c>
      <c r="J22" s="15">
        <f t="shared" si="0"/>
        <v>30800</v>
      </c>
      <c r="K22" s="196"/>
      <c r="M22" s="54"/>
      <c r="N22" s="54"/>
    </row>
    <row r="23" spans="1:16" ht="32.25" customHeight="1" x14ac:dyDescent="0.25">
      <c r="A23" s="43">
        <v>16</v>
      </c>
      <c r="B23" s="102" t="s">
        <v>202</v>
      </c>
      <c r="C23" s="30" t="s">
        <v>203</v>
      </c>
      <c r="D23" s="126">
        <v>6880</v>
      </c>
      <c r="E23" s="141">
        <v>100</v>
      </c>
      <c r="F23" s="125">
        <v>1</v>
      </c>
      <c r="G23" s="134">
        <v>100</v>
      </c>
      <c r="H23" s="125">
        <v>105</v>
      </c>
      <c r="I23" s="134">
        <v>10500</v>
      </c>
      <c r="J23" s="15">
        <f t="shared" si="0"/>
        <v>10600</v>
      </c>
      <c r="K23" s="196"/>
      <c r="M23" s="54"/>
      <c r="N23" s="54"/>
    </row>
    <row r="24" spans="1:16" ht="32.25" customHeight="1" x14ac:dyDescent="0.25">
      <c r="A24" s="43">
        <v>17</v>
      </c>
      <c r="B24" s="102" t="s">
        <v>206</v>
      </c>
      <c r="C24" s="30" t="s">
        <v>232</v>
      </c>
      <c r="D24" s="126">
        <v>3800</v>
      </c>
      <c r="E24" s="141">
        <v>200</v>
      </c>
      <c r="F24" s="125">
        <v>776</v>
      </c>
      <c r="G24" s="134">
        <v>155200</v>
      </c>
      <c r="H24" s="125">
        <v>12555</v>
      </c>
      <c r="I24" s="134">
        <v>2511000</v>
      </c>
      <c r="J24" s="15">
        <f t="shared" si="0"/>
        <v>2666200</v>
      </c>
      <c r="K24" s="196"/>
      <c r="M24" s="54"/>
      <c r="N24" s="54"/>
    </row>
    <row r="25" spans="1:16" ht="32.25" customHeight="1" x14ac:dyDescent="0.25">
      <c r="A25" s="43">
        <v>18</v>
      </c>
      <c r="B25" s="10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6</v>
      </c>
      <c r="I25" s="134">
        <v>600</v>
      </c>
      <c r="J25" s="15">
        <f t="shared" si="0"/>
        <v>600</v>
      </c>
      <c r="K25" s="196"/>
      <c r="M25" s="54"/>
      <c r="N25" s="54"/>
    </row>
    <row r="26" spans="1:16" ht="32.25" customHeight="1" x14ac:dyDescent="0.25">
      <c r="A26" s="43">
        <v>19</v>
      </c>
      <c r="B26" s="102" t="s">
        <v>223</v>
      </c>
      <c r="C26" s="30" t="s">
        <v>224</v>
      </c>
      <c r="D26" s="126">
        <v>1389</v>
      </c>
      <c r="E26" s="141">
        <v>100</v>
      </c>
      <c r="F26" s="125">
        <v>33</v>
      </c>
      <c r="G26" s="134">
        <v>3300</v>
      </c>
      <c r="H26" s="125">
        <v>141</v>
      </c>
      <c r="I26" s="134">
        <v>14100</v>
      </c>
      <c r="J26" s="15">
        <f t="shared" si="0"/>
        <v>17400</v>
      </c>
      <c r="K26" s="196"/>
      <c r="M26" s="54"/>
      <c r="N26" s="54"/>
      <c r="P26" s="54"/>
    </row>
    <row r="27" spans="1:16" ht="32.25" customHeight="1" x14ac:dyDescent="0.25">
      <c r="A27" s="43">
        <v>202</v>
      </c>
      <c r="B27" s="102" t="s">
        <v>234</v>
      </c>
      <c r="C27" s="30" t="s">
        <v>237</v>
      </c>
      <c r="D27" s="126">
        <v>4018</v>
      </c>
      <c r="E27" s="141">
        <v>100</v>
      </c>
      <c r="F27" s="125">
        <v>20</v>
      </c>
      <c r="G27" s="134">
        <v>2000</v>
      </c>
      <c r="H27" s="125">
        <v>16</v>
      </c>
      <c r="I27" s="134">
        <v>1600</v>
      </c>
      <c r="J27" s="15">
        <f t="shared" si="0"/>
        <v>3600</v>
      </c>
      <c r="K27" s="196"/>
      <c r="M27" s="54"/>
      <c r="N27" s="54"/>
    </row>
    <row r="28" spans="1:16" ht="32.25" customHeight="1" x14ac:dyDescent="0.25">
      <c r="A28" s="43">
        <v>21</v>
      </c>
      <c r="B28" s="102" t="s">
        <v>239</v>
      </c>
      <c r="C28" s="30" t="s">
        <v>241</v>
      </c>
      <c r="D28" s="126">
        <v>6333</v>
      </c>
      <c r="E28" s="141" t="s">
        <v>261</v>
      </c>
      <c r="F28" s="125">
        <v>0</v>
      </c>
      <c r="G28" s="134">
        <v>0</v>
      </c>
      <c r="H28" s="125">
        <v>2</v>
      </c>
      <c r="I28" s="134">
        <v>400</v>
      </c>
      <c r="J28" s="15">
        <f t="shared" si="0"/>
        <v>400</v>
      </c>
      <c r="K28" s="196"/>
      <c r="M28" s="54"/>
      <c r="N28" s="54"/>
    </row>
    <row r="29" spans="1:16" ht="32.25" customHeight="1" x14ac:dyDescent="0.25">
      <c r="A29" s="43">
        <v>22</v>
      </c>
      <c r="B29" s="102" t="s">
        <v>247</v>
      </c>
      <c r="C29" s="30" t="s">
        <v>252</v>
      </c>
      <c r="D29" s="126">
        <v>5800</v>
      </c>
      <c r="E29" s="141">
        <v>200</v>
      </c>
      <c r="F29" s="125">
        <v>13</v>
      </c>
      <c r="G29" s="134">
        <v>2600</v>
      </c>
      <c r="H29" s="125">
        <v>195</v>
      </c>
      <c r="I29" s="134">
        <v>39000</v>
      </c>
      <c r="J29" s="15">
        <f t="shared" si="0"/>
        <v>41600</v>
      </c>
      <c r="K29" s="196"/>
      <c r="M29" s="54"/>
      <c r="N29" s="54"/>
    </row>
    <row r="30" spans="1:16" ht="32.25" customHeight="1" x14ac:dyDescent="0.25">
      <c r="A30" s="43">
        <v>23</v>
      </c>
      <c r="B30" s="102" t="s">
        <v>248</v>
      </c>
      <c r="C30" s="30" t="s">
        <v>253</v>
      </c>
      <c r="D30" s="126">
        <v>1003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6"/>
      <c r="M30" s="54"/>
      <c r="N30" s="54"/>
    </row>
    <row r="31" spans="1:16" ht="32.25" customHeight="1" x14ac:dyDescent="0.25">
      <c r="A31" s="43">
        <v>24</v>
      </c>
      <c r="B31" s="102" t="s">
        <v>249</v>
      </c>
      <c r="C31" s="30" t="s">
        <v>254</v>
      </c>
      <c r="D31" s="126">
        <v>1004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6"/>
      <c r="M31" s="54"/>
      <c r="N31" s="54"/>
    </row>
    <row r="32" spans="1:16" ht="32.25" customHeight="1" x14ac:dyDescent="0.25">
      <c r="A32" s="43">
        <v>25</v>
      </c>
      <c r="B32" s="102" t="s">
        <v>257</v>
      </c>
      <c r="C32" s="30" t="s">
        <v>258</v>
      </c>
      <c r="D32" s="126">
        <v>2112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6"/>
      <c r="M32" s="54"/>
      <c r="N32" s="54"/>
    </row>
    <row r="33" spans="1:14" ht="32.25" customHeight="1" x14ac:dyDescent="0.25">
      <c r="A33" s="43">
        <v>26</v>
      </c>
      <c r="B33" s="102" t="s">
        <v>265</v>
      </c>
      <c r="C33" s="30" t="s">
        <v>266</v>
      </c>
      <c r="D33" s="126">
        <v>5040</v>
      </c>
      <c r="E33" s="141">
        <v>200</v>
      </c>
      <c r="F33" s="125">
        <v>0</v>
      </c>
      <c r="G33" s="134">
        <v>0</v>
      </c>
      <c r="H33" s="125">
        <v>4</v>
      </c>
      <c r="I33" s="134">
        <v>800</v>
      </c>
      <c r="J33" s="15">
        <f t="shared" si="0"/>
        <v>800</v>
      </c>
      <c r="K33" s="197"/>
      <c r="M33" s="54"/>
      <c r="N33" s="54"/>
    </row>
    <row r="34" spans="1:14" ht="23.25" customHeight="1" x14ac:dyDescent="0.25">
      <c r="B34" s="137"/>
      <c r="C34" s="138"/>
      <c r="D34" s="137"/>
      <c r="E34" s="138"/>
      <c r="F34" s="138"/>
      <c r="G34" s="157"/>
      <c r="H34" s="138"/>
      <c r="I34" s="157"/>
      <c r="J34" s="158"/>
      <c r="K34" s="54"/>
      <c r="M34" s="54"/>
      <c r="N34" s="54"/>
    </row>
    <row r="35" spans="1:14" x14ac:dyDescent="0.25">
      <c r="E35" s="47"/>
      <c r="F35" s="52"/>
      <c r="G35" s="53"/>
      <c r="H35" s="52"/>
      <c r="I35" s="53"/>
      <c r="N35" s="54"/>
    </row>
    <row r="36" spans="1:14" x14ac:dyDescent="0.25">
      <c r="B36" s="4" t="s">
        <v>47</v>
      </c>
      <c r="E36" s="191" t="s">
        <v>2</v>
      </c>
      <c r="F36" s="192"/>
      <c r="G36" s="193"/>
      <c r="H36" s="191" t="s">
        <v>3</v>
      </c>
      <c r="I36" s="192"/>
      <c r="J36" s="193"/>
    </row>
    <row r="37" spans="1:14" ht="63.75" customHeight="1" x14ac:dyDescent="0.25">
      <c r="B37" s="7" t="s">
        <v>6</v>
      </c>
      <c r="C37" s="55" t="s">
        <v>48</v>
      </c>
      <c r="D37" s="7" t="s">
        <v>8</v>
      </c>
      <c r="E37" s="56" t="s">
        <v>49</v>
      </c>
      <c r="F37" s="55" t="s">
        <v>50</v>
      </c>
      <c r="G37" s="7" t="s">
        <v>11</v>
      </c>
      <c r="H37" s="57" t="s">
        <v>51</v>
      </c>
      <c r="I37" s="55" t="s">
        <v>50</v>
      </c>
      <c r="J37" s="8" t="s">
        <v>11</v>
      </c>
    </row>
    <row r="38" spans="1:14" ht="30" customHeight="1" x14ac:dyDescent="0.25">
      <c r="A38" s="1">
        <v>1</v>
      </c>
      <c r="B38" s="58" t="s">
        <v>52</v>
      </c>
      <c r="C38" s="59" t="s">
        <v>53</v>
      </c>
      <c r="D38" s="60">
        <v>727</v>
      </c>
      <c r="E38" s="61">
        <v>25</v>
      </c>
      <c r="F38" s="62">
        <v>23</v>
      </c>
      <c r="G38" s="63">
        <f>SUM(F38*E38)</f>
        <v>575</v>
      </c>
      <c r="H38" s="61">
        <v>100</v>
      </c>
      <c r="I38" s="19">
        <v>2</v>
      </c>
      <c r="J38" s="64">
        <f>SUM(I38*H38)</f>
        <v>200</v>
      </c>
    </row>
    <row r="39" spans="1:14" ht="26.25" customHeight="1" x14ac:dyDescent="0.25">
      <c r="A39" s="1">
        <v>2</v>
      </c>
      <c r="B39" s="86" t="s">
        <v>54</v>
      </c>
      <c r="C39" s="87" t="s">
        <v>55</v>
      </c>
      <c r="D39" s="71">
        <v>744</v>
      </c>
      <c r="E39" s="155">
        <v>50</v>
      </c>
      <c r="F39" s="68">
        <v>116</v>
      </c>
      <c r="G39" s="63">
        <f>SUM(F39*E39)</f>
        <v>5800</v>
      </c>
      <c r="H39" s="155">
        <v>50</v>
      </c>
      <c r="I39" s="68">
        <v>19</v>
      </c>
      <c r="J39" s="63">
        <f>SUM(I39*H39)</f>
        <v>950</v>
      </c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</row>
    <row r="55" spans="5:9" x14ac:dyDescent="0.25">
      <c r="E55" s="1"/>
    </row>
  </sheetData>
  <mergeCells count="8">
    <mergeCell ref="K7:K33"/>
    <mergeCell ref="E36:G36"/>
    <mergeCell ref="H36:J36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2:P54"/>
  <sheetViews>
    <sheetView zoomScaleNormal="100" workbookViewId="0">
      <selection activeCell="B26" sqref="B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276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1893</v>
      </c>
      <c r="G7" s="124">
        <v>189300</v>
      </c>
      <c r="H7" s="123">
        <v>3222</v>
      </c>
      <c r="I7" s="124">
        <v>322200</v>
      </c>
      <c r="J7" s="15">
        <f>SUM(G7+I7)</f>
        <v>511500</v>
      </c>
      <c r="K7" s="187">
        <f>SUM(J7:J33)/27</f>
        <v>1543311.111111111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14</v>
      </c>
      <c r="G8" s="124">
        <v>1400</v>
      </c>
      <c r="H8" s="123">
        <v>59</v>
      </c>
      <c r="I8" s="124">
        <v>5900</v>
      </c>
      <c r="J8" s="15">
        <f t="shared" ref="J8:J32" si="0">SUM(G8+I8)</f>
        <v>7300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274</v>
      </c>
      <c r="D9" s="25">
        <v>3030</v>
      </c>
      <c r="E9" s="94" t="s">
        <v>275</v>
      </c>
      <c r="F9" s="125">
        <v>7715</v>
      </c>
      <c r="G9" s="124">
        <v>1546900</v>
      </c>
      <c r="H9" s="125">
        <v>160095</v>
      </c>
      <c r="I9" s="124">
        <v>32049900</v>
      </c>
      <c r="J9" s="15">
        <f t="shared" si="0"/>
        <v>33596800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34</v>
      </c>
      <c r="G10" s="124">
        <v>6800</v>
      </c>
      <c r="H10" s="125">
        <v>51</v>
      </c>
      <c r="I10" s="124">
        <v>10200</v>
      </c>
      <c r="J10" s="15">
        <f t="shared" si="0"/>
        <v>17000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10</v>
      </c>
      <c r="G11" s="124">
        <v>1000</v>
      </c>
      <c r="H11" s="127">
        <v>137</v>
      </c>
      <c r="I11" s="124">
        <v>15900</v>
      </c>
      <c r="J11" s="15">
        <f t="shared" si="0"/>
        <v>16900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160</v>
      </c>
      <c r="G12" s="124">
        <v>32000</v>
      </c>
      <c r="H12" s="125">
        <v>1398</v>
      </c>
      <c r="I12" s="124">
        <v>279600</v>
      </c>
      <c r="J12" s="15">
        <f t="shared" si="0"/>
        <v>311600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25</v>
      </c>
      <c r="G13" s="124">
        <v>2500</v>
      </c>
      <c r="H13" s="125">
        <v>151</v>
      </c>
      <c r="I13" s="124">
        <v>15100</v>
      </c>
      <c r="J13" s="15">
        <f t="shared" si="0"/>
        <v>17600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178</v>
      </c>
      <c r="G14" s="124">
        <v>23200</v>
      </c>
      <c r="H14" s="128">
        <v>6965</v>
      </c>
      <c r="I14" s="124">
        <v>1180900</v>
      </c>
      <c r="J14" s="15">
        <f t="shared" si="0"/>
        <v>1204100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109</v>
      </c>
      <c r="G15" s="124">
        <v>22400</v>
      </c>
      <c r="H15" s="123">
        <v>433</v>
      </c>
      <c r="I15" s="124">
        <v>107300</v>
      </c>
      <c r="J15" s="15">
        <f t="shared" si="0"/>
        <v>129700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387</v>
      </c>
      <c r="G16" s="124">
        <v>77400</v>
      </c>
      <c r="H16" s="123">
        <v>6608</v>
      </c>
      <c r="I16" s="124">
        <v>1321600</v>
      </c>
      <c r="J16" s="15">
        <f t="shared" si="0"/>
        <v>1399000</v>
      </c>
      <c r="K16" s="188"/>
      <c r="M16" s="54"/>
      <c r="N16" s="54"/>
    </row>
    <row r="17" spans="1:16" ht="30.75" customHeight="1" x14ac:dyDescent="0.25">
      <c r="A17" s="43">
        <v>11</v>
      </c>
      <c r="B17" s="116" t="s">
        <v>120</v>
      </c>
      <c r="C17" s="100" t="s">
        <v>200</v>
      </c>
      <c r="D17" s="93">
        <v>2205</v>
      </c>
      <c r="E17" s="94">
        <v>200</v>
      </c>
      <c r="F17" s="125">
        <v>8</v>
      </c>
      <c r="G17" s="124">
        <v>1600</v>
      </c>
      <c r="H17" s="125">
        <v>118</v>
      </c>
      <c r="I17" s="124">
        <v>23600</v>
      </c>
      <c r="J17" s="15">
        <f t="shared" si="0"/>
        <v>25200</v>
      </c>
      <c r="K17" s="188"/>
      <c r="M17" s="54"/>
      <c r="N17" s="54"/>
    </row>
    <row r="18" spans="1:16" ht="30.75" customHeight="1" x14ac:dyDescent="0.25">
      <c r="A18" s="101">
        <v>12</v>
      </c>
      <c r="B18" s="117" t="s">
        <v>122</v>
      </c>
      <c r="C18" s="162" t="s">
        <v>270</v>
      </c>
      <c r="D18" s="93">
        <v>4334</v>
      </c>
      <c r="E18" s="94">
        <v>200</v>
      </c>
      <c r="F18" s="125">
        <v>10</v>
      </c>
      <c r="G18" s="124">
        <v>2000</v>
      </c>
      <c r="H18" s="125">
        <v>2</v>
      </c>
      <c r="I18" s="124">
        <v>400</v>
      </c>
      <c r="J18" s="15">
        <f t="shared" si="0"/>
        <v>2400</v>
      </c>
      <c r="K18" s="188"/>
      <c r="M18" s="54"/>
      <c r="N18" s="54"/>
    </row>
    <row r="19" spans="1:16" ht="32.25" customHeight="1" x14ac:dyDescent="0.25">
      <c r="A19" s="43">
        <v>13</v>
      </c>
      <c r="B19" s="143" t="s">
        <v>151</v>
      </c>
      <c r="C19" s="20" t="s">
        <v>162</v>
      </c>
      <c r="D19" s="93">
        <v>1733</v>
      </c>
      <c r="E19" s="94">
        <v>200</v>
      </c>
      <c r="F19" s="125">
        <v>15</v>
      </c>
      <c r="G19" s="134">
        <v>3000</v>
      </c>
      <c r="H19" s="125">
        <v>277</v>
      </c>
      <c r="I19" s="134">
        <v>55400</v>
      </c>
      <c r="J19" s="15">
        <f t="shared" si="0"/>
        <v>58400</v>
      </c>
      <c r="K19" s="196"/>
      <c r="M19" s="54"/>
      <c r="N19" s="54"/>
    </row>
    <row r="20" spans="1:16" ht="32.25" customHeight="1" x14ac:dyDescent="0.25">
      <c r="A20" s="43">
        <v>14</v>
      </c>
      <c r="B20" s="144" t="s">
        <v>164</v>
      </c>
      <c r="C20" s="161" t="s">
        <v>264</v>
      </c>
      <c r="D20" s="126">
        <v>4030</v>
      </c>
      <c r="E20" s="141">
        <v>100</v>
      </c>
      <c r="F20" s="125">
        <v>50</v>
      </c>
      <c r="G20" s="134">
        <v>5000</v>
      </c>
      <c r="H20" s="125">
        <v>351</v>
      </c>
      <c r="I20" s="134">
        <v>35100</v>
      </c>
      <c r="J20" s="15">
        <f t="shared" si="0"/>
        <v>40100</v>
      </c>
      <c r="K20" s="196"/>
      <c r="M20" s="54"/>
      <c r="N20" s="54"/>
    </row>
    <row r="21" spans="1:16" ht="32.25" customHeight="1" x14ac:dyDescent="0.25">
      <c r="A21" s="43">
        <v>15</v>
      </c>
      <c r="B21" s="144" t="s">
        <v>172</v>
      </c>
      <c r="C21" s="19" t="s">
        <v>173</v>
      </c>
      <c r="D21" s="126">
        <v>1817</v>
      </c>
      <c r="E21" s="141">
        <v>200</v>
      </c>
      <c r="F21" s="125">
        <v>17</v>
      </c>
      <c r="G21" s="134">
        <v>3400</v>
      </c>
      <c r="H21" s="125">
        <v>126</v>
      </c>
      <c r="I21" s="134">
        <v>25200</v>
      </c>
      <c r="J21" s="15">
        <f t="shared" si="0"/>
        <v>28600</v>
      </c>
      <c r="K21" s="196"/>
      <c r="M21" s="54"/>
      <c r="N21" s="54"/>
    </row>
    <row r="22" spans="1:16" ht="32.25" customHeight="1" x14ac:dyDescent="0.25">
      <c r="A22" s="43">
        <v>16</v>
      </c>
      <c r="B22" s="102" t="s">
        <v>202</v>
      </c>
      <c r="C22" s="30" t="s">
        <v>203</v>
      </c>
      <c r="D22" s="126">
        <v>6880</v>
      </c>
      <c r="E22" s="141">
        <v>100</v>
      </c>
      <c r="F22" s="125">
        <v>8</v>
      </c>
      <c r="G22" s="134">
        <v>800</v>
      </c>
      <c r="H22" s="125">
        <v>129</v>
      </c>
      <c r="I22" s="134">
        <v>12900</v>
      </c>
      <c r="J22" s="15">
        <f t="shared" si="0"/>
        <v>13700</v>
      </c>
      <c r="K22" s="196"/>
      <c r="M22" s="54"/>
      <c r="N22" s="54"/>
    </row>
    <row r="23" spans="1:16" ht="32.25" customHeight="1" x14ac:dyDescent="0.25">
      <c r="A23" s="43">
        <v>17</v>
      </c>
      <c r="B23" s="102" t="s">
        <v>206</v>
      </c>
      <c r="C23" s="30" t="s">
        <v>232</v>
      </c>
      <c r="D23" s="126">
        <v>3800</v>
      </c>
      <c r="E23" s="141">
        <v>200</v>
      </c>
      <c r="F23" s="125">
        <v>1137</v>
      </c>
      <c r="G23" s="134">
        <v>227400</v>
      </c>
      <c r="H23" s="125">
        <v>19757</v>
      </c>
      <c r="I23" s="134">
        <v>3951400</v>
      </c>
      <c r="J23" s="15">
        <f t="shared" si="0"/>
        <v>4178800</v>
      </c>
      <c r="K23" s="196"/>
      <c r="M23" s="54"/>
      <c r="N23" s="54"/>
    </row>
    <row r="24" spans="1:16" ht="32.25" customHeight="1" x14ac:dyDescent="0.25">
      <c r="A24" s="43">
        <v>18</v>
      </c>
      <c r="B24" s="10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2</v>
      </c>
      <c r="I24" s="134">
        <v>200</v>
      </c>
      <c r="J24" s="15">
        <f t="shared" si="0"/>
        <v>200</v>
      </c>
      <c r="K24" s="196"/>
      <c r="M24" s="54"/>
      <c r="N24" s="54"/>
    </row>
    <row r="25" spans="1:16" ht="32.25" customHeight="1" x14ac:dyDescent="0.25">
      <c r="A25" s="43">
        <v>19</v>
      </c>
      <c r="B25" s="102" t="s">
        <v>223</v>
      </c>
      <c r="C25" s="30" t="s">
        <v>224</v>
      </c>
      <c r="D25" s="126">
        <v>1389</v>
      </c>
      <c r="E25" s="141">
        <v>100</v>
      </c>
      <c r="F25" s="125">
        <v>24</v>
      </c>
      <c r="G25" s="134">
        <v>2400</v>
      </c>
      <c r="H25" s="125">
        <v>93</v>
      </c>
      <c r="I25" s="134">
        <v>9300</v>
      </c>
      <c r="J25" s="15">
        <f t="shared" si="0"/>
        <v>11700</v>
      </c>
      <c r="K25" s="196"/>
      <c r="M25" s="54"/>
      <c r="N25" s="54"/>
      <c r="P25" s="54"/>
    </row>
    <row r="26" spans="1:16" ht="32.25" customHeight="1" x14ac:dyDescent="0.25">
      <c r="A26" s="43">
        <v>202</v>
      </c>
      <c r="B26" s="102" t="s">
        <v>234</v>
      </c>
      <c r="C26" s="30" t="s">
        <v>237</v>
      </c>
      <c r="D26" s="126">
        <v>4018</v>
      </c>
      <c r="E26" s="141">
        <v>100</v>
      </c>
      <c r="F26" s="125">
        <v>0</v>
      </c>
      <c r="G26" s="134">
        <v>0</v>
      </c>
      <c r="H26" s="125">
        <v>0</v>
      </c>
      <c r="I26" s="134">
        <v>0</v>
      </c>
      <c r="J26" s="15">
        <f t="shared" si="0"/>
        <v>0</v>
      </c>
      <c r="K26" s="196"/>
      <c r="M26" s="54"/>
      <c r="N26" s="54"/>
    </row>
    <row r="27" spans="1:16" ht="32.25" customHeight="1" x14ac:dyDescent="0.25">
      <c r="A27" s="43">
        <v>21</v>
      </c>
      <c r="B27" s="102" t="s">
        <v>239</v>
      </c>
      <c r="C27" s="30" t="s">
        <v>241</v>
      </c>
      <c r="D27" s="126">
        <v>6333</v>
      </c>
      <c r="E27" s="141" t="s">
        <v>261</v>
      </c>
      <c r="F27" s="125">
        <v>3</v>
      </c>
      <c r="G27" s="134">
        <v>600</v>
      </c>
      <c r="H27" s="125">
        <v>27</v>
      </c>
      <c r="I27" s="134">
        <v>5400</v>
      </c>
      <c r="J27" s="15">
        <f t="shared" si="0"/>
        <v>6000</v>
      </c>
      <c r="K27" s="196"/>
      <c r="M27" s="54"/>
      <c r="N27" s="54"/>
    </row>
    <row r="28" spans="1:16" ht="32.25" customHeight="1" x14ac:dyDescent="0.25">
      <c r="A28" s="43">
        <v>22</v>
      </c>
      <c r="B28" s="102" t="s">
        <v>247</v>
      </c>
      <c r="C28" s="30" t="s">
        <v>252</v>
      </c>
      <c r="D28" s="126">
        <v>5800</v>
      </c>
      <c r="E28" s="141">
        <v>200</v>
      </c>
      <c r="F28" s="125">
        <v>24</v>
      </c>
      <c r="G28" s="134">
        <v>4800</v>
      </c>
      <c r="H28" s="125">
        <v>440</v>
      </c>
      <c r="I28" s="134">
        <v>88000</v>
      </c>
      <c r="J28" s="15">
        <f t="shared" si="0"/>
        <v>92800</v>
      </c>
      <c r="K28" s="196"/>
      <c r="M28" s="54"/>
      <c r="N28" s="54"/>
    </row>
    <row r="29" spans="1:16" ht="32.25" customHeight="1" x14ac:dyDescent="0.25">
      <c r="A29" s="43">
        <v>23</v>
      </c>
      <c r="B29" s="102" t="s">
        <v>248</v>
      </c>
      <c r="C29" s="30" t="s">
        <v>253</v>
      </c>
      <c r="D29" s="126">
        <v>1003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96"/>
      <c r="M29" s="54"/>
      <c r="N29" s="54"/>
    </row>
    <row r="30" spans="1:16" ht="32.25" customHeight="1" x14ac:dyDescent="0.25">
      <c r="A30" s="43">
        <v>24</v>
      </c>
      <c r="B30" s="102" t="s">
        <v>249</v>
      </c>
      <c r="C30" s="30" t="s">
        <v>254</v>
      </c>
      <c r="D30" s="126">
        <v>1004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6"/>
      <c r="M30" s="54"/>
      <c r="N30" s="54"/>
    </row>
    <row r="31" spans="1:16" ht="32.25" customHeight="1" x14ac:dyDescent="0.25">
      <c r="A31" s="43">
        <v>25</v>
      </c>
      <c r="B31" s="102" t="s">
        <v>257</v>
      </c>
      <c r="C31" s="30" t="s">
        <v>258</v>
      </c>
      <c r="D31" s="126">
        <v>2112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96"/>
      <c r="M31" s="54"/>
      <c r="N31" s="54"/>
    </row>
    <row r="32" spans="1:16" ht="32.25" customHeight="1" x14ac:dyDescent="0.25">
      <c r="A32" s="43">
        <v>26</v>
      </c>
      <c r="B32" s="102" t="s">
        <v>265</v>
      </c>
      <c r="C32" s="30" t="s">
        <v>266</v>
      </c>
      <c r="D32" s="126">
        <v>5040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 t="shared" si="0"/>
        <v>0</v>
      </c>
      <c r="K32" s="197"/>
      <c r="M32" s="54"/>
      <c r="N32" s="54"/>
    </row>
    <row r="33" spans="1:14" ht="23.25" customHeight="1" x14ac:dyDescent="0.25">
      <c r="B33" s="137"/>
      <c r="C33" s="138"/>
      <c r="D33" s="137"/>
      <c r="E33" s="138"/>
      <c r="F33" s="138"/>
      <c r="G33" s="157"/>
      <c r="H33" s="138"/>
      <c r="I33" s="157"/>
      <c r="J33" s="158"/>
      <c r="K33" s="54"/>
      <c r="M33" s="54"/>
      <c r="N33" s="54"/>
    </row>
    <row r="34" spans="1:14" x14ac:dyDescent="0.25">
      <c r="E34" s="47"/>
      <c r="F34" s="52"/>
      <c r="G34" s="53"/>
      <c r="H34" s="52"/>
      <c r="I34" s="53"/>
      <c r="N34" s="54"/>
    </row>
    <row r="35" spans="1:14" x14ac:dyDescent="0.25">
      <c r="B35" s="4" t="s">
        <v>47</v>
      </c>
      <c r="E35" s="191" t="s">
        <v>2</v>
      </c>
      <c r="F35" s="192"/>
      <c r="G35" s="193"/>
      <c r="H35" s="191" t="s">
        <v>3</v>
      </c>
      <c r="I35" s="192"/>
      <c r="J35" s="193"/>
    </row>
    <row r="36" spans="1:14" ht="63.75" customHeight="1" x14ac:dyDescent="0.25">
      <c r="B36" s="7" t="s">
        <v>6</v>
      </c>
      <c r="C36" s="55" t="s">
        <v>48</v>
      </c>
      <c r="D36" s="7" t="s">
        <v>8</v>
      </c>
      <c r="E36" s="56" t="s">
        <v>49</v>
      </c>
      <c r="F36" s="55" t="s">
        <v>50</v>
      </c>
      <c r="G36" s="7" t="s">
        <v>11</v>
      </c>
      <c r="H36" s="57" t="s">
        <v>51</v>
      </c>
      <c r="I36" s="55" t="s">
        <v>50</v>
      </c>
      <c r="J36" s="8" t="s">
        <v>11</v>
      </c>
    </row>
    <row r="37" spans="1:14" ht="30" customHeight="1" x14ac:dyDescent="0.25">
      <c r="A37" s="1">
        <v>1</v>
      </c>
      <c r="B37" s="58" t="s">
        <v>52</v>
      </c>
      <c r="C37" s="59" t="s">
        <v>53</v>
      </c>
      <c r="D37" s="60">
        <v>727</v>
      </c>
      <c r="E37" s="61">
        <v>25</v>
      </c>
      <c r="F37" s="62">
        <v>24</v>
      </c>
      <c r="G37" s="63">
        <f>SUM(F37*E37)</f>
        <v>600</v>
      </c>
      <c r="H37" s="61">
        <v>100</v>
      </c>
      <c r="I37" s="19">
        <v>0</v>
      </c>
      <c r="J37" s="64">
        <f>SUM(I37*H37)</f>
        <v>0</v>
      </c>
    </row>
    <row r="38" spans="1:14" ht="26.25" customHeight="1" x14ac:dyDescent="0.25">
      <c r="A38" s="1">
        <v>2</v>
      </c>
      <c r="B38" s="86" t="s">
        <v>54</v>
      </c>
      <c r="C38" s="87" t="s">
        <v>55</v>
      </c>
      <c r="D38" s="71">
        <v>744</v>
      </c>
      <c r="E38" s="155">
        <v>50</v>
      </c>
      <c r="F38" s="68">
        <v>123</v>
      </c>
      <c r="G38" s="63">
        <f>SUM(F38*E38)</f>
        <v>6150</v>
      </c>
      <c r="H38" s="155">
        <v>50</v>
      </c>
      <c r="I38" s="68">
        <v>7</v>
      </c>
      <c r="J38" s="63">
        <f>SUM(I38*H38)</f>
        <v>350</v>
      </c>
    </row>
    <row r="39" spans="1:14" x14ac:dyDescent="0.25">
      <c r="E39" s="47"/>
      <c r="F39" s="52"/>
      <c r="G39" s="53"/>
      <c r="H39" s="52"/>
      <c r="I39" s="53"/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</row>
    <row r="54" spans="5:9" x14ac:dyDescent="0.25">
      <c r="E54" s="1"/>
    </row>
  </sheetData>
  <mergeCells count="8">
    <mergeCell ref="K7:K32"/>
    <mergeCell ref="E35:G35"/>
    <mergeCell ref="H35:J35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2:P52"/>
  <sheetViews>
    <sheetView zoomScaleNormal="100" workbookViewId="0">
      <selection activeCell="P21" sqref="P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277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2275</v>
      </c>
      <c r="G7" s="124">
        <v>227500</v>
      </c>
      <c r="H7" s="123">
        <v>3593</v>
      </c>
      <c r="I7" s="124">
        <v>359300</v>
      </c>
      <c r="J7" s="15">
        <f>SUM(G7+I7)</f>
        <v>586800</v>
      </c>
      <c r="K7" s="187">
        <f>SUM(J7:J30)/24</f>
        <v>1485041.6666666667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23</v>
      </c>
      <c r="G8" s="124">
        <v>2300</v>
      </c>
      <c r="H8" s="123">
        <v>35</v>
      </c>
      <c r="I8" s="124">
        <v>3500</v>
      </c>
      <c r="J8" s="15">
        <f t="shared" ref="J8:J30" si="0">SUM(G8+I8)</f>
        <v>5800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274</v>
      </c>
      <c r="D9" s="25">
        <v>3030</v>
      </c>
      <c r="E9" s="94" t="s">
        <v>275</v>
      </c>
      <c r="F9" s="125">
        <v>6533</v>
      </c>
      <c r="G9" s="124">
        <v>1315600</v>
      </c>
      <c r="H9" s="125">
        <v>118314</v>
      </c>
      <c r="I9" s="124">
        <v>23716500</v>
      </c>
      <c r="J9" s="15">
        <f t="shared" si="0"/>
        <v>25032100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46</v>
      </c>
      <c r="G10" s="124">
        <v>9200</v>
      </c>
      <c r="H10" s="125">
        <v>147</v>
      </c>
      <c r="I10" s="124">
        <v>29400</v>
      </c>
      <c r="J10" s="15">
        <f t="shared" si="0"/>
        <v>38600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56</v>
      </c>
      <c r="G11" s="124">
        <v>5600</v>
      </c>
      <c r="H11" s="127">
        <v>370</v>
      </c>
      <c r="I11" s="124">
        <v>39100</v>
      </c>
      <c r="J11" s="15">
        <f t="shared" si="0"/>
        <v>44700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449</v>
      </c>
      <c r="G12" s="124">
        <v>89800</v>
      </c>
      <c r="H12" s="125">
        <v>4991</v>
      </c>
      <c r="I12" s="124">
        <v>998200</v>
      </c>
      <c r="J12" s="15">
        <f t="shared" si="0"/>
        <v>1088000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33</v>
      </c>
      <c r="G13" s="124">
        <v>3300</v>
      </c>
      <c r="H13" s="125">
        <v>138</v>
      </c>
      <c r="I13" s="124">
        <v>13800</v>
      </c>
      <c r="J13" s="15">
        <f t="shared" si="0"/>
        <v>17100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172</v>
      </c>
      <c r="G14" s="124">
        <v>22200</v>
      </c>
      <c r="H14" s="128">
        <v>7068</v>
      </c>
      <c r="I14" s="124">
        <v>1214700</v>
      </c>
      <c r="J14" s="15">
        <f t="shared" si="0"/>
        <v>1236900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149</v>
      </c>
      <c r="G15" s="124">
        <v>31000</v>
      </c>
      <c r="H15" s="123">
        <v>1074</v>
      </c>
      <c r="I15" s="124">
        <v>248700</v>
      </c>
      <c r="J15" s="15">
        <f t="shared" si="0"/>
        <v>279700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752</v>
      </c>
      <c r="G16" s="124">
        <v>150400</v>
      </c>
      <c r="H16" s="123">
        <v>11984</v>
      </c>
      <c r="I16" s="124">
        <v>2396800</v>
      </c>
      <c r="J16" s="15">
        <f t="shared" si="0"/>
        <v>2547200</v>
      </c>
      <c r="K16" s="188"/>
      <c r="M16" s="54"/>
      <c r="N16" s="54"/>
    </row>
    <row r="17" spans="1:16" ht="30.75" customHeight="1" x14ac:dyDescent="0.25">
      <c r="A17" s="43">
        <v>11</v>
      </c>
      <c r="B17" s="116" t="s">
        <v>120</v>
      </c>
      <c r="C17" s="100" t="s">
        <v>200</v>
      </c>
      <c r="D17" s="93">
        <v>2205</v>
      </c>
      <c r="E17" s="94">
        <v>200</v>
      </c>
      <c r="F17" s="125">
        <v>20</v>
      </c>
      <c r="G17" s="124">
        <v>4000</v>
      </c>
      <c r="H17" s="125">
        <v>183</v>
      </c>
      <c r="I17" s="124">
        <v>36600</v>
      </c>
      <c r="J17" s="15">
        <f t="shared" si="0"/>
        <v>40600</v>
      </c>
      <c r="K17" s="188"/>
      <c r="M17" s="54"/>
      <c r="N17" s="54"/>
    </row>
    <row r="18" spans="1:16" ht="30.75" customHeight="1" x14ac:dyDescent="0.25">
      <c r="A18" s="101">
        <v>12</v>
      </c>
      <c r="B18" s="117" t="s">
        <v>122</v>
      </c>
      <c r="C18" s="162" t="s">
        <v>270</v>
      </c>
      <c r="D18" s="93">
        <v>4334</v>
      </c>
      <c r="E18" s="94">
        <v>200</v>
      </c>
      <c r="F18" s="125">
        <v>10</v>
      </c>
      <c r="G18" s="124">
        <v>2000</v>
      </c>
      <c r="H18" s="125">
        <v>3</v>
      </c>
      <c r="I18" s="124">
        <v>600</v>
      </c>
      <c r="J18" s="15">
        <f t="shared" si="0"/>
        <v>2600</v>
      </c>
      <c r="K18" s="188"/>
      <c r="M18" s="54"/>
      <c r="N18" s="54"/>
    </row>
    <row r="19" spans="1:16" ht="32.25" customHeight="1" x14ac:dyDescent="0.25">
      <c r="A19" s="43">
        <v>13</v>
      </c>
      <c r="B19" s="143" t="s">
        <v>151</v>
      </c>
      <c r="C19" s="20" t="s">
        <v>162</v>
      </c>
      <c r="D19" s="93">
        <v>1733</v>
      </c>
      <c r="E19" s="94">
        <v>200</v>
      </c>
      <c r="F19" s="125">
        <v>270</v>
      </c>
      <c r="G19" s="134">
        <v>54000</v>
      </c>
      <c r="H19" s="125">
        <v>5544</v>
      </c>
      <c r="I19" s="134">
        <v>1108800</v>
      </c>
      <c r="J19" s="15">
        <f t="shared" si="0"/>
        <v>1162800</v>
      </c>
      <c r="K19" s="196"/>
      <c r="M19" s="54"/>
      <c r="N19" s="54"/>
    </row>
    <row r="20" spans="1:16" ht="32.25" customHeight="1" x14ac:dyDescent="0.25">
      <c r="A20" s="43">
        <v>14</v>
      </c>
      <c r="B20" s="144" t="s">
        <v>164</v>
      </c>
      <c r="C20" s="161" t="s">
        <v>264</v>
      </c>
      <c r="D20" s="126">
        <v>4030</v>
      </c>
      <c r="E20" s="141">
        <v>100</v>
      </c>
      <c r="F20" s="125">
        <v>204</v>
      </c>
      <c r="G20" s="134">
        <v>20400</v>
      </c>
      <c r="H20" s="125">
        <v>1193</v>
      </c>
      <c r="I20" s="134">
        <v>119300</v>
      </c>
      <c r="J20" s="15">
        <f t="shared" si="0"/>
        <v>139700</v>
      </c>
      <c r="K20" s="196"/>
      <c r="M20" s="54"/>
      <c r="N20" s="54"/>
    </row>
    <row r="21" spans="1:16" ht="32.25" customHeight="1" x14ac:dyDescent="0.25">
      <c r="A21" s="43">
        <v>15</v>
      </c>
      <c r="B21" s="144" t="s">
        <v>172</v>
      </c>
      <c r="C21" s="19" t="s">
        <v>173</v>
      </c>
      <c r="D21" s="126">
        <v>1817</v>
      </c>
      <c r="E21" s="141">
        <v>200</v>
      </c>
      <c r="F21" s="125">
        <v>26</v>
      </c>
      <c r="G21" s="134">
        <v>5200</v>
      </c>
      <c r="H21" s="125">
        <v>216</v>
      </c>
      <c r="I21" s="134">
        <v>43200</v>
      </c>
      <c r="J21" s="15">
        <f t="shared" si="0"/>
        <v>48400</v>
      </c>
      <c r="K21" s="196"/>
      <c r="M21" s="54"/>
      <c r="N21" s="54"/>
    </row>
    <row r="22" spans="1:16" ht="32.25" customHeight="1" x14ac:dyDescent="0.25">
      <c r="A22" s="43">
        <v>16</v>
      </c>
      <c r="B22" s="102" t="s">
        <v>202</v>
      </c>
      <c r="C22" s="30" t="s">
        <v>203</v>
      </c>
      <c r="D22" s="126">
        <v>6880</v>
      </c>
      <c r="E22" s="141">
        <v>100</v>
      </c>
      <c r="F22" s="125">
        <v>8</v>
      </c>
      <c r="G22" s="134">
        <v>800</v>
      </c>
      <c r="H22" s="125">
        <v>312</v>
      </c>
      <c r="I22" s="134">
        <v>31200</v>
      </c>
      <c r="J22" s="15">
        <f t="shared" si="0"/>
        <v>32000</v>
      </c>
      <c r="K22" s="196"/>
      <c r="M22" s="54"/>
      <c r="N22" s="54"/>
    </row>
    <row r="23" spans="1:16" ht="32.25" customHeight="1" x14ac:dyDescent="0.25">
      <c r="A23" s="43">
        <v>17</v>
      </c>
      <c r="B23" s="102" t="s">
        <v>206</v>
      </c>
      <c r="C23" s="30" t="s">
        <v>232</v>
      </c>
      <c r="D23" s="126">
        <v>3800</v>
      </c>
      <c r="E23" s="141">
        <v>200</v>
      </c>
      <c r="F23" s="125">
        <v>989</v>
      </c>
      <c r="G23" s="134">
        <v>197800</v>
      </c>
      <c r="H23" s="125">
        <v>14535</v>
      </c>
      <c r="I23" s="134">
        <v>2907000</v>
      </c>
      <c r="J23" s="15">
        <f t="shared" si="0"/>
        <v>3104800</v>
      </c>
      <c r="K23" s="196"/>
      <c r="M23" s="54"/>
      <c r="N23" s="54"/>
    </row>
    <row r="24" spans="1:16" ht="32.25" customHeight="1" x14ac:dyDescent="0.25">
      <c r="A24" s="43">
        <v>18</v>
      </c>
      <c r="B24" s="10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1</v>
      </c>
      <c r="I24" s="134">
        <v>100</v>
      </c>
      <c r="J24" s="15">
        <f t="shared" si="0"/>
        <v>100</v>
      </c>
      <c r="K24" s="196"/>
      <c r="M24" s="54"/>
      <c r="N24" s="54"/>
    </row>
    <row r="25" spans="1:16" ht="32.25" customHeight="1" x14ac:dyDescent="0.25">
      <c r="A25" s="43">
        <v>19</v>
      </c>
      <c r="B25" s="102" t="s">
        <v>223</v>
      </c>
      <c r="C25" s="30" t="s">
        <v>224</v>
      </c>
      <c r="D25" s="126">
        <v>1389</v>
      </c>
      <c r="E25" s="141">
        <v>100</v>
      </c>
      <c r="F25" s="125">
        <v>23</v>
      </c>
      <c r="G25" s="134">
        <v>2300</v>
      </c>
      <c r="H25" s="125">
        <v>96</v>
      </c>
      <c r="I25" s="134">
        <v>9600</v>
      </c>
      <c r="J25" s="15">
        <f t="shared" si="0"/>
        <v>11900</v>
      </c>
      <c r="K25" s="196"/>
      <c r="M25" s="54"/>
      <c r="N25" s="54"/>
      <c r="P25" s="54"/>
    </row>
    <row r="26" spans="1:16" ht="32.25" customHeight="1" x14ac:dyDescent="0.25">
      <c r="A26" s="43">
        <v>20</v>
      </c>
      <c r="B26" s="102" t="s">
        <v>234</v>
      </c>
      <c r="C26" s="30" t="s">
        <v>237</v>
      </c>
      <c r="D26" s="126">
        <v>4018</v>
      </c>
      <c r="E26" s="141">
        <v>100</v>
      </c>
      <c r="F26" s="125">
        <v>0</v>
      </c>
      <c r="G26" s="134">
        <v>0</v>
      </c>
      <c r="H26" s="125">
        <v>0</v>
      </c>
      <c r="I26" s="134">
        <v>0</v>
      </c>
      <c r="J26" s="15">
        <f t="shared" si="0"/>
        <v>0</v>
      </c>
      <c r="K26" s="196"/>
      <c r="M26" s="54"/>
      <c r="N26" s="54"/>
    </row>
    <row r="27" spans="1:16" ht="32.25" customHeight="1" x14ac:dyDescent="0.25">
      <c r="A27" s="43">
        <v>21</v>
      </c>
      <c r="B27" s="102" t="s">
        <v>239</v>
      </c>
      <c r="C27" s="30" t="s">
        <v>241</v>
      </c>
      <c r="D27" s="126">
        <v>6333</v>
      </c>
      <c r="E27" s="141" t="s">
        <v>261</v>
      </c>
      <c r="F27" s="125">
        <v>4</v>
      </c>
      <c r="G27" s="134">
        <v>800</v>
      </c>
      <c r="H27" s="125">
        <v>141</v>
      </c>
      <c r="I27" s="134">
        <v>28200</v>
      </c>
      <c r="J27" s="15">
        <f t="shared" si="0"/>
        <v>29000</v>
      </c>
      <c r="K27" s="196"/>
      <c r="M27" s="54"/>
      <c r="N27" s="54"/>
    </row>
    <row r="28" spans="1:16" ht="32.25" customHeight="1" x14ac:dyDescent="0.25">
      <c r="A28" s="43">
        <v>22</v>
      </c>
      <c r="B28" s="102" t="s">
        <v>247</v>
      </c>
      <c r="C28" s="30" t="s">
        <v>252</v>
      </c>
      <c r="D28" s="126">
        <v>5800</v>
      </c>
      <c r="E28" s="141">
        <v>200</v>
      </c>
      <c r="F28" s="125">
        <v>60</v>
      </c>
      <c r="G28" s="134">
        <v>12000</v>
      </c>
      <c r="H28" s="125">
        <v>901</v>
      </c>
      <c r="I28" s="134">
        <v>180200</v>
      </c>
      <c r="J28" s="15">
        <f t="shared" si="0"/>
        <v>192200</v>
      </c>
      <c r="K28" s="196"/>
      <c r="M28" s="54"/>
      <c r="N28" s="54"/>
    </row>
    <row r="29" spans="1:16" ht="32.25" customHeight="1" x14ac:dyDescent="0.25">
      <c r="A29" s="43">
        <v>23</v>
      </c>
      <c r="B29" s="102" t="s">
        <v>257</v>
      </c>
      <c r="C29" s="30" t="s">
        <v>258</v>
      </c>
      <c r="D29" s="126">
        <v>2112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96"/>
      <c r="M29" s="54"/>
      <c r="N29" s="54"/>
    </row>
    <row r="30" spans="1:16" ht="32.25" customHeight="1" x14ac:dyDescent="0.25">
      <c r="A30" s="43">
        <v>24</v>
      </c>
      <c r="B30" s="102" t="s">
        <v>265</v>
      </c>
      <c r="C30" s="30" t="s">
        <v>266</v>
      </c>
      <c r="D30" s="126">
        <v>5040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97"/>
      <c r="M30" s="54"/>
      <c r="N30" s="54"/>
    </row>
    <row r="31" spans="1:16" ht="23.25" customHeight="1" x14ac:dyDescent="0.25">
      <c r="B31" s="137"/>
      <c r="C31" s="138"/>
      <c r="D31" s="137"/>
      <c r="E31" s="138"/>
      <c r="F31" s="138"/>
      <c r="G31" s="157"/>
      <c r="H31" s="138"/>
      <c r="I31" s="157"/>
      <c r="J31" s="158"/>
      <c r="K31" s="54"/>
      <c r="M31" s="54"/>
      <c r="N31" s="54"/>
    </row>
    <row r="32" spans="1:16" x14ac:dyDescent="0.25">
      <c r="E32" s="47"/>
      <c r="F32" s="52"/>
      <c r="G32" s="53"/>
      <c r="H32" s="52"/>
      <c r="I32" s="53"/>
      <c r="N32" s="54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32</v>
      </c>
      <c r="G35" s="63">
        <f>SUM(F35*E35)</f>
        <v>800</v>
      </c>
      <c r="H35" s="61">
        <v>100</v>
      </c>
      <c r="I35" s="19">
        <v>3</v>
      </c>
      <c r="J35" s="64">
        <f>SUM(I35*H35)</f>
        <v>300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155">
        <v>50</v>
      </c>
      <c r="F36" s="68">
        <v>202</v>
      </c>
      <c r="G36" s="63">
        <f>SUM(F36*E36)</f>
        <v>10100</v>
      </c>
      <c r="H36" s="155">
        <v>50</v>
      </c>
      <c r="I36" s="68">
        <v>4</v>
      </c>
      <c r="J36" s="63">
        <f>SUM(I36*H36)</f>
        <v>200</v>
      </c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</row>
    <row r="52" spans="5:9" x14ac:dyDescent="0.25">
      <c r="E52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2:P52"/>
  <sheetViews>
    <sheetView zoomScaleNormal="100" workbookViewId="0">
      <selection activeCell="H19" sqref="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278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2738</v>
      </c>
      <c r="G7" s="124">
        <v>273800</v>
      </c>
      <c r="H7" s="123">
        <v>4237</v>
      </c>
      <c r="I7" s="124">
        <v>423700</v>
      </c>
      <c r="J7" s="15">
        <f>SUM(G7+I7)</f>
        <v>697500</v>
      </c>
      <c r="K7" s="187">
        <f>SUM(J7:J30)/24</f>
        <v>1518233.3333333333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22</v>
      </c>
      <c r="G8" s="124">
        <v>2200</v>
      </c>
      <c r="H8" s="123">
        <v>29</v>
      </c>
      <c r="I8" s="124">
        <v>2900</v>
      </c>
      <c r="J8" s="15">
        <f t="shared" ref="J8:J30" si="0">SUM(G8+I8)</f>
        <v>5100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274</v>
      </c>
      <c r="D9" s="25">
        <v>3030</v>
      </c>
      <c r="E9" s="94" t="s">
        <v>275</v>
      </c>
      <c r="F9" s="125">
        <v>7120</v>
      </c>
      <c r="G9" s="124">
        <v>1430900</v>
      </c>
      <c r="H9" s="125">
        <v>127666</v>
      </c>
      <c r="I9" s="124">
        <v>25629800</v>
      </c>
      <c r="J9" s="15">
        <f t="shared" si="0"/>
        <v>27060700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67</v>
      </c>
      <c r="G10" s="124">
        <v>13400</v>
      </c>
      <c r="H10" s="125">
        <v>92</v>
      </c>
      <c r="I10" s="124">
        <v>18400</v>
      </c>
      <c r="J10" s="15">
        <f t="shared" si="0"/>
        <v>31800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22</v>
      </c>
      <c r="G11" s="124">
        <v>2200</v>
      </c>
      <c r="H11" s="127">
        <v>281</v>
      </c>
      <c r="I11" s="124">
        <v>29800</v>
      </c>
      <c r="J11" s="15">
        <f t="shared" si="0"/>
        <v>32000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189</v>
      </c>
      <c r="G12" s="124">
        <v>37800</v>
      </c>
      <c r="H12" s="125">
        <v>1527</v>
      </c>
      <c r="I12" s="124">
        <v>305400</v>
      </c>
      <c r="J12" s="15">
        <f t="shared" si="0"/>
        <v>343200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21</v>
      </c>
      <c r="G13" s="124">
        <v>2100</v>
      </c>
      <c r="H13" s="125">
        <v>109</v>
      </c>
      <c r="I13" s="124">
        <v>10900</v>
      </c>
      <c r="J13" s="15">
        <f t="shared" si="0"/>
        <v>13000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165</v>
      </c>
      <c r="G14" s="124">
        <v>22000</v>
      </c>
      <c r="H14" s="128">
        <v>6919</v>
      </c>
      <c r="I14" s="124">
        <v>1191200</v>
      </c>
      <c r="J14" s="15">
        <f t="shared" si="0"/>
        <v>1213200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164</v>
      </c>
      <c r="G15" s="124">
        <v>34000</v>
      </c>
      <c r="H15" s="123">
        <v>697</v>
      </c>
      <c r="I15" s="124">
        <v>164900</v>
      </c>
      <c r="J15" s="15">
        <f t="shared" si="0"/>
        <v>198900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671</v>
      </c>
      <c r="G16" s="124">
        <v>134200</v>
      </c>
      <c r="H16" s="123">
        <v>11285</v>
      </c>
      <c r="I16" s="124">
        <v>2257000</v>
      </c>
      <c r="J16" s="15">
        <f t="shared" si="0"/>
        <v>2391200</v>
      </c>
      <c r="K16" s="188"/>
      <c r="M16" s="54"/>
      <c r="N16" s="54"/>
    </row>
    <row r="17" spans="1:16" ht="30.75" customHeight="1" x14ac:dyDescent="0.25">
      <c r="A17" s="43">
        <v>11</v>
      </c>
      <c r="B17" s="116" t="s">
        <v>120</v>
      </c>
      <c r="C17" s="100" t="s">
        <v>200</v>
      </c>
      <c r="D17" s="93">
        <v>2205</v>
      </c>
      <c r="E17" s="94">
        <v>200</v>
      </c>
      <c r="F17" s="125">
        <v>3</v>
      </c>
      <c r="G17" s="124">
        <v>600</v>
      </c>
      <c r="H17" s="125">
        <v>79</v>
      </c>
      <c r="I17" s="124">
        <v>15800</v>
      </c>
      <c r="J17" s="15">
        <f t="shared" si="0"/>
        <v>16400</v>
      </c>
      <c r="K17" s="188"/>
      <c r="M17" s="54"/>
      <c r="N17" s="54"/>
    </row>
    <row r="18" spans="1:16" ht="30.75" customHeight="1" x14ac:dyDescent="0.25">
      <c r="A18" s="101">
        <v>12</v>
      </c>
      <c r="B18" s="117" t="s">
        <v>122</v>
      </c>
      <c r="C18" s="162" t="s">
        <v>270</v>
      </c>
      <c r="D18" s="93">
        <v>4334</v>
      </c>
      <c r="E18" s="94">
        <v>200</v>
      </c>
      <c r="F18" s="125">
        <v>11</v>
      </c>
      <c r="G18" s="124">
        <v>2200</v>
      </c>
      <c r="H18" s="125">
        <v>7</v>
      </c>
      <c r="I18" s="124">
        <v>1400</v>
      </c>
      <c r="J18" s="15">
        <f t="shared" si="0"/>
        <v>3600</v>
      </c>
      <c r="K18" s="188"/>
      <c r="M18" s="54"/>
      <c r="N18" s="54"/>
    </row>
    <row r="19" spans="1:16" ht="32.25" customHeight="1" x14ac:dyDescent="0.25">
      <c r="A19" s="43">
        <v>13</v>
      </c>
      <c r="B19" s="143" t="s">
        <v>151</v>
      </c>
      <c r="C19" s="20" t="s">
        <v>162</v>
      </c>
      <c r="D19" s="93">
        <v>1733</v>
      </c>
      <c r="E19" s="94">
        <v>200</v>
      </c>
      <c r="F19" s="125">
        <v>105</v>
      </c>
      <c r="G19" s="134">
        <v>21000</v>
      </c>
      <c r="H19" s="125">
        <v>1989</v>
      </c>
      <c r="I19" s="134">
        <v>397800</v>
      </c>
      <c r="J19" s="15">
        <f t="shared" si="0"/>
        <v>418800</v>
      </c>
      <c r="K19" s="196"/>
      <c r="M19" s="54"/>
      <c r="N19" s="54"/>
    </row>
    <row r="20" spans="1:16" ht="32.25" customHeight="1" x14ac:dyDescent="0.25">
      <c r="A20" s="43">
        <v>14</v>
      </c>
      <c r="B20" s="144" t="s">
        <v>164</v>
      </c>
      <c r="C20" s="161" t="s">
        <v>264</v>
      </c>
      <c r="D20" s="126">
        <v>4030</v>
      </c>
      <c r="E20" s="141">
        <v>100</v>
      </c>
      <c r="F20" s="125">
        <v>164</v>
      </c>
      <c r="G20" s="134">
        <v>16400</v>
      </c>
      <c r="H20" s="125">
        <v>691</v>
      </c>
      <c r="I20" s="134">
        <v>69100</v>
      </c>
      <c r="J20" s="15">
        <f t="shared" si="0"/>
        <v>85500</v>
      </c>
      <c r="K20" s="196"/>
      <c r="M20" s="54"/>
      <c r="N20" s="54"/>
    </row>
    <row r="21" spans="1:16" ht="32.25" customHeight="1" x14ac:dyDescent="0.25">
      <c r="A21" s="43">
        <v>15</v>
      </c>
      <c r="B21" s="144" t="s">
        <v>172</v>
      </c>
      <c r="C21" s="19" t="s">
        <v>173</v>
      </c>
      <c r="D21" s="126">
        <v>1817</v>
      </c>
      <c r="E21" s="141">
        <v>200</v>
      </c>
      <c r="F21" s="125">
        <v>20</v>
      </c>
      <c r="G21" s="134">
        <v>4000</v>
      </c>
      <c r="H21" s="125">
        <v>275</v>
      </c>
      <c r="I21" s="134">
        <v>55000</v>
      </c>
      <c r="J21" s="15">
        <f t="shared" si="0"/>
        <v>59000</v>
      </c>
      <c r="K21" s="196"/>
      <c r="M21" s="54"/>
      <c r="N21" s="54"/>
    </row>
    <row r="22" spans="1:16" ht="32.25" customHeight="1" x14ac:dyDescent="0.25">
      <c r="A22" s="43">
        <v>16</v>
      </c>
      <c r="B22" s="102" t="s">
        <v>202</v>
      </c>
      <c r="C22" s="30" t="s">
        <v>203</v>
      </c>
      <c r="D22" s="126">
        <v>6880</v>
      </c>
      <c r="E22" s="141">
        <v>100</v>
      </c>
      <c r="F22" s="125">
        <v>5</v>
      </c>
      <c r="G22" s="134">
        <v>500</v>
      </c>
      <c r="H22" s="125">
        <v>234</v>
      </c>
      <c r="I22" s="134">
        <v>23400</v>
      </c>
      <c r="J22" s="15">
        <f t="shared" si="0"/>
        <v>23900</v>
      </c>
      <c r="K22" s="196"/>
      <c r="M22" s="54"/>
      <c r="N22" s="54"/>
    </row>
    <row r="23" spans="1:16" ht="32.25" customHeight="1" x14ac:dyDescent="0.25">
      <c r="A23" s="43">
        <v>17</v>
      </c>
      <c r="B23" s="102" t="s">
        <v>206</v>
      </c>
      <c r="C23" s="30" t="s">
        <v>232</v>
      </c>
      <c r="D23" s="126">
        <v>3800</v>
      </c>
      <c r="E23" s="141">
        <v>200</v>
      </c>
      <c r="F23" s="125">
        <v>1176</v>
      </c>
      <c r="G23" s="134">
        <v>235200</v>
      </c>
      <c r="H23" s="125">
        <v>17528</v>
      </c>
      <c r="I23" s="134">
        <v>3505600</v>
      </c>
      <c r="J23" s="15">
        <f t="shared" si="0"/>
        <v>3740800</v>
      </c>
      <c r="K23" s="196"/>
      <c r="M23" s="54"/>
      <c r="N23" s="54"/>
    </row>
    <row r="24" spans="1:16" ht="32.25" customHeight="1" x14ac:dyDescent="0.25">
      <c r="A24" s="43">
        <v>18</v>
      </c>
      <c r="B24" s="10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1</v>
      </c>
      <c r="I24" s="134">
        <v>100</v>
      </c>
      <c r="J24" s="15">
        <f t="shared" si="0"/>
        <v>100</v>
      </c>
      <c r="K24" s="196"/>
      <c r="M24" s="54"/>
      <c r="N24" s="54"/>
    </row>
    <row r="25" spans="1:16" ht="32.25" customHeight="1" x14ac:dyDescent="0.25">
      <c r="A25" s="43">
        <v>19</v>
      </c>
      <c r="B25" s="102" t="s">
        <v>223</v>
      </c>
      <c r="C25" s="30" t="s">
        <v>224</v>
      </c>
      <c r="D25" s="126">
        <v>1389</v>
      </c>
      <c r="E25" s="141">
        <v>100</v>
      </c>
      <c r="F25" s="125">
        <v>54</v>
      </c>
      <c r="G25" s="134">
        <v>5400</v>
      </c>
      <c r="H25" s="125">
        <v>183</v>
      </c>
      <c r="I25" s="134">
        <v>18300</v>
      </c>
      <c r="J25" s="15">
        <f t="shared" si="0"/>
        <v>23700</v>
      </c>
      <c r="K25" s="196"/>
      <c r="M25" s="54"/>
      <c r="N25" s="54"/>
      <c r="P25" s="54"/>
    </row>
    <row r="26" spans="1:16" ht="32.25" customHeight="1" x14ac:dyDescent="0.25">
      <c r="A26" s="43">
        <v>20</v>
      </c>
      <c r="B26" s="102" t="s">
        <v>234</v>
      </c>
      <c r="C26" s="30" t="s">
        <v>237</v>
      </c>
      <c r="D26" s="126">
        <v>4018</v>
      </c>
      <c r="E26" s="141">
        <v>100</v>
      </c>
      <c r="F26" s="125">
        <v>0</v>
      </c>
      <c r="G26" s="134">
        <v>0</v>
      </c>
      <c r="H26" s="125">
        <v>0</v>
      </c>
      <c r="I26" s="134">
        <v>0</v>
      </c>
      <c r="J26" s="15">
        <f t="shared" si="0"/>
        <v>0</v>
      </c>
      <c r="K26" s="196"/>
      <c r="M26" s="54"/>
      <c r="N26" s="54"/>
    </row>
    <row r="27" spans="1:16" ht="32.25" customHeight="1" x14ac:dyDescent="0.25">
      <c r="A27" s="43">
        <v>21</v>
      </c>
      <c r="B27" s="102" t="s">
        <v>239</v>
      </c>
      <c r="C27" s="30" t="s">
        <v>241</v>
      </c>
      <c r="D27" s="126">
        <v>6333</v>
      </c>
      <c r="E27" s="141" t="s">
        <v>261</v>
      </c>
      <c r="F27" s="125">
        <v>5</v>
      </c>
      <c r="G27" s="134">
        <v>1000</v>
      </c>
      <c r="H27" s="125">
        <v>101</v>
      </c>
      <c r="I27" s="134">
        <v>20200</v>
      </c>
      <c r="J27" s="15">
        <f t="shared" si="0"/>
        <v>21200</v>
      </c>
      <c r="K27" s="196"/>
      <c r="M27" s="54"/>
      <c r="N27" s="54"/>
    </row>
    <row r="28" spans="1:16" ht="32.25" customHeight="1" x14ac:dyDescent="0.25">
      <c r="A28" s="43">
        <v>22</v>
      </c>
      <c r="B28" s="102" t="s">
        <v>247</v>
      </c>
      <c r="C28" s="30" t="s">
        <v>252</v>
      </c>
      <c r="D28" s="126">
        <v>5800</v>
      </c>
      <c r="E28" s="141">
        <v>200</v>
      </c>
      <c r="F28" s="125">
        <v>24</v>
      </c>
      <c r="G28" s="134">
        <v>4800</v>
      </c>
      <c r="H28" s="125">
        <v>265</v>
      </c>
      <c r="I28" s="134">
        <v>53000</v>
      </c>
      <c r="J28" s="15">
        <f t="shared" si="0"/>
        <v>57800</v>
      </c>
      <c r="K28" s="196"/>
      <c r="M28" s="54"/>
      <c r="N28" s="54"/>
    </row>
    <row r="29" spans="1:16" ht="32.25" customHeight="1" x14ac:dyDescent="0.25">
      <c r="A29" s="43">
        <v>23</v>
      </c>
      <c r="B29" s="102" t="s">
        <v>257</v>
      </c>
      <c r="C29" s="30" t="s">
        <v>258</v>
      </c>
      <c r="D29" s="126">
        <v>2112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96"/>
      <c r="M29" s="54"/>
      <c r="N29" s="54"/>
    </row>
    <row r="30" spans="1:16" ht="32.25" customHeight="1" x14ac:dyDescent="0.25">
      <c r="A30" s="43">
        <v>24</v>
      </c>
      <c r="B30" s="102" t="s">
        <v>265</v>
      </c>
      <c r="C30" s="30" t="s">
        <v>266</v>
      </c>
      <c r="D30" s="126">
        <v>5040</v>
      </c>
      <c r="E30" s="141">
        <v>200</v>
      </c>
      <c r="F30" s="125">
        <v>0</v>
      </c>
      <c r="G30" s="134">
        <v>0</v>
      </c>
      <c r="H30" s="125">
        <v>1</v>
      </c>
      <c r="I30" s="134">
        <v>200</v>
      </c>
      <c r="J30" s="15">
        <f t="shared" si="0"/>
        <v>200</v>
      </c>
      <c r="K30" s="197"/>
      <c r="M30" s="54"/>
      <c r="N30" s="54"/>
    </row>
    <row r="31" spans="1:16" ht="23.25" customHeight="1" x14ac:dyDescent="0.25">
      <c r="B31" s="137"/>
      <c r="C31" s="138"/>
      <c r="D31" s="137"/>
      <c r="E31" s="138"/>
      <c r="F31" s="138"/>
      <c r="G31" s="157"/>
      <c r="H31" s="138"/>
      <c r="I31" s="157"/>
      <c r="J31" s="158"/>
      <c r="K31" s="54"/>
      <c r="M31" s="54"/>
      <c r="N31" s="54"/>
    </row>
    <row r="32" spans="1:16" x14ac:dyDescent="0.25">
      <c r="E32" s="47"/>
      <c r="F32" s="52"/>
      <c r="G32" s="53"/>
      <c r="H32" s="52"/>
      <c r="I32" s="53"/>
      <c r="N32" s="54"/>
    </row>
    <row r="33" spans="1:10" x14ac:dyDescent="0.25">
      <c r="B33" s="4" t="s">
        <v>47</v>
      </c>
      <c r="E33" s="191" t="s">
        <v>2</v>
      </c>
      <c r="F33" s="192"/>
      <c r="G33" s="193"/>
      <c r="H33" s="191" t="s">
        <v>3</v>
      </c>
      <c r="I33" s="192"/>
      <c r="J33" s="193"/>
    </row>
    <row r="34" spans="1:10" ht="63.75" customHeight="1" x14ac:dyDescent="0.25">
      <c r="B34" s="7" t="s">
        <v>6</v>
      </c>
      <c r="C34" s="55" t="s">
        <v>48</v>
      </c>
      <c r="D34" s="7" t="s">
        <v>8</v>
      </c>
      <c r="E34" s="56" t="s">
        <v>49</v>
      </c>
      <c r="F34" s="55" t="s">
        <v>50</v>
      </c>
      <c r="G34" s="7" t="s">
        <v>11</v>
      </c>
      <c r="H34" s="57" t="s">
        <v>51</v>
      </c>
      <c r="I34" s="55" t="s">
        <v>50</v>
      </c>
      <c r="J34" s="8" t="s">
        <v>11</v>
      </c>
    </row>
    <row r="35" spans="1:10" ht="30" customHeight="1" x14ac:dyDescent="0.25">
      <c r="A35" s="1">
        <v>1</v>
      </c>
      <c r="B35" s="58" t="s">
        <v>52</v>
      </c>
      <c r="C35" s="59" t="s">
        <v>53</v>
      </c>
      <c r="D35" s="60">
        <v>727</v>
      </c>
      <c r="E35" s="61">
        <v>25</v>
      </c>
      <c r="F35" s="62">
        <v>23</v>
      </c>
      <c r="G35" s="63">
        <f>SUM(F35*E35)</f>
        <v>575</v>
      </c>
      <c r="H35" s="61">
        <v>100</v>
      </c>
      <c r="I35" s="19">
        <v>0</v>
      </c>
      <c r="J35" s="64">
        <f>SUM(I35*H35)</f>
        <v>0</v>
      </c>
    </row>
    <row r="36" spans="1:10" ht="26.25" customHeight="1" x14ac:dyDescent="0.25">
      <c r="A36" s="1">
        <v>2</v>
      </c>
      <c r="B36" s="86" t="s">
        <v>54</v>
      </c>
      <c r="C36" s="87" t="s">
        <v>55</v>
      </c>
      <c r="D36" s="71">
        <v>744</v>
      </c>
      <c r="E36" s="155">
        <v>50</v>
      </c>
      <c r="F36" s="68">
        <v>85</v>
      </c>
      <c r="G36" s="63">
        <f>SUM(F36*E36)</f>
        <v>4250</v>
      </c>
      <c r="H36" s="155">
        <v>50</v>
      </c>
      <c r="I36" s="68">
        <v>18</v>
      </c>
      <c r="J36" s="63">
        <f>SUM(I36*H36)</f>
        <v>900</v>
      </c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</row>
    <row r="52" spans="5:9" x14ac:dyDescent="0.25">
      <c r="E52" s="1"/>
    </row>
  </sheetData>
  <mergeCells count="8">
    <mergeCell ref="K7:K30"/>
    <mergeCell ref="E33:G33"/>
    <mergeCell ref="H33:J33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2:P51"/>
  <sheetViews>
    <sheetView zoomScaleNormal="100" workbookViewId="0">
      <selection activeCell="H19" sqref="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279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09" t="s">
        <v>12</v>
      </c>
      <c r="C7" s="90" t="s">
        <v>96</v>
      </c>
      <c r="D7" s="11">
        <v>1033</v>
      </c>
      <c r="E7" s="122">
        <v>100</v>
      </c>
      <c r="F7" s="123">
        <v>2031</v>
      </c>
      <c r="G7" s="124">
        <v>203100</v>
      </c>
      <c r="H7" s="123">
        <v>3825</v>
      </c>
      <c r="I7" s="124">
        <v>382500</v>
      </c>
      <c r="J7" s="15">
        <f>SUM(G7+I7)</f>
        <v>585600</v>
      </c>
      <c r="K7" s="187">
        <f>SUM(J7:J29)/24</f>
        <v>1771325</v>
      </c>
      <c r="M7" s="54"/>
      <c r="N7" s="54"/>
    </row>
    <row r="8" spans="1:14" ht="24" customHeight="1" x14ac:dyDescent="0.25">
      <c r="A8" s="1">
        <v>2</v>
      </c>
      <c r="B8" s="110" t="s">
        <v>16</v>
      </c>
      <c r="C8" s="17" t="s">
        <v>104</v>
      </c>
      <c r="D8" s="11">
        <v>2552</v>
      </c>
      <c r="E8" s="12">
        <v>100</v>
      </c>
      <c r="F8" s="123">
        <v>22</v>
      </c>
      <c r="G8" s="124">
        <v>2200</v>
      </c>
      <c r="H8" s="123">
        <v>29</v>
      </c>
      <c r="I8" s="124">
        <v>2900</v>
      </c>
      <c r="J8" s="15">
        <f t="shared" ref="J8:J29" si="0">SUM(G8+I8)</f>
        <v>5100</v>
      </c>
      <c r="K8" s="188"/>
      <c r="M8" s="54"/>
      <c r="N8" s="54"/>
    </row>
    <row r="9" spans="1:14" ht="31.5" customHeight="1" x14ac:dyDescent="0.25">
      <c r="A9" s="1">
        <v>3</v>
      </c>
      <c r="B9" s="110" t="s">
        <v>21</v>
      </c>
      <c r="C9" s="38" t="s">
        <v>274</v>
      </c>
      <c r="D9" s="25">
        <v>3030</v>
      </c>
      <c r="E9" s="94" t="s">
        <v>275</v>
      </c>
      <c r="F9" s="125">
        <v>8192</v>
      </c>
      <c r="G9" s="124">
        <v>1644400</v>
      </c>
      <c r="H9" s="125">
        <v>152923</v>
      </c>
      <c r="I9" s="124">
        <v>30618800</v>
      </c>
      <c r="J9" s="15">
        <f t="shared" si="0"/>
        <v>32263200</v>
      </c>
      <c r="K9" s="188"/>
      <c r="M9" s="54"/>
      <c r="N9" s="54"/>
    </row>
    <row r="10" spans="1:14" ht="24" customHeight="1" x14ac:dyDescent="0.25">
      <c r="A10" s="1">
        <v>4</v>
      </c>
      <c r="B10" s="112" t="s">
        <v>23</v>
      </c>
      <c r="C10" s="76" t="s">
        <v>189</v>
      </c>
      <c r="D10" s="25">
        <v>5757</v>
      </c>
      <c r="E10" s="32">
        <v>100</v>
      </c>
      <c r="F10" s="125">
        <v>61</v>
      </c>
      <c r="G10" s="124">
        <v>12200</v>
      </c>
      <c r="H10" s="125">
        <v>47</v>
      </c>
      <c r="I10" s="124">
        <v>9400</v>
      </c>
      <c r="J10" s="15">
        <f t="shared" si="0"/>
        <v>21600</v>
      </c>
      <c r="K10" s="188"/>
      <c r="M10" s="54"/>
      <c r="N10" s="54"/>
    </row>
    <row r="11" spans="1:14" ht="24" customHeight="1" x14ac:dyDescent="0.25">
      <c r="A11" s="1">
        <v>5</v>
      </c>
      <c r="B11" s="110" t="s">
        <v>27</v>
      </c>
      <c r="C11" s="30" t="s">
        <v>102</v>
      </c>
      <c r="D11" s="126">
        <v>1150</v>
      </c>
      <c r="E11" s="94" t="s">
        <v>153</v>
      </c>
      <c r="F11" s="127">
        <v>357</v>
      </c>
      <c r="G11" s="124">
        <v>35800</v>
      </c>
      <c r="H11" s="127">
        <v>4902</v>
      </c>
      <c r="I11" s="124">
        <v>493100</v>
      </c>
      <c r="J11" s="15">
        <f t="shared" si="0"/>
        <v>528900</v>
      </c>
      <c r="K11" s="188"/>
      <c r="M11" s="54"/>
      <c r="N11" s="54"/>
    </row>
    <row r="12" spans="1:14" ht="24" customHeight="1" x14ac:dyDescent="0.25">
      <c r="A12" s="1">
        <v>6</v>
      </c>
      <c r="B12" s="110" t="s">
        <v>29</v>
      </c>
      <c r="C12" s="30" t="s">
        <v>195</v>
      </c>
      <c r="D12" s="25">
        <v>7763</v>
      </c>
      <c r="E12" s="32">
        <v>200</v>
      </c>
      <c r="F12" s="125">
        <v>270</v>
      </c>
      <c r="G12" s="124">
        <v>54000</v>
      </c>
      <c r="H12" s="125">
        <v>3880</v>
      </c>
      <c r="I12" s="124">
        <v>776000</v>
      </c>
      <c r="J12" s="15">
        <f t="shared" si="0"/>
        <v>830000</v>
      </c>
      <c r="K12" s="188"/>
      <c r="M12" s="54"/>
      <c r="N12" s="54"/>
    </row>
    <row r="13" spans="1:14" ht="24" customHeight="1" x14ac:dyDescent="0.25">
      <c r="A13" s="1">
        <v>7</v>
      </c>
      <c r="B13" s="110" t="s">
        <v>33</v>
      </c>
      <c r="C13" s="34" t="s">
        <v>34</v>
      </c>
      <c r="D13" s="25">
        <v>7175</v>
      </c>
      <c r="E13" s="32">
        <v>100</v>
      </c>
      <c r="F13" s="125">
        <v>57</v>
      </c>
      <c r="G13" s="124">
        <v>5700</v>
      </c>
      <c r="H13" s="125">
        <v>548</v>
      </c>
      <c r="I13" s="124">
        <v>54800</v>
      </c>
      <c r="J13" s="15">
        <f t="shared" si="0"/>
        <v>60500</v>
      </c>
      <c r="K13" s="188"/>
      <c r="M13" s="54"/>
      <c r="N13" s="54"/>
    </row>
    <row r="14" spans="1:14" ht="51" customHeight="1" x14ac:dyDescent="0.25">
      <c r="A14" s="1">
        <v>8</v>
      </c>
      <c r="B14" s="113" t="s">
        <v>37</v>
      </c>
      <c r="C14" s="20" t="s">
        <v>180</v>
      </c>
      <c r="D14" s="25">
        <v>9656</v>
      </c>
      <c r="E14" s="94" t="s">
        <v>168</v>
      </c>
      <c r="F14" s="128">
        <v>156</v>
      </c>
      <c r="G14" s="124">
        <v>21600</v>
      </c>
      <c r="H14" s="128">
        <v>6864</v>
      </c>
      <c r="I14" s="124">
        <v>1181300</v>
      </c>
      <c r="J14" s="15">
        <f t="shared" si="0"/>
        <v>1202900</v>
      </c>
      <c r="K14" s="188"/>
      <c r="M14" s="54"/>
      <c r="N14" s="54"/>
    </row>
    <row r="15" spans="1:14" ht="30" customHeight="1" x14ac:dyDescent="0.25">
      <c r="A15" s="1">
        <v>9</v>
      </c>
      <c r="B15" s="113" t="s">
        <v>41</v>
      </c>
      <c r="C15" s="38" t="s">
        <v>83</v>
      </c>
      <c r="D15" s="25">
        <v>2844</v>
      </c>
      <c r="E15" s="129" t="s">
        <v>260</v>
      </c>
      <c r="F15" s="123">
        <v>109</v>
      </c>
      <c r="G15" s="124">
        <v>22100</v>
      </c>
      <c r="H15" s="123">
        <v>360</v>
      </c>
      <c r="I15" s="124">
        <v>90600</v>
      </c>
      <c r="J15" s="15">
        <f t="shared" si="0"/>
        <v>112700</v>
      </c>
      <c r="K15" s="188"/>
      <c r="M15" s="54"/>
      <c r="N15" s="54"/>
    </row>
    <row r="16" spans="1:14" ht="30.75" customHeight="1" x14ac:dyDescent="0.25">
      <c r="A16" s="1">
        <v>10</v>
      </c>
      <c r="B16" s="114" t="s">
        <v>226</v>
      </c>
      <c r="C16" s="38" t="s">
        <v>263</v>
      </c>
      <c r="D16" s="39">
        <v>2407</v>
      </c>
      <c r="E16" s="129">
        <v>200</v>
      </c>
      <c r="F16" s="123">
        <v>981</v>
      </c>
      <c r="G16" s="124">
        <v>196200</v>
      </c>
      <c r="H16" s="123">
        <v>16656</v>
      </c>
      <c r="I16" s="124">
        <v>3331200</v>
      </c>
      <c r="J16" s="15">
        <f t="shared" si="0"/>
        <v>3527400</v>
      </c>
      <c r="K16" s="188"/>
      <c r="M16" s="54"/>
      <c r="N16" s="54"/>
    </row>
    <row r="17" spans="1:16" ht="30.75" customHeight="1" x14ac:dyDescent="0.25">
      <c r="A17" s="43">
        <v>11</v>
      </c>
      <c r="B17" s="116" t="s">
        <v>120</v>
      </c>
      <c r="C17" s="100" t="s">
        <v>200</v>
      </c>
      <c r="D17" s="93">
        <v>2205</v>
      </c>
      <c r="E17" s="94">
        <v>200</v>
      </c>
      <c r="F17" s="125">
        <v>1</v>
      </c>
      <c r="G17" s="124">
        <v>200</v>
      </c>
      <c r="H17" s="125">
        <v>4</v>
      </c>
      <c r="I17" s="124">
        <v>800</v>
      </c>
      <c r="J17" s="15">
        <f t="shared" si="0"/>
        <v>1000</v>
      </c>
      <c r="K17" s="188"/>
      <c r="M17" s="54"/>
      <c r="N17" s="54"/>
    </row>
    <row r="18" spans="1:16" ht="30.75" customHeight="1" x14ac:dyDescent="0.25">
      <c r="A18" s="101">
        <v>12</v>
      </c>
      <c r="B18" s="117" t="s">
        <v>122</v>
      </c>
      <c r="C18" s="162" t="s">
        <v>270</v>
      </c>
      <c r="D18" s="93">
        <v>4334</v>
      </c>
      <c r="E18" s="94">
        <v>200</v>
      </c>
      <c r="F18" s="125">
        <v>20</v>
      </c>
      <c r="G18" s="124">
        <v>4000</v>
      </c>
      <c r="H18" s="125">
        <v>4</v>
      </c>
      <c r="I18" s="124">
        <v>800</v>
      </c>
      <c r="J18" s="15">
        <f t="shared" si="0"/>
        <v>4800</v>
      </c>
      <c r="K18" s="188"/>
      <c r="M18" s="54"/>
      <c r="N18" s="54"/>
    </row>
    <row r="19" spans="1:16" ht="32.25" customHeight="1" x14ac:dyDescent="0.25">
      <c r="A19" s="43">
        <v>13</v>
      </c>
      <c r="B19" s="143" t="s">
        <v>151</v>
      </c>
      <c r="C19" s="20" t="s">
        <v>162</v>
      </c>
      <c r="D19" s="93">
        <v>1733</v>
      </c>
      <c r="E19" s="94">
        <v>200</v>
      </c>
      <c r="F19" s="125">
        <v>7</v>
      </c>
      <c r="G19" s="134">
        <v>1400</v>
      </c>
      <c r="H19" s="125">
        <v>32</v>
      </c>
      <c r="I19" s="134">
        <v>6400</v>
      </c>
      <c r="J19" s="15">
        <f t="shared" si="0"/>
        <v>7800</v>
      </c>
      <c r="K19" s="196"/>
      <c r="M19" s="54"/>
      <c r="N19" s="54"/>
    </row>
    <row r="20" spans="1:16" ht="32.25" customHeight="1" x14ac:dyDescent="0.25">
      <c r="A20" s="43">
        <v>14</v>
      </c>
      <c r="B20" s="144" t="s">
        <v>164</v>
      </c>
      <c r="C20" s="161" t="s">
        <v>264</v>
      </c>
      <c r="D20" s="126">
        <v>4030</v>
      </c>
      <c r="E20" s="141">
        <v>100</v>
      </c>
      <c r="F20" s="125">
        <v>107</v>
      </c>
      <c r="G20" s="134">
        <v>10700</v>
      </c>
      <c r="H20" s="125">
        <v>688</v>
      </c>
      <c r="I20" s="134">
        <v>68800</v>
      </c>
      <c r="J20" s="15">
        <f t="shared" si="0"/>
        <v>79500</v>
      </c>
      <c r="K20" s="196"/>
      <c r="M20" s="54"/>
      <c r="N20" s="54"/>
    </row>
    <row r="21" spans="1:16" ht="32.25" customHeight="1" x14ac:dyDescent="0.25">
      <c r="A21" s="43">
        <v>15</v>
      </c>
      <c r="B21" s="144" t="s">
        <v>172</v>
      </c>
      <c r="C21" s="19" t="s">
        <v>173</v>
      </c>
      <c r="D21" s="126">
        <v>1817</v>
      </c>
      <c r="E21" s="141">
        <v>200</v>
      </c>
      <c r="F21" s="125">
        <v>15</v>
      </c>
      <c r="G21" s="134">
        <v>3000</v>
      </c>
      <c r="H21" s="125">
        <v>73</v>
      </c>
      <c r="I21" s="134">
        <v>14600</v>
      </c>
      <c r="J21" s="15">
        <f t="shared" si="0"/>
        <v>17600</v>
      </c>
      <c r="K21" s="196"/>
      <c r="M21" s="54"/>
      <c r="N21" s="54"/>
    </row>
    <row r="22" spans="1:16" ht="32.25" customHeight="1" x14ac:dyDescent="0.25">
      <c r="A22" s="43">
        <v>16</v>
      </c>
      <c r="B22" s="102" t="s">
        <v>202</v>
      </c>
      <c r="C22" s="30" t="s">
        <v>203</v>
      </c>
      <c r="D22" s="126">
        <v>6880</v>
      </c>
      <c r="E22" s="141">
        <v>100</v>
      </c>
      <c r="F22" s="125">
        <v>7</v>
      </c>
      <c r="G22" s="134">
        <v>700</v>
      </c>
      <c r="H22" s="125">
        <v>71</v>
      </c>
      <c r="I22" s="134">
        <v>7100</v>
      </c>
      <c r="J22" s="15">
        <f t="shared" si="0"/>
        <v>7800</v>
      </c>
      <c r="K22" s="196"/>
      <c r="M22" s="54"/>
      <c r="N22" s="54"/>
    </row>
    <row r="23" spans="1:16" ht="32.25" customHeight="1" x14ac:dyDescent="0.25">
      <c r="A23" s="43">
        <v>17</v>
      </c>
      <c r="B23" s="102" t="s">
        <v>206</v>
      </c>
      <c r="C23" s="30" t="s">
        <v>232</v>
      </c>
      <c r="D23" s="126">
        <v>3800</v>
      </c>
      <c r="E23" s="141">
        <v>200</v>
      </c>
      <c r="F23" s="125">
        <v>512</v>
      </c>
      <c r="G23" s="134">
        <v>102400</v>
      </c>
      <c r="H23" s="125">
        <v>9783</v>
      </c>
      <c r="I23" s="134">
        <v>1956600</v>
      </c>
      <c r="J23" s="15">
        <f t="shared" si="0"/>
        <v>2059000</v>
      </c>
      <c r="K23" s="196"/>
      <c r="M23" s="54"/>
      <c r="N23" s="54"/>
    </row>
    <row r="24" spans="1:16" ht="32.25" customHeight="1" x14ac:dyDescent="0.25">
      <c r="A24" s="43">
        <v>18</v>
      </c>
      <c r="B24" s="10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2</v>
      </c>
      <c r="I24" s="134">
        <v>200</v>
      </c>
      <c r="J24" s="15">
        <f t="shared" si="0"/>
        <v>200</v>
      </c>
      <c r="K24" s="196"/>
      <c r="M24" s="54"/>
      <c r="N24" s="54"/>
    </row>
    <row r="25" spans="1:16" ht="32.25" customHeight="1" x14ac:dyDescent="0.25">
      <c r="A25" s="43">
        <v>19</v>
      </c>
      <c r="B25" s="102" t="s">
        <v>223</v>
      </c>
      <c r="C25" s="30" t="s">
        <v>224</v>
      </c>
      <c r="D25" s="126">
        <v>1389</v>
      </c>
      <c r="E25" s="141">
        <v>100</v>
      </c>
      <c r="F25" s="125">
        <v>22</v>
      </c>
      <c r="G25" s="134">
        <v>2200</v>
      </c>
      <c r="H25" s="125">
        <v>122</v>
      </c>
      <c r="I25" s="134">
        <v>12200</v>
      </c>
      <c r="J25" s="15">
        <f t="shared" si="0"/>
        <v>14400</v>
      </c>
      <c r="K25" s="196"/>
      <c r="M25" s="54"/>
      <c r="N25" s="54"/>
      <c r="P25" s="54"/>
    </row>
    <row r="26" spans="1:16" ht="32.25" customHeight="1" x14ac:dyDescent="0.25">
      <c r="A26" s="43">
        <v>20</v>
      </c>
      <c r="B26" s="102" t="s">
        <v>239</v>
      </c>
      <c r="C26" s="30" t="s">
        <v>241</v>
      </c>
      <c r="D26" s="126">
        <v>6333</v>
      </c>
      <c r="E26" s="141" t="s">
        <v>261</v>
      </c>
      <c r="F26" s="125">
        <v>5</v>
      </c>
      <c r="G26" s="134">
        <v>1000</v>
      </c>
      <c r="H26" s="125">
        <v>65</v>
      </c>
      <c r="I26" s="134">
        <v>13000</v>
      </c>
      <c r="J26" s="15">
        <f t="shared" si="0"/>
        <v>14000</v>
      </c>
      <c r="K26" s="196"/>
      <c r="M26" s="54"/>
      <c r="N26" s="54"/>
    </row>
    <row r="27" spans="1:16" ht="32.25" customHeight="1" x14ac:dyDescent="0.25">
      <c r="A27" s="43">
        <v>21</v>
      </c>
      <c r="B27" s="102" t="s">
        <v>247</v>
      </c>
      <c r="C27" s="30" t="s">
        <v>252</v>
      </c>
      <c r="D27" s="126">
        <v>5800</v>
      </c>
      <c r="E27" s="141">
        <v>200</v>
      </c>
      <c r="F27" s="125">
        <v>289</v>
      </c>
      <c r="G27" s="134">
        <v>57800</v>
      </c>
      <c r="H27" s="125">
        <v>5550</v>
      </c>
      <c r="I27" s="134">
        <v>1110000</v>
      </c>
      <c r="J27" s="15">
        <f t="shared" si="0"/>
        <v>1167800</v>
      </c>
      <c r="K27" s="196"/>
      <c r="M27" s="54"/>
      <c r="N27" s="54"/>
    </row>
    <row r="28" spans="1:16" ht="32.25" customHeight="1" x14ac:dyDescent="0.25">
      <c r="A28" s="43">
        <v>22</v>
      </c>
      <c r="B28" s="102" t="s">
        <v>257</v>
      </c>
      <c r="C28" s="30" t="s">
        <v>258</v>
      </c>
      <c r="D28" s="126">
        <v>2112</v>
      </c>
      <c r="E28" s="141">
        <v>200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96"/>
      <c r="M28" s="54"/>
      <c r="N28" s="54"/>
    </row>
    <row r="29" spans="1:16" ht="32.25" customHeight="1" x14ac:dyDescent="0.25">
      <c r="A29" s="43">
        <v>23</v>
      </c>
      <c r="B29" s="102" t="s">
        <v>265</v>
      </c>
      <c r="C29" s="30" t="s">
        <v>266</v>
      </c>
      <c r="D29" s="126">
        <v>5040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97"/>
      <c r="M29" s="54"/>
      <c r="N29" s="54"/>
    </row>
    <row r="30" spans="1:16" ht="23.25" customHeight="1" x14ac:dyDescent="0.25">
      <c r="B30" s="137"/>
      <c r="C30" s="138"/>
      <c r="D30" s="137"/>
      <c r="E30" s="138"/>
      <c r="F30" s="138"/>
      <c r="G30" s="157"/>
      <c r="H30" s="138"/>
      <c r="I30" s="157"/>
      <c r="J30" s="158"/>
      <c r="K30" s="54"/>
      <c r="M30" s="54"/>
      <c r="N30" s="54"/>
    </row>
    <row r="31" spans="1:16" x14ac:dyDescent="0.25">
      <c r="E31" s="47"/>
      <c r="F31" s="52"/>
      <c r="G31" s="53"/>
      <c r="H31" s="52"/>
      <c r="I31" s="53"/>
      <c r="N31" s="54"/>
    </row>
    <row r="32" spans="1:16" x14ac:dyDescent="0.25">
      <c r="B32" s="4" t="s">
        <v>47</v>
      </c>
      <c r="E32" s="191" t="s">
        <v>2</v>
      </c>
      <c r="F32" s="192"/>
      <c r="G32" s="193"/>
      <c r="H32" s="191" t="s">
        <v>3</v>
      </c>
      <c r="I32" s="192"/>
      <c r="J32" s="193"/>
    </row>
    <row r="33" spans="1:10" ht="63.75" customHeight="1" x14ac:dyDescent="0.25">
      <c r="B33" s="7" t="s">
        <v>6</v>
      </c>
      <c r="C33" s="55" t="s">
        <v>48</v>
      </c>
      <c r="D33" s="7" t="s">
        <v>8</v>
      </c>
      <c r="E33" s="56" t="s">
        <v>49</v>
      </c>
      <c r="F33" s="55" t="s">
        <v>50</v>
      </c>
      <c r="G33" s="7" t="s">
        <v>11</v>
      </c>
      <c r="H33" s="57" t="s">
        <v>51</v>
      </c>
      <c r="I33" s="55" t="s">
        <v>50</v>
      </c>
      <c r="J33" s="8" t="s">
        <v>11</v>
      </c>
    </row>
    <row r="34" spans="1:10" ht="30" customHeight="1" x14ac:dyDescent="0.25">
      <c r="A34" s="1">
        <v>1</v>
      </c>
      <c r="B34" s="58" t="s">
        <v>52</v>
      </c>
      <c r="C34" s="59" t="s">
        <v>53</v>
      </c>
      <c r="D34" s="60">
        <v>727</v>
      </c>
      <c r="E34" s="61">
        <v>25</v>
      </c>
      <c r="F34" s="62">
        <v>27</v>
      </c>
      <c r="G34" s="63">
        <f>SUM(F34*E34)</f>
        <v>675</v>
      </c>
      <c r="H34" s="61">
        <v>100</v>
      </c>
      <c r="I34" s="19">
        <v>0</v>
      </c>
      <c r="J34" s="64">
        <f>SUM(I34*H34)</f>
        <v>0</v>
      </c>
    </row>
    <row r="35" spans="1:10" ht="26.25" customHeight="1" x14ac:dyDescent="0.25">
      <c r="A35" s="1">
        <v>2</v>
      </c>
      <c r="B35" s="86" t="s">
        <v>54</v>
      </c>
      <c r="C35" s="87" t="s">
        <v>55</v>
      </c>
      <c r="D35" s="71">
        <v>744</v>
      </c>
      <c r="E35" s="155">
        <v>50</v>
      </c>
      <c r="F35" s="68">
        <v>99</v>
      </c>
      <c r="G35" s="63">
        <f>SUM(F35*E35)</f>
        <v>4950</v>
      </c>
      <c r="H35" s="155">
        <v>50</v>
      </c>
      <c r="I35" s="68">
        <v>7</v>
      </c>
      <c r="J35" s="63">
        <f>SUM(I35*H35)</f>
        <v>350</v>
      </c>
    </row>
    <row r="36" spans="1:10" x14ac:dyDescent="0.25">
      <c r="E36" s="47"/>
      <c r="F36" s="52"/>
      <c r="G36" s="53"/>
      <c r="H36" s="52"/>
      <c r="I36" s="53"/>
    </row>
    <row r="37" spans="1:10" x14ac:dyDescent="0.25">
      <c r="E37" s="47"/>
      <c r="F37" s="52"/>
      <c r="G37" s="53"/>
      <c r="H37" s="52"/>
      <c r="I37" s="53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</row>
    <row r="51" spans="5:9" x14ac:dyDescent="0.25">
      <c r="E51" s="1"/>
    </row>
  </sheetData>
  <mergeCells count="8">
    <mergeCell ref="K7:K29"/>
    <mergeCell ref="E32:G32"/>
    <mergeCell ref="H32:J3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2:P53"/>
  <sheetViews>
    <sheetView zoomScaleNormal="100" workbookViewId="0">
      <selection activeCell="N12" sqref="N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280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1887</v>
      </c>
      <c r="G7" s="124">
        <v>188700</v>
      </c>
      <c r="H7" s="123">
        <v>3216</v>
      </c>
      <c r="I7" s="124">
        <v>321600</v>
      </c>
      <c r="J7" s="15">
        <f>SUM(G7+I7)</f>
        <v>510300</v>
      </c>
      <c r="K7" s="187">
        <f>SUM(J7:J31)/25</f>
        <v>1678064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12</v>
      </c>
      <c r="G8" s="124">
        <v>1200</v>
      </c>
      <c r="H8" s="123">
        <v>23</v>
      </c>
      <c r="I8" s="124">
        <v>2300</v>
      </c>
      <c r="J8" s="15">
        <f t="shared" ref="J8:J31" si="0">SUM(G8+I8)</f>
        <v>3500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8487</v>
      </c>
      <c r="G9" s="124">
        <v>1708800</v>
      </c>
      <c r="H9" s="125">
        <v>146103</v>
      </c>
      <c r="I9" s="124">
        <v>29262000</v>
      </c>
      <c r="J9" s="15">
        <f t="shared" si="0"/>
        <v>30970800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189</v>
      </c>
      <c r="D10" s="25">
        <v>5757</v>
      </c>
      <c r="E10" s="32">
        <v>100</v>
      </c>
      <c r="F10" s="125">
        <v>16</v>
      </c>
      <c r="G10" s="124">
        <v>3200</v>
      </c>
      <c r="H10" s="125">
        <v>90</v>
      </c>
      <c r="I10" s="124">
        <v>18000</v>
      </c>
      <c r="J10" s="15">
        <f t="shared" si="0"/>
        <v>21200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102</v>
      </c>
      <c r="D11" s="126">
        <v>1150</v>
      </c>
      <c r="E11" s="94" t="s">
        <v>153</v>
      </c>
      <c r="F11" s="127">
        <v>133</v>
      </c>
      <c r="G11" s="124">
        <v>13400</v>
      </c>
      <c r="H11" s="127">
        <v>1172</v>
      </c>
      <c r="I11" s="124">
        <v>119400</v>
      </c>
      <c r="J11" s="15">
        <f t="shared" si="0"/>
        <v>132800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174</v>
      </c>
      <c r="G12" s="124">
        <v>34800</v>
      </c>
      <c r="H12" s="125">
        <v>1579</v>
      </c>
      <c r="I12" s="124">
        <v>315800</v>
      </c>
      <c r="J12" s="15">
        <f t="shared" si="0"/>
        <v>350600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24</v>
      </c>
      <c r="G13" s="124">
        <v>2400</v>
      </c>
      <c r="H13" s="125">
        <v>152</v>
      </c>
      <c r="I13" s="124">
        <v>15200</v>
      </c>
      <c r="J13" s="15">
        <f t="shared" si="0"/>
        <v>17600</v>
      </c>
      <c r="K13" s="188"/>
      <c r="M13" s="54"/>
      <c r="N13" s="54"/>
    </row>
    <row r="14" spans="1:14" ht="51" customHeight="1" x14ac:dyDescent="0.25">
      <c r="A14" s="1">
        <v>8</v>
      </c>
      <c r="B14" s="166" t="s">
        <v>37</v>
      </c>
      <c r="C14" s="20" t="s">
        <v>180</v>
      </c>
      <c r="D14" s="25">
        <v>9656</v>
      </c>
      <c r="E14" s="94" t="s">
        <v>168</v>
      </c>
      <c r="F14" s="128">
        <v>169</v>
      </c>
      <c r="G14" s="124">
        <v>22300</v>
      </c>
      <c r="H14" s="128">
        <v>6928</v>
      </c>
      <c r="I14" s="124">
        <v>1200700</v>
      </c>
      <c r="J14" s="15">
        <f t="shared" si="0"/>
        <v>1223000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147</v>
      </c>
      <c r="G15" s="124">
        <v>30300</v>
      </c>
      <c r="H15" s="123">
        <v>609</v>
      </c>
      <c r="I15" s="124">
        <v>145500</v>
      </c>
      <c r="J15" s="15">
        <f t="shared" si="0"/>
        <v>175800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761</v>
      </c>
      <c r="G16" s="124">
        <v>152200</v>
      </c>
      <c r="H16" s="123">
        <v>14969</v>
      </c>
      <c r="I16" s="124">
        <v>2993800</v>
      </c>
      <c r="J16" s="15">
        <f t="shared" si="0"/>
        <v>3146000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1</v>
      </c>
      <c r="G17" s="124">
        <v>200</v>
      </c>
      <c r="H17" s="125">
        <v>4</v>
      </c>
      <c r="I17" s="124">
        <v>800</v>
      </c>
      <c r="J17" s="15">
        <f t="shared" si="0"/>
        <v>1000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12</v>
      </c>
      <c r="G18" s="124">
        <v>2400</v>
      </c>
      <c r="H18" s="125">
        <v>2</v>
      </c>
      <c r="I18" s="124">
        <v>400</v>
      </c>
      <c r="J18" s="15">
        <f t="shared" si="0"/>
        <v>2800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74</v>
      </c>
      <c r="G19" s="134">
        <v>14800</v>
      </c>
      <c r="H19" s="125">
        <v>1929</v>
      </c>
      <c r="I19" s="134">
        <v>385800</v>
      </c>
      <c r="J19" s="15">
        <f t="shared" si="0"/>
        <v>400600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70</v>
      </c>
      <c r="G20" s="134">
        <v>7000</v>
      </c>
      <c r="H20" s="125">
        <v>361</v>
      </c>
      <c r="I20" s="134">
        <v>36100</v>
      </c>
      <c r="J20" s="15">
        <f t="shared" si="0"/>
        <v>43100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18</v>
      </c>
      <c r="G21" s="134">
        <v>3600</v>
      </c>
      <c r="H21" s="125">
        <v>84</v>
      </c>
      <c r="I21" s="134">
        <v>16800</v>
      </c>
      <c r="J21" s="15">
        <f t="shared" si="0"/>
        <v>20400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203</v>
      </c>
      <c r="D22" s="126">
        <v>6880</v>
      </c>
      <c r="E22" s="141">
        <v>100</v>
      </c>
      <c r="F22" s="125">
        <v>4</v>
      </c>
      <c r="G22" s="134">
        <v>400</v>
      </c>
      <c r="H22" s="125">
        <v>89</v>
      </c>
      <c r="I22" s="134">
        <v>8900</v>
      </c>
      <c r="J22" s="15">
        <f t="shared" si="0"/>
        <v>9300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723</v>
      </c>
      <c r="G23" s="134">
        <v>144600</v>
      </c>
      <c r="H23" s="125">
        <v>17059</v>
      </c>
      <c r="I23" s="134">
        <v>3411800</v>
      </c>
      <c r="J23" s="15">
        <f t="shared" si="0"/>
        <v>3556400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1</v>
      </c>
      <c r="G24" s="134">
        <v>100</v>
      </c>
      <c r="H24" s="125">
        <v>1</v>
      </c>
      <c r="I24" s="134">
        <v>100</v>
      </c>
      <c r="J24" s="15">
        <f t="shared" si="0"/>
        <v>200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53</v>
      </c>
      <c r="G25" s="134">
        <v>5300</v>
      </c>
      <c r="H25" s="125">
        <v>332</v>
      </c>
      <c r="I25" s="134">
        <v>33200</v>
      </c>
      <c r="J25" s="15">
        <f t="shared" si="0"/>
        <v>38500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2</v>
      </c>
      <c r="G26" s="134">
        <v>400</v>
      </c>
      <c r="H26" s="125">
        <v>4</v>
      </c>
      <c r="I26" s="134">
        <v>800</v>
      </c>
      <c r="J26" s="15">
        <f t="shared" si="0"/>
        <v>1200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399</v>
      </c>
      <c r="G27" s="134">
        <v>79800</v>
      </c>
      <c r="H27" s="125">
        <v>6139</v>
      </c>
      <c r="I27" s="134">
        <v>1227800</v>
      </c>
      <c r="J27" s="15">
        <f t="shared" si="0"/>
        <v>1307600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265</v>
      </c>
      <c r="C28" s="30" t="s">
        <v>266</v>
      </c>
      <c r="D28" s="126">
        <v>5040</v>
      </c>
      <c r="E28" s="141">
        <v>200</v>
      </c>
      <c r="F28" s="125">
        <v>0</v>
      </c>
      <c r="G28" s="134">
        <v>0</v>
      </c>
      <c r="H28" s="125">
        <v>2</v>
      </c>
      <c r="I28" s="134">
        <v>400</v>
      </c>
      <c r="J28" s="15">
        <f t="shared" si="0"/>
        <v>400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281</v>
      </c>
      <c r="C29" s="30" t="s">
        <v>282</v>
      </c>
      <c r="D29" s="126">
        <v>3012</v>
      </c>
      <c r="E29" s="141">
        <v>100</v>
      </c>
      <c r="F29" s="125">
        <v>6</v>
      </c>
      <c r="G29" s="134">
        <v>600</v>
      </c>
      <c r="H29" s="125">
        <v>25</v>
      </c>
      <c r="I29" s="134">
        <v>2500</v>
      </c>
      <c r="J29" s="15">
        <f t="shared" si="0"/>
        <v>3100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283</v>
      </c>
      <c r="C30" s="30" t="s">
        <v>284</v>
      </c>
      <c r="D30" s="126">
        <v>3023</v>
      </c>
      <c r="E30" s="141">
        <v>200</v>
      </c>
      <c r="F30" s="125">
        <v>0</v>
      </c>
      <c r="G30" s="134">
        <v>0</v>
      </c>
      <c r="H30" s="125">
        <v>20</v>
      </c>
      <c r="I30" s="134">
        <v>4000</v>
      </c>
      <c r="J30" s="15">
        <f t="shared" si="0"/>
        <v>4000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285</v>
      </c>
      <c r="C31" s="30" t="s">
        <v>286</v>
      </c>
      <c r="D31" s="126">
        <v>3003</v>
      </c>
      <c r="E31" s="141">
        <v>200</v>
      </c>
      <c r="F31" s="125">
        <v>3</v>
      </c>
      <c r="G31" s="134">
        <v>600</v>
      </c>
      <c r="H31" s="125">
        <v>54</v>
      </c>
      <c r="I31" s="134">
        <v>10800</v>
      </c>
      <c r="J31" s="15">
        <f t="shared" si="0"/>
        <v>11400</v>
      </c>
      <c r="K31" s="190"/>
      <c r="M31" s="54"/>
      <c r="N31" s="54"/>
    </row>
    <row r="32" spans="1:16" ht="23.25" customHeight="1" x14ac:dyDescent="0.25">
      <c r="B32" s="137"/>
      <c r="C32" s="138"/>
      <c r="D32" s="137"/>
      <c r="E32" s="138"/>
      <c r="F32" s="138"/>
      <c r="G32" s="157"/>
      <c r="H32" s="138"/>
      <c r="I32" s="157"/>
      <c r="J32" s="158"/>
      <c r="K32" s="54"/>
      <c r="M32" s="54"/>
      <c r="N32" s="54"/>
    </row>
    <row r="33" spans="1:14" x14ac:dyDescent="0.25">
      <c r="E33" s="47"/>
      <c r="F33" s="52"/>
      <c r="G33" s="53"/>
      <c r="H33" s="52"/>
      <c r="I33" s="53"/>
      <c r="N33" s="54"/>
    </row>
    <row r="34" spans="1:14" x14ac:dyDescent="0.25">
      <c r="B34" s="4" t="s">
        <v>47</v>
      </c>
      <c r="E34" s="191" t="s">
        <v>2</v>
      </c>
      <c r="F34" s="192"/>
      <c r="G34" s="193"/>
      <c r="H34" s="191" t="s">
        <v>3</v>
      </c>
      <c r="I34" s="192"/>
      <c r="J34" s="193"/>
    </row>
    <row r="35" spans="1:14" ht="63.75" customHeight="1" x14ac:dyDescent="0.25">
      <c r="B35" s="7" t="s">
        <v>6</v>
      </c>
      <c r="C35" s="55" t="s">
        <v>48</v>
      </c>
      <c r="D35" s="7" t="s">
        <v>8</v>
      </c>
      <c r="E35" s="56" t="s">
        <v>49</v>
      </c>
      <c r="F35" s="55" t="s">
        <v>50</v>
      </c>
      <c r="G35" s="7" t="s">
        <v>11</v>
      </c>
      <c r="H35" s="57" t="s">
        <v>51</v>
      </c>
      <c r="I35" s="55" t="s">
        <v>50</v>
      </c>
      <c r="J35" s="8" t="s">
        <v>11</v>
      </c>
    </row>
    <row r="36" spans="1:14" ht="30" customHeight="1" x14ac:dyDescent="0.25">
      <c r="A36" s="1">
        <v>1</v>
      </c>
      <c r="B36" s="173" t="s">
        <v>52</v>
      </c>
      <c r="C36" s="59" t="s">
        <v>53</v>
      </c>
      <c r="D36" s="60">
        <v>727</v>
      </c>
      <c r="E36" s="61">
        <v>25</v>
      </c>
      <c r="F36" s="62">
        <v>24</v>
      </c>
      <c r="G36" s="63">
        <f>SUM(F36*E36)</f>
        <v>600</v>
      </c>
      <c r="H36" s="61">
        <v>100</v>
      </c>
      <c r="I36" s="19">
        <v>3</v>
      </c>
      <c r="J36" s="64">
        <f>SUM(I36*H36)</f>
        <v>300</v>
      </c>
    </row>
    <row r="37" spans="1:14" ht="26.25" customHeight="1" x14ac:dyDescent="0.25">
      <c r="A37" s="1">
        <v>2</v>
      </c>
      <c r="B37" s="174" t="s">
        <v>54</v>
      </c>
      <c r="C37" s="87" t="s">
        <v>55</v>
      </c>
      <c r="D37" s="71">
        <v>744</v>
      </c>
      <c r="E37" s="155">
        <v>50</v>
      </c>
      <c r="F37" s="68">
        <v>87</v>
      </c>
      <c r="G37" s="63">
        <f>SUM(F37*E37)</f>
        <v>4350</v>
      </c>
      <c r="H37" s="155">
        <v>50</v>
      </c>
      <c r="I37" s="68">
        <v>8</v>
      </c>
      <c r="J37" s="63">
        <f>SUM(I37*H37)</f>
        <v>400</v>
      </c>
    </row>
    <row r="38" spans="1:14" x14ac:dyDescent="0.25">
      <c r="E38" s="47"/>
      <c r="F38" s="52"/>
      <c r="G38" s="53"/>
      <c r="H38" s="52"/>
      <c r="I38" s="53"/>
    </row>
    <row r="39" spans="1:14" x14ac:dyDescent="0.25">
      <c r="E39" s="47"/>
      <c r="F39" s="52"/>
      <c r="G39" s="53"/>
      <c r="H39" s="52"/>
      <c r="I39" s="53"/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</row>
    <row r="53" spans="5:9" x14ac:dyDescent="0.25">
      <c r="E53" s="1"/>
    </row>
  </sheetData>
  <mergeCells count="8">
    <mergeCell ref="K7:K31"/>
    <mergeCell ref="E34:G34"/>
    <mergeCell ref="H34:J34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2:P57"/>
  <sheetViews>
    <sheetView zoomScaleNormal="100"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287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1880</v>
      </c>
      <c r="G7" s="124">
        <v>188000</v>
      </c>
      <c r="H7" s="123">
        <v>3390</v>
      </c>
      <c r="I7" s="124">
        <v>339000</v>
      </c>
      <c r="J7" s="15">
        <f>SUM(G7+I7)</f>
        <v>527000</v>
      </c>
      <c r="K7" s="187">
        <f>SUM(J7:J35)/25</f>
        <v>1052920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10</v>
      </c>
      <c r="G8" s="124">
        <v>1000</v>
      </c>
      <c r="H8" s="123">
        <v>27</v>
      </c>
      <c r="I8" s="124">
        <v>2700</v>
      </c>
      <c r="J8" s="15">
        <f t="shared" ref="J8:J35" si="0">SUM(G8+I8)</f>
        <v>3700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5019</v>
      </c>
      <c r="G9" s="124">
        <v>1008300</v>
      </c>
      <c r="H9" s="125">
        <v>79793</v>
      </c>
      <c r="I9" s="124">
        <v>15999700</v>
      </c>
      <c r="J9" s="15">
        <f t="shared" si="0"/>
        <v>17008000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189</v>
      </c>
      <c r="D10" s="25">
        <v>5757</v>
      </c>
      <c r="E10" s="32">
        <v>100</v>
      </c>
      <c r="F10" s="125">
        <v>1</v>
      </c>
      <c r="G10" s="124">
        <v>200</v>
      </c>
      <c r="H10" s="125">
        <v>8</v>
      </c>
      <c r="I10" s="124">
        <v>1600</v>
      </c>
      <c r="J10" s="15">
        <f t="shared" si="0"/>
        <v>1800</v>
      </c>
      <c r="K10" s="188"/>
      <c r="M10" s="54"/>
      <c r="N10" s="54"/>
    </row>
    <row r="11" spans="1:14" ht="24" customHeight="1" x14ac:dyDescent="0.25">
      <c r="B11" s="165" t="s">
        <v>23</v>
      </c>
      <c r="C11" s="76" t="s">
        <v>288</v>
      </c>
      <c r="D11" s="25">
        <v>5757</v>
      </c>
      <c r="E11" s="32">
        <v>100</v>
      </c>
      <c r="F11" s="125">
        <v>39</v>
      </c>
      <c r="G11" s="124">
        <v>7800</v>
      </c>
      <c r="H11" s="125">
        <v>64</v>
      </c>
      <c r="I11" s="124">
        <v>12800</v>
      </c>
      <c r="J11" s="15">
        <f t="shared" si="0"/>
        <v>20600</v>
      </c>
      <c r="K11" s="188"/>
      <c r="M11" s="54"/>
      <c r="N11" s="54"/>
    </row>
    <row r="12" spans="1:14" ht="24" customHeight="1" x14ac:dyDescent="0.25">
      <c r="A12" s="1">
        <v>5</v>
      </c>
      <c r="B12" s="164" t="s">
        <v>27</v>
      </c>
      <c r="C12" s="30" t="s">
        <v>102</v>
      </c>
      <c r="D12" s="126">
        <v>1150</v>
      </c>
      <c r="E12" s="94" t="s">
        <v>153</v>
      </c>
      <c r="F12" s="127">
        <v>53</v>
      </c>
      <c r="G12" s="124">
        <v>5300</v>
      </c>
      <c r="H12" s="127">
        <v>653</v>
      </c>
      <c r="I12" s="124">
        <v>67000</v>
      </c>
      <c r="J12" s="15">
        <f t="shared" si="0"/>
        <v>72300</v>
      </c>
      <c r="K12" s="188"/>
      <c r="M12" s="54"/>
      <c r="N12" s="54"/>
    </row>
    <row r="13" spans="1:14" ht="24" customHeight="1" x14ac:dyDescent="0.25">
      <c r="A13" s="1">
        <v>6</v>
      </c>
      <c r="B13" s="164" t="s">
        <v>29</v>
      </c>
      <c r="C13" s="30" t="s">
        <v>195</v>
      </c>
      <c r="D13" s="25">
        <v>7763</v>
      </c>
      <c r="E13" s="32">
        <v>200</v>
      </c>
      <c r="F13" s="125">
        <v>195</v>
      </c>
      <c r="G13" s="124">
        <v>39000</v>
      </c>
      <c r="H13" s="125">
        <v>1577</v>
      </c>
      <c r="I13" s="124">
        <v>315400</v>
      </c>
      <c r="J13" s="15">
        <f t="shared" si="0"/>
        <v>354400</v>
      </c>
      <c r="K13" s="188"/>
      <c r="M13" s="54"/>
      <c r="N13" s="54"/>
    </row>
    <row r="14" spans="1:14" ht="24" customHeight="1" x14ac:dyDescent="0.25">
      <c r="A14" s="1">
        <v>7</v>
      </c>
      <c r="B14" s="164" t="s">
        <v>33</v>
      </c>
      <c r="C14" s="34" t="s">
        <v>34</v>
      </c>
      <c r="D14" s="25">
        <v>7175</v>
      </c>
      <c r="E14" s="32">
        <v>100</v>
      </c>
      <c r="F14" s="125">
        <v>22</v>
      </c>
      <c r="G14" s="124">
        <v>2200</v>
      </c>
      <c r="H14" s="125">
        <v>271</v>
      </c>
      <c r="I14" s="124">
        <v>27100</v>
      </c>
      <c r="J14" s="15">
        <f t="shared" si="0"/>
        <v>29300</v>
      </c>
      <c r="K14" s="188"/>
      <c r="M14" s="54"/>
      <c r="N14" s="54"/>
    </row>
    <row r="15" spans="1:14" ht="51" customHeight="1" x14ac:dyDescent="0.25">
      <c r="A15" s="1">
        <v>8</v>
      </c>
      <c r="B15" s="166" t="s">
        <v>37</v>
      </c>
      <c r="C15" s="20" t="s">
        <v>180</v>
      </c>
      <c r="D15" s="25">
        <v>9656</v>
      </c>
      <c r="E15" s="94" t="s">
        <v>168</v>
      </c>
      <c r="F15" s="128">
        <v>191</v>
      </c>
      <c r="G15" s="124">
        <v>24800</v>
      </c>
      <c r="H15" s="128">
        <v>6904</v>
      </c>
      <c r="I15" s="124">
        <v>1195700</v>
      </c>
      <c r="J15" s="15">
        <f t="shared" si="0"/>
        <v>1220500</v>
      </c>
      <c r="K15" s="188"/>
      <c r="M15" s="54"/>
      <c r="N15" s="54"/>
    </row>
    <row r="16" spans="1:14" ht="30" customHeight="1" x14ac:dyDescent="0.25">
      <c r="A16" s="1">
        <v>9</v>
      </c>
      <c r="B16" s="166" t="s">
        <v>41</v>
      </c>
      <c r="C16" s="38" t="s">
        <v>83</v>
      </c>
      <c r="D16" s="25">
        <v>2844</v>
      </c>
      <c r="E16" s="129" t="s">
        <v>260</v>
      </c>
      <c r="F16" s="123">
        <v>95</v>
      </c>
      <c r="G16" s="124">
        <v>19600</v>
      </c>
      <c r="H16" s="123">
        <v>730</v>
      </c>
      <c r="I16" s="124">
        <v>150200</v>
      </c>
      <c r="J16" s="15">
        <f t="shared" si="0"/>
        <v>169800</v>
      </c>
      <c r="K16" s="188"/>
      <c r="M16" s="54"/>
      <c r="N16" s="54"/>
    </row>
    <row r="17" spans="1:16" ht="30.75" customHeight="1" x14ac:dyDescent="0.25">
      <c r="A17" s="1">
        <v>10</v>
      </c>
      <c r="B17" s="167" t="s">
        <v>226</v>
      </c>
      <c r="C17" s="38" t="s">
        <v>263</v>
      </c>
      <c r="D17" s="39">
        <v>2407</v>
      </c>
      <c r="E17" s="129">
        <v>200</v>
      </c>
      <c r="F17" s="123">
        <v>503</v>
      </c>
      <c r="G17" s="124">
        <v>100600</v>
      </c>
      <c r="H17" s="123">
        <v>8695</v>
      </c>
      <c r="I17" s="124">
        <v>1739000</v>
      </c>
      <c r="J17" s="15">
        <f t="shared" si="0"/>
        <v>1839600</v>
      </c>
      <c r="K17" s="188"/>
      <c r="M17" s="54"/>
      <c r="N17" s="54"/>
    </row>
    <row r="18" spans="1:16" ht="30.75" customHeight="1" x14ac:dyDescent="0.25">
      <c r="A18" s="43">
        <v>11</v>
      </c>
      <c r="B18" s="168" t="s">
        <v>120</v>
      </c>
      <c r="C18" s="100" t="s">
        <v>200</v>
      </c>
      <c r="D18" s="93">
        <v>2205</v>
      </c>
      <c r="E18" s="94">
        <v>200</v>
      </c>
      <c r="F18" s="125">
        <v>1</v>
      </c>
      <c r="G18" s="124">
        <v>200</v>
      </c>
      <c r="H18" s="125">
        <v>3</v>
      </c>
      <c r="I18" s="124">
        <v>600</v>
      </c>
      <c r="J18" s="15">
        <f t="shared" si="0"/>
        <v>800</v>
      </c>
      <c r="K18" s="188"/>
      <c r="M18" s="54"/>
      <c r="N18" s="54"/>
    </row>
    <row r="19" spans="1:16" ht="30.75" customHeight="1" x14ac:dyDescent="0.25">
      <c r="A19" s="101">
        <v>12</v>
      </c>
      <c r="B19" s="169" t="s">
        <v>122</v>
      </c>
      <c r="C19" s="162" t="s">
        <v>270</v>
      </c>
      <c r="D19" s="93">
        <v>4334</v>
      </c>
      <c r="E19" s="94">
        <v>200</v>
      </c>
      <c r="F19" s="125">
        <v>12</v>
      </c>
      <c r="G19" s="124">
        <v>2400</v>
      </c>
      <c r="H19" s="125">
        <v>3</v>
      </c>
      <c r="I19" s="124">
        <v>600</v>
      </c>
      <c r="J19" s="15">
        <f t="shared" si="0"/>
        <v>3000</v>
      </c>
      <c r="K19" s="188"/>
      <c r="M19" s="54"/>
      <c r="N19" s="54"/>
    </row>
    <row r="20" spans="1:16" ht="32.25" customHeight="1" x14ac:dyDescent="0.25">
      <c r="A20" s="43">
        <v>13</v>
      </c>
      <c r="B20" s="170" t="s">
        <v>151</v>
      </c>
      <c r="C20" s="20" t="s">
        <v>162</v>
      </c>
      <c r="D20" s="93">
        <v>1733</v>
      </c>
      <c r="E20" s="94">
        <v>200</v>
      </c>
      <c r="F20" s="125">
        <v>79</v>
      </c>
      <c r="G20" s="134">
        <v>15800</v>
      </c>
      <c r="H20" s="125">
        <v>936</v>
      </c>
      <c r="I20" s="134">
        <v>187200</v>
      </c>
      <c r="J20" s="15">
        <f t="shared" si="0"/>
        <v>203000</v>
      </c>
      <c r="K20" s="188"/>
      <c r="M20" s="54"/>
      <c r="N20" s="54"/>
    </row>
    <row r="21" spans="1:16" ht="32.25" customHeight="1" x14ac:dyDescent="0.25">
      <c r="A21" s="43">
        <v>14</v>
      </c>
      <c r="B21" s="171" t="s">
        <v>164</v>
      </c>
      <c r="C21" s="161" t="s">
        <v>264</v>
      </c>
      <c r="D21" s="126">
        <v>4030</v>
      </c>
      <c r="E21" s="141">
        <v>100</v>
      </c>
      <c r="F21" s="125">
        <v>142</v>
      </c>
      <c r="G21" s="134">
        <v>14200</v>
      </c>
      <c r="H21" s="125">
        <v>523</v>
      </c>
      <c r="I21" s="134">
        <v>52300</v>
      </c>
      <c r="J21" s="15">
        <f t="shared" si="0"/>
        <v>66500</v>
      </c>
      <c r="K21" s="188"/>
      <c r="M21" s="54"/>
      <c r="N21" s="54"/>
    </row>
    <row r="22" spans="1:16" ht="32.25" customHeight="1" x14ac:dyDescent="0.25">
      <c r="A22" s="43">
        <v>15</v>
      </c>
      <c r="B22" s="171" t="s">
        <v>172</v>
      </c>
      <c r="C22" s="19" t="s">
        <v>173</v>
      </c>
      <c r="D22" s="126">
        <v>1817</v>
      </c>
      <c r="E22" s="141">
        <v>200</v>
      </c>
      <c r="F22" s="125">
        <v>21</v>
      </c>
      <c r="G22" s="134">
        <v>4200</v>
      </c>
      <c r="H22" s="125">
        <v>288</v>
      </c>
      <c r="I22" s="134">
        <v>57600</v>
      </c>
      <c r="J22" s="15">
        <f t="shared" si="0"/>
        <v>61800</v>
      </c>
      <c r="K22" s="188"/>
      <c r="M22" s="54"/>
      <c r="N22" s="54"/>
    </row>
    <row r="23" spans="1:16" ht="32.25" customHeight="1" x14ac:dyDescent="0.25">
      <c r="A23" s="43">
        <v>16</v>
      </c>
      <c r="B23" s="172" t="s">
        <v>202</v>
      </c>
      <c r="C23" s="30" t="s">
        <v>203</v>
      </c>
      <c r="D23" s="126">
        <v>6880</v>
      </c>
      <c r="E23" s="141">
        <v>100</v>
      </c>
      <c r="F23" s="125">
        <v>0</v>
      </c>
      <c r="G23" s="134">
        <v>0</v>
      </c>
      <c r="H23" s="125">
        <v>91</v>
      </c>
      <c r="I23" s="134">
        <v>9100</v>
      </c>
      <c r="J23" s="15">
        <f t="shared" si="0"/>
        <v>9100</v>
      </c>
      <c r="K23" s="188"/>
      <c r="M23" s="54"/>
      <c r="N23" s="54"/>
    </row>
    <row r="24" spans="1:16" ht="32.25" customHeight="1" x14ac:dyDescent="0.25">
      <c r="A24" s="43">
        <v>17</v>
      </c>
      <c r="B24" s="172" t="s">
        <v>206</v>
      </c>
      <c r="C24" s="30" t="s">
        <v>232</v>
      </c>
      <c r="D24" s="126">
        <v>3800</v>
      </c>
      <c r="E24" s="141">
        <v>200</v>
      </c>
      <c r="F24" s="125">
        <v>1020</v>
      </c>
      <c r="G24" s="134">
        <v>204000</v>
      </c>
      <c r="H24" s="125">
        <v>18200</v>
      </c>
      <c r="I24" s="134">
        <v>3640000</v>
      </c>
      <c r="J24" s="15">
        <f t="shared" si="0"/>
        <v>3844000</v>
      </c>
      <c r="K24" s="188"/>
      <c r="M24" s="54"/>
      <c r="N24" s="54"/>
    </row>
    <row r="25" spans="1:16" ht="32.25" customHeight="1" x14ac:dyDescent="0.25">
      <c r="A25" s="43">
        <v>18</v>
      </c>
      <c r="B25" s="17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5</v>
      </c>
      <c r="I25" s="134">
        <v>500</v>
      </c>
      <c r="J25" s="15">
        <f t="shared" si="0"/>
        <v>500</v>
      </c>
      <c r="K25" s="188"/>
      <c r="M25" s="54"/>
      <c r="N25" s="54"/>
    </row>
    <row r="26" spans="1:16" ht="32.25" customHeight="1" x14ac:dyDescent="0.25">
      <c r="A26" s="43">
        <v>19</v>
      </c>
      <c r="B26" s="172" t="s">
        <v>223</v>
      </c>
      <c r="C26" s="30" t="s">
        <v>224</v>
      </c>
      <c r="D26" s="126">
        <v>1389</v>
      </c>
      <c r="E26" s="141">
        <v>100</v>
      </c>
      <c r="F26" s="125">
        <v>27</v>
      </c>
      <c r="G26" s="134">
        <v>2700</v>
      </c>
      <c r="H26" s="125">
        <v>218</v>
      </c>
      <c r="I26" s="134">
        <v>21800</v>
      </c>
      <c r="J26" s="15">
        <f t="shared" si="0"/>
        <v>24500</v>
      </c>
      <c r="K26" s="188"/>
      <c r="M26" s="54"/>
      <c r="N26" s="54"/>
      <c r="P26" s="54"/>
    </row>
    <row r="27" spans="1:16" ht="32.25" customHeight="1" x14ac:dyDescent="0.25">
      <c r="A27" s="43">
        <v>20</v>
      </c>
      <c r="B27" s="172" t="s">
        <v>239</v>
      </c>
      <c r="C27" s="30" t="s">
        <v>241</v>
      </c>
      <c r="D27" s="126">
        <v>6333</v>
      </c>
      <c r="E27" s="141" t="s">
        <v>261</v>
      </c>
      <c r="F27" s="125">
        <v>15</v>
      </c>
      <c r="G27" s="134">
        <v>3000</v>
      </c>
      <c r="H27" s="125">
        <v>169</v>
      </c>
      <c r="I27" s="134">
        <v>33800</v>
      </c>
      <c r="J27" s="15">
        <f t="shared" si="0"/>
        <v>36800</v>
      </c>
      <c r="K27" s="188"/>
      <c r="M27" s="54"/>
      <c r="N27" s="54"/>
    </row>
    <row r="28" spans="1:16" ht="32.25" customHeight="1" x14ac:dyDescent="0.25">
      <c r="A28" s="43">
        <v>21</v>
      </c>
      <c r="B28" s="172" t="s">
        <v>247</v>
      </c>
      <c r="C28" s="30" t="s">
        <v>252</v>
      </c>
      <c r="D28" s="126">
        <v>5800</v>
      </c>
      <c r="E28" s="141">
        <v>200</v>
      </c>
      <c r="F28" s="125">
        <v>249</v>
      </c>
      <c r="G28" s="134">
        <v>49800</v>
      </c>
      <c r="H28" s="125">
        <v>3189</v>
      </c>
      <c r="I28" s="134">
        <v>637800</v>
      </c>
      <c r="J28" s="15">
        <f t="shared" si="0"/>
        <v>687600</v>
      </c>
      <c r="K28" s="188"/>
      <c r="M28" s="54"/>
      <c r="N28" s="54"/>
    </row>
    <row r="29" spans="1:16" ht="32.25" customHeight="1" x14ac:dyDescent="0.25">
      <c r="A29" s="43">
        <v>22</v>
      </c>
      <c r="B29" s="172" t="s">
        <v>265</v>
      </c>
      <c r="C29" s="30" t="s">
        <v>266</v>
      </c>
      <c r="D29" s="126">
        <v>5040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88"/>
      <c r="M29" s="54"/>
      <c r="N29" s="54"/>
    </row>
    <row r="30" spans="1:16" ht="32.25" customHeight="1" x14ac:dyDescent="0.25">
      <c r="A30" s="43">
        <v>23</v>
      </c>
      <c r="B30" s="172" t="s">
        <v>281</v>
      </c>
      <c r="C30" s="30" t="s">
        <v>282</v>
      </c>
      <c r="D30" s="126">
        <v>3012</v>
      </c>
      <c r="E30" s="141">
        <v>100</v>
      </c>
      <c r="F30" s="125">
        <v>4</v>
      </c>
      <c r="G30" s="134">
        <v>400</v>
      </c>
      <c r="H30" s="125">
        <v>10</v>
      </c>
      <c r="I30" s="134">
        <v>1000</v>
      </c>
      <c r="J30" s="15">
        <f t="shared" si="0"/>
        <v>1400</v>
      </c>
      <c r="K30" s="188"/>
      <c r="M30" s="54"/>
      <c r="N30" s="54"/>
    </row>
    <row r="31" spans="1:16" ht="32.25" customHeight="1" x14ac:dyDescent="0.25">
      <c r="A31" s="43">
        <v>24</v>
      </c>
      <c r="B31" s="172" t="s">
        <v>283</v>
      </c>
      <c r="C31" s="30" t="s">
        <v>289</v>
      </c>
      <c r="D31" s="126">
        <v>3023</v>
      </c>
      <c r="E31" s="141">
        <v>200</v>
      </c>
      <c r="F31" s="125">
        <v>26</v>
      </c>
      <c r="G31" s="134">
        <v>5200</v>
      </c>
      <c r="H31" s="125">
        <v>559</v>
      </c>
      <c r="I31" s="134">
        <v>111800</v>
      </c>
      <c r="J31" s="15">
        <f t="shared" si="0"/>
        <v>117000</v>
      </c>
      <c r="K31" s="188"/>
      <c r="M31" s="54"/>
      <c r="N31" s="54"/>
    </row>
    <row r="32" spans="1:16" ht="32.25" customHeight="1" x14ac:dyDescent="0.25">
      <c r="A32" s="43">
        <v>25</v>
      </c>
      <c r="B32" s="172" t="s">
        <v>285</v>
      </c>
      <c r="C32" s="30" t="s">
        <v>286</v>
      </c>
      <c r="D32" s="126">
        <v>3003</v>
      </c>
      <c r="E32" s="141">
        <v>200</v>
      </c>
      <c r="F32" s="125">
        <v>1</v>
      </c>
      <c r="G32" s="134">
        <v>200</v>
      </c>
      <c r="H32" s="125">
        <v>26</v>
      </c>
      <c r="I32" s="134">
        <v>5200</v>
      </c>
      <c r="J32" s="15">
        <f t="shared" si="0"/>
        <v>5400</v>
      </c>
      <c r="K32" s="188"/>
      <c r="M32" s="54"/>
      <c r="N32" s="54"/>
    </row>
    <row r="33" spans="1:14" ht="32.25" customHeight="1" x14ac:dyDescent="0.25">
      <c r="A33" s="43">
        <v>26</v>
      </c>
      <c r="B33" s="172" t="s">
        <v>290</v>
      </c>
      <c r="C33" s="30" t="s">
        <v>291</v>
      </c>
      <c r="D33" s="126">
        <v>3019</v>
      </c>
      <c r="E33" s="141">
        <v>200</v>
      </c>
      <c r="F33" s="125">
        <v>0</v>
      </c>
      <c r="G33" s="134">
        <v>0</v>
      </c>
      <c r="H33" s="125">
        <v>4</v>
      </c>
      <c r="I33" s="134">
        <v>800</v>
      </c>
      <c r="J33" s="15">
        <f t="shared" si="0"/>
        <v>800</v>
      </c>
      <c r="K33" s="188"/>
      <c r="M33" s="54"/>
      <c r="N33" s="54"/>
    </row>
    <row r="34" spans="1:14" ht="32.25" customHeight="1" x14ac:dyDescent="0.25">
      <c r="A34" s="43">
        <v>27</v>
      </c>
      <c r="B34" s="172" t="s">
        <v>292</v>
      </c>
      <c r="C34" s="30" t="s">
        <v>61</v>
      </c>
      <c r="D34" s="126">
        <v>3051</v>
      </c>
      <c r="E34" s="141">
        <v>200</v>
      </c>
      <c r="F34" s="125">
        <v>8</v>
      </c>
      <c r="G34" s="134">
        <v>1600</v>
      </c>
      <c r="H34" s="125">
        <v>38</v>
      </c>
      <c r="I34" s="134">
        <v>7600</v>
      </c>
      <c r="J34" s="15">
        <f t="shared" si="0"/>
        <v>9200</v>
      </c>
      <c r="K34" s="188"/>
      <c r="M34" s="54"/>
      <c r="N34" s="54"/>
    </row>
    <row r="35" spans="1:14" ht="32.25" customHeight="1" x14ac:dyDescent="0.25">
      <c r="A35" s="43">
        <v>28</v>
      </c>
      <c r="B35" s="172" t="s">
        <v>293</v>
      </c>
      <c r="C35" s="30" t="s">
        <v>61</v>
      </c>
      <c r="D35" s="126">
        <v>3091</v>
      </c>
      <c r="E35" s="141">
        <v>200</v>
      </c>
      <c r="F35" s="125">
        <v>1</v>
      </c>
      <c r="G35" s="134">
        <v>200</v>
      </c>
      <c r="H35" s="125">
        <v>22</v>
      </c>
      <c r="I35" s="134">
        <v>4400</v>
      </c>
      <c r="J35" s="15">
        <f t="shared" si="0"/>
        <v>4600</v>
      </c>
      <c r="K35" s="190"/>
      <c r="M35" s="54"/>
      <c r="N35" s="54"/>
    </row>
    <row r="36" spans="1:14" ht="23.25" customHeight="1" x14ac:dyDescent="0.25">
      <c r="B36" s="137"/>
      <c r="C36" s="138"/>
      <c r="D36" s="137"/>
      <c r="E36" s="138"/>
      <c r="F36" s="138"/>
      <c r="G36" s="157"/>
      <c r="H36" s="138"/>
      <c r="I36" s="157"/>
      <c r="J36" s="158"/>
      <c r="K36" s="54"/>
      <c r="M36" s="54"/>
      <c r="N36" s="54"/>
    </row>
    <row r="37" spans="1:14" x14ac:dyDescent="0.25">
      <c r="E37" s="47"/>
      <c r="F37" s="52"/>
      <c r="G37" s="53"/>
      <c r="H37" s="52"/>
      <c r="I37" s="53"/>
      <c r="N37" s="54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173" t="s">
        <v>52</v>
      </c>
      <c r="C40" s="59" t="s">
        <v>53</v>
      </c>
      <c r="D40" s="60">
        <v>727</v>
      </c>
      <c r="E40" s="61">
        <v>25</v>
      </c>
      <c r="F40" s="62">
        <v>21</v>
      </c>
      <c r="G40" s="63">
        <f>SUM(F40*E40)</f>
        <v>525</v>
      </c>
      <c r="H40" s="61">
        <v>100</v>
      </c>
      <c r="I40" s="19">
        <v>1</v>
      </c>
      <c r="J40" s="64">
        <f>SUM(I40*H40)</f>
        <v>100</v>
      </c>
    </row>
    <row r="41" spans="1:14" ht="26.25" customHeight="1" x14ac:dyDescent="0.25">
      <c r="A41" s="1">
        <v>2</v>
      </c>
      <c r="B41" s="174" t="s">
        <v>54</v>
      </c>
      <c r="C41" s="87" t="s">
        <v>55</v>
      </c>
      <c r="D41" s="71">
        <v>744</v>
      </c>
      <c r="E41" s="155">
        <v>50</v>
      </c>
      <c r="F41" s="68">
        <v>95</v>
      </c>
      <c r="G41" s="63">
        <f>SUM(F41*E41)</f>
        <v>4750</v>
      </c>
      <c r="H41" s="155">
        <v>50</v>
      </c>
      <c r="I41" s="68">
        <v>10</v>
      </c>
      <c r="J41" s="63">
        <f>SUM(I41*H41)</f>
        <v>500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2:P55"/>
  <sheetViews>
    <sheetView zoomScaleNormal="100" workbookViewId="0">
      <selection activeCell="M31" sqref="M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294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2089</v>
      </c>
      <c r="G7" s="124">
        <v>208900</v>
      </c>
      <c r="H7" s="123">
        <v>3328</v>
      </c>
      <c r="I7" s="124">
        <v>332800</v>
      </c>
      <c r="J7" s="15">
        <f>SUM(G7+I7)</f>
        <v>541700</v>
      </c>
      <c r="K7" s="187">
        <f>SUM(J7:J33)/25</f>
        <v>1522244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16</v>
      </c>
      <c r="G8" s="124">
        <v>1600</v>
      </c>
      <c r="H8" s="123">
        <v>29</v>
      </c>
      <c r="I8" s="124">
        <v>2900</v>
      </c>
      <c r="J8" s="15">
        <f t="shared" ref="J8:J33" si="0">SUM(G8+I8)</f>
        <v>4500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4972</v>
      </c>
      <c r="G9" s="124">
        <v>1001600</v>
      </c>
      <c r="H9" s="125">
        <v>87793</v>
      </c>
      <c r="I9" s="124">
        <v>17593700</v>
      </c>
      <c r="J9" s="15">
        <f t="shared" si="0"/>
        <v>18595300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288</v>
      </c>
      <c r="D10" s="25">
        <v>5757</v>
      </c>
      <c r="E10" s="32">
        <v>100</v>
      </c>
      <c r="F10" s="125">
        <v>37</v>
      </c>
      <c r="G10" s="124">
        <v>7400</v>
      </c>
      <c r="H10" s="125">
        <v>104</v>
      </c>
      <c r="I10" s="124">
        <v>20800</v>
      </c>
      <c r="J10" s="15">
        <f t="shared" si="0"/>
        <v>28200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102</v>
      </c>
      <c r="D11" s="126">
        <v>1150</v>
      </c>
      <c r="E11" s="94" t="s">
        <v>153</v>
      </c>
      <c r="F11" s="127">
        <v>63</v>
      </c>
      <c r="G11" s="124">
        <v>6300</v>
      </c>
      <c r="H11" s="127">
        <v>549</v>
      </c>
      <c r="I11" s="124">
        <v>56600</v>
      </c>
      <c r="J11" s="15">
        <f t="shared" si="0"/>
        <v>62900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242</v>
      </c>
      <c r="G12" s="124">
        <v>48400</v>
      </c>
      <c r="H12" s="125">
        <v>2593</v>
      </c>
      <c r="I12" s="124">
        <v>518600</v>
      </c>
      <c r="J12" s="15">
        <f t="shared" si="0"/>
        <v>567000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27</v>
      </c>
      <c r="G13" s="124">
        <v>2700</v>
      </c>
      <c r="H13" s="125">
        <v>71</v>
      </c>
      <c r="I13" s="124">
        <v>7100</v>
      </c>
      <c r="J13" s="15">
        <f t="shared" si="0"/>
        <v>9800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161</v>
      </c>
      <c r="G14" s="124">
        <v>21300</v>
      </c>
      <c r="H14" s="128">
        <v>6742</v>
      </c>
      <c r="I14" s="124">
        <v>1168100</v>
      </c>
      <c r="J14" s="15">
        <f t="shared" si="0"/>
        <v>1189400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177</v>
      </c>
      <c r="G15" s="124">
        <v>36300</v>
      </c>
      <c r="H15" s="123">
        <v>1823</v>
      </c>
      <c r="I15" s="124">
        <v>370900</v>
      </c>
      <c r="J15" s="15">
        <f t="shared" si="0"/>
        <v>407200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704</v>
      </c>
      <c r="G16" s="124">
        <v>140800</v>
      </c>
      <c r="H16" s="123">
        <v>13833</v>
      </c>
      <c r="I16" s="124">
        <v>2766600</v>
      </c>
      <c r="J16" s="15">
        <f t="shared" si="0"/>
        <v>2907400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1</v>
      </c>
      <c r="G17" s="124">
        <v>200</v>
      </c>
      <c r="H17" s="125">
        <v>5</v>
      </c>
      <c r="I17" s="124">
        <v>1000</v>
      </c>
      <c r="J17" s="15">
        <f t="shared" si="0"/>
        <v>1200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14</v>
      </c>
      <c r="G18" s="124">
        <v>2800</v>
      </c>
      <c r="H18" s="125">
        <v>3</v>
      </c>
      <c r="I18" s="124">
        <v>600</v>
      </c>
      <c r="J18" s="15">
        <f t="shared" si="0"/>
        <v>3400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33</v>
      </c>
      <c r="G19" s="134">
        <v>6600</v>
      </c>
      <c r="H19" s="125">
        <v>335</v>
      </c>
      <c r="I19" s="134">
        <v>67000</v>
      </c>
      <c r="J19" s="15">
        <f t="shared" si="0"/>
        <v>73600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85</v>
      </c>
      <c r="G20" s="134">
        <v>8500</v>
      </c>
      <c r="H20" s="125">
        <v>286</v>
      </c>
      <c r="I20" s="134">
        <v>28600</v>
      </c>
      <c r="J20" s="15">
        <f t="shared" si="0"/>
        <v>37100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27</v>
      </c>
      <c r="G21" s="134">
        <v>5400</v>
      </c>
      <c r="H21" s="125">
        <v>153</v>
      </c>
      <c r="I21" s="134">
        <v>30600</v>
      </c>
      <c r="J21" s="15">
        <f t="shared" si="0"/>
        <v>36000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203</v>
      </c>
      <c r="D22" s="126">
        <v>6880</v>
      </c>
      <c r="E22" s="141">
        <v>100</v>
      </c>
      <c r="F22" s="125">
        <v>2</v>
      </c>
      <c r="G22" s="134">
        <v>200</v>
      </c>
      <c r="H22" s="125">
        <v>102</v>
      </c>
      <c r="I22" s="134">
        <v>10200</v>
      </c>
      <c r="J22" s="15">
        <f t="shared" si="0"/>
        <v>10400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2167</v>
      </c>
      <c r="G23" s="134">
        <v>433400</v>
      </c>
      <c r="H23" s="125">
        <v>44994</v>
      </c>
      <c r="I23" s="134">
        <v>8998800</v>
      </c>
      <c r="J23" s="15">
        <f t="shared" si="0"/>
        <v>9432200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5</v>
      </c>
      <c r="I24" s="134">
        <v>500</v>
      </c>
      <c r="J24" s="15">
        <f t="shared" si="0"/>
        <v>500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22</v>
      </c>
      <c r="G25" s="134">
        <v>2200</v>
      </c>
      <c r="H25" s="125">
        <v>176</v>
      </c>
      <c r="I25" s="134">
        <v>17600</v>
      </c>
      <c r="J25" s="15">
        <f t="shared" si="0"/>
        <v>19800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5</v>
      </c>
      <c r="G26" s="134">
        <v>1000</v>
      </c>
      <c r="H26" s="125">
        <v>123</v>
      </c>
      <c r="I26" s="134">
        <v>24600</v>
      </c>
      <c r="J26" s="15">
        <f t="shared" si="0"/>
        <v>25600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131</v>
      </c>
      <c r="G27" s="134">
        <v>26200</v>
      </c>
      <c r="H27" s="125">
        <v>2534</v>
      </c>
      <c r="I27" s="134">
        <v>506800</v>
      </c>
      <c r="J27" s="15">
        <f t="shared" si="0"/>
        <v>533000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281</v>
      </c>
      <c r="C28" s="30" t="s">
        <v>282</v>
      </c>
      <c r="D28" s="126">
        <v>3012</v>
      </c>
      <c r="E28" s="141">
        <v>100</v>
      </c>
      <c r="F28" s="125">
        <v>0</v>
      </c>
      <c r="G28" s="134">
        <v>0</v>
      </c>
      <c r="H28" s="125">
        <v>11</v>
      </c>
      <c r="I28" s="134">
        <v>1100</v>
      </c>
      <c r="J28" s="15">
        <f t="shared" si="0"/>
        <v>1100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283</v>
      </c>
      <c r="C29" s="30" t="s">
        <v>289</v>
      </c>
      <c r="D29" s="126">
        <v>3023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285</v>
      </c>
      <c r="C30" s="30" t="s">
        <v>286</v>
      </c>
      <c r="D30" s="126">
        <v>3003</v>
      </c>
      <c r="E30" s="141">
        <v>200</v>
      </c>
      <c r="F30" s="125">
        <v>1</v>
      </c>
      <c r="G30" s="134">
        <v>200</v>
      </c>
      <c r="H30" s="125">
        <v>4</v>
      </c>
      <c r="I30" s="134">
        <v>800</v>
      </c>
      <c r="J30" s="15">
        <f t="shared" si="0"/>
        <v>1000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290</v>
      </c>
      <c r="C31" s="30" t="s">
        <v>291</v>
      </c>
      <c r="D31" s="126">
        <v>3019</v>
      </c>
      <c r="E31" s="141">
        <v>200</v>
      </c>
      <c r="F31" s="125">
        <v>2</v>
      </c>
      <c r="G31" s="134">
        <v>400</v>
      </c>
      <c r="H31" s="125">
        <v>26</v>
      </c>
      <c r="I31" s="134">
        <v>5200</v>
      </c>
      <c r="J31" s="15">
        <f t="shared" si="0"/>
        <v>5600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292</v>
      </c>
      <c r="C32" s="175" t="s">
        <v>295</v>
      </c>
      <c r="D32" s="126">
        <v>3051</v>
      </c>
      <c r="E32" s="141">
        <v>200</v>
      </c>
      <c r="F32" s="125">
        <v>65</v>
      </c>
      <c r="G32" s="134">
        <v>13000</v>
      </c>
      <c r="H32" s="125">
        <v>1225</v>
      </c>
      <c r="I32" s="134">
        <v>245000</v>
      </c>
      <c r="J32" s="15">
        <f t="shared" si="0"/>
        <v>258000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293</v>
      </c>
      <c r="C33" s="30" t="s">
        <v>296</v>
      </c>
      <c r="D33" s="126">
        <v>3091</v>
      </c>
      <c r="E33" s="141">
        <v>200</v>
      </c>
      <c r="F33" s="125">
        <v>626</v>
      </c>
      <c r="G33" s="134">
        <v>125200</v>
      </c>
      <c r="H33" s="125">
        <v>15895</v>
      </c>
      <c r="I33" s="134">
        <v>3179000</v>
      </c>
      <c r="J33" s="15">
        <f t="shared" si="0"/>
        <v>3304200</v>
      </c>
      <c r="K33" s="190"/>
      <c r="M33" s="54"/>
      <c r="N33" s="54"/>
    </row>
    <row r="34" spans="1:14" ht="23.25" customHeight="1" x14ac:dyDescent="0.25">
      <c r="B34" s="137"/>
      <c r="C34" s="138"/>
      <c r="D34" s="137"/>
      <c r="E34" s="138"/>
      <c r="F34" s="138"/>
      <c r="G34" s="157"/>
      <c r="H34" s="138"/>
      <c r="I34" s="157"/>
      <c r="J34" s="158"/>
      <c r="K34" s="54"/>
      <c r="M34" s="54"/>
      <c r="N34" s="54"/>
    </row>
    <row r="35" spans="1:14" x14ac:dyDescent="0.25">
      <c r="E35" s="47"/>
      <c r="F35" s="52"/>
      <c r="G35" s="53"/>
      <c r="H35" s="52"/>
      <c r="I35" s="53"/>
      <c r="N35" s="54"/>
    </row>
    <row r="36" spans="1:14" x14ac:dyDescent="0.25">
      <c r="B36" s="4" t="s">
        <v>47</v>
      </c>
      <c r="E36" s="191" t="s">
        <v>2</v>
      </c>
      <c r="F36" s="192"/>
      <c r="G36" s="193"/>
      <c r="H36" s="191" t="s">
        <v>3</v>
      </c>
      <c r="I36" s="192"/>
      <c r="J36" s="193"/>
    </row>
    <row r="37" spans="1:14" ht="63.75" customHeight="1" x14ac:dyDescent="0.25">
      <c r="B37" s="7" t="s">
        <v>6</v>
      </c>
      <c r="C37" s="55" t="s">
        <v>48</v>
      </c>
      <c r="D37" s="7" t="s">
        <v>8</v>
      </c>
      <c r="E37" s="56" t="s">
        <v>49</v>
      </c>
      <c r="F37" s="55" t="s">
        <v>50</v>
      </c>
      <c r="G37" s="7" t="s">
        <v>11</v>
      </c>
      <c r="H37" s="57" t="s">
        <v>51</v>
      </c>
      <c r="I37" s="55" t="s">
        <v>50</v>
      </c>
      <c r="J37" s="8" t="s">
        <v>11</v>
      </c>
    </row>
    <row r="38" spans="1:14" ht="30" customHeight="1" x14ac:dyDescent="0.25">
      <c r="A38" s="1">
        <v>1</v>
      </c>
      <c r="B38" s="173" t="s">
        <v>52</v>
      </c>
      <c r="C38" s="59" t="s">
        <v>53</v>
      </c>
      <c r="D38" s="60">
        <v>727</v>
      </c>
      <c r="E38" s="61">
        <v>25</v>
      </c>
      <c r="F38" s="62">
        <v>24</v>
      </c>
      <c r="G38" s="63">
        <f>SUM(F38*E38)</f>
        <v>600</v>
      </c>
      <c r="H38" s="61">
        <v>100</v>
      </c>
      <c r="I38" s="19">
        <v>1</v>
      </c>
      <c r="J38" s="64">
        <f>SUM(I38*H38)</f>
        <v>100</v>
      </c>
    </row>
    <row r="39" spans="1:14" ht="26.25" customHeight="1" x14ac:dyDescent="0.25">
      <c r="A39" s="1">
        <v>2</v>
      </c>
      <c r="B39" s="174" t="s">
        <v>54</v>
      </c>
      <c r="C39" s="87" t="s">
        <v>55</v>
      </c>
      <c r="D39" s="71">
        <v>744</v>
      </c>
      <c r="E39" s="155">
        <v>50</v>
      </c>
      <c r="F39" s="68">
        <v>126</v>
      </c>
      <c r="G39" s="63">
        <f>SUM(F39*E39)</f>
        <v>6300</v>
      </c>
      <c r="H39" s="155">
        <v>50</v>
      </c>
      <c r="I39" s="68">
        <v>5</v>
      </c>
      <c r="J39" s="63">
        <f>SUM(I39*H39)</f>
        <v>250</v>
      </c>
    </row>
    <row r="40" spans="1:14" x14ac:dyDescent="0.25">
      <c r="E40" s="47"/>
      <c r="F40" s="52"/>
      <c r="G40" s="53"/>
      <c r="H40" s="52"/>
      <c r="I40" s="53"/>
    </row>
    <row r="41" spans="1:14" x14ac:dyDescent="0.25">
      <c r="E41" s="47"/>
      <c r="F41" s="52"/>
      <c r="G41" s="53"/>
      <c r="H41" s="52"/>
      <c r="I41" s="53"/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</row>
    <row r="55" spans="5:9" x14ac:dyDescent="0.25">
      <c r="E55" s="1"/>
    </row>
  </sheetData>
  <mergeCells count="8">
    <mergeCell ref="K7:K33"/>
    <mergeCell ref="E36:G36"/>
    <mergeCell ref="H36:J36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2:P57"/>
  <sheetViews>
    <sheetView zoomScaleNormal="100" workbookViewId="0">
      <selection activeCell="F47" sqref="F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297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1750</v>
      </c>
      <c r="G7" s="124">
        <v>175000</v>
      </c>
      <c r="H7" s="123">
        <v>2741</v>
      </c>
      <c r="I7" s="124">
        <v>274100</v>
      </c>
      <c r="J7" s="15">
        <f>SUM(G7+I7)</f>
        <v>449100</v>
      </c>
      <c r="K7" s="187">
        <f>SUM(J7:J35)/25</f>
        <v>1931420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12</v>
      </c>
      <c r="G8" s="124">
        <v>1200</v>
      </c>
      <c r="H8" s="123">
        <v>34</v>
      </c>
      <c r="I8" s="124">
        <v>3400</v>
      </c>
      <c r="J8" s="15">
        <f t="shared" ref="J8:J35" si="0">SUM(G8+I8)</f>
        <v>4600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9777</v>
      </c>
      <c r="G9" s="124">
        <v>1974900</v>
      </c>
      <c r="H9" s="125">
        <v>188200</v>
      </c>
      <c r="I9" s="124">
        <v>37668500</v>
      </c>
      <c r="J9" s="15">
        <f t="shared" si="0"/>
        <v>39643400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288</v>
      </c>
      <c r="D10" s="25">
        <v>5757</v>
      </c>
      <c r="E10" s="32">
        <v>100</v>
      </c>
      <c r="F10" s="125">
        <v>60</v>
      </c>
      <c r="G10" s="124">
        <v>12000</v>
      </c>
      <c r="H10" s="125">
        <v>99</v>
      </c>
      <c r="I10" s="124">
        <v>19800</v>
      </c>
      <c r="J10" s="15">
        <f t="shared" si="0"/>
        <v>31800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102</v>
      </c>
      <c r="D11" s="126">
        <v>1150</v>
      </c>
      <c r="E11" s="94" t="s">
        <v>153</v>
      </c>
      <c r="F11" s="127">
        <v>121</v>
      </c>
      <c r="G11" s="124">
        <v>12100</v>
      </c>
      <c r="H11" s="127">
        <v>1181</v>
      </c>
      <c r="I11" s="124">
        <v>119600</v>
      </c>
      <c r="J11" s="15">
        <f t="shared" si="0"/>
        <v>131700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269</v>
      </c>
      <c r="G12" s="124">
        <v>53800</v>
      </c>
      <c r="H12" s="125">
        <v>3491</v>
      </c>
      <c r="I12" s="124">
        <v>698200</v>
      </c>
      <c r="J12" s="15">
        <f t="shared" si="0"/>
        <v>752000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37</v>
      </c>
      <c r="G13" s="124">
        <v>3700</v>
      </c>
      <c r="H13" s="125">
        <v>129</v>
      </c>
      <c r="I13" s="124">
        <v>12900</v>
      </c>
      <c r="J13" s="15">
        <f t="shared" si="0"/>
        <v>16600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183</v>
      </c>
      <c r="G14" s="124">
        <v>24400</v>
      </c>
      <c r="H14" s="128">
        <v>6744</v>
      </c>
      <c r="I14" s="124">
        <v>1167100</v>
      </c>
      <c r="J14" s="15">
        <f t="shared" si="0"/>
        <v>1191500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276</v>
      </c>
      <c r="G15" s="124">
        <v>55200</v>
      </c>
      <c r="H15" s="123">
        <v>4268</v>
      </c>
      <c r="I15" s="124">
        <v>858700</v>
      </c>
      <c r="J15" s="15">
        <f t="shared" si="0"/>
        <v>913900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480</v>
      </c>
      <c r="G16" s="124">
        <v>96000</v>
      </c>
      <c r="H16" s="123">
        <v>7775</v>
      </c>
      <c r="I16" s="124">
        <v>1555000</v>
      </c>
      <c r="J16" s="15">
        <f t="shared" si="0"/>
        <v>1651000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1</v>
      </c>
      <c r="G17" s="124">
        <v>200</v>
      </c>
      <c r="H17" s="125">
        <v>2</v>
      </c>
      <c r="I17" s="124">
        <v>400</v>
      </c>
      <c r="J17" s="15">
        <f t="shared" si="0"/>
        <v>600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16</v>
      </c>
      <c r="G18" s="124">
        <v>3200</v>
      </c>
      <c r="H18" s="125">
        <v>1</v>
      </c>
      <c r="I18" s="124">
        <v>200</v>
      </c>
      <c r="J18" s="15">
        <f t="shared" si="0"/>
        <v>3400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162</v>
      </c>
      <c r="G19" s="134">
        <v>32400</v>
      </c>
      <c r="H19" s="125">
        <v>2834</v>
      </c>
      <c r="I19" s="134">
        <v>566800</v>
      </c>
      <c r="J19" s="15">
        <f t="shared" si="0"/>
        <v>599200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55</v>
      </c>
      <c r="G20" s="134">
        <v>5500</v>
      </c>
      <c r="H20" s="125">
        <v>486</v>
      </c>
      <c r="I20" s="134">
        <v>48600</v>
      </c>
      <c r="J20" s="15">
        <f t="shared" si="0"/>
        <v>54100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33</v>
      </c>
      <c r="G21" s="134">
        <v>6600</v>
      </c>
      <c r="H21" s="125">
        <v>120</v>
      </c>
      <c r="I21" s="134">
        <v>24000</v>
      </c>
      <c r="J21" s="15">
        <f t="shared" si="0"/>
        <v>30600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203</v>
      </c>
      <c r="D22" s="126">
        <v>6880</v>
      </c>
      <c r="E22" s="141">
        <v>100</v>
      </c>
      <c r="F22" s="125">
        <v>0</v>
      </c>
      <c r="G22" s="134">
        <v>0</v>
      </c>
      <c r="H22" s="125">
        <v>0</v>
      </c>
      <c r="I22" s="134">
        <v>0</v>
      </c>
      <c r="J22" s="15">
        <f t="shared" si="0"/>
        <v>0</v>
      </c>
      <c r="K22" s="188"/>
      <c r="M22" s="54"/>
      <c r="N22" s="54"/>
    </row>
    <row r="23" spans="1:16" ht="32.25" customHeight="1" x14ac:dyDescent="0.25">
      <c r="A23" s="43"/>
      <c r="B23" s="172" t="s">
        <v>202</v>
      </c>
      <c r="C23" s="30" t="s">
        <v>298</v>
      </c>
      <c r="D23" s="126">
        <v>6800</v>
      </c>
      <c r="E23" s="141">
        <v>200</v>
      </c>
      <c r="F23" s="125">
        <v>1</v>
      </c>
      <c r="G23" s="134">
        <v>200</v>
      </c>
      <c r="H23" s="125">
        <v>71</v>
      </c>
      <c r="I23" s="134">
        <v>14200</v>
      </c>
      <c r="J23" s="15">
        <f t="shared" si="0"/>
        <v>14400</v>
      </c>
      <c r="K23" s="188"/>
      <c r="M23" s="54"/>
      <c r="N23" s="54"/>
    </row>
    <row r="24" spans="1:16" ht="32.25" customHeight="1" x14ac:dyDescent="0.25">
      <c r="A24" s="43">
        <v>17</v>
      </c>
      <c r="B24" s="172" t="s">
        <v>206</v>
      </c>
      <c r="C24" s="30" t="s">
        <v>232</v>
      </c>
      <c r="D24" s="126">
        <v>3800</v>
      </c>
      <c r="E24" s="141">
        <v>200</v>
      </c>
      <c r="F24" s="125">
        <v>561</v>
      </c>
      <c r="G24" s="134">
        <v>112200</v>
      </c>
      <c r="H24" s="125">
        <v>9039</v>
      </c>
      <c r="I24" s="134">
        <v>1807800</v>
      </c>
      <c r="J24" s="15">
        <f t="shared" si="0"/>
        <v>1920000</v>
      </c>
      <c r="K24" s="188"/>
      <c r="M24" s="54"/>
      <c r="N24" s="54"/>
    </row>
    <row r="25" spans="1:16" ht="32.25" customHeight="1" x14ac:dyDescent="0.25">
      <c r="A25" s="43">
        <v>18</v>
      </c>
      <c r="B25" s="17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1</v>
      </c>
      <c r="I25" s="134">
        <v>100</v>
      </c>
      <c r="J25" s="15">
        <f t="shared" si="0"/>
        <v>100</v>
      </c>
      <c r="K25" s="188"/>
      <c r="M25" s="54"/>
      <c r="N25" s="54"/>
    </row>
    <row r="26" spans="1:16" ht="32.25" customHeight="1" x14ac:dyDescent="0.25">
      <c r="A26" s="43">
        <v>19</v>
      </c>
      <c r="B26" s="172" t="s">
        <v>223</v>
      </c>
      <c r="C26" s="30" t="s">
        <v>224</v>
      </c>
      <c r="D26" s="126">
        <v>1389</v>
      </c>
      <c r="E26" s="141">
        <v>100</v>
      </c>
      <c r="F26" s="125">
        <v>33</v>
      </c>
      <c r="G26" s="134">
        <v>3300</v>
      </c>
      <c r="H26" s="125">
        <v>185</v>
      </c>
      <c r="I26" s="134">
        <v>18500</v>
      </c>
      <c r="J26" s="15">
        <f t="shared" si="0"/>
        <v>21800</v>
      </c>
      <c r="K26" s="188"/>
      <c r="M26" s="54"/>
      <c r="N26" s="54"/>
      <c r="P26" s="54"/>
    </row>
    <row r="27" spans="1:16" ht="32.25" customHeight="1" x14ac:dyDescent="0.25">
      <c r="A27" s="43">
        <v>20</v>
      </c>
      <c r="B27" s="172" t="s">
        <v>239</v>
      </c>
      <c r="C27" s="30" t="s">
        <v>241</v>
      </c>
      <c r="D27" s="126">
        <v>6333</v>
      </c>
      <c r="E27" s="141" t="s">
        <v>261</v>
      </c>
      <c r="F27" s="125">
        <v>1</v>
      </c>
      <c r="G27" s="134">
        <v>200</v>
      </c>
      <c r="H27" s="125">
        <v>32</v>
      </c>
      <c r="I27" s="134">
        <v>6400</v>
      </c>
      <c r="J27" s="15">
        <f t="shared" si="0"/>
        <v>6600</v>
      </c>
      <c r="K27" s="188"/>
      <c r="M27" s="54"/>
      <c r="N27" s="54"/>
    </row>
    <row r="28" spans="1:16" ht="32.25" customHeight="1" x14ac:dyDescent="0.25">
      <c r="A28" s="43">
        <v>21</v>
      </c>
      <c r="B28" s="172" t="s">
        <v>247</v>
      </c>
      <c r="C28" s="30" t="s">
        <v>252</v>
      </c>
      <c r="D28" s="126">
        <v>5800</v>
      </c>
      <c r="E28" s="141">
        <v>200</v>
      </c>
      <c r="F28" s="125">
        <v>94</v>
      </c>
      <c r="G28" s="134">
        <v>18800</v>
      </c>
      <c r="H28" s="125">
        <v>1259</v>
      </c>
      <c r="I28" s="134">
        <v>251800</v>
      </c>
      <c r="J28" s="15">
        <f t="shared" si="0"/>
        <v>270600</v>
      </c>
      <c r="K28" s="188"/>
      <c r="M28" s="54"/>
      <c r="N28" s="54"/>
    </row>
    <row r="29" spans="1:16" ht="32.25" customHeight="1" x14ac:dyDescent="0.25">
      <c r="A29" s="43">
        <v>22</v>
      </c>
      <c r="B29" s="172" t="s">
        <v>281</v>
      </c>
      <c r="C29" s="30" t="s">
        <v>282</v>
      </c>
      <c r="D29" s="126">
        <v>3012</v>
      </c>
      <c r="E29" s="141">
        <v>100</v>
      </c>
      <c r="F29" s="125">
        <v>2</v>
      </c>
      <c r="G29" s="134">
        <v>200</v>
      </c>
      <c r="H29" s="125">
        <v>3</v>
      </c>
      <c r="I29" s="134">
        <v>300</v>
      </c>
      <c r="J29" s="15">
        <f t="shared" si="0"/>
        <v>500</v>
      </c>
      <c r="K29" s="188"/>
      <c r="M29" s="54"/>
      <c r="N29" s="54"/>
    </row>
    <row r="30" spans="1:16" ht="32.25" customHeight="1" x14ac:dyDescent="0.25">
      <c r="A30" s="43">
        <v>23</v>
      </c>
      <c r="B30" s="172" t="s">
        <v>283</v>
      </c>
      <c r="C30" s="30" t="s">
        <v>289</v>
      </c>
      <c r="D30" s="126">
        <v>3023</v>
      </c>
      <c r="E30" s="141">
        <v>200</v>
      </c>
      <c r="F30" s="125">
        <v>0</v>
      </c>
      <c r="G30" s="134">
        <v>0</v>
      </c>
      <c r="H30" s="125">
        <v>5</v>
      </c>
      <c r="I30" s="134">
        <v>1000</v>
      </c>
      <c r="J30" s="15">
        <f t="shared" si="0"/>
        <v>1000</v>
      </c>
      <c r="K30" s="188"/>
      <c r="M30" s="54"/>
      <c r="N30" s="54"/>
    </row>
    <row r="31" spans="1:16" ht="32.25" customHeight="1" x14ac:dyDescent="0.25">
      <c r="A31" s="43">
        <v>24</v>
      </c>
      <c r="B31" s="172" t="s">
        <v>285</v>
      </c>
      <c r="C31" s="30" t="s">
        <v>286</v>
      </c>
      <c r="D31" s="126">
        <v>3003</v>
      </c>
      <c r="E31" s="141">
        <v>200</v>
      </c>
      <c r="F31" s="125">
        <v>0</v>
      </c>
      <c r="G31" s="134">
        <v>0</v>
      </c>
      <c r="H31" s="125">
        <v>9</v>
      </c>
      <c r="I31" s="134">
        <v>1800</v>
      </c>
      <c r="J31" s="15">
        <f t="shared" si="0"/>
        <v>1800</v>
      </c>
      <c r="K31" s="188"/>
      <c r="M31" s="54"/>
      <c r="N31" s="54"/>
    </row>
    <row r="32" spans="1:16" ht="32.25" customHeight="1" x14ac:dyDescent="0.25">
      <c r="A32" s="43">
        <v>25</v>
      </c>
      <c r="B32" s="172" t="s">
        <v>290</v>
      </c>
      <c r="C32" s="30" t="s">
        <v>291</v>
      </c>
      <c r="D32" s="126">
        <v>3019</v>
      </c>
      <c r="E32" s="141">
        <v>200</v>
      </c>
      <c r="F32" s="125">
        <v>0</v>
      </c>
      <c r="G32" s="134">
        <v>0</v>
      </c>
      <c r="H32" s="125">
        <v>9</v>
      </c>
      <c r="I32" s="134">
        <v>1800</v>
      </c>
      <c r="J32" s="15">
        <f t="shared" si="0"/>
        <v>1800</v>
      </c>
      <c r="K32" s="188"/>
      <c r="M32" s="54"/>
      <c r="N32" s="54"/>
    </row>
    <row r="33" spans="1:14" ht="32.25" customHeight="1" x14ac:dyDescent="0.25">
      <c r="A33" s="43">
        <v>26</v>
      </c>
      <c r="B33" s="172" t="s">
        <v>292</v>
      </c>
      <c r="C33" s="175" t="s">
        <v>295</v>
      </c>
      <c r="D33" s="126">
        <v>3051</v>
      </c>
      <c r="E33" s="141">
        <v>200</v>
      </c>
      <c r="F33" s="125">
        <v>16</v>
      </c>
      <c r="G33" s="134">
        <v>3200</v>
      </c>
      <c r="H33" s="125">
        <v>137</v>
      </c>
      <c r="I33" s="134">
        <v>27400</v>
      </c>
      <c r="J33" s="15">
        <f t="shared" si="0"/>
        <v>30600</v>
      </c>
      <c r="K33" s="188"/>
      <c r="M33" s="54"/>
      <c r="N33" s="54"/>
    </row>
    <row r="34" spans="1:14" ht="32.25" customHeight="1" x14ac:dyDescent="0.25">
      <c r="A34" s="43">
        <v>27</v>
      </c>
      <c r="B34" s="172" t="s">
        <v>293</v>
      </c>
      <c r="C34" s="30" t="s">
        <v>296</v>
      </c>
      <c r="D34" s="126">
        <v>3091</v>
      </c>
      <c r="E34" s="141">
        <v>200</v>
      </c>
      <c r="F34" s="125">
        <v>173</v>
      </c>
      <c r="G34" s="134">
        <v>34600</v>
      </c>
      <c r="H34" s="125">
        <v>2499</v>
      </c>
      <c r="I34" s="134">
        <v>499800</v>
      </c>
      <c r="J34" s="15">
        <f t="shared" si="0"/>
        <v>534400</v>
      </c>
      <c r="K34" s="188"/>
      <c r="M34" s="54"/>
      <c r="N34" s="54"/>
    </row>
    <row r="35" spans="1:14" ht="32.25" customHeight="1" x14ac:dyDescent="0.25">
      <c r="A35" s="43">
        <v>28</v>
      </c>
      <c r="B35" s="172" t="s">
        <v>234</v>
      </c>
      <c r="C35" s="30" t="s">
        <v>177</v>
      </c>
      <c r="D35" s="126">
        <v>3018</v>
      </c>
      <c r="E35" s="141">
        <v>200</v>
      </c>
      <c r="F35" s="125">
        <v>6</v>
      </c>
      <c r="G35" s="134">
        <v>1200</v>
      </c>
      <c r="H35" s="125">
        <v>36</v>
      </c>
      <c r="I35" s="134">
        <v>7200</v>
      </c>
      <c r="J35" s="15">
        <f t="shared" si="0"/>
        <v>8400</v>
      </c>
      <c r="K35" s="190"/>
      <c r="M35" s="54"/>
      <c r="N35" s="54"/>
    </row>
    <row r="36" spans="1:14" ht="23.25" customHeight="1" x14ac:dyDescent="0.25">
      <c r="B36" s="137"/>
      <c r="C36" s="138"/>
      <c r="D36" s="137"/>
      <c r="E36" s="138"/>
      <c r="F36" s="138"/>
      <c r="G36" s="157"/>
      <c r="H36" s="138"/>
      <c r="I36" s="157"/>
      <c r="J36" s="158"/>
      <c r="K36" s="54"/>
      <c r="M36" s="54"/>
      <c r="N36" s="54"/>
    </row>
    <row r="37" spans="1:14" x14ac:dyDescent="0.25">
      <c r="E37" s="47"/>
      <c r="F37" s="52"/>
      <c r="G37" s="53"/>
      <c r="H37" s="52"/>
      <c r="I37" s="53"/>
      <c r="N37" s="54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</row>
    <row r="40" spans="1:14" ht="30" customHeight="1" x14ac:dyDescent="0.25">
      <c r="A40" s="1">
        <v>1</v>
      </c>
      <c r="B40" s="173" t="s">
        <v>52</v>
      </c>
      <c r="C40" s="59" t="s">
        <v>53</v>
      </c>
      <c r="D40" s="60">
        <v>727</v>
      </c>
      <c r="E40" s="61">
        <v>25</v>
      </c>
      <c r="F40" s="62">
        <v>17</v>
      </c>
      <c r="G40" s="63">
        <f>SUM(F40*E40)</f>
        <v>425</v>
      </c>
      <c r="H40" s="61">
        <v>100</v>
      </c>
      <c r="I40" s="19">
        <v>4</v>
      </c>
      <c r="J40" s="64">
        <f>SUM(I40*H40)</f>
        <v>400</v>
      </c>
    </row>
    <row r="41" spans="1:14" ht="26.25" customHeight="1" x14ac:dyDescent="0.25">
      <c r="A41" s="1">
        <v>2</v>
      </c>
      <c r="B41" s="174" t="s">
        <v>54</v>
      </c>
      <c r="C41" s="87" t="s">
        <v>55</v>
      </c>
      <c r="D41" s="71">
        <v>744</v>
      </c>
      <c r="E41" s="155">
        <v>50</v>
      </c>
      <c r="F41" s="68">
        <v>85</v>
      </c>
      <c r="G41" s="63">
        <f>SUM(F41*E41)</f>
        <v>4250</v>
      </c>
      <c r="H41" s="155">
        <v>50</v>
      </c>
      <c r="I41" s="68">
        <v>5</v>
      </c>
      <c r="J41" s="63">
        <f>SUM(I41*H41)</f>
        <v>250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2:P57"/>
  <sheetViews>
    <sheetView zoomScaleNormal="100" workbookViewId="0">
      <selection activeCell="I42" sqref="I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299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1833</v>
      </c>
      <c r="G7" s="124">
        <v>183300</v>
      </c>
      <c r="H7" s="123">
        <v>2880</v>
      </c>
      <c r="I7" s="124">
        <v>288000</v>
      </c>
      <c r="J7" s="15">
        <f>SUM(G7+I7)</f>
        <v>471300</v>
      </c>
      <c r="K7" s="187">
        <f>SUM(J7:J35)/25</f>
        <v>2614332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17</v>
      </c>
      <c r="G8" s="124">
        <v>1700</v>
      </c>
      <c r="H8" s="123">
        <v>28</v>
      </c>
      <c r="I8" s="124">
        <v>2800</v>
      </c>
      <c r="J8" s="15">
        <f t="shared" ref="J8:J35" si="0">SUM(G8+I8)</f>
        <v>4500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12649</v>
      </c>
      <c r="G9" s="124">
        <v>2536100</v>
      </c>
      <c r="H9" s="125">
        <v>257791</v>
      </c>
      <c r="I9" s="124">
        <v>51595100</v>
      </c>
      <c r="J9" s="15">
        <f t="shared" si="0"/>
        <v>54131200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288</v>
      </c>
      <c r="D10" s="25">
        <v>5757</v>
      </c>
      <c r="E10" s="32">
        <v>100</v>
      </c>
      <c r="F10" s="125">
        <v>58</v>
      </c>
      <c r="G10" s="124">
        <v>11600</v>
      </c>
      <c r="H10" s="125">
        <v>509</v>
      </c>
      <c r="I10" s="124">
        <v>101800</v>
      </c>
      <c r="J10" s="15">
        <f t="shared" si="0"/>
        <v>113400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102</v>
      </c>
      <c r="D11" s="126">
        <v>1150</v>
      </c>
      <c r="E11" s="94" t="s">
        <v>153</v>
      </c>
      <c r="F11" s="127">
        <v>56</v>
      </c>
      <c r="G11" s="124">
        <v>5700</v>
      </c>
      <c r="H11" s="127">
        <v>812</v>
      </c>
      <c r="I11" s="124">
        <v>84500</v>
      </c>
      <c r="J11" s="15">
        <f t="shared" si="0"/>
        <v>90200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194</v>
      </c>
      <c r="G12" s="124">
        <v>38800</v>
      </c>
      <c r="H12" s="125">
        <v>1742</v>
      </c>
      <c r="I12" s="124">
        <v>348400</v>
      </c>
      <c r="J12" s="15">
        <f t="shared" si="0"/>
        <v>387200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21</v>
      </c>
      <c r="G13" s="124">
        <v>2100</v>
      </c>
      <c r="H13" s="125">
        <v>145</v>
      </c>
      <c r="I13" s="124">
        <v>14500</v>
      </c>
      <c r="J13" s="15">
        <f t="shared" si="0"/>
        <v>16600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163</v>
      </c>
      <c r="G14" s="124">
        <v>21500</v>
      </c>
      <c r="H14" s="128">
        <v>6673</v>
      </c>
      <c r="I14" s="124">
        <v>1155600</v>
      </c>
      <c r="J14" s="15">
        <f t="shared" si="0"/>
        <v>1177100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161</v>
      </c>
      <c r="G15" s="124">
        <v>32200</v>
      </c>
      <c r="H15" s="123">
        <v>1441</v>
      </c>
      <c r="I15" s="124">
        <v>294200</v>
      </c>
      <c r="J15" s="15">
        <f t="shared" si="0"/>
        <v>326400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407</v>
      </c>
      <c r="G16" s="124">
        <v>81400</v>
      </c>
      <c r="H16" s="123">
        <v>8168</v>
      </c>
      <c r="I16" s="124">
        <v>1633600</v>
      </c>
      <c r="J16" s="15">
        <f t="shared" si="0"/>
        <v>1715000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1</v>
      </c>
      <c r="G17" s="124">
        <v>200</v>
      </c>
      <c r="H17" s="125">
        <v>1</v>
      </c>
      <c r="I17" s="124">
        <v>200</v>
      </c>
      <c r="J17" s="15">
        <f t="shared" si="0"/>
        <v>400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12</v>
      </c>
      <c r="G18" s="124">
        <v>2400</v>
      </c>
      <c r="H18" s="125">
        <v>2</v>
      </c>
      <c r="I18" s="124">
        <v>400</v>
      </c>
      <c r="J18" s="15">
        <f t="shared" si="0"/>
        <v>2800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36</v>
      </c>
      <c r="G19" s="134">
        <v>7200</v>
      </c>
      <c r="H19" s="125">
        <v>554</v>
      </c>
      <c r="I19" s="134">
        <v>110800</v>
      </c>
      <c r="J19" s="15">
        <f t="shared" si="0"/>
        <v>118000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84</v>
      </c>
      <c r="G20" s="134">
        <v>8400</v>
      </c>
      <c r="H20" s="125">
        <v>353</v>
      </c>
      <c r="I20" s="134">
        <v>35300</v>
      </c>
      <c r="J20" s="15">
        <f t="shared" si="0"/>
        <v>43700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23</v>
      </c>
      <c r="G21" s="134">
        <v>4600</v>
      </c>
      <c r="H21" s="125">
        <v>114</v>
      </c>
      <c r="I21" s="134">
        <v>22800</v>
      </c>
      <c r="J21" s="15">
        <f t="shared" si="0"/>
        <v>27400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203</v>
      </c>
      <c r="D22" s="126">
        <v>6880</v>
      </c>
      <c r="E22" s="141">
        <v>100</v>
      </c>
      <c r="F22" s="125">
        <v>0</v>
      </c>
      <c r="G22" s="134">
        <v>0</v>
      </c>
      <c r="H22" s="125">
        <v>0</v>
      </c>
      <c r="I22" s="134">
        <v>0</v>
      </c>
      <c r="J22" s="15">
        <f t="shared" si="0"/>
        <v>0</v>
      </c>
      <c r="K22" s="188"/>
      <c r="M22" s="54"/>
      <c r="N22" s="54"/>
    </row>
    <row r="23" spans="1:16" ht="32.25" customHeight="1" x14ac:dyDescent="0.25">
      <c r="A23" s="43"/>
      <c r="B23" s="172" t="s">
        <v>202</v>
      </c>
      <c r="C23" s="30" t="s">
        <v>298</v>
      </c>
      <c r="D23" s="126">
        <v>6800</v>
      </c>
      <c r="E23" s="141">
        <v>200</v>
      </c>
      <c r="F23" s="125">
        <v>1</v>
      </c>
      <c r="G23" s="134">
        <v>200</v>
      </c>
      <c r="H23" s="125">
        <v>48</v>
      </c>
      <c r="I23" s="134">
        <v>9600</v>
      </c>
      <c r="J23" s="15">
        <f t="shared" si="0"/>
        <v>9800</v>
      </c>
      <c r="K23" s="188"/>
      <c r="M23" s="54"/>
      <c r="N23" s="54"/>
    </row>
    <row r="24" spans="1:16" ht="32.25" customHeight="1" x14ac:dyDescent="0.25">
      <c r="A24" s="43">
        <v>17</v>
      </c>
      <c r="B24" s="172" t="s">
        <v>206</v>
      </c>
      <c r="C24" s="30" t="s">
        <v>232</v>
      </c>
      <c r="D24" s="126">
        <v>3800</v>
      </c>
      <c r="E24" s="141">
        <v>200</v>
      </c>
      <c r="F24" s="125">
        <v>1274</v>
      </c>
      <c r="G24" s="134">
        <v>254800</v>
      </c>
      <c r="H24" s="125">
        <v>25951</v>
      </c>
      <c r="I24" s="134">
        <v>5190200</v>
      </c>
      <c r="J24" s="15">
        <f t="shared" si="0"/>
        <v>5445000</v>
      </c>
      <c r="K24" s="188"/>
      <c r="M24" s="54"/>
      <c r="N24" s="54"/>
    </row>
    <row r="25" spans="1:16" ht="32.25" customHeight="1" x14ac:dyDescent="0.25">
      <c r="A25" s="43">
        <v>18</v>
      </c>
      <c r="B25" s="17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3</v>
      </c>
      <c r="I25" s="134">
        <v>300</v>
      </c>
      <c r="J25" s="15">
        <f t="shared" si="0"/>
        <v>300</v>
      </c>
      <c r="K25" s="188"/>
      <c r="M25" s="54"/>
      <c r="N25" s="54"/>
    </row>
    <row r="26" spans="1:16" ht="32.25" customHeight="1" x14ac:dyDescent="0.25">
      <c r="A26" s="43">
        <v>19</v>
      </c>
      <c r="B26" s="172" t="s">
        <v>223</v>
      </c>
      <c r="C26" s="30" t="s">
        <v>224</v>
      </c>
      <c r="D26" s="126">
        <v>1389</v>
      </c>
      <c r="E26" s="141">
        <v>100</v>
      </c>
      <c r="F26" s="125">
        <v>23</v>
      </c>
      <c r="G26" s="134">
        <v>2300</v>
      </c>
      <c r="H26" s="125">
        <v>198</v>
      </c>
      <c r="I26" s="134">
        <v>19800</v>
      </c>
      <c r="J26" s="15">
        <f t="shared" si="0"/>
        <v>22100</v>
      </c>
      <c r="K26" s="188"/>
      <c r="M26" s="54"/>
      <c r="N26" s="54"/>
      <c r="P26" s="54"/>
    </row>
    <row r="27" spans="1:16" ht="32.25" customHeight="1" x14ac:dyDescent="0.25">
      <c r="A27" s="43">
        <v>20</v>
      </c>
      <c r="B27" s="172" t="s">
        <v>239</v>
      </c>
      <c r="C27" s="30" t="s">
        <v>241</v>
      </c>
      <c r="D27" s="126">
        <v>6333</v>
      </c>
      <c r="E27" s="141" t="s">
        <v>261</v>
      </c>
      <c r="F27" s="125">
        <v>10</v>
      </c>
      <c r="G27" s="134">
        <v>2000</v>
      </c>
      <c r="H27" s="125">
        <v>109</v>
      </c>
      <c r="I27" s="134">
        <v>21800</v>
      </c>
      <c r="J27" s="15">
        <f t="shared" si="0"/>
        <v>23800</v>
      </c>
      <c r="K27" s="188"/>
      <c r="M27" s="54"/>
      <c r="N27" s="54"/>
    </row>
    <row r="28" spans="1:16" ht="32.25" customHeight="1" x14ac:dyDescent="0.25">
      <c r="A28" s="43">
        <v>21</v>
      </c>
      <c r="B28" s="172" t="s">
        <v>247</v>
      </c>
      <c r="C28" s="30" t="s">
        <v>252</v>
      </c>
      <c r="D28" s="126">
        <v>5800</v>
      </c>
      <c r="E28" s="141">
        <v>200</v>
      </c>
      <c r="F28" s="125">
        <v>148</v>
      </c>
      <c r="G28" s="134">
        <v>29600</v>
      </c>
      <c r="H28" s="125">
        <v>2935</v>
      </c>
      <c r="I28" s="134">
        <v>587000</v>
      </c>
      <c r="J28" s="15">
        <f t="shared" si="0"/>
        <v>616600</v>
      </c>
      <c r="K28" s="188"/>
      <c r="M28" s="54"/>
      <c r="N28" s="54"/>
    </row>
    <row r="29" spans="1:16" ht="32.25" customHeight="1" x14ac:dyDescent="0.25">
      <c r="A29" s="43">
        <v>22</v>
      </c>
      <c r="B29" s="172" t="s">
        <v>281</v>
      </c>
      <c r="C29" s="30" t="s">
        <v>282</v>
      </c>
      <c r="D29" s="126">
        <v>3012</v>
      </c>
      <c r="E29" s="141">
        <v>100</v>
      </c>
      <c r="F29" s="125">
        <v>0</v>
      </c>
      <c r="G29" s="134">
        <v>0</v>
      </c>
      <c r="H29" s="125">
        <v>3</v>
      </c>
      <c r="I29" s="134">
        <v>300</v>
      </c>
      <c r="J29" s="15">
        <f t="shared" si="0"/>
        <v>300</v>
      </c>
      <c r="K29" s="188"/>
      <c r="M29" s="54"/>
      <c r="N29" s="54"/>
    </row>
    <row r="30" spans="1:16" ht="32.25" customHeight="1" x14ac:dyDescent="0.25">
      <c r="A30" s="43">
        <v>23</v>
      </c>
      <c r="B30" s="172" t="s">
        <v>283</v>
      </c>
      <c r="C30" s="30" t="s">
        <v>289</v>
      </c>
      <c r="D30" s="126">
        <v>3023</v>
      </c>
      <c r="E30" s="141">
        <v>200</v>
      </c>
      <c r="F30" s="125">
        <v>0</v>
      </c>
      <c r="G30" s="134">
        <v>0</v>
      </c>
      <c r="H30" s="125">
        <v>1</v>
      </c>
      <c r="I30" s="134">
        <v>200</v>
      </c>
      <c r="J30" s="15">
        <f t="shared" si="0"/>
        <v>200</v>
      </c>
      <c r="K30" s="188"/>
      <c r="M30" s="54"/>
      <c r="N30" s="54"/>
    </row>
    <row r="31" spans="1:16" ht="32.25" customHeight="1" x14ac:dyDescent="0.25">
      <c r="A31" s="43">
        <v>24</v>
      </c>
      <c r="B31" s="172" t="s">
        <v>285</v>
      </c>
      <c r="C31" s="30" t="s">
        <v>286</v>
      </c>
      <c r="D31" s="126">
        <v>3003</v>
      </c>
      <c r="E31" s="141">
        <v>200</v>
      </c>
      <c r="F31" s="125">
        <v>2</v>
      </c>
      <c r="G31" s="134">
        <v>400</v>
      </c>
      <c r="H31" s="125">
        <v>6</v>
      </c>
      <c r="I31" s="134">
        <v>1200</v>
      </c>
      <c r="J31" s="15">
        <f t="shared" si="0"/>
        <v>1600</v>
      </c>
      <c r="K31" s="188"/>
      <c r="M31" s="54"/>
      <c r="N31" s="54"/>
    </row>
    <row r="32" spans="1:16" ht="32.25" customHeight="1" x14ac:dyDescent="0.25">
      <c r="A32" s="43">
        <v>25</v>
      </c>
      <c r="B32" s="172" t="s">
        <v>290</v>
      </c>
      <c r="C32" s="30" t="s">
        <v>291</v>
      </c>
      <c r="D32" s="126">
        <v>3019</v>
      </c>
      <c r="E32" s="141">
        <v>200</v>
      </c>
      <c r="F32" s="125">
        <v>0</v>
      </c>
      <c r="G32" s="134">
        <v>0</v>
      </c>
      <c r="H32" s="125">
        <v>4</v>
      </c>
      <c r="I32" s="134">
        <v>800</v>
      </c>
      <c r="J32" s="15">
        <f t="shared" si="0"/>
        <v>800</v>
      </c>
      <c r="K32" s="188"/>
      <c r="M32" s="54"/>
      <c r="N32" s="54"/>
    </row>
    <row r="33" spans="1:14" ht="32.25" customHeight="1" x14ac:dyDescent="0.25">
      <c r="A33" s="43">
        <v>26</v>
      </c>
      <c r="B33" s="172" t="s">
        <v>292</v>
      </c>
      <c r="C33" s="175" t="s">
        <v>295</v>
      </c>
      <c r="D33" s="126">
        <v>3051</v>
      </c>
      <c r="E33" s="141">
        <v>200</v>
      </c>
      <c r="F33" s="125">
        <v>14</v>
      </c>
      <c r="G33" s="134">
        <v>2800</v>
      </c>
      <c r="H33" s="125">
        <v>246</v>
      </c>
      <c r="I33" s="134">
        <v>49200</v>
      </c>
      <c r="J33" s="15">
        <f t="shared" si="0"/>
        <v>52000</v>
      </c>
      <c r="K33" s="188"/>
      <c r="M33" s="54"/>
      <c r="N33" s="54"/>
    </row>
    <row r="34" spans="1:14" ht="32.25" customHeight="1" x14ac:dyDescent="0.25">
      <c r="A34" s="43">
        <v>27</v>
      </c>
      <c r="B34" s="172" t="s">
        <v>293</v>
      </c>
      <c r="C34" s="30" t="s">
        <v>296</v>
      </c>
      <c r="D34" s="126">
        <v>3091</v>
      </c>
      <c r="E34" s="141">
        <v>200</v>
      </c>
      <c r="F34" s="125">
        <v>123</v>
      </c>
      <c r="G34" s="134">
        <v>24600</v>
      </c>
      <c r="H34" s="125">
        <v>2630</v>
      </c>
      <c r="I34" s="134">
        <v>526000</v>
      </c>
      <c r="J34" s="15">
        <f t="shared" si="0"/>
        <v>550600</v>
      </c>
      <c r="K34" s="188"/>
      <c r="M34" s="54"/>
      <c r="N34" s="54"/>
    </row>
    <row r="35" spans="1:14" ht="32.25" customHeight="1" x14ac:dyDescent="0.25">
      <c r="A35" s="43">
        <v>28</v>
      </c>
      <c r="B35" s="172" t="s">
        <v>234</v>
      </c>
      <c r="C35" s="30" t="s">
        <v>300</v>
      </c>
      <c r="D35" s="126">
        <v>3018</v>
      </c>
      <c r="E35" s="141">
        <v>200</v>
      </c>
      <c r="F35" s="125">
        <v>7</v>
      </c>
      <c r="G35" s="134">
        <v>1400</v>
      </c>
      <c r="H35" s="125">
        <v>43</v>
      </c>
      <c r="I35" s="134">
        <v>8600</v>
      </c>
      <c r="J35" s="15">
        <f t="shared" si="0"/>
        <v>10000</v>
      </c>
      <c r="K35" s="190"/>
      <c r="M35" s="54"/>
      <c r="N35" s="54"/>
    </row>
    <row r="36" spans="1:14" ht="23.25" customHeight="1" x14ac:dyDescent="0.25">
      <c r="B36" s="137"/>
      <c r="C36" s="138"/>
      <c r="D36" s="137"/>
      <c r="E36" s="138"/>
      <c r="F36" s="138"/>
      <c r="G36" s="157"/>
      <c r="H36" s="138"/>
      <c r="I36" s="157"/>
      <c r="J36" s="158"/>
      <c r="K36" s="54"/>
      <c r="M36" s="54"/>
      <c r="N36" s="54"/>
    </row>
    <row r="37" spans="1:14" x14ac:dyDescent="0.25">
      <c r="E37" s="47"/>
      <c r="F37" s="52"/>
      <c r="G37" s="53"/>
      <c r="H37" s="52"/>
      <c r="I37" s="53"/>
      <c r="N37" s="54"/>
    </row>
    <row r="38" spans="1:14" x14ac:dyDescent="0.25">
      <c r="B38" s="4" t="s">
        <v>47</v>
      </c>
      <c r="E38" s="191" t="s">
        <v>2</v>
      </c>
      <c r="F38" s="192"/>
      <c r="G38" s="193"/>
      <c r="H38" s="191" t="s">
        <v>3</v>
      </c>
      <c r="I38" s="192"/>
      <c r="J38" s="193"/>
    </row>
    <row r="39" spans="1:14" ht="63.75" customHeight="1" x14ac:dyDescent="0.25">
      <c r="B39" s="7" t="s">
        <v>6</v>
      </c>
      <c r="C39" s="55" t="s">
        <v>48</v>
      </c>
      <c r="D39" s="7" t="s">
        <v>8</v>
      </c>
      <c r="E39" s="56" t="s">
        <v>49</v>
      </c>
      <c r="F39" s="55" t="s">
        <v>50</v>
      </c>
      <c r="G39" s="7" t="s">
        <v>11</v>
      </c>
      <c r="H39" s="57" t="s">
        <v>51</v>
      </c>
      <c r="I39" s="55" t="s">
        <v>50</v>
      </c>
      <c r="J39" s="8" t="s">
        <v>11</v>
      </c>
      <c r="L39" t="s">
        <v>301</v>
      </c>
    </row>
    <row r="40" spans="1:14" ht="30" customHeight="1" x14ac:dyDescent="0.25">
      <c r="A40" s="1">
        <v>1</v>
      </c>
      <c r="B40" s="173" t="s">
        <v>52</v>
      </c>
      <c r="C40" s="59" t="s">
        <v>53</v>
      </c>
      <c r="D40" s="60">
        <v>727</v>
      </c>
      <c r="E40" s="61">
        <v>25</v>
      </c>
      <c r="F40" s="62">
        <v>26</v>
      </c>
      <c r="G40" s="63">
        <f>SUM(F40*E40)</f>
        <v>650</v>
      </c>
      <c r="H40" s="61">
        <v>100</v>
      </c>
      <c r="I40" s="19">
        <v>1</v>
      </c>
      <c r="J40" s="64">
        <f>SUM(I40*H40)</f>
        <v>100</v>
      </c>
    </row>
    <row r="41" spans="1:14" ht="26.25" customHeight="1" x14ac:dyDescent="0.25">
      <c r="A41" s="1">
        <v>2</v>
      </c>
      <c r="B41" s="174" t="s">
        <v>54</v>
      </c>
      <c r="C41" s="87" t="s">
        <v>55</v>
      </c>
      <c r="D41" s="71">
        <v>744</v>
      </c>
      <c r="E41" s="155">
        <v>50</v>
      </c>
      <c r="F41" s="68">
        <v>131</v>
      </c>
      <c r="G41" s="63">
        <f>SUM(F41*E41)</f>
        <v>6550</v>
      </c>
      <c r="H41" s="155">
        <v>50</v>
      </c>
      <c r="I41" s="68">
        <v>7</v>
      </c>
      <c r="J41" s="63">
        <f>SUM(I41*H41)</f>
        <v>350</v>
      </c>
    </row>
    <row r="42" spans="1:14" x14ac:dyDescent="0.25">
      <c r="E42" s="47"/>
      <c r="F42" s="52"/>
      <c r="G42" s="53"/>
      <c r="H42" s="52"/>
      <c r="I42" s="53"/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</row>
    <row r="57" spans="5:9" x14ac:dyDescent="0.25">
      <c r="E57" s="1"/>
    </row>
  </sheetData>
  <mergeCells count="8">
    <mergeCell ref="K7:K35"/>
    <mergeCell ref="E38:G38"/>
    <mergeCell ref="H38:J38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59"/>
  <sheetViews>
    <sheetView zoomScaleNormal="100" workbookViewId="0">
      <selection activeCell="M39" sqref="M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82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72</v>
      </c>
      <c r="D7" s="11">
        <v>1033</v>
      </c>
      <c r="E7" s="12">
        <v>100</v>
      </c>
      <c r="F7" s="13">
        <v>1868</v>
      </c>
      <c r="G7" s="14">
        <v>186800</v>
      </c>
      <c r="H7" s="13">
        <v>2955</v>
      </c>
      <c r="I7" s="14">
        <v>295500</v>
      </c>
      <c r="J7" s="15">
        <f t="shared" ref="J7:J23" si="0">SUM(G7+I7)</f>
        <v>482300</v>
      </c>
      <c r="K7" s="187">
        <f>SUM(J7:J28)/20</f>
        <v>466575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9</v>
      </c>
      <c r="G8" s="14">
        <v>900</v>
      </c>
      <c r="H8" s="13">
        <v>26</v>
      </c>
      <c r="I8" s="14">
        <v>2600</v>
      </c>
      <c r="J8" s="15">
        <f t="shared" si="0"/>
        <v>3500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241</v>
      </c>
      <c r="G9" s="14">
        <v>24100</v>
      </c>
      <c r="H9" s="13">
        <v>1384</v>
      </c>
      <c r="I9" s="14">
        <v>138400</v>
      </c>
      <c r="J9" s="15">
        <f t="shared" si="0"/>
        <v>162500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12</v>
      </c>
      <c r="G10" s="23">
        <v>1200</v>
      </c>
      <c r="H10" s="22">
        <v>23</v>
      </c>
      <c r="I10" s="23">
        <v>2300</v>
      </c>
      <c r="J10" s="15">
        <f t="shared" si="0"/>
        <v>3500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2800</v>
      </c>
      <c r="G11" s="27">
        <v>560000</v>
      </c>
      <c r="H11" s="26">
        <v>35260</v>
      </c>
      <c r="I11" s="27">
        <v>7052000</v>
      </c>
      <c r="J11" s="15">
        <f t="shared" si="0"/>
        <v>7612000</v>
      </c>
      <c r="K11" s="188"/>
    </row>
    <row r="12" spans="1:11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155</v>
      </c>
      <c r="G12" s="27">
        <v>15500</v>
      </c>
      <c r="H12" s="26">
        <v>417</v>
      </c>
      <c r="I12" s="27">
        <v>41700</v>
      </c>
      <c r="J12" s="15">
        <f t="shared" si="0"/>
        <v>57200</v>
      </c>
      <c r="K12" s="188"/>
    </row>
    <row r="13" spans="1:11" ht="24" customHeight="1" x14ac:dyDescent="0.25">
      <c r="A13" s="1">
        <v>7</v>
      </c>
      <c r="B13" s="18" t="s">
        <v>27</v>
      </c>
      <c r="C13" s="30" t="s">
        <v>28</v>
      </c>
      <c r="D13" s="25">
        <v>1150</v>
      </c>
      <c r="E13" s="12">
        <v>100</v>
      </c>
      <c r="F13" s="31">
        <v>54</v>
      </c>
      <c r="G13" s="32">
        <v>5400</v>
      </c>
      <c r="H13" s="31">
        <v>118</v>
      </c>
      <c r="I13" s="32">
        <v>11800</v>
      </c>
      <c r="J13" s="33">
        <f t="shared" si="0"/>
        <v>17200</v>
      </c>
      <c r="K13" s="188"/>
    </row>
    <row r="14" spans="1:11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244</v>
      </c>
      <c r="G14" s="27">
        <v>24400</v>
      </c>
      <c r="H14" s="26">
        <v>896</v>
      </c>
      <c r="I14" s="27">
        <v>89600</v>
      </c>
      <c r="J14" s="33">
        <f t="shared" si="0"/>
        <v>114000</v>
      </c>
      <c r="K14" s="188"/>
    </row>
    <row r="15" spans="1:11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16</v>
      </c>
      <c r="G15" s="27">
        <v>1600</v>
      </c>
      <c r="H15" s="26">
        <v>96</v>
      </c>
      <c r="I15" s="27">
        <v>9600</v>
      </c>
      <c r="J15" s="33">
        <f t="shared" si="0"/>
        <v>11200</v>
      </c>
      <c r="K15" s="188"/>
    </row>
    <row r="16" spans="1:11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23</v>
      </c>
      <c r="G16" s="27">
        <v>2300</v>
      </c>
      <c r="H16" s="26">
        <v>58</v>
      </c>
      <c r="I16" s="27">
        <v>5800</v>
      </c>
      <c r="J16" s="33">
        <f t="shared" si="0"/>
        <v>8100</v>
      </c>
      <c r="K16" s="188"/>
    </row>
    <row r="17" spans="1:11" ht="24" customHeight="1" x14ac:dyDescent="0.25">
      <c r="A17" s="1">
        <v>11</v>
      </c>
      <c r="B17" s="18" t="s">
        <v>35</v>
      </c>
      <c r="C17" s="34" t="s">
        <v>36</v>
      </c>
      <c r="D17" s="25">
        <v>5066</v>
      </c>
      <c r="E17" s="12">
        <v>100</v>
      </c>
      <c r="F17" s="26">
        <v>2</v>
      </c>
      <c r="G17" s="27">
        <v>200</v>
      </c>
      <c r="H17" s="26">
        <v>7</v>
      </c>
      <c r="I17" s="27">
        <v>700</v>
      </c>
      <c r="J17" s="33">
        <f t="shared" si="0"/>
        <v>900</v>
      </c>
      <c r="K17" s="188"/>
    </row>
    <row r="18" spans="1:11" ht="24" customHeight="1" x14ac:dyDescent="0.25">
      <c r="A18" s="1">
        <v>12</v>
      </c>
      <c r="B18" s="35" t="s">
        <v>37</v>
      </c>
      <c r="C18" s="20" t="s">
        <v>38</v>
      </c>
      <c r="D18" s="25">
        <v>9656</v>
      </c>
      <c r="E18" s="36">
        <v>100</v>
      </c>
      <c r="F18" s="77">
        <v>250</v>
      </c>
      <c r="G18" s="78">
        <v>25000</v>
      </c>
      <c r="H18" s="77">
        <v>4300</v>
      </c>
      <c r="I18" s="78">
        <v>430000</v>
      </c>
      <c r="J18" s="33">
        <f t="shared" ref="J18:J19" si="1">SUM(G18+I18)</f>
        <v>455000</v>
      </c>
      <c r="K18" s="188"/>
    </row>
    <row r="19" spans="1:11" ht="24" customHeight="1" x14ac:dyDescent="0.25">
      <c r="B19" s="35" t="s">
        <v>37</v>
      </c>
      <c r="C19" s="20" t="s">
        <v>38</v>
      </c>
      <c r="D19" s="25">
        <v>9656</v>
      </c>
      <c r="E19" s="36">
        <v>200</v>
      </c>
      <c r="F19" s="77">
        <v>51</v>
      </c>
      <c r="G19" s="78">
        <v>10200</v>
      </c>
      <c r="H19" s="77">
        <v>1576</v>
      </c>
      <c r="I19" s="78">
        <v>315200</v>
      </c>
      <c r="J19" s="33">
        <f t="shared" si="1"/>
        <v>325400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500</v>
      </c>
      <c r="F20" s="77">
        <v>1</v>
      </c>
      <c r="G20" s="78">
        <v>500</v>
      </c>
      <c r="H20" s="77">
        <v>67</v>
      </c>
      <c r="I20" s="78">
        <v>33500</v>
      </c>
      <c r="J20" s="33">
        <f>SUM(G20+I20)</f>
        <v>34000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77">
        <v>4</v>
      </c>
      <c r="G21" s="78">
        <v>400</v>
      </c>
      <c r="H21" s="77">
        <v>27</v>
      </c>
      <c r="I21" s="78">
        <v>2700</v>
      </c>
      <c r="J21" s="33">
        <f t="shared" si="0"/>
        <v>3100</v>
      </c>
      <c r="K21" s="188"/>
    </row>
    <row r="22" spans="1:11" ht="30" customHeight="1" x14ac:dyDescent="0.25">
      <c r="A22" s="1">
        <v>14</v>
      </c>
      <c r="B22" s="35" t="s">
        <v>41</v>
      </c>
      <c r="C22" s="38" t="s">
        <v>83</v>
      </c>
      <c r="D22" s="25">
        <v>2844</v>
      </c>
      <c r="E22" s="36">
        <v>100</v>
      </c>
      <c r="F22" s="26">
        <v>26</v>
      </c>
      <c r="G22" s="27">
        <v>2600</v>
      </c>
      <c r="H22" s="26">
        <v>34</v>
      </c>
      <c r="I22" s="27">
        <v>3400</v>
      </c>
      <c r="J22" s="33">
        <f t="shared" si="0"/>
        <v>6000</v>
      </c>
      <c r="K22" s="188"/>
    </row>
    <row r="23" spans="1:11" ht="30.75" customHeight="1" x14ac:dyDescent="0.25">
      <c r="A23" s="1">
        <v>15</v>
      </c>
      <c r="B23" s="37" t="s">
        <v>43</v>
      </c>
      <c r="C23" s="38" t="s">
        <v>77</v>
      </c>
      <c r="D23" s="39">
        <v>2407</v>
      </c>
      <c r="E23" s="40">
        <v>100</v>
      </c>
      <c r="F23" s="41">
        <v>2</v>
      </c>
      <c r="G23" s="42">
        <v>400</v>
      </c>
      <c r="H23" s="41">
        <v>0</v>
      </c>
      <c r="I23" s="42">
        <v>0</v>
      </c>
      <c r="J23" s="16">
        <f t="shared" si="0"/>
        <v>400</v>
      </c>
      <c r="K23" s="188"/>
    </row>
    <row r="24" spans="1:11" ht="30.75" customHeight="1" x14ac:dyDescent="0.25">
      <c r="A24" s="43">
        <v>16</v>
      </c>
      <c r="B24" s="35" t="s">
        <v>60</v>
      </c>
      <c r="C24" s="34" t="s">
        <v>68</v>
      </c>
      <c r="D24" s="25">
        <v>3466</v>
      </c>
      <c r="E24" s="36">
        <v>100</v>
      </c>
      <c r="F24" s="26">
        <v>4</v>
      </c>
      <c r="G24" s="27">
        <v>400</v>
      </c>
      <c r="H24" s="26">
        <v>52</v>
      </c>
      <c r="I24" s="27">
        <v>5200</v>
      </c>
      <c r="J24" s="33">
        <f>SUM(G24,I24)</f>
        <v>5600</v>
      </c>
      <c r="K24" s="188"/>
    </row>
    <row r="25" spans="1:11" ht="30.75" customHeight="1" x14ac:dyDescent="0.25">
      <c r="A25" s="43">
        <v>17</v>
      </c>
      <c r="B25" s="35" t="s">
        <v>69</v>
      </c>
      <c r="C25" s="34" t="s">
        <v>73</v>
      </c>
      <c r="D25" s="25">
        <v>8495</v>
      </c>
      <c r="E25" s="36">
        <v>100</v>
      </c>
      <c r="F25" s="26">
        <v>17</v>
      </c>
      <c r="G25" s="27">
        <v>1700</v>
      </c>
      <c r="H25" s="26">
        <v>73</v>
      </c>
      <c r="I25" s="27">
        <v>7300</v>
      </c>
      <c r="J25" s="33">
        <f>SUM(G25,I25)</f>
        <v>9000</v>
      </c>
      <c r="K25" s="188"/>
    </row>
    <row r="26" spans="1:11" ht="30.75" customHeight="1" x14ac:dyDescent="0.25">
      <c r="A26" s="43">
        <v>18</v>
      </c>
      <c r="B26" s="35" t="s">
        <v>74</v>
      </c>
      <c r="C26" s="34" t="s">
        <v>78</v>
      </c>
      <c r="D26" s="25">
        <v>6187</v>
      </c>
      <c r="E26" s="36">
        <v>100</v>
      </c>
      <c r="F26" s="26">
        <v>0</v>
      </c>
      <c r="G26" s="27">
        <v>0</v>
      </c>
      <c r="H26" s="26">
        <v>0</v>
      </c>
      <c r="I26" s="27">
        <v>0</v>
      </c>
      <c r="J26" s="33">
        <f t="shared" ref="J26:J28" si="2">SUM(G26,I26)</f>
        <v>0</v>
      </c>
      <c r="K26" s="188"/>
    </row>
    <row r="27" spans="1:11" ht="30.75" customHeight="1" x14ac:dyDescent="0.25">
      <c r="A27" s="43">
        <v>19</v>
      </c>
      <c r="B27" s="35" t="s">
        <v>79</v>
      </c>
      <c r="C27" s="34" t="s">
        <v>84</v>
      </c>
      <c r="D27" s="25">
        <v>2002</v>
      </c>
      <c r="E27" s="36">
        <v>100</v>
      </c>
      <c r="F27" s="26">
        <v>48</v>
      </c>
      <c r="G27" s="27">
        <v>4800</v>
      </c>
      <c r="H27" s="26">
        <v>157</v>
      </c>
      <c r="I27" s="27">
        <v>15700</v>
      </c>
      <c r="J27" s="33">
        <f t="shared" si="2"/>
        <v>20500</v>
      </c>
      <c r="K27" s="188"/>
    </row>
    <row r="28" spans="1:11" ht="30.75" customHeight="1" x14ac:dyDescent="0.25">
      <c r="A28" s="43">
        <v>20</v>
      </c>
      <c r="B28" s="35" t="s">
        <v>80</v>
      </c>
      <c r="C28" s="34" t="s">
        <v>81</v>
      </c>
      <c r="D28" s="25">
        <v>6179</v>
      </c>
      <c r="E28" s="36">
        <v>100</v>
      </c>
      <c r="F28" s="20">
        <v>0</v>
      </c>
      <c r="G28" s="83">
        <v>0</v>
      </c>
      <c r="H28" s="20">
        <v>1</v>
      </c>
      <c r="I28" s="83">
        <v>100</v>
      </c>
      <c r="J28" s="33">
        <f t="shared" si="2"/>
        <v>100</v>
      </c>
      <c r="K28" s="188"/>
    </row>
    <row r="29" spans="1:11" x14ac:dyDescent="0.25">
      <c r="A29" s="73"/>
      <c r="E29" s="47"/>
      <c r="F29" s="52"/>
      <c r="G29" s="53"/>
      <c r="H29" s="52"/>
      <c r="I29" s="53"/>
      <c r="J29" s="54"/>
      <c r="K29" s="75"/>
    </row>
    <row r="30" spans="1:11" x14ac:dyDescent="0.25">
      <c r="E30" s="47"/>
      <c r="F30" s="52"/>
      <c r="G30" s="53"/>
      <c r="H30" s="52"/>
      <c r="I30" s="53"/>
    </row>
    <row r="31" spans="1:11" x14ac:dyDescent="0.25">
      <c r="B31" s="4" t="s">
        <v>47</v>
      </c>
      <c r="E31" s="182" t="s">
        <v>2</v>
      </c>
      <c r="F31" s="189"/>
      <c r="G31" s="183"/>
      <c r="H31" s="182" t="s">
        <v>3</v>
      </c>
      <c r="I31" s="189"/>
      <c r="J31" s="183"/>
    </row>
    <row r="32" spans="1:11" ht="63.75" customHeight="1" x14ac:dyDescent="0.25">
      <c r="B32" s="7" t="s">
        <v>6</v>
      </c>
      <c r="C32" s="55" t="s">
        <v>48</v>
      </c>
      <c r="D32" s="7" t="s">
        <v>8</v>
      </c>
      <c r="E32" s="56" t="s">
        <v>49</v>
      </c>
      <c r="F32" s="55" t="s">
        <v>50</v>
      </c>
      <c r="G32" s="7" t="s">
        <v>11</v>
      </c>
      <c r="H32" s="57" t="s">
        <v>51</v>
      </c>
      <c r="I32" s="55" t="s">
        <v>50</v>
      </c>
      <c r="J32" s="8" t="s">
        <v>11</v>
      </c>
    </row>
    <row r="33" spans="1:10" ht="15.75" customHeight="1" x14ac:dyDescent="0.25">
      <c r="A33" s="1">
        <v>1</v>
      </c>
      <c r="B33" s="58" t="s">
        <v>52</v>
      </c>
      <c r="C33" s="59" t="s">
        <v>53</v>
      </c>
      <c r="D33" s="60">
        <v>727</v>
      </c>
      <c r="E33" s="61">
        <v>25</v>
      </c>
      <c r="F33" s="62">
        <v>38</v>
      </c>
      <c r="G33" s="63">
        <f>SUM(F33*E33)</f>
        <v>950</v>
      </c>
      <c r="H33" s="61">
        <v>100</v>
      </c>
      <c r="I33" s="19">
        <v>14</v>
      </c>
      <c r="J33" s="64">
        <f>SUM(I33*H33)</f>
        <v>1400</v>
      </c>
    </row>
    <row r="34" spans="1:10" ht="15.75" customHeight="1" x14ac:dyDescent="0.25">
      <c r="A34" s="1">
        <v>2</v>
      </c>
      <c r="B34" s="65" t="s">
        <v>54</v>
      </c>
      <c r="C34" s="66" t="s">
        <v>55</v>
      </c>
      <c r="D34" s="67">
        <v>744</v>
      </c>
      <c r="E34" s="33">
        <v>50</v>
      </c>
      <c r="F34" s="68">
        <v>224</v>
      </c>
      <c r="G34" s="63">
        <f>SUM(F34*E34)</f>
        <v>11200</v>
      </c>
      <c r="H34" s="33">
        <v>50</v>
      </c>
      <c r="I34" s="68">
        <v>31</v>
      </c>
      <c r="J34" s="64">
        <f>SUM(I34*H34)</f>
        <v>1550</v>
      </c>
    </row>
    <row r="35" spans="1:10" ht="15.75" customHeight="1" x14ac:dyDescent="0.25">
      <c r="A35" s="1">
        <v>3</v>
      </c>
      <c r="B35" s="69" t="s">
        <v>56</v>
      </c>
      <c r="C35" s="70" t="s">
        <v>57</v>
      </c>
      <c r="D35" s="71">
        <v>737</v>
      </c>
      <c r="E35" s="61">
        <v>25</v>
      </c>
      <c r="F35" s="68">
        <v>53</v>
      </c>
      <c r="G35" s="63">
        <f>SUM(F35*E35)</f>
        <v>1325</v>
      </c>
      <c r="H35" s="61">
        <v>100</v>
      </c>
      <c r="I35" s="68">
        <v>34</v>
      </c>
      <c r="J35" s="63">
        <f>SUM(I35*H35)</f>
        <v>3400</v>
      </c>
    </row>
    <row r="36" spans="1:10" x14ac:dyDescent="0.25">
      <c r="E36" s="47"/>
      <c r="F36" s="52"/>
      <c r="G36" s="53"/>
      <c r="H36" s="52"/>
      <c r="I36" s="53"/>
      <c r="J36" s="72"/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28"/>
    <mergeCell ref="E31:G31"/>
    <mergeCell ref="H31:J3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2:P58"/>
  <sheetViews>
    <sheetView zoomScaleNormal="100" workbookViewId="0">
      <selection activeCell="E47" sqref="E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302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1966</v>
      </c>
      <c r="G7" s="124">
        <v>196600</v>
      </c>
      <c r="H7" s="123">
        <v>3227</v>
      </c>
      <c r="I7" s="124">
        <v>322700</v>
      </c>
      <c r="J7" s="15">
        <f>SUM(G7+I7)</f>
        <v>519300</v>
      </c>
      <c r="K7" s="187">
        <f>SUM(J7:J36)/25</f>
        <v>1639556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22</v>
      </c>
      <c r="G8" s="124">
        <v>2200</v>
      </c>
      <c r="H8" s="123">
        <v>26</v>
      </c>
      <c r="I8" s="124">
        <v>2600</v>
      </c>
      <c r="J8" s="15">
        <f t="shared" ref="J8:J36" si="0">SUM(G8+I8)</f>
        <v>4800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6044</v>
      </c>
      <c r="G9" s="124">
        <v>1224100</v>
      </c>
      <c r="H9" s="125">
        <v>113029</v>
      </c>
      <c r="I9" s="124">
        <v>22630400</v>
      </c>
      <c r="J9" s="15">
        <f t="shared" si="0"/>
        <v>23854500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50</v>
      </c>
      <c r="G10" s="124">
        <v>10000</v>
      </c>
      <c r="H10" s="125">
        <v>542</v>
      </c>
      <c r="I10" s="124">
        <v>108400</v>
      </c>
      <c r="J10" s="15">
        <f t="shared" si="0"/>
        <v>118400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102</v>
      </c>
      <c r="D11" s="126">
        <v>1150</v>
      </c>
      <c r="E11" s="94" t="s">
        <v>153</v>
      </c>
      <c r="F11" s="127">
        <v>4</v>
      </c>
      <c r="G11" s="124">
        <v>400</v>
      </c>
      <c r="H11" s="127">
        <v>30</v>
      </c>
      <c r="I11" s="124">
        <v>4300</v>
      </c>
      <c r="J11" s="15">
        <f t="shared" si="0"/>
        <v>4700</v>
      </c>
      <c r="K11" s="188"/>
      <c r="M11" s="54"/>
      <c r="N11" s="54"/>
    </row>
    <row r="12" spans="1:14" ht="24" customHeight="1" x14ac:dyDescent="0.25">
      <c r="B12" s="164" t="s">
        <v>27</v>
      </c>
      <c r="C12" s="30" t="s">
        <v>304</v>
      </c>
      <c r="D12" s="126">
        <v>1150</v>
      </c>
      <c r="E12" s="94" t="s">
        <v>305</v>
      </c>
      <c r="F12" s="127">
        <v>27</v>
      </c>
      <c r="G12" s="124">
        <v>2700</v>
      </c>
      <c r="H12" s="127">
        <v>644</v>
      </c>
      <c r="I12" s="124">
        <v>64800</v>
      </c>
      <c r="J12" s="15">
        <f t="shared" si="0"/>
        <v>67500</v>
      </c>
      <c r="K12" s="188"/>
      <c r="M12" s="54"/>
      <c r="N12" s="54"/>
    </row>
    <row r="13" spans="1:14" ht="24" customHeight="1" x14ac:dyDescent="0.25">
      <c r="A13" s="1">
        <v>6</v>
      </c>
      <c r="B13" s="164" t="s">
        <v>29</v>
      </c>
      <c r="C13" s="30" t="s">
        <v>195</v>
      </c>
      <c r="D13" s="25">
        <v>7763</v>
      </c>
      <c r="E13" s="32">
        <v>200</v>
      </c>
      <c r="F13" s="125">
        <v>189</v>
      </c>
      <c r="G13" s="124">
        <v>37800</v>
      </c>
      <c r="H13" s="125">
        <v>1603</v>
      </c>
      <c r="I13" s="124">
        <v>320600</v>
      </c>
      <c r="J13" s="15">
        <f t="shared" si="0"/>
        <v>358400</v>
      </c>
      <c r="K13" s="188"/>
      <c r="M13" s="54"/>
      <c r="N13" s="54"/>
    </row>
    <row r="14" spans="1:14" ht="24" customHeight="1" x14ac:dyDescent="0.25">
      <c r="A14" s="1">
        <v>7</v>
      </c>
      <c r="B14" s="164" t="s">
        <v>33</v>
      </c>
      <c r="C14" s="34" t="s">
        <v>34</v>
      </c>
      <c r="D14" s="25">
        <v>7175</v>
      </c>
      <c r="E14" s="32">
        <v>100</v>
      </c>
      <c r="F14" s="125">
        <v>58</v>
      </c>
      <c r="G14" s="124">
        <v>5800</v>
      </c>
      <c r="H14" s="125">
        <v>285</v>
      </c>
      <c r="I14" s="124">
        <v>28500</v>
      </c>
      <c r="J14" s="15">
        <f t="shared" si="0"/>
        <v>34300</v>
      </c>
      <c r="K14" s="188"/>
      <c r="M14" s="54"/>
      <c r="N14" s="54"/>
    </row>
    <row r="15" spans="1:14" ht="51" customHeight="1" x14ac:dyDescent="0.25">
      <c r="A15" s="1">
        <v>8</v>
      </c>
      <c r="B15" s="169" t="s">
        <v>37</v>
      </c>
      <c r="C15" s="20" t="s">
        <v>180</v>
      </c>
      <c r="D15" s="25">
        <v>9656</v>
      </c>
      <c r="E15" s="94" t="s">
        <v>168</v>
      </c>
      <c r="F15" s="128">
        <v>162</v>
      </c>
      <c r="G15" s="124">
        <v>20900</v>
      </c>
      <c r="H15" s="128">
        <v>6603</v>
      </c>
      <c r="I15" s="124">
        <v>1143000</v>
      </c>
      <c r="J15" s="15">
        <f t="shared" si="0"/>
        <v>1163900</v>
      </c>
      <c r="K15" s="188"/>
      <c r="M15" s="54"/>
      <c r="N15" s="54"/>
    </row>
    <row r="16" spans="1:14" ht="30" customHeight="1" x14ac:dyDescent="0.25">
      <c r="A16" s="1">
        <v>9</v>
      </c>
      <c r="B16" s="166" t="s">
        <v>41</v>
      </c>
      <c r="C16" s="38" t="s">
        <v>83</v>
      </c>
      <c r="D16" s="25">
        <v>2844</v>
      </c>
      <c r="E16" s="129" t="s">
        <v>260</v>
      </c>
      <c r="F16" s="123">
        <v>620</v>
      </c>
      <c r="G16" s="124">
        <v>124300</v>
      </c>
      <c r="H16" s="123">
        <v>8301</v>
      </c>
      <c r="I16" s="124">
        <v>1662600</v>
      </c>
      <c r="J16" s="15">
        <f t="shared" si="0"/>
        <v>1786900</v>
      </c>
      <c r="K16" s="188"/>
      <c r="M16" s="54"/>
      <c r="N16" s="54"/>
    </row>
    <row r="17" spans="1:16" ht="30.75" customHeight="1" x14ac:dyDescent="0.25">
      <c r="A17" s="1">
        <v>10</v>
      </c>
      <c r="B17" s="167" t="s">
        <v>226</v>
      </c>
      <c r="C17" s="38" t="s">
        <v>263</v>
      </c>
      <c r="D17" s="39">
        <v>2407</v>
      </c>
      <c r="E17" s="129">
        <v>200</v>
      </c>
      <c r="F17" s="123">
        <v>678</v>
      </c>
      <c r="G17" s="124">
        <v>135600</v>
      </c>
      <c r="H17" s="123">
        <v>10243</v>
      </c>
      <c r="I17" s="124">
        <v>2048600</v>
      </c>
      <c r="J17" s="15">
        <f t="shared" si="0"/>
        <v>2184200</v>
      </c>
      <c r="K17" s="188"/>
      <c r="M17" s="54"/>
      <c r="N17" s="54"/>
    </row>
    <row r="18" spans="1:16" ht="30.75" customHeight="1" x14ac:dyDescent="0.25">
      <c r="A18" s="43">
        <v>11</v>
      </c>
      <c r="B18" s="168" t="s">
        <v>120</v>
      </c>
      <c r="C18" s="100" t="s">
        <v>200</v>
      </c>
      <c r="D18" s="93">
        <v>2205</v>
      </c>
      <c r="E18" s="94">
        <v>200</v>
      </c>
      <c r="F18" s="125">
        <v>1</v>
      </c>
      <c r="G18" s="124">
        <v>200</v>
      </c>
      <c r="H18" s="125">
        <v>1</v>
      </c>
      <c r="I18" s="124">
        <v>200</v>
      </c>
      <c r="J18" s="15">
        <f t="shared" si="0"/>
        <v>400</v>
      </c>
      <c r="K18" s="188"/>
      <c r="M18" s="54"/>
      <c r="N18" s="54"/>
    </row>
    <row r="19" spans="1:16" ht="30.75" customHeight="1" x14ac:dyDescent="0.25">
      <c r="A19" s="101">
        <v>12</v>
      </c>
      <c r="B19" s="169" t="s">
        <v>122</v>
      </c>
      <c r="C19" s="162" t="s">
        <v>270</v>
      </c>
      <c r="D19" s="93">
        <v>4334</v>
      </c>
      <c r="E19" s="94">
        <v>200</v>
      </c>
      <c r="F19" s="125">
        <v>10</v>
      </c>
      <c r="G19" s="124">
        <v>2000</v>
      </c>
      <c r="H19" s="125">
        <v>1</v>
      </c>
      <c r="I19" s="124">
        <v>200</v>
      </c>
      <c r="J19" s="15">
        <f t="shared" si="0"/>
        <v>2200</v>
      </c>
      <c r="K19" s="188"/>
      <c r="M19" s="54"/>
      <c r="N19" s="54"/>
    </row>
    <row r="20" spans="1:16" ht="32.25" customHeight="1" x14ac:dyDescent="0.25">
      <c r="A20" s="43">
        <v>13</v>
      </c>
      <c r="B20" s="170" t="s">
        <v>151</v>
      </c>
      <c r="C20" s="20" t="s">
        <v>162</v>
      </c>
      <c r="D20" s="93">
        <v>1733</v>
      </c>
      <c r="E20" s="94">
        <v>200</v>
      </c>
      <c r="F20" s="125">
        <v>91</v>
      </c>
      <c r="G20" s="134">
        <v>18200</v>
      </c>
      <c r="H20" s="125">
        <v>1920</v>
      </c>
      <c r="I20" s="134">
        <v>384000</v>
      </c>
      <c r="J20" s="15">
        <f t="shared" si="0"/>
        <v>402200</v>
      </c>
      <c r="K20" s="188"/>
      <c r="M20" s="54"/>
      <c r="N20" s="54"/>
    </row>
    <row r="21" spans="1:16" ht="32.25" customHeight="1" x14ac:dyDescent="0.25">
      <c r="A21" s="43">
        <v>14</v>
      </c>
      <c r="B21" s="171" t="s">
        <v>164</v>
      </c>
      <c r="C21" s="161" t="s">
        <v>264</v>
      </c>
      <c r="D21" s="126">
        <v>4030</v>
      </c>
      <c r="E21" s="141">
        <v>100</v>
      </c>
      <c r="F21" s="125">
        <v>49</v>
      </c>
      <c r="G21" s="134">
        <v>4900</v>
      </c>
      <c r="H21" s="125">
        <v>234</v>
      </c>
      <c r="I21" s="134">
        <v>23400</v>
      </c>
      <c r="J21" s="15">
        <f t="shared" si="0"/>
        <v>28300</v>
      </c>
      <c r="K21" s="188"/>
      <c r="M21" s="54"/>
      <c r="N21" s="54"/>
    </row>
    <row r="22" spans="1:16" ht="32.25" customHeight="1" x14ac:dyDescent="0.25">
      <c r="A22" s="43">
        <v>15</v>
      </c>
      <c r="B22" s="171" t="s">
        <v>172</v>
      </c>
      <c r="C22" s="19" t="s">
        <v>173</v>
      </c>
      <c r="D22" s="126">
        <v>1817</v>
      </c>
      <c r="E22" s="141">
        <v>200</v>
      </c>
      <c r="F22" s="125">
        <v>25</v>
      </c>
      <c r="G22" s="134">
        <v>5000</v>
      </c>
      <c r="H22" s="125">
        <v>100</v>
      </c>
      <c r="I22" s="134">
        <v>20000</v>
      </c>
      <c r="J22" s="15">
        <f t="shared" si="0"/>
        <v>25000</v>
      </c>
      <c r="K22" s="188"/>
      <c r="M22" s="54"/>
      <c r="N22" s="54"/>
    </row>
    <row r="23" spans="1:16" ht="32.25" customHeight="1" x14ac:dyDescent="0.25">
      <c r="A23" s="43">
        <v>16</v>
      </c>
      <c r="B23" s="172" t="s">
        <v>202</v>
      </c>
      <c r="C23" s="30" t="s">
        <v>203</v>
      </c>
      <c r="D23" s="126">
        <v>6880</v>
      </c>
      <c r="E23" s="141">
        <v>100</v>
      </c>
      <c r="F23" s="125">
        <v>0</v>
      </c>
      <c r="G23" s="134">
        <v>0</v>
      </c>
      <c r="H23" s="125">
        <v>0</v>
      </c>
      <c r="I23" s="134">
        <v>0</v>
      </c>
      <c r="J23" s="15">
        <f t="shared" si="0"/>
        <v>0</v>
      </c>
      <c r="K23" s="188"/>
      <c r="M23" s="54"/>
      <c r="N23" s="54"/>
    </row>
    <row r="24" spans="1:16" ht="32.25" customHeight="1" x14ac:dyDescent="0.25">
      <c r="A24" s="43"/>
      <c r="B24" s="172" t="s">
        <v>202</v>
      </c>
      <c r="C24" s="30" t="s">
        <v>298</v>
      </c>
      <c r="D24" s="126">
        <v>6800</v>
      </c>
      <c r="E24" s="141">
        <v>200</v>
      </c>
      <c r="F24" s="125">
        <v>3</v>
      </c>
      <c r="G24" s="134">
        <v>600</v>
      </c>
      <c r="H24" s="125">
        <v>18</v>
      </c>
      <c r="I24" s="134">
        <v>3600</v>
      </c>
      <c r="J24" s="15">
        <f t="shared" si="0"/>
        <v>4200</v>
      </c>
      <c r="K24" s="188"/>
      <c r="M24" s="54"/>
      <c r="N24" s="54"/>
    </row>
    <row r="25" spans="1:16" ht="32.25" customHeight="1" x14ac:dyDescent="0.25">
      <c r="A25" s="43">
        <v>17</v>
      </c>
      <c r="B25" s="172" t="s">
        <v>206</v>
      </c>
      <c r="C25" s="30" t="s">
        <v>232</v>
      </c>
      <c r="D25" s="126">
        <v>3800</v>
      </c>
      <c r="E25" s="141">
        <v>200</v>
      </c>
      <c r="F25" s="125">
        <v>2123</v>
      </c>
      <c r="G25" s="134">
        <v>424600</v>
      </c>
      <c r="H25" s="125">
        <v>34778</v>
      </c>
      <c r="I25" s="134">
        <v>6955600</v>
      </c>
      <c r="J25" s="15">
        <f t="shared" si="0"/>
        <v>7380200</v>
      </c>
      <c r="K25" s="188"/>
      <c r="M25" s="54"/>
      <c r="N25" s="54"/>
    </row>
    <row r="26" spans="1:16" ht="32.25" customHeight="1" x14ac:dyDescent="0.25">
      <c r="A26" s="43">
        <v>18</v>
      </c>
      <c r="B26" s="172" t="s">
        <v>217</v>
      </c>
      <c r="C26" s="30" t="s">
        <v>221</v>
      </c>
      <c r="D26" s="126">
        <v>7323</v>
      </c>
      <c r="E26" s="141">
        <v>100</v>
      </c>
      <c r="F26" s="125">
        <v>0</v>
      </c>
      <c r="G26" s="134">
        <v>0</v>
      </c>
      <c r="H26" s="125">
        <v>2</v>
      </c>
      <c r="I26" s="134">
        <v>200</v>
      </c>
      <c r="J26" s="15">
        <f t="shared" si="0"/>
        <v>200</v>
      </c>
      <c r="K26" s="188"/>
      <c r="M26" s="54"/>
      <c r="N26" s="54"/>
    </row>
    <row r="27" spans="1:16" ht="32.25" customHeight="1" x14ac:dyDescent="0.25">
      <c r="A27" s="43">
        <v>19</v>
      </c>
      <c r="B27" s="172" t="s">
        <v>223</v>
      </c>
      <c r="C27" s="30" t="s">
        <v>224</v>
      </c>
      <c r="D27" s="126">
        <v>1389</v>
      </c>
      <c r="E27" s="141">
        <v>100</v>
      </c>
      <c r="F27" s="125">
        <v>31</v>
      </c>
      <c r="G27" s="134">
        <v>3100</v>
      </c>
      <c r="H27" s="125">
        <v>140</v>
      </c>
      <c r="I27" s="134">
        <v>14000</v>
      </c>
      <c r="J27" s="15">
        <f t="shared" si="0"/>
        <v>17100</v>
      </c>
      <c r="K27" s="188"/>
      <c r="M27" s="54"/>
      <c r="N27" s="54"/>
      <c r="P27" s="54"/>
    </row>
    <row r="28" spans="1:16" ht="32.25" customHeight="1" x14ac:dyDescent="0.25">
      <c r="A28" s="43">
        <v>20</v>
      </c>
      <c r="B28" s="172" t="s">
        <v>239</v>
      </c>
      <c r="C28" s="30" t="s">
        <v>241</v>
      </c>
      <c r="D28" s="126">
        <v>6333</v>
      </c>
      <c r="E28" s="141" t="s">
        <v>261</v>
      </c>
      <c r="F28" s="125">
        <v>9</v>
      </c>
      <c r="G28" s="134">
        <v>1800</v>
      </c>
      <c r="H28" s="125">
        <v>63</v>
      </c>
      <c r="I28" s="134">
        <v>12600</v>
      </c>
      <c r="J28" s="15">
        <f t="shared" si="0"/>
        <v>14400</v>
      </c>
      <c r="K28" s="188"/>
      <c r="M28" s="54"/>
      <c r="N28" s="54"/>
    </row>
    <row r="29" spans="1:16" ht="32.25" customHeight="1" x14ac:dyDescent="0.25">
      <c r="A29" s="43">
        <v>21</v>
      </c>
      <c r="B29" s="172" t="s">
        <v>247</v>
      </c>
      <c r="C29" s="30" t="s">
        <v>252</v>
      </c>
      <c r="D29" s="126">
        <v>5800</v>
      </c>
      <c r="E29" s="141">
        <v>200</v>
      </c>
      <c r="F29" s="125">
        <v>71</v>
      </c>
      <c r="G29" s="134">
        <v>14200</v>
      </c>
      <c r="H29" s="125">
        <v>804</v>
      </c>
      <c r="I29" s="134">
        <v>160800</v>
      </c>
      <c r="J29" s="15">
        <f t="shared" si="0"/>
        <v>175000</v>
      </c>
      <c r="K29" s="188"/>
      <c r="M29" s="54"/>
      <c r="N29" s="54"/>
    </row>
    <row r="30" spans="1:16" ht="32.25" customHeight="1" x14ac:dyDescent="0.25">
      <c r="A30" s="43">
        <v>22</v>
      </c>
      <c r="B30" s="172" t="s">
        <v>281</v>
      </c>
      <c r="C30" s="30" t="s">
        <v>282</v>
      </c>
      <c r="D30" s="126">
        <v>3012</v>
      </c>
      <c r="E30" s="141">
        <v>100</v>
      </c>
      <c r="F30" s="125">
        <v>13</v>
      </c>
      <c r="G30" s="134">
        <v>1300</v>
      </c>
      <c r="H30" s="125">
        <v>143</v>
      </c>
      <c r="I30" s="134">
        <v>14300</v>
      </c>
      <c r="J30" s="15">
        <f t="shared" si="0"/>
        <v>15600</v>
      </c>
      <c r="K30" s="188"/>
      <c r="M30" s="54"/>
      <c r="N30" s="54"/>
    </row>
    <row r="31" spans="1:16" ht="32.25" customHeight="1" x14ac:dyDescent="0.25">
      <c r="A31" s="43">
        <v>23</v>
      </c>
      <c r="B31" s="172" t="s">
        <v>283</v>
      </c>
      <c r="C31" s="30" t="s">
        <v>289</v>
      </c>
      <c r="D31" s="126">
        <v>3023</v>
      </c>
      <c r="E31" s="141">
        <v>200</v>
      </c>
      <c r="F31" s="125">
        <v>0</v>
      </c>
      <c r="G31" s="134">
        <v>0</v>
      </c>
      <c r="H31" s="125">
        <v>90</v>
      </c>
      <c r="I31" s="134">
        <v>18000</v>
      </c>
      <c r="J31" s="15">
        <f t="shared" si="0"/>
        <v>18000</v>
      </c>
      <c r="K31" s="188"/>
      <c r="M31" s="54"/>
      <c r="N31" s="54"/>
    </row>
    <row r="32" spans="1:16" ht="32.25" customHeight="1" x14ac:dyDescent="0.25">
      <c r="A32" s="43">
        <v>24</v>
      </c>
      <c r="B32" s="172" t="s">
        <v>285</v>
      </c>
      <c r="C32" s="30" t="s">
        <v>286</v>
      </c>
      <c r="D32" s="126">
        <v>3003</v>
      </c>
      <c r="E32" s="141">
        <v>200</v>
      </c>
      <c r="F32" s="125">
        <v>0</v>
      </c>
      <c r="G32" s="134">
        <v>0</v>
      </c>
      <c r="H32" s="125">
        <v>4</v>
      </c>
      <c r="I32" s="134">
        <v>800</v>
      </c>
      <c r="J32" s="15">
        <f t="shared" si="0"/>
        <v>800</v>
      </c>
      <c r="K32" s="188"/>
      <c r="M32" s="54"/>
      <c r="N32" s="54"/>
    </row>
    <row r="33" spans="1:14" ht="32.25" customHeight="1" x14ac:dyDescent="0.25">
      <c r="A33" s="43">
        <v>25</v>
      </c>
      <c r="B33" s="172" t="s">
        <v>290</v>
      </c>
      <c r="C33" s="30" t="s">
        <v>291</v>
      </c>
      <c r="D33" s="126">
        <v>3019</v>
      </c>
      <c r="E33" s="141">
        <v>200</v>
      </c>
      <c r="F33" s="125">
        <v>4</v>
      </c>
      <c r="G33" s="134">
        <v>800</v>
      </c>
      <c r="H33" s="125">
        <v>20</v>
      </c>
      <c r="I33" s="134">
        <v>4000</v>
      </c>
      <c r="J33" s="15">
        <f t="shared" si="0"/>
        <v>4800</v>
      </c>
      <c r="K33" s="188"/>
      <c r="M33" s="54"/>
      <c r="N33" s="54"/>
    </row>
    <row r="34" spans="1:14" ht="32.25" customHeight="1" x14ac:dyDescent="0.25">
      <c r="A34" s="43">
        <v>26</v>
      </c>
      <c r="B34" s="172" t="s">
        <v>292</v>
      </c>
      <c r="C34" s="175" t="s">
        <v>295</v>
      </c>
      <c r="D34" s="126">
        <v>3051</v>
      </c>
      <c r="E34" s="141">
        <v>200</v>
      </c>
      <c r="F34" s="125">
        <v>50</v>
      </c>
      <c r="G34" s="134">
        <v>10000</v>
      </c>
      <c r="H34" s="125">
        <v>861</v>
      </c>
      <c r="I34" s="134">
        <v>172200</v>
      </c>
      <c r="J34" s="15">
        <f t="shared" si="0"/>
        <v>182200</v>
      </c>
      <c r="K34" s="188"/>
      <c r="M34" s="54"/>
      <c r="N34" s="54"/>
    </row>
    <row r="35" spans="1:14" ht="32.25" customHeight="1" x14ac:dyDescent="0.25">
      <c r="A35" s="43">
        <v>27</v>
      </c>
      <c r="B35" s="172" t="s">
        <v>293</v>
      </c>
      <c r="C35" s="30" t="s">
        <v>296</v>
      </c>
      <c r="D35" s="126">
        <v>3091</v>
      </c>
      <c r="E35" s="141">
        <v>200</v>
      </c>
      <c r="F35" s="125">
        <v>1090</v>
      </c>
      <c r="G35" s="134">
        <v>218000</v>
      </c>
      <c r="H35" s="125">
        <v>11968</v>
      </c>
      <c r="I35" s="134">
        <v>2393600</v>
      </c>
      <c r="J35" s="15">
        <f t="shared" si="0"/>
        <v>2611600</v>
      </c>
      <c r="K35" s="188"/>
      <c r="M35" s="54"/>
      <c r="N35" s="54"/>
    </row>
    <row r="36" spans="1:14" ht="32.25" customHeight="1" x14ac:dyDescent="0.25">
      <c r="A36" s="43">
        <v>28</v>
      </c>
      <c r="B36" s="172" t="s">
        <v>234</v>
      </c>
      <c r="C36" s="30" t="s">
        <v>300</v>
      </c>
      <c r="D36" s="126">
        <v>3018</v>
      </c>
      <c r="E36" s="141">
        <v>200</v>
      </c>
      <c r="F36" s="125">
        <v>1</v>
      </c>
      <c r="G36" s="134">
        <v>200</v>
      </c>
      <c r="H36" s="125">
        <v>48</v>
      </c>
      <c r="I36" s="134">
        <v>9600</v>
      </c>
      <c r="J36" s="15">
        <f t="shared" si="0"/>
        <v>9800</v>
      </c>
      <c r="K36" s="190"/>
      <c r="M36" s="54"/>
      <c r="N36" s="54"/>
    </row>
    <row r="37" spans="1:14" ht="23.25" customHeight="1" x14ac:dyDescent="0.25">
      <c r="B37" s="137"/>
      <c r="C37" s="138"/>
      <c r="D37" s="137"/>
      <c r="E37" s="138"/>
      <c r="F37" s="138"/>
      <c r="G37" s="157"/>
      <c r="H37" s="138"/>
      <c r="I37" s="157"/>
      <c r="J37" s="158"/>
      <c r="K37" s="54"/>
      <c r="M37" s="54"/>
      <c r="N37" s="54"/>
    </row>
    <row r="38" spans="1:14" x14ac:dyDescent="0.25">
      <c r="E38" s="47"/>
      <c r="F38" s="52"/>
      <c r="G38" s="53"/>
      <c r="H38" s="52"/>
      <c r="I38" s="53"/>
      <c r="N38" s="54"/>
    </row>
    <row r="39" spans="1:14" x14ac:dyDescent="0.25">
      <c r="B39" s="4" t="s">
        <v>47</v>
      </c>
      <c r="E39" s="191" t="s">
        <v>2</v>
      </c>
      <c r="F39" s="192"/>
      <c r="G39" s="193"/>
      <c r="H39" s="191" t="s">
        <v>3</v>
      </c>
      <c r="I39" s="192"/>
      <c r="J39" s="193"/>
    </row>
    <row r="40" spans="1:14" ht="63.75" customHeight="1" x14ac:dyDescent="0.25">
      <c r="B40" s="7" t="s">
        <v>6</v>
      </c>
      <c r="C40" s="55" t="s">
        <v>48</v>
      </c>
      <c r="D40" s="7" t="s">
        <v>8</v>
      </c>
      <c r="E40" s="56" t="s">
        <v>49</v>
      </c>
      <c r="F40" s="55" t="s">
        <v>50</v>
      </c>
      <c r="G40" s="7" t="s">
        <v>11</v>
      </c>
      <c r="H40" s="57" t="s">
        <v>51</v>
      </c>
      <c r="I40" s="55" t="s">
        <v>50</v>
      </c>
      <c r="J40" s="8" t="s">
        <v>11</v>
      </c>
      <c r="L40" t="s">
        <v>301</v>
      </c>
    </row>
    <row r="41" spans="1:14" ht="30" customHeight="1" x14ac:dyDescent="0.25">
      <c r="A41" s="1">
        <v>1</v>
      </c>
      <c r="B41" s="173" t="s">
        <v>52</v>
      </c>
      <c r="C41" s="59" t="s">
        <v>53</v>
      </c>
      <c r="D41" s="60">
        <v>727</v>
      </c>
      <c r="E41" s="61">
        <v>25</v>
      </c>
      <c r="F41" s="62">
        <v>32</v>
      </c>
      <c r="G41" s="63">
        <f>SUM(F41*E41)</f>
        <v>800</v>
      </c>
      <c r="H41" s="61">
        <v>100</v>
      </c>
      <c r="I41" s="19">
        <v>3</v>
      </c>
      <c r="J41" s="64">
        <f>SUM(I41*H41)</f>
        <v>300</v>
      </c>
    </row>
    <row r="42" spans="1:14" ht="26.25" customHeight="1" x14ac:dyDescent="0.25">
      <c r="A42" s="1">
        <v>2</v>
      </c>
      <c r="B42" s="174" t="s">
        <v>54</v>
      </c>
      <c r="C42" s="87" t="s">
        <v>55</v>
      </c>
      <c r="D42" s="71">
        <v>744</v>
      </c>
      <c r="E42" s="155">
        <v>50</v>
      </c>
      <c r="F42" s="68">
        <v>173</v>
      </c>
      <c r="G42" s="63">
        <f>SUM(F42*E42)</f>
        <v>8650</v>
      </c>
      <c r="H42" s="155">
        <v>50</v>
      </c>
      <c r="I42" s="68">
        <v>6</v>
      </c>
      <c r="J42" s="63">
        <f>SUM(I42*H42)</f>
        <v>300</v>
      </c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36"/>
    <mergeCell ref="E39:G39"/>
    <mergeCell ref="H39:J3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2:P59"/>
  <sheetViews>
    <sheetView zoomScaleNormal="100" workbookViewId="0">
      <selection activeCell="M35" sqref="M3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306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2101</v>
      </c>
      <c r="G7" s="124">
        <v>210100</v>
      </c>
      <c r="H7" s="123">
        <v>3493</v>
      </c>
      <c r="I7" s="124">
        <v>349300</v>
      </c>
      <c r="J7" s="15">
        <f>SUM(G7+I7)</f>
        <v>559400</v>
      </c>
      <c r="K7" s="187">
        <f>SUM(J7:J37)/25</f>
        <v>1352712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18</v>
      </c>
      <c r="G8" s="124">
        <v>1800</v>
      </c>
      <c r="H8" s="123">
        <v>31</v>
      </c>
      <c r="I8" s="124">
        <v>3100</v>
      </c>
      <c r="J8" s="15">
        <f t="shared" ref="J8:J37" si="0">SUM(G8+I8)</f>
        <v>4900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5157</v>
      </c>
      <c r="G9" s="124">
        <v>1037400</v>
      </c>
      <c r="H9" s="125">
        <v>95022</v>
      </c>
      <c r="I9" s="124">
        <v>19029000</v>
      </c>
      <c r="J9" s="15">
        <f t="shared" si="0"/>
        <v>20066400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80</v>
      </c>
      <c r="G10" s="124">
        <v>16000</v>
      </c>
      <c r="H10" s="125">
        <v>536</v>
      </c>
      <c r="I10" s="124">
        <v>107200</v>
      </c>
      <c r="J10" s="15">
        <f t="shared" si="0"/>
        <v>123200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102</v>
      </c>
      <c r="D11" s="126">
        <v>1150</v>
      </c>
      <c r="E11" s="94" t="s">
        <v>153</v>
      </c>
      <c r="F11" s="127">
        <v>0</v>
      </c>
      <c r="G11" s="124">
        <v>0</v>
      </c>
      <c r="H11" s="127">
        <v>0</v>
      </c>
      <c r="I11" s="124">
        <v>0</v>
      </c>
      <c r="J11" s="15">
        <f t="shared" si="0"/>
        <v>0</v>
      </c>
      <c r="K11" s="188"/>
      <c r="M11" s="54"/>
      <c r="N11" s="54"/>
    </row>
    <row r="12" spans="1:14" ht="24" customHeight="1" x14ac:dyDescent="0.25">
      <c r="B12" s="164" t="s">
        <v>27</v>
      </c>
      <c r="C12" s="30" t="s">
        <v>304</v>
      </c>
      <c r="D12" s="126">
        <v>1150</v>
      </c>
      <c r="E12" s="94" t="s">
        <v>305</v>
      </c>
      <c r="F12" s="127">
        <v>59</v>
      </c>
      <c r="G12" s="124">
        <v>7900</v>
      </c>
      <c r="H12" s="127">
        <v>809</v>
      </c>
      <c r="I12" s="124">
        <v>123500</v>
      </c>
      <c r="J12" s="15">
        <f t="shared" si="0"/>
        <v>131400</v>
      </c>
      <c r="K12" s="188"/>
      <c r="M12" s="54"/>
      <c r="N12" s="54"/>
    </row>
    <row r="13" spans="1:14" ht="24" customHeight="1" x14ac:dyDescent="0.25">
      <c r="A13" s="1">
        <v>6</v>
      </c>
      <c r="B13" s="164" t="s">
        <v>29</v>
      </c>
      <c r="C13" s="30" t="s">
        <v>195</v>
      </c>
      <c r="D13" s="25">
        <v>7763</v>
      </c>
      <c r="E13" s="32">
        <v>200</v>
      </c>
      <c r="F13" s="125">
        <v>167</v>
      </c>
      <c r="G13" s="124">
        <v>33400</v>
      </c>
      <c r="H13" s="125">
        <v>1035</v>
      </c>
      <c r="I13" s="124">
        <v>207000</v>
      </c>
      <c r="J13" s="15">
        <f t="shared" si="0"/>
        <v>240400</v>
      </c>
      <c r="K13" s="188"/>
      <c r="M13" s="54"/>
      <c r="N13" s="54"/>
    </row>
    <row r="14" spans="1:14" ht="24" customHeight="1" x14ac:dyDescent="0.25">
      <c r="A14" s="1">
        <v>7</v>
      </c>
      <c r="B14" s="164" t="s">
        <v>33</v>
      </c>
      <c r="C14" s="34" t="s">
        <v>34</v>
      </c>
      <c r="D14" s="25">
        <v>7175</v>
      </c>
      <c r="E14" s="32">
        <v>100</v>
      </c>
      <c r="F14" s="125">
        <v>37</v>
      </c>
      <c r="G14" s="124">
        <v>3700</v>
      </c>
      <c r="H14" s="125">
        <v>142</v>
      </c>
      <c r="I14" s="124">
        <v>14200</v>
      </c>
      <c r="J14" s="15">
        <f t="shared" si="0"/>
        <v>17900</v>
      </c>
      <c r="K14" s="188"/>
      <c r="M14" s="54"/>
      <c r="N14" s="54"/>
    </row>
    <row r="15" spans="1:14" ht="51" customHeight="1" x14ac:dyDescent="0.25">
      <c r="A15" s="1">
        <v>8</v>
      </c>
      <c r="B15" s="169" t="s">
        <v>37</v>
      </c>
      <c r="C15" s="20" t="s">
        <v>180</v>
      </c>
      <c r="D15" s="25">
        <v>9656</v>
      </c>
      <c r="E15" s="94" t="s">
        <v>168</v>
      </c>
      <c r="F15" s="128">
        <v>159</v>
      </c>
      <c r="G15" s="124">
        <v>20800</v>
      </c>
      <c r="H15" s="128">
        <v>6595</v>
      </c>
      <c r="I15" s="124">
        <v>1142300</v>
      </c>
      <c r="J15" s="15">
        <f t="shared" si="0"/>
        <v>1163100</v>
      </c>
      <c r="K15" s="188"/>
      <c r="M15" s="54"/>
      <c r="N15" s="54"/>
    </row>
    <row r="16" spans="1:14" ht="30" customHeight="1" x14ac:dyDescent="0.25">
      <c r="A16" s="1">
        <v>9</v>
      </c>
      <c r="B16" s="166" t="s">
        <v>41</v>
      </c>
      <c r="C16" s="38" t="s">
        <v>83</v>
      </c>
      <c r="D16" s="25">
        <v>2844</v>
      </c>
      <c r="E16" s="129" t="s">
        <v>260</v>
      </c>
      <c r="F16" s="123">
        <v>185</v>
      </c>
      <c r="G16" s="124">
        <v>38200</v>
      </c>
      <c r="H16" s="123">
        <v>1778</v>
      </c>
      <c r="I16" s="124">
        <v>358900</v>
      </c>
      <c r="J16" s="15">
        <f t="shared" si="0"/>
        <v>397100</v>
      </c>
      <c r="K16" s="188"/>
      <c r="M16" s="54"/>
      <c r="N16" s="54"/>
    </row>
    <row r="17" spans="1:16" ht="30.75" customHeight="1" x14ac:dyDescent="0.25">
      <c r="A17" s="1">
        <v>10</v>
      </c>
      <c r="B17" s="167" t="s">
        <v>226</v>
      </c>
      <c r="C17" s="38" t="s">
        <v>263</v>
      </c>
      <c r="D17" s="39">
        <v>2407</v>
      </c>
      <c r="E17" s="129">
        <v>200</v>
      </c>
      <c r="F17" s="123">
        <v>1222</v>
      </c>
      <c r="G17" s="124">
        <v>244400</v>
      </c>
      <c r="H17" s="123">
        <v>19487</v>
      </c>
      <c r="I17" s="124">
        <v>3897400</v>
      </c>
      <c r="J17" s="15">
        <f t="shared" si="0"/>
        <v>4141800</v>
      </c>
      <c r="K17" s="188"/>
      <c r="M17" s="54"/>
      <c r="N17" s="54"/>
    </row>
    <row r="18" spans="1:16" ht="30.75" customHeight="1" x14ac:dyDescent="0.25">
      <c r="A18" s="43">
        <v>11</v>
      </c>
      <c r="B18" s="168" t="s">
        <v>120</v>
      </c>
      <c r="C18" s="100" t="s">
        <v>200</v>
      </c>
      <c r="D18" s="93">
        <v>2205</v>
      </c>
      <c r="E18" s="94">
        <v>200</v>
      </c>
      <c r="F18" s="125">
        <v>2</v>
      </c>
      <c r="G18" s="124">
        <v>400</v>
      </c>
      <c r="H18" s="125">
        <v>5</v>
      </c>
      <c r="I18" s="124">
        <v>1000</v>
      </c>
      <c r="J18" s="15">
        <f t="shared" si="0"/>
        <v>1400</v>
      </c>
      <c r="K18" s="188"/>
      <c r="M18" s="54"/>
      <c r="N18" s="54"/>
    </row>
    <row r="19" spans="1:16" ht="30.75" customHeight="1" x14ac:dyDescent="0.25">
      <c r="A19" s="101">
        <v>12</v>
      </c>
      <c r="B19" s="169" t="s">
        <v>122</v>
      </c>
      <c r="C19" s="162" t="s">
        <v>270</v>
      </c>
      <c r="D19" s="93">
        <v>4334</v>
      </c>
      <c r="E19" s="94">
        <v>200</v>
      </c>
      <c r="F19" s="125">
        <v>16</v>
      </c>
      <c r="G19" s="124">
        <v>3200</v>
      </c>
      <c r="H19" s="125">
        <v>1</v>
      </c>
      <c r="I19" s="124">
        <v>200</v>
      </c>
      <c r="J19" s="15">
        <f t="shared" si="0"/>
        <v>3400</v>
      </c>
      <c r="K19" s="188"/>
      <c r="M19" s="54"/>
      <c r="N19" s="54"/>
    </row>
    <row r="20" spans="1:16" ht="32.25" customHeight="1" x14ac:dyDescent="0.25">
      <c r="A20" s="43">
        <v>13</v>
      </c>
      <c r="B20" s="170" t="s">
        <v>151</v>
      </c>
      <c r="C20" s="20" t="s">
        <v>162</v>
      </c>
      <c r="D20" s="93">
        <v>1733</v>
      </c>
      <c r="E20" s="94">
        <v>200</v>
      </c>
      <c r="F20" s="125">
        <v>36</v>
      </c>
      <c r="G20" s="134">
        <v>7200</v>
      </c>
      <c r="H20" s="125">
        <v>707</v>
      </c>
      <c r="I20" s="134">
        <v>141400</v>
      </c>
      <c r="J20" s="15">
        <f t="shared" si="0"/>
        <v>148600</v>
      </c>
      <c r="K20" s="188"/>
      <c r="M20" s="54"/>
      <c r="N20" s="54"/>
    </row>
    <row r="21" spans="1:16" ht="32.25" customHeight="1" x14ac:dyDescent="0.25">
      <c r="A21" s="43">
        <v>14</v>
      </c>
      <c r="B21" s="171" t="s">
        <v>164</v>
      </c>
      <c r="C21" s="161" t="s">
        <v>264</v>
      </c>
      <c r="D21" s="126">
        <v>4030</v>
      </c>
      <c r="E21" s="141">
        <v>100</v>
      </c>
      <c r="F21" s="125">
        <v>55</v>
      </c>
      <c r="G21" s="134">
        <v>5500</v>
      </c>
      <c r="H21" s="125">
        <v>241</v>
      </c>
      <c r="I21" s="134">
        <v>24100</v>
      </c>
      <c r="J21" s="15">
        <f t="shared" si="0"/>
        <v>29600</v>
      </c>
      <c r="K21" s="188"/>
      <c r="M21" s="54"/>
      <c r="N21" s="54"/>
    </row>
    <row r="22" spans="1:16" ht="32.25" customHeight="1" x14ac:dyDescent="0.25">
      <c r="A22" s="43">
        <v>15</v>
      </c>
      <c r="B22" s="171" t="s">
        <v>172</v>
      </c>
      <c r="C22" s="19" t="s">
        <v>173</v>
      </c>
      <c r="D22" s="126">
        <v>1817</v>
      </c>
      <c r="E22" s="141">
        <v>200</v>
      </c>
      <c r="F22" s="125">
        <v>7</v>
      </c>
      <c r="G22" s="134">
        <v>1400</v>
      </c>
      <c r="H22" s="125">
        <v>49</v>
      </c>
      <c r="I22" s="134">
        <v>9800</v>
      </c>
      <c r="J22" s="15">
        <f t="shared" si="0"/>
        <v>11200</v>
      </c>
      <c r="K22" s="188"/>
      <c r="M22" s="54"/>
      <c r="N22" s="54"/>
    </row>
    <row r="23" spans="1:16" ht="32.25" customHeight="1" x14ac:dyDescent="0.25">
      <c r="A23" s="43">
        <v>16</v>
      </c>
      <c r="B23" s="172" t="s">
        <v>202</v>
      </c>
      <c r="C23" s="30" t="s">
        <v>203</v>
      </c>
      <c r="D23" s="126">
        <v>6880</v>
      </c>
      <c r="E23" s="141">
        <v>100</v>
      </c>
      <c r="F23" s="125">
        <v>0</v>
      </c>
      <c r="G23" s="134">
        <v>0</v>
      </c>
      <c r="H23" s="125">
        <v>0</v>
      </c>
      <c r="I23" s="134">
        <v>0</v>
      </c>
      <c r="J23" s="15">
        <f t="shared" si="0"/>
        <v>0</v>
      </c>
      <c r="K23" s="188"/>
      <c r="M23" s="54"/>
      <c r="N23" s="54"/>
    </row>
    <row r="24" spans="1:16" ht="32.25" customHeight="1" x14ac:dyDescent="0.25">
      <c r="A24" s="43"/>
      <c r="B24" s="172" t="s">
        <v>202</v>
      </c>
      <c r="C24" s="30" t="s">
        <v>298</v>
      </c>
      <c r="D24" s="126">
        <v>6800</v>
      </c>
      <c r="E24" s="141">
        <v>200</v>
      </c>
      <c r="F24" s="125">
        <v>2</v>
      </c>
      <c r="G24" s="134">
        <v>400</v>
      </c>
      <c r="H24" s="125">
        <v>45</v>
      </c>
      <c r="I24" s="134">
        <v>9000</v>
      </c>
      <c r="J24" s="15">
        <f t="shared" si="0"/>
        <v>9400</v>
      </c>
      <c r="K24" s="188"/>
      <c r="M24" s="54"/>
      <c r="N24" s="54"/>
    </row>
    <row r="25" spans="1:16" ht="32.25" customHeight="1" x14ac:dyDescent="0.25">
      <c r="A25" s="43">
        <v>17</v>
      </c>
      <c r="B25" s="172" t="s">
        <v>206</v>
      </c>
      <c r="C25" s="30" t="s">
        <v>232</v>
      </c>
      <c r="D25" s="126">
        <v>3800</v>
      </c>
      <c r="E25" s="141">
        <v>200</v>
      </c>
      <c r="F25" s="125">
        <v>1091</v>
      </c>
      <c r="G25" s="134">
        <v>218200</v>
      </c>
      <c r="H25" s="125">
        <v>19800</v>
      </c>
      <c r="I25" s="134">
        <v>3960000</v>
      </c>
      <c r="J25" s="15">
        <f t="shared" si="0"/>
        <v>4178200</v>
      </c>
      <c r="K25" s="188"/>
      <c r="M25" s="54"/>
      <c r="N25" s="54"/>
    </row>
    <row r="26" spans="1:16" ht="32.25" customHeight="1" x14ac:dyDescent="0.25">
      <c r="A26" s="43">
        <v>18</v>
      </c>
      <c r="B26" s="172" t="s">
        <v>217</v>
      </c>
      <c r="C26" s="30" t="s">
        <v>221</v>
      </c>
      <c r="D26" s="126">
        <v>7323</v>
      </c>
      <c r="E26" s="141">
        <v>100</v>
      </c>
      <c r="F26" s="125">
        <v>0</v>
      </c>
      <c r="G26" s="134">
        <v>0</v>
      </c>
      <c r="H26" s="125">
        <v>1</v>
      </c>
      <c r="I26" s="134">
        <v>100</v>
      </c>
      <c r="J26" s="15">
        <f t="shared" si="0"/>
        <v>100</v>
      </c>
      <c r="K26" s="188"/>
      <c r="M26" s="54"/>
      <c r="N26" s="54"/>
    </row>
    <row r="27" spans="1:16" ht="32.25" customHeight="1" x14ac:dyDescent="0.25">
      <c r="A27" s="43">
        <v>19</v>
      </c>
      <c r="B27" s="172" t="s">
        <v>223</v>
      </c>
      <c r="C27" s="30" t="s">
        <v>224</v>
      </c>
      <c r="D27" s="126">
        <v>1389</v>
      </c>
      <c r="E27" s="141">
        <v>100</v>
      </c>
      <c r="F27" s="125">
        <v>22</v>
      </c>
      <c r="G27" s="134">
        <v>2200</v>
      </c>
      <c r="H27" s="125">
        <v>131</v>
      </c>
      <c r="I27" s="134">
        <v>13100</v>
      </c>
      <c r="J27" s="15">
        <f t="shared" si="0"/>
        <v>15300</v>
      </c>
      <c r="K27" s="188"/>
      <c r="M27" s="54"/>
      <c r="N27" s="54"/>
      <c r="P27" s="54"/>
    </row>
    <row r="28" spans="1:16" ht="32.25" customHeight="1" x14ac:dyDescent="0.25">
      <c r="A28" s="43">
        <v>20</v>
      </c>
      <c r="B28" s="172" t="s">
        <v>239</v>
      </c>
      <c r="C28" s="30" t="s">
        <v>241</v>
      </c>
      <c r="D28" s="126">
        <v>6333</v>
      </c>
      <c r="E28" s="141" t="s">
        <v>261</v>
      </c>
      <c r="F28" s="125">
        <v>7</v>
      </c>
      <c r="G28" s="134">
        <v>1400</v>
      </c>
      <c r="H28" s="125">
        <v>113</v>
      </c>
      <c r="I28" s="134">
        <v>22600</v>
      </c>
      <c r="J28" s="15">
        <f t="shared" si="0"/>
        <v>24000</v>
      </c>
      <c r="K28" s="188"/>
      <c r="M28" s="54"/>
      <c r="N28" s="54"/>
    </row>
    <row r="29" spans="1:16" ht="32.25" customHeight="1" x14ac:dyDescent="0.25">
      <c r="A29" s="43">
        <v>21</v>
      </c>
      <c r="B29" s="172" t="s">
        <v>247</v>
      </c>
      <c r="C29" s="30" t="s">
        <v>252</v>
      </c>
      <c r="D29" s="126">
        <v>5800</v>
      </c>
      <c r="E29" s="141">
        <v>200</v>
      </c>
      <c r="F29" s="125">
        <v>152</v>
      </c>
      <c r="G29" s="134">
        <v>30400</v>
      </c>
      <c r="H29" s="125">
        <v>2497</v>
      </c>
      <c r="I29" s="134">
        <v>499400</v>
      </c>
      <c r="J29" s="15">
        <f t="shared" si="0"/>
        <v>529800</v>
      </c>
      <c r="K29" s="188"/>
      <c r="M29" s="54"/>
      <c r="N29" s="54"/>
    </row>
    <row r="30" spans="1:16" ht="32.25" customHeight="1" x14ac:dyDescent="0.25">
      <c r="A30" s="43">
        <v>22</v>
      </c>
      <c r="B30" s="172" t="s">
        <v>281</v>
      </c>
      <c r="C30" s="30" t="s">
        <v>282</v>
      </c>
      <c r="D30" s="126">
        <v>3012</v>
      </c>
      <c r="E30" s="141">
        <v>100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88"/>
      <c r="M30" s="54"/>
      <c r="N30" s="54"/>
    </row>
    <row r="31" spans="1:16" ht="32.25" customHeight="1" x14ac:dyDescent="0.25">
      <c r="A31" s="43">
        <v>23</v>
      </c>
      <c r="B31" s="172" t="s">
        <v>283</v>
      </c>
      <c r="C31" s="30" t="s">
        <v>289</v>
      </c>
      <c r="D31" s="126">
        <v>3023</v>
      </c>
      <c r="E31" s="141">
        <v>200</v>
      </c>
      <c r="F31" s="125">
        <v>6</v>
      </c>
      <c r="G31" s="134">
        <v>1200</v>
      </c>
      <c r="H31" s="125">
        <v>132</v>
      </c>
      <c r="I31" s="134">
        <v>26400</v>
      </c>
      <c r="J31" s="15">
        <f t="shared" si="0"/>
        <v>27600</v>
      </c>
      <c r="K31" s="188"/>
      <c r="M31" s="54"/>
      <c r="N31" s="54"/>
    </row>
    <row r="32" spans="1:16" ht="32.25" customHeight="1" x14ac:dyDescent="0.25">
      <c r="A32" s="43">
        <v>24</v>
      </c>
      <c r="B32" s="172" t="s">
        <v>285</v>
      </c>
      <c r="C32" s="30" t="s">
        <v>286</v>
      </c>
      <c r="D32" s="126">
        <v>3003</v>
      </c>
      <c r="E32" s="141">
        <v>200</v>
      </c>
      <c r="F32" s="125">
        <v>0</v>
      </c>
      <c r="G32" s="134">
        <v>0</v>
      </c>
      <c r="H32" s="125">
        <v>3</v>
      </c>
      <c r="I32" s="134">
        <v>600</v>
      </c>
      <c r="J32" s="15">
        <f t="shared" si="0"/>
        <v>600</v>
      </c>
      <c r="K32" s="188"/>
      <c r="M32" s="54"/>
      <c r="N32" s="54"/>
    </row>
    <row r="33" spans="1:14" ht="32.25" customHeight="1" x14ac:dyDescent="0.25">
      <c r="A33" s="43">
        <v>25</v>
      </c>
      <c r="B33" s="172" t="s">
        <v>290</v>
      </c>
      <c r="C33" s="30" t="s">
        <v>291</v>
      </c>
      <c r="D33" s="126">
        <v>3019</v>
      </c>
      <c r="E33" s="141">
        <v>200</v>
      </c>
      <c r="F33" s="125">
        <v>0</v>
      </c>
      <c r="G33" s="134">
        <v>0</v>
      </c>
      <c r="H33" s="125">
        <v>19</v>
      </c>
      <c r="I33" s="134">
        <v>3800</v>
      </c>
      <c r="J33" s="15">
        <f t="shared" si="0"/>
        <v>3800</v>
      </c>
      <c r="K33" s="188"/>
      <c r="M33" s="54"/>
      <c r="N33" s="54"/>
    </row>
    <row r="34" spans="1:14" ht="32.25" customHeight="1" x14ac:dyDescent="0.25">
      <c r="A34" s="43">
        <v>26</v>
      </c>
      <c r="B34" s="172" t="s">
        <v>292</v>
      </c>
      <c r="C34" s="175" t="s">
        <v>295</v>
      </c>
      <c r="D34" s="126">
        <v>3051</v>
      </c>
      <c r="E34" s="141">
        <v>200</v>
      </c>
      <c r="F34" s="125">
        <v>35</v>
      </c>
      <c r="G34" s="134">
        <v>7000</v>
      </c>
      <c r="H34" s="125">
        <v>328</v>
      </c>
      <c r="I34" s="134">
        <v>65600</v>
      </c>
      <c r="J34" s="15">
        <f t="shared" si="0"/>
        <v>72600</v>
      </c>
      <c r="K34" s="188"/>
      <c r="M34" s="54"/>
      <c r="N34" s="54"/>
    </row>
    <row r="35" spans="1:14" ht="32.25" customHeight="1" x14ac:dyDescent="0.25">
      <c r="A35" s="43">
        <v>27</v>
      </c>
      <c r="B35" s="172" t="s">
        <v>293</v>
      </c>
      <c r="C35" s="30" t="s">
        <v>296</v>
      </c>
      <c r="D35" s="126">
        <v>3091</v>
      </c>
      <c r="E35" s="141">
        <v>200</v>
      </c>
      <c r="F35" s="125">
        <v>716</v>
      </c>
      <c r="G35" s="134">
        <v>143200</v>
      </c>
      <c r="H35" s="125">
        <v>8790</v>
      </c>
      <c r="I35" s="134">
        <v>1758000</v>
      </c>
      <c r="J35" s="15">
        <f t="shared" si="0"/>
        <v>1901200</v>
      </c>
      <c r="K35" s="188"/>
      <c r="M35" s="54"/>
      <c r="N35" s="54"/>
    </row>
    <row r="36" spans="1:14" ht="32.25" customHeight="1" x14ac:dyDescent="0.25">
      <c r="A36" s="43">
        <v>28</v>
      </c>
      <c r="B36" s="172" t="s">
        <v>234</v>
      </c>
      <c r="C36" s="30" t="s">
        <v>300</v>
      </c>
      <c r="D36" s="126">
        <v>3018</v>
      </c>
      <c r="E36" s="141">
        <v>200</v>
      </c>
      <c r="F36" s="125">
        <v>11</v>
      </c>
      <c r="G36" s="134">
        <v>2200</v>
      </c>
      <c r="H36" s="125">
        <v>47</v>
      </c>
      <c r="I36" s="134">
        <v>9400</v>
      </c>
      <c r="J36" s="15">
        <f t="shared" si="0"/>
        <v>11600</v>
      </c>
      <c r="K36" s="188"/>
      <c r="M36" s="54"/>
      <c r="N36" s="54"/>
    </row>
    <row r="37" spans="1:14" ht="32.25" customHeight="1" x14ac:dyDescent="0.25">
      <c r="A37" s="43">
        <v>29</v>
      </c>
      <c r="B37" s="172" t="s">
        <v>307</v>
      </c>
      <c r="C37" s="153" t="s">
        <v>177</v>
      </c>
      <c r="D37" s="126">
        <v>3045</v>
      </c>
      <c r="E37" s="141">
        <v>200</v>
      </c>
      <c r="F37" s="125">
        <v>2</v>
      </c>
      <c r="G37" s="134">
        <v>400</v>
      </c>
      <c r="H37" s="125">
        <v>17</v>
      </c>
      <c r="I37" s="134">
        <v>3400</v>
      </c>
      <c r="J37" s="15">
        <f t="shared" si="0"/>
        <v>3800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29</v>
      </c>
      <c r="G42" s="63">
        <f>SUM(F42*E42)</f>
        <v>725</v>
      </c>
      <c r="H42" s="61">
        <v>100</v>
      </c>
      <c r="I42" s="19">
        <v>7</v>
      </c>
      <c r="J42" s="64">
        <f>SUM(I42*H42)</f>
        <v>700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134</v>
      </c>
      <c r="G43" s="63">
        <f>SUM(F43*E43)</f>
        <v>6700</v>
      </c>
      <c r="H43" s="155">
        <v>50</v>
      </c>
      <c r="I43" s="68">
        <v>11</v>
      </c>
      <c r="J43" s="63">
        <f>SUM(I43*H43)</f>
        <v>550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2:P59"/>
  <sheetViews>
    <sheetView zoomScaleNormal="100" workbookViewId="0">
      <selection activeCell="N33" sqref="N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308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2040</v>
      </c>
      <c r="G7" s="124">
        <v>204000</v>
      </c>
      <c r="H7" s="123">
        <v>3802</v>
      </c>
      <c r="I7" s="124">
        <v>380200</v>
      </c>
      <c r="J7" s="15">
        <f>SUM(G7+I7)</f>
        <v>584200</v>
      </c>
      <c r="K7" s="187">
        <f>SUM(J7:J37)/31</f>
        <v>1161345.1612903227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12</v>
      </c>
      <c r="G8" s="124">
        <v>1200</v>
      </c>
      <c r="H8" s="123">
        <v>32</v>
      </c>
      <c r="I8" s="124">
        <v>3200</v>
      </c>
      <c r="J8" s="15">
        <f t="shared" ref="J8:J37" si="0">SUM(G8+I8)</f>
        <v>4400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5345</v>
      </c>
      <c r="G9" s="124">
        <v>1075300</v>
      </c>
      <c r="H9" s="125">
        <v>90576</v>
      </c>
      <c r="I9" s="124">
        <v>18140400</v>
      </c>
      <c r="J9" s="15">
        <f t="shared" si="0"/>
        <v>19215700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60</v>
      </c>
      <c r="G10" s="124">
        <v>12000</v>
      </c>
      <c r="H10" s="125">
        <v>59</v>
      </c>
      <c r="I10" s="124">
        <v>11800</v>
      </c>
      <c r="J10" s="15">
        <f t="shared" si="0"/>
        <v>23800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35</v>
      </c>
      <c r="G11" s="124">
        <v>4100</v>
      </c>
      <c r="H11" s="127">
        <v>470</v>
      </c>
      <c r="I11" s="124">
        <v>65200</v>
      </c>
      <c r="J11" s="15">
        <f t="shared" si="0"/>
        <v>69300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653</v>
      </c>
      <c r="G12" s="124">
        <v>130600</v>
      </c>
      <c r="H12" s="125">
        <v>10928</v>
      </c>
      <c r="I12" s="124">
        <v>2185600</v>
      </c>
      <c r="J12" s="15">
        <f t="shared" si="0"/>
        <v>2316200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28</v>
      </c>
      <c r="G13" s="124">
        <v>2800</v>
      </c>
      <c r="H13" s="125">
        <v>62</v>
      </c>
      <c r="I13" s="124">
        <v>6200</v>
      </c>
      <c r="J13" s="15">
        <f t="shared" si="0"/>
        <v>9000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211</v>
      </c>
      <c r="G14" s="124">
        <v>28400</v>
      </c>
      <c r="H14" s="128">
        <v>6645</v>
      </c>
      <c r="I14" s="124">
        <v>1148400</v>
      </c>
      <c r="J14" s="15">
        <f t="shared" si="0"/>
        <v>1176800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103</v>
      </c>
      <c r="G15" s="124">
        <v>21500</v>
      </c>
      <c r="H15" s="123">
        <v>309</v>
      </c>
      <c r="I15" s="124">
        <v>67200</v>
      </c>
      <c r="J15" s="15">
        <f t="shared" si="0"/>
        <v>88700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901</v>
      </c>
      <c r="G16" s="124">
        <v>180200</v>
      </c>
      <c r="H16" s="123">
        <v>17635</v>
      </c>
      <c r="I16" s="124">
        <v>3527000</v>
      </c>
      <c r="J16" s="15">
        <f t="shared" si="0"/>
        <v>3707200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1</v>
      </c>
      <c r="G17" s="124">
        <v>200</v>
      </c>
      <c r="H17" s="125">
        <v>15</v>
      </c>
      <c r="I17" s="124">
        <v>3000</v>
      </c>
      <c r="J17" s="15">
        <f t="shared" si="0"/>
        <v>3200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29</v>
      </c>
      <c r="G18" s="124">
        <v>5800</v>
      </c>
      <c r="H18" s="125">
        <v>3</v>
      </c>
      <c r="I18" s="124">
        <v>600</v>
      </c>
      <c r="J18" s="15">
        <f t="shared" si="0"/>
        <v>6400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70</v>
      </c>
      <c r="G19" s="134">
        <v>14000</v>
      </c>
      <c r="H19" s="125">
        <v>919</v>
      </c>
      <c r="I19" s="134">
        <v>183800</v>
      </c>
      <c r="J19" s="15">
        <f t="shared" si="0"/>
        <v>197800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36</v>
      </c>
      <c r="G20" s="134">
        <v>3600</v>
      </c>
      <c r="H20" s="125">
        <v>197</v>
      </c>
      <c r="I20" s="134">
        <v>19700</v>
      </c>
      <c r="J20" s="15">
        <f t="shared" si="0"/>
        <v>23300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14</v>
      </c>
      <c r="G21" s="134">
        <v>2800</v>
      </c>
      <c r="H21" s="125">
        <v>72</v>
      </c>
      <c r="I21" s="134">
        <v>14400</v>
      </c>
      <c r="J21" s="15">
        <f t="shared" si="0"/>
        <v>17200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298</v>
      </c>
      <c r="D22" s="126">
        <v>6800</v>
      </c>
      <c r="E22" s="141">
        <v>200</v>
      </c>
      <c r="F22" s="125">
        <v>2</v>
      </c>
      <c r="G22" s="134">
        <v>400</v>
      </c>
      <c r="H22" s="125">
        <v>59</v>
      </c>
      <c r="I22" s="134">
        <v>11800</v>
      </c>
      <c r="J22" s="15">
        <f t="shared" si="0"/>
        <v>12200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1303</v>
      </c>
      <c r="G23" s="134">
        <v>260600</v>
      </c>
      <c r="H23" s="125">
        <v>24665</v>
      </c>
      <c r="I23" s="134">
        <v>4933000</v>
      </c>
      <c r="J23" s="15">
        <f t="shared" si="0"/>
        <v>5193600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2</v>
      </c>
      <c r="I24" s="134">
        <v>200</v>
      </c>
      <c r="J24" s="15">
        <f t="shared" si="0"/>
        <v>200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53</v>
      </c>
      <c r="G25" s="134">
        <v>5300</v>
      </c>
      <c r="H25" s="125">
        <v>279</v>
      </c>
      <c r="I25" s="134">
        <v>27900</v>
      </c>
      <c r="J25" s="15">
        <f t="shared" si="0"/>
        <v>33200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11</v>
      </c>
      <c r="G26" s="134">
        <v>2200</v>
      </c>
      <c r="H26" s="125">
        <v>210</v>
      </c>
      <c r="I26" s="134">
        <v>42000</v>
      </c>
      <c r="J26" s="15">
        <f t="shared" si="0"/>
        <v>44200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472</v>
      </c>
      <c r="G27" s="134">
        <v>94400</v>
      </c>
      <c r="H27" s="125">
        <v>10339</v>
      </c>
      <c r="I27" s="134">
        <v>2067800</v>
      </c>
      <c r="J27" s="15">
        <f t="shared" si="0"/>
        <v>2162200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281</v>
      </c>
      <c r="C28" s="30" t="s">
        <v>282</v>
      </c>
      <c r="D28" s="126">
        <v>3012</v>
      </c>
      <c r="E28" s="141">
        <v>100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283</v>
      </c>
      <c r="C29" s="30" t="s">
        <v>289</v>
      </c>
      <c r="D29" s="126">
        <v>3023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285</v>
      </c>
      <c r="C30" s="30" t="s">
        <v>286</v>
      </c>
      <c r="D30" s="126">
        <v>3003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290</v>
      </c>
      <c r="C31" s="30" t="s">
        <v>291</v>
      </c>
      <c r="D31" s="126">
        <v>3019</v>
      </c>
      <c r="E31" s="141">
        <v>200</v>
      </c>
      <c r="F31" s="125">
        <v>1</v>
      </c>
      <c r="G31" s="134">
        <v>200</v>
      </c>
      <c r="H31" s="125">
        <v>13</v>
      </c>
      <c r="I31" s="134">
        <v>2600</v>
      </c>
      <c r="J31" s="15">
        <f t="shared" si="0"/>
        <v>2800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292</v>
      </c>
      <c r="C32" s="175" t="s">
        <v>295</v>
      </c>
      <c r="D32" s="126">
        <v>3051</v>
      </c>
      <c r="E32" s="141">
        <v>200</v>
      </c>
      <c r="F32" s="125">
        <v>12</v>
      </c>
      <c r="G32" s="134">
        <v>2400</v>
      </c>
      <c r="H32" s="125">
        <v>96</v>
      </c>
      <c r="I32" s="134">
        <v>19200</v>
      </c>
      <c r="J32" s="15">
        <f t="shared" si="0"/>
        <v>21600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309</v>
      </c>
      <c r="C33" s="153" t="s">
        <v>177</v>
      </c>
      <c r="D33" s="126">
        <v>3091</v>
      </c>
      <c r="E33" s="141">
        <v>200</v>
      </c>
      <c r="F33" s="125">
        <v>165</v>
      </c>
      <c r="G33" s="134">
        <v>33000</v>
      </c>
      <c r="H33" s="125">
        <v>1442</v>
      </c>
      <c r="I33" s="134">
        <v>288400</v>
      </c>
      <c r="J33" s="15">
        <f>SUM(G33+I33)</f>
        <v>321400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310</v>
      </c>
      <c r="C34" s="30" t="s">
        <v>296</v>
      </c>
      <c r="D34" s="126">
        <v>3091</v>
      </c>
      <c r="E34" s="141">
        <v>200</v>
      </c>
      <c r="F34" s="125">
        <v>332</v>
      </c>
      <c r="G34" s="134">
        <v>66400</v>
      </c>
      <c r="H34" s="125">
        <v>3439</v>
      </c>
      <c r="I34" s="134">
        <v>687800</v>
      </c>
      <c r="J34" s="15">
        <f>SUM(G34+I34)</f>
        <v>754200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234</v>
      </c>
      <c r="C35" s="30" t="s">
        <v>300</v>
      </c>
      <c r="D35" s="126">
        <v>3018</v>
      </c>
      <c r="E35" s="141">
        <v>200</v>
      </c>
      <c r="F35" s="125">
        <v>3</v>
      </c>
      <c r="G35" s="134">
        <v>600</v>
      </c>
      <c r="H35" s="125">
        <v>52</v>
      </c>
      <c r="I35" s="134">
        <v>10400</v>
      </c>
      <c r="J35" s="15">
        <f>SUM(G35+I35)</f>
        <v>11000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311</v>
      </c>
      <c r="C36" s="153" t="s">
        <v>177</v>
      </c>
      <c r="D36" s="126">
        <v>3132</v>
      </c>
      <c r="E36" s="141">
        <v>100</v>
      </c>
      <c r="F36" s="125">
        <v>0</v>
      </c>
      <c r="G36" s="134">
        <v>0</v>
      </c>
      <c r="H36" s="125">
        <v>5</v>
      </c>
      <c r="I36" s="134">
        <v>500</v>
      </c>
      <c r="J36" s="15">
        <f t="shared" si="0"/>
        <v>500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307</v>
      </c>
      <c r="C37" s="153" t="s">
        <v>177</v>
      </c>
      <c r="D37" s="126">
        <v>3045</v>
      </c>
      <c r="E37" s="141">
        <v>200</v>
      </c>
      <c r="F37" s="125">
        <v>1</v>
      </c>
      <c r="G37" s="134">
        <v>200</v>
      </c>
      <c r="H37" s="125">
        <v>6</v>
      </c>
      <c r="I37" s="134">
        <v>1200</v>
      </c>
      <c r="J37" s="15">
        <f t="shared" si="0"/>
        <v>1400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24</v>
      </c>
      <c r="G42" s="63">
        <f>SUM(F42*E42)</f>
        <v>600</v>
      </c>
      <c r="H42" s="61">
        <v>100</v>
      </c>
      <c r="I42" s="19">
        <v>1</v>
      </c>
      <c r="J42" s="64">
        <f>SUM(I42*H42)</f>
        <v>100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100</v>
      </c>
      <c r="G43" s="63">
        <f>SUM(F43*E43)</f>
        <v>5000</v>
      </c>
      <c r="H43" s="155">
        <v>50</v>
      </c>
      <c r="I43" s="68">
        <v>12</v>
      </c>
      <c r="J43" s="63">
        <f>SUM(I43*H43)</f>
        <v>600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2:P59"/>
  <sheetViews>
    <sheetView zoomScaleNormal="100" workbookViewId="0">
      <selection activeCell="I52" sqref="I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312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2089</v>
      </c>
      <c r="G7" s="124">
        <v>208900</v>
      </c>
      <c r="H7" s="123">
        <v>3953</v>
      </c>
      <c r="I7" s="124">
        <v>395300</v>
      </c>
      <c r="J7" s="15">
        <f>SUM(G7+I7)</f>
        <v>604200</v>
      </c>
      <c r="K7" s="187">
        <f>SUM(J7:J37)/31</f>
        <v>1044351.6129032258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16</v>
      </c>
      <c r="G8" s="124">
        <v>1600</v>
      </c>
      <c r="H8" s="123">
        <v>30</v>
      </c>
      <c r="I8" s="124">
        <v>3000</v>
      </c>
      <c r="J8" s="15">
        <f t="shared" ref="J8:J37" si="0">SUM(G8+I8)</f>
        <v>4600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4829</v>
      </c>
      <c r="G9" s="124">
        <v>973600</v>
      </c>
      <c r="H9" s="125">
        <v>96360</v>
      </c>
      <c r="I9" s="124">
        <v>19308300</v>
      </c>
      <c r="J9" s="15">
        <f t="shared" si="0"/>
        <v>20281900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26</v>
      </c>
      <c r="G10" s="124">
        <v>5200</v>
      </c>
      <c r="H10" s="125">
        <v>54</v>
      </c>
      <c r="I10" s="124">
        <v>10800</v>
      </c>
      <c r="J10" s="15">
        <f t="shared" si="0"/>
        <v>16000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27</v>
      </c>
      <c r="G11" s="124">
        <v>3100</v>
      </c>
      <c r="H11" s="127">
        <v>302</v>
      </c>
      <c r="I11" s="124">
        <v>40700</v>
      </c>
      <c r="J11" s="15">
        <f t="shared" si="0"/>
        <v>43800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129</v>
      </c>
      <c r="G12" s="124">
        <v>25800</v>
      </c>
      <c r="H12" s="125">
        <v>607</v>
      </c>
      <c r="I12" s="124">
        <v>121400</v>
      </c>
      <c r="J12" s="15">
        <f t="shared" si="0"/>
        <v>147200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20</v>
      </c>
      <c r="G13" s="124">
        <v>2000</v>
      </c>
      <c r="H13" s="125">
        <v>161</v>
      </c>
      <c r="I13" s="124">
        <v>16100</v>
      </c>
      <c r="J13" s="15">
        <f t="shared" si="0"/>
        <v>18100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205</v>
      </c>
      <c r="G14" s="124">
        <v>27000</v>
      </c>
      <c r="H14" s="128">
        <v>6592</v>
      </c>
      <c r="I14" s="124">
        <v>1139700</v>
      </c>
      <c r="J14" s="15">
        <f t="shared" si="0"/>
        <v>1166700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155</v>
      </c>
      <c r="G15" s="124">
        <v>31900</v>
      </c>
      <c r="H15" s="123">
        <v>747</v>
      </c>
      <c r="I15" s="124">
        <v>158700</v>
      </c>
      <c r="J15" s="15">
        <f t="shared" si="0"/>
        <v>190600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758</v>
      </c>
      <c r="G16" s="124">
        <v>151600</v>
      </c>
      <c r="H16" s="123">
        <v>12687</v>
      </c>
      <c r="I16" s="124">
        <v>2537400</v>
      </c>
      <c r="J16" s="15">
        <f t="shared" si="0"/>
        <v>2689000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1</v>
      </c>
      <c r="G17" s="124">
        <v>200</v>
      </c>
      <c r="H17" s="125">
        <v>1</v>
      </c>
      <c r="I17" s="124">
        <v>200</v>
      </c>
      <c r="J17" s="15">
        <f t="shared" si="0"/>
        <v>400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16</v>
      </c>
      <c r="G18" s="124">
        <v>3200</v>
      </c>
      <c r="H18" s="125">
        <v>3</v>
      </c>
      <c r="I18" s="124">
        <v>600</v>
      </c>
      <c r="J18" s="15">
        <f t="shared" si="0"/>
        <v>3800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168</v>
      </c>
      <c r="G19" s="134">
        <v>33600</v>
      </c>
      <c r="H19" s="125">
        <v>4387</v>
      </c>
      <c r="I19" s="134">
        <v>877400</v>
      </c>
      <c r="J19" s="15">
        <f t="shared" si="0"/>
        <v>911000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44</v>
      </c>
      <c r="G20" s="134">
        <v>4400</v>
      </c>
      <c r="H20" s="125">
        <v>322</v>
      </c>
      <c r="I20" s="134">
        <v>32200</v>
      </c>
      <c r="J20" s="15">
        <f t="shared" si="0"/>
        <v>36600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12</v>
      </c>
      <c r="G21" s="134">
        <v>2400</v>
      </c>
      <c r="H21" s="125">
        <v>60</v>
      </c>
      <c r="I21" s="134">
        <v>12000</v>
      </c>
      <c r="J21" s="15">
        <f t="shared" si="0"/>
        <v>14400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298</v>
      </c>
      <c r="D22" s="126">
        <v>6800</v>
      </c>
      <c r="E22" s="141">
        <v>200</v>
      </c>
      <c r="F22" s="125">
        <v>3</v>
      </c>
      <c r="G22" s="134">
        <v>600</v>
      </c>
      <c r="H22" s="125">
        <v>100</v>
      </c>
      <c r="I22" s="134">
        <v>20000</v>
      </c>
      <c r="J22" s="15">
        <f t="shared" si="0"/>
        <v>20600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936</v>
      </c>
      <c r="G23" s="134">
        <v>187200</v>
      </c>
      <c r="H23" s="125">
        <v>21492</v>
      </c>
      <c r="I23" s="134">
        <v>4298400</v>
      </c>
      <c r="J23" s="15">
        <f t="shared" si="0"/>
        <v>4485600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1</v>
      </c>
      <c r="I24" s="134">
        <v>100</v>
      </c>
      <c r="J24" s="15">
        <f t="shared" si="0"/>
        <v>100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29</v>
      </c>
      <c r="G25" s="134">
        <v>2900</v>
      </c>
      <c r="H25" s="125">
        <v>172</v>
      </c>
      <c r="I25" s="134">
        <v>17200</v>
      </c>
      <c r="J25" s="15">
        <f t="shared" si="0"/>
        <v>20100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7</v>
      </c>
      <c r="G26" s="134">
        <v>1400</v>
      </c>
      <c r="H26" s="125">
        <v>115</v>
      </c>
      <c r="I26" s="134">
        <v>23000</v>
      </c>
      <c r="J26" s="15">
        <f t="shared" si="0"/>
        <v>24400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138</v>
      </c>
      <c r="G27" s="134">
        <v>27600</v>
      </c>
      <c r="H27" s="125">
        <v>2325</v>
      </c>
      <c r="I27" s="134">
        <v>465000</v>
      </c>
      <c r="J27" s="15">
        <f t="shared" si="0"/>
        <v>492600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281</v>
      </c>
      <c r="C28" s="30" t="s">
        <v>282</v>
      </c>
      <c r="D28" s="126">
        <v>3012</v>
      </c>
      <c r="E28" s="141">
        <v>100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283</v>
      </c>
      <c r="C29" s="30" t="s">
        <v>289</v>
      </c>
      <c r="D29" s="126">
        <v>3023</v>
      </c>
      <c r="E29" s="141">
        <v>200</v>
      </c>
      <c r="F29" s="125">
        <v>22</v>
      </c>
      <c r="G29" s="134">
        <v>4400</v>
      </c>
      <c r="H29" s="125">
        <v>315</v>
      </c>
      <c r="I29" s="134">
        <v>63000</v>
      </c>
      <c r="J29" s="15">
        <f t="shared" si="0"/>
        <v>67400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285</v>
      </c>
      <c r="C30" s="30" t="s">
        <v>286</v>
      </c>
      <c r="D30" s="126">
        <v>3003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290</v>
      </c>
      <c r="C31" s="30" t="s">
        <v>291</v>
      </c>
      <c r="D31" s="126">
        <v>3019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292</v>
      </c>
      <c r="C32" s="175" t="s">
        <v>295</v>
      </c>
      <c r="D32" s="126">
        <v>3051</v>
      </c>
      <c r="E32" s="141">
        <v>200</v>
      </c>
      <c r="F32" s="125">
        <v>20</v>
      </c>
      <c r="G32" s="134">
        <v>4000</v>
      </c>
      <c r="H32" s="125">
        <v>245</v>
      </c>
      <c r="I32" s="134">
        <v>49000</v>
      </c>
      <c r="J32" s="15">
        <f t="shared" si="0"/>
        <v>53000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309</v>
      </c>
      <c r="C33" s="30" t="s">
        <v>313</v>
      </c>
      <c r="D33" s="126">
        <v>3091</v>
      </c>
      <c r="E33" s="141">
        <v>200</v>
      </c>
      <c r="F33" s="125">
        <v>415</v>
      </c>
      <c r="G33" s="134">
        <v>83000</v>
      </c>
      <c r="H33" s="125">
        <v>4779</v>
      </c>
      <c r="I33" s="134">
        <v>955800</v>
      </c>
      <c r="J33" s="15">
        <f>SUM(G33+I33)</f>
        <v>1038800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310</v>
      </c>
      <c r="C34" s="30" t="s">
        <v>296</v>
      </c>
      <c r="D34" s="126">
        <v>3091</v>
      </c>
      <c r="E34" s="141">
        <v>200</v>
      </c>
      <c r="F34" s="125">
        <v>0</v>
      </c>
      <c r="G34" s="134">
        <v>0</v>
      </c>
      <c r="H34" s="125">
        <v>0</v>
      </c>
      <c r="I34" s="134">
        <v>0</v>
      </c>
      <c r="J34" s="15">
        <f>SUM(G34+I34)</f>
        <v>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234</v>
      </c>
      <c r="C35" s="30" t="s">
        <v>300</v>
      </c>
      <c r="D35" s="126">
        <v>3018</v>
      </c>
      <c r="E35" s="141">
        <v>200</v>
      </c>
      <c r="F35" s="125">
        <v>2</v>
      </c>
      <c r="G35" s="134">
        <v>400</v>
      </c>
      <c r="H35" s="125">
        <v>62</v>
      </c>
      <c r="I35" s="134">
        <v>12400</v>
      </c>
      <c r="J35" s="15">
        <f>SUM(G35+I35)</f>
        <v>12800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311</v>
      </c>
      <c r="C36" s="30" t="s">
        <v>314</v>
      </c>
      <c r="D36" s="126">
        <v>3132</v>
      </c>
      <c r="E36" s="141">
        <v>100</v>
      </c>
      <c r="F36" s="125">
        <v>39</v>
      </c>
      <c r="G36" s="134">
        <v>3900</v>
      </c>
      <c r="H36" s="125">
        <v>249</v>
      </c>
      <c r="I36" s="134">
        <v>24900</v>
      </c>
      <c r="J36" s="15">
        <f t="shared" si="0"/>
        <v>28800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307</v>
      </c>
      <c r="C37" s="30" t="s">
        <v>315</v>
      </c>
      <c r="D37" s="126">
        <v>3045</v>
      </c>
      <c r="E37" s="141">
        <v>200</v>
      </c>
      <c r="F37" s="125">
        <v>4</v>
      </c>
      <c r="G37" s="134">
        <v>800</v>
      </c>
      <c r="H37" s="125">
        <v>8</v>
      </c>
      <c r="I37" s="134">
        <v>1600</v>
      </c>
      <c r="J37" s="15">
        <f t="shared" si="0"/>
        <v>2400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34</v>
      </c>
      <c r="G42" s="63">
        <f>SUM(F42*E42)</f>
        <v>850</v>
      </c>
      <c r="H42" s="61">
        <v>100</v>
      </c>
      <c r="I42" s="19">
        <v>2</v>
      </c>
      <c r="J42" s="64">
        <f>SUM(I42*H42)</f>
        <v>200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94</v>
      </c>
      <c r="G43" s="63">
        <f>SUM(F43*E43)</f>
        <v>4700</v>
      </c>
      <c r="H43" s="155">
        <v>50</v>
      </c>
      <c r="I43" s="68">
        <v>5</v>
      </c>
      <c r="J43" s="63">
        <f>SUM(I43*H43)</f>
        <v>250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2:P60"/>
  <sheetViews>
    <sheetView zoomScaleNormal="100" workbookViewId="0">
      <selection activeCell="N31" sqref="N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316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2475</v>
      </c>
      <c r="G7" s="124">
        <v>247500</v>
      </c>
      <c r="H7" s="123">
        <v>4049</v>
      </c>
      <c r="I7" s="124">
        <v>404900</v>
      </c>
      <c r="J7" s="15">
        <f>SUM(G7+I7)</f>
        <v>652400</v>
      </c>
      <c r="K7" s="187">
        <f>SUM(J7:J38)/32</f>
        <v>1028203.125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14</v>
      </c>
      <c r="G8" s="124">
        <v>1400</v>
      </c>
      <c r="H8" s="123">
        <v>31</v>
      </c>
      <c r="I8" s="124">
        <v>3100</v>
      </c>
      <c r="J8" s="15">
        <f t="shared" ref="J8:J38" si="0">SUM(G8+I8)</f>
        <v>4500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5594</v>
      </c>
      <c r="G9" s="124">
        <v>1131400</v>
      </c>
      <c r="H9" s="125">
        <v>93704</v>
      </c>
      <c r="I9" s="124">
        <v>18789400</v>
      </c>
      <c r="J9" s="15">
        <f t="shared" si="0"/>
        <v>19920800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30</v>
      </c>
      <c r="G10" s="124">
        <v>6000</v>
      </c>
      <c r="H10" s="125">
        <v>69</v>
      </c>
      <c r="I10" s="124">
        <v>13800</v>
      </c>
      <c r="J10" s="15">
        <f t="shared" si="0"/>
        <v>19800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41</v>
      </c>
      <c r="G11" s="124">
        <v>4400</v>
      </c>
      <c r="H11" s="127">
        <v>346</v>
      </c>
      <c r="I11" s="124">
        <v>45600</v>
      </c>
      <c r="J11" s="15">
        <f t="shared" si="0"/>
        <v>50000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445</v>
      </c>
      <c r="G12" s="124">
        <v>89000</v>
      </c>
      <c r="H12" s="125">
        <v>4699</v>
      </c>
      <c r="I12" s="124">
        <v>939800</v>
      </c>
      <c r="J12" s="15">
        <f t="shared" si="0"/>
        <v>1028800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31</v>
      </c>
      <c r="G13" s="124">
        <v>3100</v>
      </c>
      <c r="H13" s="125">
        <v>108</v>
      </c>
      <c r="I13" s="124">
        <v>10800</v>
      </c>
      <c r="J13" s="15">
        <f t="shared" si="0"/>
        <v>13900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211</v>
      </c>
      <c r="G14" s="124">
        <v>28900</v>
      </c>
      <c r="H14" s="128">
        <v>6576</v>
      </c>
      <c r="I14" s="124">
        <v>1167800</v>
      </c>
      <c r="J14" s="15">
        <f t="shared" si="0"/>
        <v>1196700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186</v>
      </c>
      <c r="G15" s="124">
        <v>38400</v>
      </c>
      <c r="H15" s="123">
        <v>596</v>
      </c>
      <c r="I15" s="124">
        <v>136300</v>
      </c>
      <c r="J15" s="15">
        <f t="shared" si="0"/>
        <v>174700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491</v>
      </c>
      <c r="G16" s="124">
        <v>98200</v>
      </c>
      <c r="H16" s="123">
        <v>8696</v>
      </c>
      <c r="I16" s="124">
        <v>1739200</v>
      </c>
      <c r="J16" s="15">
        <f t="shared" si="0"/>
        <v>1837400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19</v>
      </c>
      <c r="G18" s="124">
        <v>3800</v>
      </c>
      <c r="H18" s="125">
        <v>2</v>
      </c>
      <c r="I18" s="124">
        <v>400</v>
      </c>
      <c r="J18" s="15">
        <f t="shared" si="0"/>
        <v>4200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218</v>
      </c>
      <c r="G19" s="134">
        <v>43600</v>
      </c>
      <c r="H19" s="125">
        <v>4006</v>
      </c>
      <c r="I19" s="134">
        <v>801200</v>
      </c>
      <c r="J19" s="15">
        <f t="shared" si="0"/>
        <v>844800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155</v>
      </c>
      <c r="G20" s="134">
        <v>15500</v>
      </c>
      <c r="H20" s="125">
        <v>1029</v>
      </c>
      <c r="I20" s="134">
        <v>102900</v>
      </c>
      <c r="J20" s="15">
        <f t="shared" si="0"/>
        <v>118400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59</v>
      </c>
      <c r="G21" s="134">
        <v>11800</v>
      </c>
      <c r="H21" s="125">
        <v>572</v>
      </c>
      <c r="I21" s="134">
        <v>114400</v>
      </c>
      <c r="J21" s="15">
        <f t="shared" si="0"/>
        <v>126200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298</v>
      </c>
      <c r="D22" s="126">
        <v>6800</v>
      </c>
      <c r="E22" s="141">
        <v>200</v>
      </c>
      <c r="F22" s="125">
        <v>2</v>
      </c>
      <c r="G22" s="134">
        <v>400</v>
      </c>
      <c r="H22" s="125">
        <v>49</v>
      </c>
      <c r="I22" s="134">
        <v>9800</v>
      </c>
      <c r="J22" s="15">
        <f t="shared" si="0"/>
        <v>10200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1267</v>
      </c>
      <c r="G23" s="134">
        <v>253400</v>
      </c>
      <c r="H23" s="125">
        <v>29075</v>
      </c>
      <c r="I23" s="134">
        <v>5815000</v>
      </c>
      <c r="J23" s="15">
        <f t="shared" si="0"/>
        <v>6068400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1</v>
      </c>
      <c r="I24" s="134">
        <v>100</v>
      </c>
      <c r="J24" s="15">
        <f t="shared" si="0"/>
        <v>100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29</v>
      </c>
      <c r="G25" s="134">
        <v>2900</v>
      </c>
      <c r="H25" s="125">
        <v>154</v>
      </c>
      <c r="I25" s="134">
        <v>15400</v>
      </c>
      <c r="J25" s="15">
        <f t="shared" si="0"/>
        <v>18300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4</v>
      </c>
      <c r="G26" s="134">
        <v>800</v>
      </c>
      <c r="H26" s="125">
        <v>132</v>
      </c>
      <c r="I26" s="134">
        <v>26400</v>
      </c>
      <c r="J26" s="15">
        <f t="shared" si="0"/>
        <v>27200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98</v>
      </c>
      <c r="G27" s="134">
        <v>19600</v>
      </c>
      <c r="H27" s="125">
        <v>1398</v>
      </c>
      <c r="I27" s="134">
        <v>279600</v>
      </c>
      <c r="J27" s="15">
        <f t="shared" si="0"/>
        <v>299200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281</v>
      </c>
      <c r="C28" s="30" t="s">
        <v>282</v>
      </c>
      <c r="D28" s="126">
        <v>3012</v>
      </c>
      <c r="E28" s="141">
        <v>100</v>
      </c>
      <c r="F28" s="125">
        <v>0</v>
      </c>
      <c r="G28" s="134">
        <v>0</v>
      </c>
      <c r="H28" s="125">
        <v>0</v>
      </c>
      <c r="I28" s="134">
        <v>0</v>
      </c>
      <c r="J28" s="15">
        <f t="shared" si="0"/>
        <v>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283</v>
      </c>
      <c r="C29" s="30" t="s">
        <v>289</v>
      </c>
      <c r="D29" s="126">
        <v>3023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285</v>
      </c>
      <c r="C30" s="30" t="s">
        <v>286</v>
      </c>
      <c r="D30" s="126">
        <v>3003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290</v>
      </c>
      <c r="C31" s="30" t="s">
        <v>291</v>
      </c>
      <c r="D31" s="126">
        <v>3019</v>
      </c>
      <c r="E31" s="141">
        <v>200</v>
      </c>
      <c r="F31" s="125">
        <v>0</v>
      </c>
      <c r="G31" s="134">
        <v>0</v>
      </c>
      <c r="H31" s="125">
        <v>0</v>
      </c>
      <c r="I31" s="134">
        <v>0</v>
      </c>
      <c r="J31" s="15">
        <f t="shared" si="0"/>
        <v>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292</v>
      </c>
      <c r="C32" s="175" t="s">
        <v>295</v>
      </c>
      <c r="D32" s="126">
        <v>3051</v>
      </c>
      <c r="E32" s="141">
        <v>200</v>
      </c>
      <c r="F32" s="125">
        <v>25</v>
      </c>
      <c r="G32" s="134">
        <v>5000</v>
      </c>
      <c r="H32" s="125">
        <v>438</v>
      </c>
      <c r="I32" s="134">
        <v>87600</v>
      </c>
      <c r="J32" s="15">
        <f t="shared" si="0"/>
        <v>92600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309</v>
      </c>
      <c r="C33" s="30" t="s">
        <v>313</v>
      </c>
      <c r="D33" s="126">
        <v>3091</v>
      </c>
      <c r="E33" s="141">
        <v>200</v>
      </c>
      <c r="F33" s="125">
        <v>134</v>
      </c>
      <c r="G33" s="134">
        <v>26800</v>
      </c>
      <c r="H33" s="125">
        <v>1387</v>
      </c>
      <c r="I33" s="134">
        <v>277400</v>
      </c>
      <c r="J33" s="15">
        <f>SUM(G33+I33)</f>
        <v>304200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310</v>
      </c>
      <c r="C34" s="30" t="s">
        <v>296</v>
      </c>
      <c r="D34" s="126">
        <v>3091</v>
      </c>
      <c r="E34" s="141">
        <v>200</v>
      </c>
      <c r="F34" s="125">
        <v>0</v>
      </c>
      <c r="G34" s="134">
        <v>0</v>
      </c>
      <c r="H34" s="125">
        <v>0</v>
      </c>
      <c r="I34" s="134">
        <v>0</v>
      </c>
      <c r="J34" s="15">
        <f>SUM(G34+I34)</f>
        <v>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234</v>
      </c>
      <c r="C35" s="30" t="s">
        <v>300</v>
      </c>
      <c r="D35" s="126">
        <v>3018</v>
      </c>
      <c r="E35" s="141">
        <v>200</v>
      </c>
      <c r="F35" s="125">
        <v>84</v>
      </c>
      <c r="G35" s="134">
        <v>16800</v>
      </c>
      <c r="H35" s="125">
        <v>74</v>
      </c>
      <c r="I35" s="134">
        <v>14800</v>
      </c>
      <c r="J35" s="15">
        <f>SUM(G35+I35)</f>
        <v>31600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311</v>
      </c>
      <c r="C36" s="30" t="s">
        <v>314</v>
      </c>
      <c r="D36" s="126">
        <v>3132</v>
      </c>
      <c r="E36" s="141">
        <v>100</v>
      </c>
      <c r="F36" s="125">
        <v>10</v>
      </c>
      <c r="G36" s="134">
        <v>1000</v>
      </c>
      <c r="H36" s="125">
        <v>63</v>
      </c>
      <c r="I36" s="134">
        <v>6300</v>
      </c>
      <c r="J36" s="15">
        <f t="shared" si="0"/>
        <v>7300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307</v>
      </c>
      <c r="C37" s="30" t="s">
        <v>315</v>
      </c>
      <c r="D37" s="126">
        <v>3045</v>
      </c>
      <c r="E37" s="141">
        <v>200</v>
      </c>
      <c r="F37" s="125">
        <v>10</v>
      </c>
      <c r="G37" s="134">
        <v>2000</v>
      </c>
      <c r="H37" s="125">
        <v>229</v>
      </c>
      <c r="I37" s="134">
        <v>45800</v>
      </c>
      <c r="J37" s="15">
        <f t="shared" si="0"/>
        <v>47800</v>
      </c>
      <c r="K37" s="188"/>
      <c r="M37" s="54"/>
      <c r="N37" s="54"/>
    </row>
    <row r="38" spans="1:14" ht="32.25" customHeight="1" x14ac:dyDescent="0.25">
      <c r="A38" s="43">
        <v>32</v>
      </c>
      <c r="B38" s="172" t="s">
        <v>317</v>
      </c>
      <c r="C38" s="30" t="s">
        <v>318</v>
      </c>
      <c r="D38" s="126">
        <v>3066</v>
      </c>
      <c r="E38" s="141">
        <v>200</v>
      </c>
      <c r="F38" s="125">
        <v>1</v>
      </c>
      <c r="G38" s="134">
        <v>200</v>
      </c>
      <c r="H38" s="125">
        <v>14</v>
      </c>
      <c r="I38" s="134">
        <v>2800</v>
      </c>
      <c r="J38" s="15">
        <f t="shared" si="0"/>
        <v>3000</v>
      </c>
      <c r="K38" s="190"/>
      <c r="M38" s="54"/>
      <c r="N38" s="54"/>
    </row>
    <row r="39" spans="1:14" ht="23.25" customHeight="1" x14ac:dyDescent="0.25">
      <c r="B39" s="137"/>
      <c r="C39" s="138"/>
      <c r="D39" s="137"/>
      <c r="E39" s="138"/>
      <c r="F39" s="138"/>
      <c r="G39" s="157"/>
      <c r="H39" s="138"/>
      <c r="I39" s="157"/>
      <c r="J39" s="158"/>
      <c r="K39" s="54"/>
      <c r="M39" s="54"/>
      <c r="N39" s="54"/>
    </row>
    <row r="40" spans="1:14" x14ac:dyDescent="0.25">
      <c r="E40" s="47"/>
      <c r="F40" s="52"/>
      <c r="G40" s="53"/>
      <c r="H40" s="52"/>
      <c r="I40" s="53"/>
      <c r="N40" s="54"/>
    </row>
    <row r="41" spans="1:14" x14ac:dyDescent="0.25">
      <c r="B41" s="4" t="s">
        <v>47</v>
      </c>
      <c r="E41" s="191" t="s">
        <v>2</v>
      </c>
      <c r="F41" s="192"/>
      <c r="G41" s="193"/>
      <c r="H41" s="191" t="s">
        <v>3</v>
      </c>
      <c r="I41" s="192"/>
      <c r="J41" s="193"/>
    </row>
    <row r="42" spans="1:14" ht="63.75" customHeight="1" x14ac:dyDescent="0.25">
      <c r="B42" s="7" t="s">
        <v>6</v>
      </c>
      <c r="C42" s="55" t="s">
        <v>48</v>
      </c>
      <c r="D42" s="7" t="s">
        <v>8</v>
      </c>
      <c r="E42" s="56" t="s">
        <v>49</v>
      </c>
      <c r="F42" s="55" t="s">
        <v>50</v>
      </c>
      <c r="G42" s="7" t="s">
        <v>11</v>
      </c>
      <c r="H42" s="57" t="s">
        <v>51</v>
      </c>
      <c r="I42" s="55" t="s">
        <v>50</v>
      </c>
      <c r="J42" s="8" t="s">
        <v>11</v>
      </c>
      <c r="L42" t="s">
        <v>301</v>
      </c>
    </row>
    <row r="43" spans="1:14" ht="30" customHeight="1" x14ac:dyDescent="0.25">
      <c r="A43" s="1">
        <v>1</v>
      </c>
      <c r="B43" s="173" t="s">
        <v>52</v>
      </c>
      <c r="C43" s="59" t="s">
        <v>53</v>
      </c>
      <c r="D43" s="60">
        <v>727</v>
      </c>
      <c r="E43" s="61">
        <v>25</v>
      </c>
      <c r="F43" s="62">
        <v>31</v>
      </c>
      <c r="G43" s="63">
        <f>SUM(F43*E43)</f>
        <v>775</v>
      </c>
      <c r="H43" s="61">
        <v>100</v>
      </c>
      <c r="I43" s="19">
        <v>5</v>
      </c>
      <c r="J43" s="64">
        <f>SUM(I43*H43)</f>
        <v>500</v>
      </c>
    </row>
    <row r="44" spans="1:14" ht="26.25" customHeight="1" x14ac:dyDescent="0.25">
      <c r="A44" s="1">
        <v>2</v>
      </c>
      <c r="B44" s="174" t="s">
        <v>54</v>
      </c>
      <c r="C44" s="87" t="s">
        <v>55</v>
      </c>
      <c r="D44" s="71">
        <v>744</v>
      </c>
      <c r="E44" s="155">
        <v>50</v>
      </c>
      <c r="F44" s="68">
        <v>95</v>
      </c>
      <c r="G44" s="63">
        <f>SUM(F44*E44)</f>
        <v>4750</v>
      </c>
      <c r="H44" s="155">
        <v>50</v>
      </c>
      <c r="I44" s="68">
        <v>3</v>
      </c>
      <c r="J44" s="63">
        <f>SUM(I44*H44)</f>
        <v>150</v>
      </c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38"/>
    <mergeCell ref="E41:G41"/>
    <mergeCell ref="H41:J41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2:P58"/>
  <sheetViews>
    <sheetView zoomScaleNormal="100" workbookViewId="0">
      <selection activeCell="M42" sqref="M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319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2782</v>
      </c>
      <c r="G7" s="124">
        <v>278200</v>
      </c>
      <c r="H7" s="123">
        <v>5195</v>
      </c>
      <c r="I7" s="124">
        <v>519500</v>
      </c>
      <c r="J7" s="15">
        <f>SUM(G7+I7)</f>
        <v>797700</v>
      </c>
      <c r="K7" s="187">
        <f>SUM(J7:J36)/30</f>
        <v>1283803.3333333333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22</v>
      </c>
      <c r="G8" s="124">
        <v>2200</v>
      </c>
      <c r="H8" s="123">
        <v>33</v>
      </c>
      <c r="I8" s="124">
        <v>3300</v>
      </c>
      <c r="J8" s="15">
        <f t="shared" ref="J8:J36" si="0">SUM(G8+I8)</f>
        <v>5500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5376</v>
      </c>
      <c r="G9" s="124">
        <v>1083900</v>
      </c>
      <c r="H9" s="125">
        <v>103538</v>
      </c>
      <c r="I9" s="124">
        <v>20750500</v>
      </c>
      <c r="J9" s="15">
        <f t="shared" si="0"/>
        <v>21834400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55</v>
      </c>
      <c r="G10" s="124">
        <v>11000</v>
      </c>
      <c r="H10" s="125">
        <v>66</v>
      </c>
      <c r="I10" s="124">
        <v>13200</v>
      </c>
      <c r="J10" s="15">
        <f t="shared" si="0"/>
        <v>24200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13</v>
      </c>
      <c r="G11" s="124">
        <v>1400</v>
      </c>
      <c r="H11" s="127">
        <v>215</v>
      </c>
      <c r="I11" s="124">
        <v>28500</v>
      </c>
      <c r="J11" s="15">
        <f t="shared" si="0"/>
        <v>29900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181</v>
      </c>
      <c r="G12" s="124">
        <v>36200</v>
      </c>
      <c r="H12" s="125">
        <v>1672</v>
      </c>
      <c r="I12" s="124">
        <v>334400</v>
      </c>
      <c r="J12" s="15">
        <f t="shared" si="0"/>
        <v>370600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28</v>
      </c>
      <c r="G13" s="124">
        <v>2800</v>
      </c>
      <c r="H13" s="125">
        <v>87</v>
      </c>
      <c r="I13" s="124">
        <v>8700</v>
      </c>
      <c r="J13" s="15">
        <f t="shared" si="0"/>
        <v>11500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210</v>
      </c>
      <c r="G14" s="124">
        <v>28700</v>
      </c>
      <c r="H14" s="128">
        <v>6537</v>
      </c>
      <c r="I14" s="124">
        <v>1164200</v>
      </c>
      <c r="J14" s="15">
        <f t="shared" si="0"/>
        <v>1192900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227</v>
      </c>
      <c r="G15" s="124">
        <v>46000</v>
      </c>
      <c r="H15" s="123">
        <v>1139</v>
      </c>
      <c r="I15" s="124">
        <v>242200</v>
      </c>
      <c r="J15" s="15">
        <f t="shared" si="0"/>
        <v>288200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574</v>
      </c>
      <c r="G16" s="124">
        <v>114800</v>
      </c>
      <c r="H16" s="123">
        <v>10886</v>
      </c>
      <c r="I16" s="124">
        <v>2177200</v>
      </c>
      <c r="J16" s="15">
        <f t="shared" si="0"/>
        <v>2292000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22</v>
      </c>
      <c r="G18" s="124">
        <v>4400</v>
      </c>
      <c r="H18" s="125">
        <v>1</v>
      </c>
      <c r="I18" s="124">
        <v>200</v>
      </c>
      <c r="J18" s="15">
        <f t="shared" si="0"/>
        <v>4600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144</v>
      </c>
      <c r="G19" s="134">
        <v>28800</v>
      </c>
      <c r="H19" s="125">
        <v>1643</v>
      </c>
      <c r="I19" s="134">
        <v>328600</v>
      </c>
      <c r="J19" s="15">
        <f t="shared" si="0"/>
        <v>357400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91</v>
      </c>
      <c r="G20" s="134">
        <v>9100</v>
      </c>
      <c r="H20" s="125">
        <v>378</v>
      </c>
      <c r="I20" s="134">
        <v>37800</v>
      </c>
      <c r="J20" s="15">
        <f t="shared" si="0"/>
        <v>46900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23</v>
      </c>
      <c r="G21" s="134">
        <v>4600</v>
      </c>
      <c r="H21" s="125">
        <v>252</v>
      </c>
      <c r="I21" s="134">
        <v>50400</v>
      </c>
      <c r="J21" s="15">
        <f t="shared" si="0"/>
        <v>55000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298</v>
      </c>
      <c r="D22" s="126">
        <v>6800</v>
      </c>
      <c r="E22" s="141">
        <v>200</v>
      </c>
      <c r="F22" s="125">
        <v>3</v>
      </c>
      <c r="G22" s="134">
        <v>600</v>
      </c>
      <c r="H22" s="125">
        <v>32</v>
      </c>
      <c r="I22" s="134">
        <v>6400</v>
      </c>
      <c r="J22" s="15">
        <f t="shared" si="0"/>
        <v>7000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1631</v>
      </c>
      <c r="G23" s="134">
        <v>326200</v>
      </c>
      <c r="H23" s="125">
        <v>44358</v>
      </c>
      <c r="I23" s="134">
        <v>8871600</v>
      </c>
      <c r="J23" s="15">
        <f t="shared" si="0"/>
        <v>9197800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1</v>
      </c>
      <c r="I24" s="134">
        <v>100</v>
      </c>
      <c r="J24" s="15">
        <f t="shared" si="0"/>
        <v>100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19</v>
      </c>
      <c r="G25" s="134">
        <v>1900</v>
      </c>
      <c r="H25" s="125">
        <v>103</v>
      </c>
      <c r="I25" s="134">
        <v>10300</v>
      </c>
      <c r="J25" s="15">
        <f t="shared" si="0"/>
        <v>12200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9</v>
      </c>
      <c r="G26" s="134">
        <v>1800</v>
      </c>
      <c r="H26" s="125">
        <v>89</v>
      </c>
      <c r="I26" s="134">
        <v>17800</v>
      </c>
      <c r="J26" s="15">
        <f t="shared" si="0"/>
        <v>19600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181</v>
      </c>
      <c r="G27" s="134">
        <v>36200</v>
      </c>
      <c r="H27" s="125">
        <v>2357</v>
      </c>
      <c r="I27" s="134">
        <v>471400</v>
      </c>
      <c r="J27" s="15">
        <f t="shared" si="0"/>
        <v>507600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283</v>
      </c>
      <c r="C28" s="30" t="s">
        <v>289</v>
      </c>
      <c r="D28" s="126">
        <v>3023</v>
      </c>
      <c r="E28" s="141">
        <v>200</v>
      </c>
      <c r="F28" s="125">
        <v>0</v>
      </c>
      <c r="G28" s="134">
        <v>0</v>
      </c>
      <c r="H28" s="125">
        <v>1</v>
      </c>
      <c r="I28" s="134">
        <v>200</v>
      </c>
      <c r="J28" s="15">
        <f t="shared" si="0"/>
        <v>200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290</v>
      </c>
      <c r="C29" s="30" t="s">
        <v>291</v>
      </c>
      <c r="D29" s="126">
        <v>3019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292</v>
      </c>
      <c r="C30" s="175" t="s">
        <v>295</v>
      </c>
      <c r="D30" s="126">
        <v>3051</v>
      </c>
      <c r="E30" s="141">
        <v>200</v>
      </c>
      <c r="F30" s="125">
        <v>7</v>
      </c>
      <c r="G30" s="134">
        <v>1400</v>
      </c>
      <c r="H30" s="125">
        <v>54</v>
      </c>
      <c r="I30" s="134">
        <v>10800</v>
      </c>
      <c r="J30" s="15">
        <f t="shared" si="0"/>
        <v>12200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309</v>
      </c>
      <c r="C31" s="30" t="s">
        <v>313</v>
      </c>
      <c r="D31" s="126">
        <v>3091</v>
      </c>
      <c r="E31" s="141">
        <v>200</v>
      </c>
      <c r="F31" s="125">
        <v>506</v>
      </c>
      <c r="G31" s="134">
        <v>101200</v>
      </c>
      <c r="H31" s="125">
        <v>6007</v>
      </c>
      <c r="I31" s="134">
        <v>1201400</v>
      </c>
      <c r="J31" s="15">
        <f>SUM(G31+I31)</f>
        <v>1302600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310</v>
      </c>
      <c r="C32" s="30" t="s">
        <v>296</v>
      </c>
      <c r="D32" s="126">
        <v>3091</v>
      </c>
      <c r="E32" s="141">
        <v>200</v>
      </c>
      <c r="F32" s="125">
        <v>0</v>
      </c>
      <c r="G32" s="134">
        <v>0</v>
      </c>
      <c r="H32" s="125">
        <v>0</v>
      </c>
      <c r="I32" s="134">
        <v>0</v>
      </c>
      <c r="J32" s="15">
        <f>SUM(G32+I32)</f>
        <v>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234</v>
      </c>
      <c r="C33" s="30" t="s">
        <v>300</v>
      </c>
      <c r="D33" s="126">
        <v>3018</v>
      </c>
      <c r="E33" s="141">
        <v>200</v>
      </c>
      <c r="F33" s="125">
        <v>32</v>
      </c>
      <c r="G33" s="134">
        <v>6400</v>
      </c>
      <c r="H33" s="125">
        <v>29</v>
      </c>
      <c r="I33" s="134">
        <v>5800</v>
      </c>
      <c r="J33" s="15">
        <f>SUM(G33+I33)</f>
        <v>12200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311</v>
      </c>
      <c r="C34" s="30" t="s">
        <v>314</v>
      </c>
      <c r="D34" s="126">
        <v>3132</v>
      </c>
      <c r="E34" s="141">
        <v>100</v>
      </c>
      <c r="F34" s="125">
        <v>3</v>
      </c>
      <c r="G34" s="134">
        <v>300</v>
      </c>
      <c r="H34" s="125">
        <v>15</v>
      </c>
      <c r="I34" s="134">
        <v>1500</v>
      </c>
      <c r="J34" s="15">
        <f t="shared" si="0"/>
        <v>1800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307</v>
      </c>
      <c r="C35" s="30" t="s">
        <v>315</v>
      </c>
      <c r="D35" s="126">
        <v>3045</v>
      </c>
      <c r="E35" s="141">
        <v>200</v>
      </c>
      <c r="F35" s="125">
        <v>14</v>
      </c>
      <c r="G35" s="134">
        <v>2800</v>
      </c>
      <c r="H35" s="125">
        <v>148</v>
      </c>
      <c r="I35" s="134">
        <v>29600</v>
      </c>
      <c r="J35" s="15">
        <f t="shared" si="0"/>
        <v>32400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317</v>
      </c>
      <c r="C36" s="30" t="s">
        <v>318</v>
      </c>
      <c r="D36" s="126">
        <v>3066</v>
      </c>
      <c r="E36" s="141">
        <v>200</v>
      </c>
      <c r="F36" s="125">
        <v>21</v>
      </c>
      <c r="G36" s="134">
        <v>4200</v>
      </c>
      <c r="H36" s="125">
        <v>467</v>
      </c>
      <c r="I36" s="134">
        <v>93400</v>
      </c>
      <c r="J36" s="15">
        <f t="shared" si="0"/>
        <v>97600</v>
      </c>
      <c r="K36" s="190"/>
      <c r="M36" s="54"/>
      <c r="N36" s="54"/>
    </row>
    <row r="37" spans="1:14" ht="23.25" customHeight="1" x14ac:dyDescent="0.25">
      <c r="B37" s="137"/>
      <c r="C37" s="138"/>
      <c r="D37" s="137"/>
      <c r="E37" s="138"/>
      <c r="F37" s="138"/>
      <c r="G37" s="157"/>
      <c r="H37" s="138"/>
      <c r="I37" s="157"/>
      <c r="J37" s="158"/>
      <c r="K37" s="54"/>
      <c r="M37" s="54"/>
      <c r="N37" s="54"/>
    </row>
    <row r="38" spans="1:14" x14ac:dyDescent="0.25">
      <c r="E38" s="47"/>
      <c r="F38" s="52"/>
      <c r="G38" s="53"/>
      <c r="H38" s="52"/>
      <c r="I38" s="53"/>
      <c r="N38" s="54"/>
    </row>
    <row r="39" spans="1:14" x14ac:dyDescent="0.25">
      <c r="B39" s="4" t="s">
        <v>47</v>
      </c>
      <c r="E39" s="191" t="s">
        <v>2</v>
      </c>
      <c r="F39" s="192"/>
      <c r="G39" s="193"/>
      <c r="H39" s="191" t="s">
        <v>3</v>
      </c>
      <c r="I39" s="192"/>
      <c r="J39" s="193"/>
    </row>
    <row r="40" spans="1:14" ht="63.75" customHeight="1" x14ac:dyDescent="0.25">
      <c r="B40" s="7" t="s">
        <v>6</v>
      </c>
      <c r="C40" s="55" t="s">
        <v>48</v>
      </c>
      <c r="D40" s="7" t="s">
        <v>8</v>
      </c>
      <c r="E40" s="56" t="s">
        <v>49</v>
      </c>
      <c r="F40" s="55" t="s">
        <v>50</v>
      </c>
      <c r="G40" s="7" t="s">
        <v>11</v>
      </c>
      <c r="H40" s="57" t="s">
        <v>51</v>
      </c>
      <c r="I40" s="55" t="s">
        <v>50</v>
      </c>
      <c r="J40" s="8" t="s">
        <v>11</v>
      </c>
      <c r="L40" t="s">
        <v>301</v>
      </c>
    </row>
    <row r="41" spans="1:14" ht="30" customHeight="1" x14ac:dyDescent="0.25">
      <c r="A41" s="1">
        <v>1</v>
      </c>
      <c r="B41" s="173" t="s">
        <v>52</v>
      </c>
      <c r="C41" s="59" t="s">
        <v>53</v>
      </c>
      <c r="D41" s="60">
        <v>727</v>
      </c>
      <c r="E41" s="61">
        <v>25</v>
      </c>
      <c r="F41" s="62">
        <v>46</v>
      </c>
      <c r="G41" s="63">
        <f>SUM(F41*E41)</f>
        <v>1150</v>
      </c>
      <c r="H41" s="61">
        <v>100</v>
      </c>
      <c r="I41" s="19">
        <v>1</v>
      </c>
      <c r="J41" s="64">
        <f>SUM(I41*H41)</f>
        <v>100</v>
      </c>
    </row>
    <row r="42" spans="1:14" ht="26.25" customHeight="1" x14ac:dyDescent="0.25">
      <c r="A42" s="1">
        <v>2</v>
      </c>
      <c r="B42" s="174" t="s">
        <v>54</v>
      </c>
      <c r="C42" s="87" t="s">
        <v>55</v>
      </c>
      <c r="D42" s="71">
        <v>744</v>
      </c>
      <c r="E42" s="155">
        <v>50</v>
      </c>
      <c r="F42" s="68">
        <v>122</v>
      </c>
      <c r="G42" s="63">
        <f>SUM(F42*E42)</f>
        <v>6100</v>
      </c>
      <c r="H42" s="155">
        <v>50</v>
      </c>
      <c r="I42" s="68">
        <v>1</v>
      </c>
      <c r="J42" s="63">
        <f>SUM(I42*H42)</f>
        <v>50</v>
      </c>
    </row>
    <row r="43" spans="1:14" x14ac:dyDescent="0.25">
      <c r="E43" s="47"/>
      <c r="F43" s="52"/>
      <c r="G43" s="53"/>
      <c r="H43" s="52"/>
      <c r="I43" s="53"/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</row>
    <row r="58" spans="5:9" x14ac:dyDescent="0.25">
      <c r="E58" s="1"/>
    </row>
  </sheetData>
  <mergeCells count="8">
    <mergeCell ref="K7:K36"/>
    <mergeCell ref="E39:G39"/>
    <mergeCell ref="H39:J39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2:P59"/>
  <sheetViews>
    <sheetView zoomScaleNormal="100" workbookViewId="0">
      <selection activeCell="H44" sqref="H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320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1902</v>
      </c>
      <c r="G7" s="124">
        <v>190200</v>
      </c>
      <c r="H7" s="123">
        <v>3367</v>
      </c>
      <c r="I7" s="124">
        <v>336700</v>
      </c>
      <c r="J7" s="15">
        <f>SUM(G7+I7)</f>
        <v>526900</v>
      </c>
      <c r="K7" s="187">
        <f>SUM(J7:J37)/30</f>
        <v>1192843.3333333333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15</v>
      </c>
      <c r="G8" s="124">
        <v>1500</v>
      </c>
      <c r="H8" s="123">
        <v>19</v>
      </c>
      <c r="I8" s="124">
        <v>1900</v>
      </c>
      <c r="J8" s="15">
        <f t="shared" ref="J8:J37" si="0">SUM(G8+I8)</f>
        <v>3400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5096</v>
      </c>
      <c r="G9" s="124">
        <v>1024300</v>
      </c>
      <c r="H9" s="125">
        <v>98792</v>
      </c>
      <c r="I9" s="124">
        <v>19781200</v>
      </c>
      <c r="J9" s="15">
        <f t="shared" si="0"/>
        <v>20805500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26</v>
      </c>
      <c r="G10" s="124">
        <v>5200</v>
      </c>
      <c r="H10" s="125">
        <v>59</v>
      </c>
      <c r="I10" s="124">
        <v>11800</v>
      </c>
      <c r="J10" s="15">
        <f t="shared" si="0"/>
        <v>17000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113</v>
      </c>
      <c r="G11" s="124">
        <v>16700</v>
      </c>
      <c r="H11" s="127">
        <v>1789</v>
      </c>
      <c r="I11" s="124">
        <v>320000</v>
      </c>
      <c r="J11" s="15">
        <f t="shared" si="0"/>
        <v>336700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243</v>
      </c>
      <c r="G12" s="124">
        <v>48600</v>
      </c>
      <c r="H12" s="125">
        <v>2977</v>
      </c>
      <c r="I12" s="124">
        <v>595400</v>
      </c>
      <c r="J12" s="15">
        <f t="shared" si="0"/>
        <v>644000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52</v>
      </c>
      <c r="G13" s="124">
        <v>5200</v>
      </c>
      <c r="H13" s="125">
        <v>359</v>
      </c>
      <c r="I13" s="124">
        <v>35900</v>
      </c>
      <c r="J13" s="15">
        <f t="shared" si="0"/>
        <v>41100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185</v>
      </c>
      <c r="G14" s="124">
        <v>25700</v>
      </c>
      <c r="H14" s="128">
        <v>6482</v>
      </c>
      <c r="I14" s="124">
        <v>1157900</v>
      </c>
      <c r="J14" s="15">
        <f t="shared" si="0"/>
        <v>1183600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139</v>
      </c>
      <c r="G15" s="124">
        <v>28700</v>
      </c>
      <c r="H15" s="123">
        <v>575</v>
      </c>
      <c r="I15" s="124">
        <v>130600</v>
      </c>
      <c r="J15" s="15">
        <f t="shared" si="0"/>
        <v>159300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369</v>
      </c>
      <c r="G16" s="124">
        <v>73800</v>
      </c>
      <c r="H16" s="123">
        <v>6737</v>
      </c>
      <c r="I16" s="124">
        <v>1347400</v>
      </c>
      <c r="J16" s="15">
        <f t="shared" si="0"/>
        <v>1421200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20</v>
      </c>
      <c r="G18" s="124">
        <v>4000</v>
      </c>
      <c r="H18" s="125">
        <v>3</v>
      </c>
      <c r="I18" s="124">
        <v>600</v>
      </c>
      <c r="J18" s="15">
        <f t="shared" si="0"/>
        <v>4600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16</v>
      </c>
      <c r="G19" s="134">
        <v>3200</v>
      </c>
      <c r="H19" s="125">
        <v>59</v>
      </c>
      <c r="I19" s="134">
        <v>11800</v>
      </c>
      <c r="J19" s="15">
        <f t="shared" si="0"/>
        <v>15000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67</v>
      </c>
      <c r="G20" s="134">
        <v>6700</v>
      </c>
      <c r="H20" s="125">
        <v>638</v>
      </c>
      <c r="I20" s="134">
        <v>63800</v>
      </c>
      <c r="J20" s="15">
        <f t="shared" si="0"/>
        <v>70500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18</v>
      </c>
      <c r="G21" s="134">
        <v>3600</v>
      </c>
      <c r="H21" s="125">
        <v>165</v>
      </c>
      <c r="I21" s="134">
        <v>33000</v>
      </c>
      <c r="J21" s="15">
        <f t="shared" si="0"/>
        <v>36600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298</v>
      </c>
      <c r="D22" s="126">
        <v>6800</v>
      </c>
      <c r="E22" s="141">
        <v>200</v>
      </c>
      <c r="F22" s="125">
        <v>2</v>
      </c>
      <c r="G22" s="134">
        <v>400</v>
      </c>
      <c r="H22" s="125">
        <v>75</v>
      </c>
      <c r="I22" s="134">
        <v>15000</v>
      </c>
      <c r="J22" s="15">
        <f t="shared" si="0"/>
        <v>15400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1869</v>
      </c>
      <c r="G23" s="134">
        <v>373800</v>
      </c>
      <c r="H23" s="125">
        <v>39416</v>
      </c>
      <c r="I23" s="134">
        <v>7883200</v>
      </c>
      <c r="J23" s="15">
        <f t="shared" si="0"/>
        <v>8257000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6</v>
      </c>
      <c r="I24" s="134">
        <v>600</v>
      </c>
      <c r="J24" s="15">
        <f t="shared" si="0"/>
        <v>600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10</v>
      </c>
      <c r="G25" s="134">
        <v>1000</v>
      </c>
      <c r="H25" s="125">
        <v>99</v>
      </c>
      <c r="I25" s="134">
        <v>9900</v>
      </c>
      <c r="J25" s="15">
        <f t="shared" si="0"/>
        <v>10900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10</v>
      </c>
      <c r="G26" s="134">
        <v>2000</v>
      </c>
      <c r="H26" s="125">
        <v>85</v>
      </c>
      <c r="I26" s="134">
        <v>17000</v>
      </c>
      <c r="J26" s="15">
        <f t="shared" si="0"/>
        <v>19000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145</v>
      </c>
      <c r="G27" s="134">
        <v>29000</v>
      </c>
      <c r="H27" s="125">
        <v>1876</v>
      </c>
      <c r="I27" s="134">
        <v>375200</v>
      </c>
      <c r="J27" s="15">
        <f t="shared" si="0"/>
        <v>404200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283</v>
      </c>
      <c r="C28" s="30" t="s">
        <v>289</v>
      </c>
      <c r="D28" s="126">
        <v>3023</v>
      </c>
      <c r="E28" s="141">
        <v>200</v>
      </c>
      <c r="F28" s="125">
        <v>0</v>
      </c>
      <c r="G28" s="134">
        <v>0</v>
      </c>
      <c r="H28" s="125">
        <v>1</v>
      </c>
      <c r="I28" s="134">
        <v>200</v>
      </c>
      <c r="J28" s="15">
        <f t="shared" si="0"/>
        <v>200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290</v>
      </c>
      <c r="C29" s="30" t="s">
        <v>291</v>
      </c>
      <c r="D29" s="126">
        <v>3019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292</v>
      </c>
      <c r="C30" s="175" t="s">
        <v>295</v>
      </c>
      <c r="D30" s="126">
        <v>3051</v>
      </c>
      <c r="E30" s="141">
        <v>200</v>
      </c>
      <c r="F30" s="125">
        <v>12</v>
      </c>
      <c r="G30" s="134">
        <v>2400</v>
      </c>
      <c r="H30" s="125">
        <v>74</v>
      </c>
      <c r="I30" s="134">
        <v>14800</v>
      </c>
      <c r="J30" s="15">
        <f t="shared" si="0"/>
        <v>17200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309</v>
      </c>
      <c r="C31" s="30" t="s">
        <v>313</v>
      </c>
      <c r="D31" s="126">
        <v>3091</v>
      </c>
      <c r="E31" s="141">
        <v>200</v>
      </c>
      <c r="F31" s="125">
        <v>439</v>
      </c>
      <c r="G31" s="134">
        <v>87800</v>
      </c>
      <c r="H31" s="125">
        <v>7972</v>
      </c>
      <c r="I31" s="134">
        <v>1594400</v>
      </c>
      <c r="J31" s="15">
        <f>SUM(G31+I31)</f>
        <v>1682200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234</v>
      </c>
      <c r="C32" s="30" t="s">
        <v>300</v>
      </c>
      <c r="D32" s="126">
        <v>3018</v>
      </c>
      <c r="E32" s="141">
        <v>200</v>
      </c>
      <c r="F32" s="125">
        <v>1</v>
      </c>
      <c r="G32" s="134">
        <v>200</v>
      </c>
      <c r="H32" s="125">
        <v>19</v>
      </c>
      <c r="I32" s="134">
        <v>3800</v>
      </c>
      <c r="J32" s="15">
        <f>SUM(G32+I32)</f>
        <v>4000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311</v>
      </c>
      <c r="C33" s="30" t="s">
        <v>314</v>
      </c>
      <c r="D33" s="126">
        <v>3132</v>
      </c>
      <c r="E33" s="141">
        <v>100</v>
      </c>
      <c r="F33" s="125">
        <v>2</v>
      </c>
      <c r="G33" s="134">
        <v>200</v>
      </c>
      <c r="H33" s="125">
        <v>6</v>
      </c>
      <c r="I33" s="134">
        <v>600</v>
      </c>
      <c r="J33" s="15">
        <f t="shared" si="0"/>
        <v>800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307</v>
      </c>
      <c r="C34" s="30" t="s">
        <v>315</v>
      </c>
      <c r="D34" s="126">
        <v>3045</v>
      </c>
      <c r="E34" s="141">
        <v>200</v>
      </c>
      <c r="F34" s="125">
        <v>23</v>
      </c>
      <c r="G34" s="134">
        <v>4600</v>
      </c>
      <c r="H34" s="125">
        <v>324</v>
      </c>
      <c r="I34" s="134">
        <v>64800</v>
      </c>
      <c r="J34" s="15">
        <f t="shared" si="0"/>
        <v>69400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321</v>
      </c>
      <c r="C35" s="30" t="s">
        <v>322</v>
      </c>
      <c r="D35" s="126">
        <v>3027</v>
      </c>
      <c r="E35" s="141">
        <v>200</v>
      </c>
      <c r="F35" s="125">
        <v>9</v>
      </c>
      <c r="G35" s="134">
        <v>1800</v>
      </c>
      <c r="H35" s="125">
        <v>150</v>
      </c>
      <c r="I35" s="134">
        <v>30000</v>
      </c>
      <c r="J35" s="15">
        <f t="shared" si="0"/>
        <v>31800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323</v>
      </c>
      <c r="C36" s="153" t="s">
        <v>61</v>
      </c>
      <c r="D36" s="126">
        <v>3059</v>
      </c>
      <c r="E36" s="141">
        <v>200</v>
      </c>
      <c r="F36" s="125">
        <v>1</v>
      </c>
      <c r="G36" s="134">
        <v>200</v>
      </c>
      <c r="H36" s="125">
        <v>11</v>
      </c>
      <c r="I36" s="134">
        <v>2200</v>
      </c>
      <c r="J36" s="15">
        <f t="shared" si="0"/>
        <v>2400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317</v>
      </c>
      <c r="C37" s="30" t="s">
        <v>318</v>
      </c>
      <c r="D37" s="126">
        <v>3066</v>
      </c>
      <c r="E37" s="141">
        <v>200</v>
      </c>
      <c r="F37" s="125">
        <v>0</v>
      </c>
      <c r="G37" s="134">
        <v>0</v>
      </c>
      <c r="H37" s="125">
        <v>24</v>
      </c>
      <c r="I37" s="134">
        <v>4800</v>
      </c>
      <c r="J37" s="15">
        <f t="shared" si="0"/>
        <v>4800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26</v>
      </c>
      <c r="G42" s="63">
        <f>SUM(F42*E42)</f>
        <v>650</v>
      </c>
      <c r="H42" s="61">
        <v>100</v>
      </c>
      <c r="I42" s="19">
        <v>2</v>
      </c>
      <c r="J42" s="64">
        <f>SUM(I42*H42)</f>
        <v>200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91</v>
      </c>
      <c r="G43" s="63">
        <f>SUM(F43*E43)</f>
        <v>4550</v>
      </c>
      <c r="H43" s="155">
        <v>50</v>
      </c>
      <c r="I43" s="68">
        <v>5</v>
      </c>
      <c r="J43" s="63">
        <f>SUM(I43*H43)</f>
        <v>250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2:P59"/>
  <sheetViews>
    <sheetView zoomScaleNormal="100" workbookViewId="0">
      <selection activeCell="I45" sqref="I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324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1796</v>
      </c>
      <c r="G7" s="124">
        <v>179600</v>
      </c>
      <c r="H7" s="123">
        <v>3229</v>
      </c>
      <c r="I7" s="124">
        <v>322900</v>
      </c>
      <c r="J7" s="15">
        <f>SUM(G7+I7)</f>
        <v>502500</v>
      </c>
      <c r="K7" s="187">
        <f>SUM(J7:J37)/31</f>
        <v>884945.16129032255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17</v>
      </c>
      <c r="G8" s="124">
        <v>1700</v>
      </c>
      <c r="H8" s="123">
        <v>29</v>
      </c>
      <c r="I8" s="124">
        <v>2900</v>
      </c>
      <c r="J8" s="15">
        <f t="shared" ref="J8:J37" si="0">SUM(G8+I8)</f>
        <v>4600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4156</v>
      </c>
      <c r="G9" s="124">
        <v>841100</v>
      </c>
      <c r="H9" s="125">
        <v>74942</v>
      </c>
      <c r="I9" s="124">
        <v>15013300</v>
      </c>
      <c r="J9" s="15">
        <f t="shared" si="0"/>
        <v>15854400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40</v>
      </c>
      <c r="G10" s="124">
        <v>8000</v>
      </c>
      <c r="H10" s="125">
        <v>157</v>
      </c>
      <c r="I10" s="124">
        <v>31400</v>
      </c>
      <c r="J10" s="15">
        <f t="shared" si="0"/>
        <v>39400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70</v>
      </c>
      <c r="G11" s="124">
        <v>10400</v>
      </c>
      <c r="H11" s="127">
        <v>1584</v>
      </c>
      <c r="I11" s="124">
        <v>290400</v>
      </c>
      <c r="J11" s="15">
        <f t="shared" si="0"/>
        <v>300800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192</v>
      </c>
      <c r="G12" s="124">
        <v>38400</v>
      </c>
      <c r="H12" s="125">
        <v>1708</v>
      </c>
      <c r="I12" s="124">
        <v>341600</v>
      </c>
      <c r="J12" s="15">
        <f t="shared" si="0"/>
        <v>380000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29</v>
      </c>
      <c r="G13" s="124">
        <v>2900</v>
      </c>
      <c r="H13" s="125">
        <v>94</v>
      </c>
      <c r="I13" s="124">
        <v>9400</v>
      </c>
      <c r="J13" s="15">
        <f t="shared" si="0"/>
        <v>12300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176</v>
      </c>
      <c r="G14" s="124">
        <v>24800</v>
      </c>
      <c r="H14" s="128">
        <v>6416</v>
      </c>
      <c r="I14" s="124">
        <v>1146100</v>
      </c>
      <c r="J14" s="15">
        <f t="shared" si="0"/>
        <v>1170900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142</v>
      </c>
      <c r="G15" s="124">
        <v>29300</v>
      </c>
      <c r="H15" s="123">
        <v>412</v>
      </c>
      <c r="I15" s="124">
        <v>98000</v>
      </c>
      <c r="J15" s="15">
        <f t="shared" si="0"/>
        <v>127300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567</v>
      </c>
      <c r="G16" s="124">
        <v>113400</v>
      </c>
      <c r="H16" s="123">
        <v>11266</v>
      </c>
      <c r="I16" s="124">
        <v>2253200</v>
      </c>
      <c r="J16" s="15">
        <f t="shared" si="0"/>
        <v>2366600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15</v>
      </c>
      <c r="G18" s="124">
        <v>3000</v>
      </c>
      <c r="H18" s="125">
        <v>1</v>
      </c>
      <c r="I18" s="124">
        <v>200</v>
      </c>
      <c r="J18" s="15">
        <f t="shared" si="0"/>
        <v>3200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3</v>
      </c>
      <c r="G19" s="134">
        <v>600</v>
      </c>
      <c r="H19" s="125">
        <v>22</v>
      </c>
      <c r="I19" s="134">
        <v>4400</v>
      </c>
      <c r="J19" s="15">
        <f t="shared" si="0"/>
        <v>5000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164</v>
      </c>
      <c r="C20" s="161" t="s">
        <v>264</v>
      </c>
      <c r="D20" s="126">
        <v>4030</v>
      </c>
      <c r="E20" s="141">
        <v>100</v>
      </c>
      <c r="F20" s="125">
        <v>103</v>
      </c>
      <c r="G20" s="134">
        <v>10300</v>
      </c>
      <c r="H20" s="125">
        <v>624</v>
      </c>
      <c r="I20" s="134">
        <v>62400</v>
      </c>
      <c r="J20" s="15">
        <f t="shared" si="0"/>
        <v>72700</v>
      </c>
      <c r="K20" s="188"/>
      <c r="M20" s="54"/>
      <c r="N20" s="54"/>
    </row>
    <row r="21" spans="1:16" ht="32.25" customHeight="1" x14ac:dyDescent="0.25">
      <c r="A21" s="43">
        <v>15</v>
      </c>
      <c r="B21" s="171" t="s">
        <v>172</v>
      </c>
      <c r="C21" s="19" t="s">
        <v>173</v>
      </c>
      <c r="D21" s="126">
        <v>1817</v>
      </c>
      <c r="E21" s="141">
        <v>200</v>
      </c>
      <c r="F21" s="125">
        <v>20</v>
      </c>
      <c r="G21" s="134">
        <v>4000</v>
      </c>
      <c r="H21" s="125">
        <v>83</v>
      </c>
      <c r="I21" s="134">
        <v>16600</v>
      </c>
      <c r="J21" s="15">
        <f t="shared" si="0"/>
        <v>20600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202</v>
      </c>
      <c r="C22" s="30" t="s">
        <v>298</v>
      </c>
      <c r="D22" s="126">
        <v>6800</v>
      </c>
      <c r="E22" s="141">
        <v>200</v>
      </c>
      <c r="F22" s="125">
        <v>3</v>
      </c>
      <c r="G22" s="134">
        <v>600</v>
      </c>
      <c r="H22" s="125">
        <v>135</v>
      </c>
      <c r="I22" s="134">
        <v>27000</v>
      </c>
      <c r="J22" s="15">
        <f t="shared" si="0"/>
        <v>27600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206</v>
      </c>
      <c r="C23" s="30" t="s">
        <v>232</v>
      </c>
      <c r="D23" s="126">
        <v>3800</v>
      </c>
      <c r="E23" s="141">
        <v>200</v>
      </c>
      <c r="F23" s="125">
        <v>1071</v>
      </c>
      <c r="G23" s="134">
        <v>214200</v>
      </c>
      <c r="H23" s="125">
        <v>20612</v>
      </c>
      <c r="I23" s="134">
        <v>4122400</v>
      </c>
      <c r="J23" s="15">
        <f t="shared" si="0"/>
        <v>4336600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217</v>
      </c>
      <c r="C24" s="30" t="s">
        <v>221</v>
      </c>
      <c r="D24" s="126">
        <v>7323</v>
      </c>
      <c r="E24" s="141">
        <v>100</v>
      </c>
      <c r="F24" s="125">
        <v>0</v>
      </c>
      <c r="G24" s="134">
        <v>0</v>
      </c>
      <c r="H24" s="125">
        <v>1</v>
      </c>
      <c r="I24" s="134">
        <v>100</v>
      </c>
      <c r="J24" s="15">
        <f t="shared" si="0"/>
        <v>100</v>
      </c>
      <c r="K24" s="188"/>
      <c r="M24" s="54"/>
      <c r="N24" s="54"/>
    </row>
    <row r="25" spans="1:16" ht="32.25" customHeight="1" x14ac:dyDescent="0.25">
      <c r="A25" s="43">
        <v>19</v>
      </c>
      <c r="B25" s="172" t="s">
        <v>223</v>
      </c>
      <c r="C25" s="30" t="s">
        <v>224</v>
      </c>
      <c r="D25" s="126">
        <v>1389</v>
      </c>
      <c r="E25" s="141">
        <v>100</v>
      </c>
      <c r="F25" s="125">
        <v>11</v>
      </c>
      <c r="G25" s="134">
        <v>1100</v>
      </c>
      <c r="H25" s="125">
        <v>124</v>
      </c>
      <c r="I25" s="134">
        <v>12400</v>
      </c>
      <c r="J25" s="15">
        <f t="shared" si="0"/>
        <v>13500</v>
      </c>
      <c r="K25" s="188"/>
      <c r="M25" s="54"/>
      <c r="N25" s="54"/>
      <c r="P25" s="54"/>
    </row>
    <row r="26" spans="1:16" ht="32.25" customHeight="1" x14ac:dyDescent="0.25">
      <c r="A26" s="43">
        <v>20</v>
      </c>
      <c r="B26" s="172" t="s">
        <v>239</v>
      </c>
      <c r="C26" s="30" t="s">
        <v>241</v>
      </c>
      <c r="D26" s="126">
        <v>6333</v>
      </c>
      <c r="E26" s="141" t="s">
        <v>261</v>
      </c>
      <c r="F26" s="125">
        <v>2</v>
      </c>
      <c r="G26" s="134">
        <v>400</v>
      </c>
      <c r="H26" s="125">
        <v>24</v>
      </c>
      <c r="I26" s="134">
        <v>4800</v>
      </c>
      <c r="J26" s="15">
        <f t="shared" si="0"/>
        <v>5200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247</v>
      </c>
      <c r="C27" s="30" t="s">
        <v>252</v>
      </c>
      <c r="D27" s="126">
        <v>5800</v>
      </c>
      <c r="E27" s="141">
        <v>200</v>
      </c>
      <c r="F27" s="125">
        <v>165</v>
      </c>
      <c r="G27" s="134">
        <v>33000</v>
      </c>
      <c r="H27" s="125">
        <v>3253</v>
      </c>
      <c r="I27" s="134">
        <v>650600</v>
      </c>
      <c r="J27" s="15">
        <f t="shared" si="0"/>
        <v>683600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283</v>
      </c>
      <c r="C28" s="30" t="s">
        <v>289</v>
      </c>
      <c r="D28" s="126">
        <v>3023</v>
      </c>
      <c r="E28" s="141">
        <v>200</v>
      </c>
      <c r="F28" s="125">
        <v>2</v>
      </c>
      <c r="G28" s="134">
        <v>400</v>
      </c>
      <c r="H28" s="125">
        <v>10</v>
      </c>
      <c r="I28" s="134">
        <v>2000</v>
      </c>
      <c r="J28" s="15">
        <f t="shared" si="0"/>
        <v>2400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290</v>
      </c>
      <c r="C29" s="30" t="s">
        <v>291</v>
      </c>
      <c r="D29" s="126">
        <v>3019</v>
      </c>
      <c r="E29" s="141">
        <v>200</v>
      </c>
      <c r="F29" s="125">
        <v>0</v>
      </c>
      <c r="G29" s="134">
        <v>0</v>
      </c>
      <c r="H29" s="125">
        <v>0</v>
      </c>
      <c r="I29" s="134">
        <v>0</v>
      </c>
      <c r="J29" s="15">
        <f t="shared" si="0"/>
        <v>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292</v>
      </c>
      <c r="C30" s="175" t="s">
        <v>295</v>
      </c>
      <c r="D30" s="126">
        <v>3051</v>
      </c>
      <c r="E30" s="141">
        <v>200</v>
      </c>
      <c r="F30" s="125">
        <v>7</v>
      </c>
      <c r="G30" s="134">
        <v>1400</v>
      </c>
      <c r="H30" s="125">
        <v>31</v>
      </c>
      <c r="I30" s="134">
        <v>6200</v>
      </c>
      <c r="J30" s="15">
        <f t="shared" si="0"/>
        <v>7600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309</v>
      </c>
      <c r="C31" s="30" t="s">
        <v>313</v>
      </c>
      <c r="D31" s="126">
        <v>3091</v>
      </c>
      <c r="E31" s="141">
        <v>200</v>
      </c>
      <c r="F31" s="125">
        <v>443</v>
      </c>
      <c r="G31" s="134">
        <v>88600</v>
      </c>
      <c r="H31" s="125">
        <v>4849</v>
      </c>
      <c r="I31" s="134">
        <v>969800</v>
      </c>
      <c r="J31" s="15">
        <f>SUM(G31+I31)</f>
        <v>1058400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234</v>
      </c>
      <c r="C32" s="30" t="s">
        <v>300</v>
      </c>
      <c r="D32" s="126">
        <v>3018</v>
      </c>
      <c r="E32" s="141">
        <v>200</v>
      </c>
      <c r="F32" s="125">
        <v>1</v>
      </c>
      <c r="G32" s="134">
        <v>200</v>
      </c>
      <c r="H32" s="125">
        <v>27</v>
      </c>
      <c r="I32" s="134">
        <v>5400</v>
      </c>
      <c r="J32" s="15">
        <f>SUM(G32+I32)</f>
        <v>5600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311</v>
      </c>
      <c r="C33" s="30" t="s">
        <v>314</v>
      </c>
      <c r="D33" s="126">
        <v>3132</v>
      </c>
      <c r="E33" s="141">
        <v>100</v>
      </c>
      <c r="F33" s="125">
        <v>0</v>
      </c>
      <c r="G33" s="134">
        <v>0</v>
      </c>
      <c r="H33" s="125">
        <v>4</v>
      </c>
      <c r="I33" s="134">
        <v>400</v>
      </c>
      <c r="J33" s="15">
        <f t="shared" si="0"/>
        <v>400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307</v>
      </c>
      <c r="C34" s="30" t="s">
        <v>315</v>
      </c>
      <c r="D34" s="126">
        <v>3045</v>
      </c>
      <c r="E34" s="141">
        <v>200</v>
      </c>
      <c r="F34" s="125">
        <v>0</v>
      </c>
      <c r="G34" s="134">
        <v>0</v>
      </c>
      <c r="H34" s="125">
        <v>125</v>
      </c>
      <c r="I34" s="134">
        <v>25000</v>
      </c>
      <c r="J34" s="15">
        <f t="shared" si="0"/>
        <v>25000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321</v>
      </c>
      <c r="C35" s="30" t="s">
        <v>322</v>
      </c>
      <c r="D35" s="126">
        <v>3027</v>
      </c>
      <c r="E35" s="141">
        <v>200</v>
      </c>
      <c r="F35" s="125">
        <v>10</v>
      </c>
      <c r="G35" s="134">
        <v>2000</v>
      </c>
      <c r="H35" s="125">
        <v>1620</v>
      </c>
      <c r="I35" s="134">
        <v>324000</v>
      </c>
      <c r="J35" s="15">
        <f t="shared" si="0"/>
        <v>326000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323</v>
      </c>
      <c r="C36" s="153" t="s">
        <v>61</v>
      </c>
      <c r="D36" s="126">
        <v>3059</v>
      </c>
      <c r="E36" s="141">
        <v>200</v>
      </c>
      <c r="F36" s="125">
        <v>18</v>
      </c>
      <c r="G36" s="134">
        <v>3600</v>
      </c>
      <c r="H36" s="125">
        <v>382</v>
      </c>
      <c r="I36" s="134">
        <v>76400</v>
      </c>
      <c r="J36" s="15">
        <f t="shared" si="0"/>
        <v>80000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325</v>
      </c>
      <c r="C37" s="30" t="s">
        <v>318</v>
      </c>
      <c r="D37" s="126">
        <v>3066</v>
      </c>
      <c r="E37" s="141">
        <v>200</v>
      </c>
      <c r="F37" s="125">
        <v>0</v>
      </c>
      <c r="G37" s="134">
        <v>0</v>
      </c>
      <c r="H37" s="125">
        <v>5</v>
      </c>
      <c r="I37" s="134">
        <v>1000</v>
      </c>
      <c r="J37" s="15">
        <f t="shared" si="0"/>
        <v>1000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31</v>
      </c>
      <c r="G42" s="63">
        <f>SUM(F42*E42)</f>
        <v>775</v>
      </c>
      <c r="H42" s="61">
        <v>100</v>
      </c>
      <c r="I42" s="19">
        <v>0</v>
      </c>
      <c r="J42" s="64">
        <f>SUM(I42*H42)</f>
        <v>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136</v>
      </c>
      <c r="G43" s="63">
        <f>SUM(F43*E43)</f>
        <v>6800</v>
      </c>
      <c r="H43" s="155">
        <v>50</v>
      </c>
      <c r="I43" s="68">
        <v>3</v>
      </c>
      <c r="J43" s="63">
        <f>SUM(I43*H43)</f>
        <v>150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2:P61"/>
  <sheetViews>
    <sheetView zoomScaleNormal="100" workbookViewId="0">
      <selection activeCell="I46" sqref="I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326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1814</v>
      </c>
      <c r="G7" s="124">
        <v>181400</v>
      </c>
      <c r="H7" s="123">
        <v>2516</v>
      </c>
      <c r="I7" s="124">
        <v>251600</v>
      </c>
      <c r="J7" s="15">
        <f>SUM(G7+I7)</f>
        <v>433000</v>
      </c>
      <c r="K7" s="187">
        <f>SUM(J7:J39)/32</f>
        <v>1125681.25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15</v>
      </c>
      <c r="G8" s="124">
        <v>1500</v>
      </c>
      <c r="H8" s="123">
        <v>24</v>
      </c>
      <c r="I8" s="124">
        <v>2400</v>
      </c>
      <c r="J8" s="15">
        <f t="shared" ref="J8:J39" si="0">SUM(G8+I8)</f>
        <v>3900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5870</v>
      </c>
      <c r="G9" s="124">
        <v>1199500</v>
      </c>
      <c r="H9" s="125">
        <v>102850</v>
      </c>
      <c r="I9" s="124">
        <v>20593100</v>
      </c>
      <c r="J9" s="15">
        <f t="shared" si="0"/>
        <v>21792600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38</v>
      </c>
      <c r="G10" s="124">
        <v>7600</v>
      </c>
      <c r="H10" s="125">
        <v>58</v>
      </c>
      <c r="I10" s="124">
        <v>11600</v>
      </c>
      <c r="J10" s="15">
        <f t="shared" si="0"/>
        <v>19200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40</v>
      </c>
      <c r="G11" s="124">
        <v>4800</v>
      </c>
      <c r="H11" s="127">
        <v>893</v>
      </c>
      <c r="I11" s="124">
        <v>128400</v>
      </c>
      <c r="J11" s="15">
        <f t="shared" si="0"/>
        <v>133200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209</v>
      </c>
      <c r="G12" s="124">
        <v>41800</v>
      </c>
      <c r="H12" s="125">
        <v>1684</v>
      </c>
      <c r="I12" s="124">
        <v>336800</v>
      </c>
      <c r="J12" s="15">
        <f t="shared" si="0"/>
        <v>378600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36</v>
      </c>
      <c r="G13" s="124">
        <v>3600</v>
      </c>
      <c r="H13" s="125">
        <v>207</v>
      </c>
      <c r="I13" s="124">
        <v>20700</v>
      </c>
      <c r="J13" s="15">
        <f t="shared" si="0"/>
        <v>24300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180</v>
      </c>
      <c r="G14" s="124">
        <v>24800</v>
      </c>
      <c r="H14" s="128">
        <v>6319</v>
      </c>
      <c r="I14" s="124">
        <v>1127300</v>
      </c>
      <c r="J14" s="15">
        <f t="shared" si="0"/>
        <v>1152100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179</v>
      </c>
      <c r="G15" s="124">
        <v>36100</v>
      </c>
      <c r="H15" s="123">
        <v>715</v>
      </c>
      <c r="I15" s="124">
        <v>152900</v>
      </c>
      <c r="J15" s="15">
        <f t="shared" si="0"/>
        <v>189000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432</v>
      </c>
      <c r="G16" s="124">
        <v>86400</v>
      </c>
      <c r="H16" s="123">
        <v>7246</v>
      </c>
      <c r="I16" s="124">
        <v>1449200</v>
      </c>
      <c r="J16" s="15">
        <f t="shared" si="0"/>
        <v>1535600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14</v>
      </c>
      <c r="G18" s="124">
        <v>2800</v>
      </c>
      <c r="H18" s="125">
        <v>2</v>
      </c>
      <c r="I18" s="124">
        <v>400</v>
      </c>
      <c r="J18" s="15">
        <f t="shared" si="0"/>
        <v>3200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5</v>
      </c>
      <c r="G19" s="134">
        <v>1000</v>
      </c>
      <c r="H19" s="125">
        <v>34</v>
      </c>
      <c r="I19" s="134">
        <v>6800</v>
      </c>
      <c r="J19" s="15">
        <f t="shared" si="0"/>
        <v>7800</v>
      </c>
      <c r="K19" s="188"/>
      <c r="M19" s="54"/>
      <c r="N19" s="54"/>
    </row>
    <row r="20" spans="1:16" ht="32.25" customHeight="1" x14ac:dyDescent="0.25">
      <c r="A20" s="43"/>
      <c r="B20" s="170" t="s">
        <v>327</v>
      </c>
      <c r="C20" s="20"/>
      <c r="D20" s="93">
        <v>1733</v>
      </c>
      <c r="E20" s="94">
        <v>200</v>
      </c>
      <c r="F20" s="125">
        <v>5</v>
      </c>
      <c r="G20" s="134">
        <v>1000</v>
      </c>
      <c r="H20" s="125">
        <v>34</v>
      </c>
      <c r="I20" s="134">
        <v>6800</v>
      </c>
      <c r="J20" s="15">
        <f t="shared" si="0"/>
        <v>7800</v>
      </c>
      <c r="K20" s="188"/>
      <c r="M20" s="54"/>
      <c r="N20" s="54"/>
    </row>
    <row r="21" spans="1:16" ht="32.25" customHeight="1" x14ac:dyDescent="0.25">
      <c r="A21" s="43">
        <v>14</v>
      </c>
      <c r="B21" s="171" t="s">
        <v>164</v>
      </c>
      <c r="C21" s="161" t="s">
        <v>264</v>
      </c>
      <c r="D21" s="126">
        <v>4030</v>
      </c>
      <c r="E21" s="141">
        <v>100</v>
      </c>
      <c r="F21" s="125">
        <v>75</v>
      </c>
      <c r="G21" s="134">
        <v>7500</v>
      </c>
      <c r="H21" s="125">
        <v>280</v>
      </c>
      <c r="I21" s="134">
        <v>28000</v>
      </c>
      <c r="J21" s="15">
        <f t="shared" si="0"/>
        <v>35500</v>
      </c>
      <c r="K21" s="188"/>
      <c r="M21" s="54"/>
      <c r="N21" s="54"/>
    </row>
    <row r="22" spans="1:16" ht="32.25" customHeight="1" x14ac:dyDescent="0.25">
      <c r="A22" s="43">
        <v>15</v>
      </c>
      <c r="B22" s="171" t="s">
        <v>172</v>
      </c>
      <c r="C22" s="19" t="s">
        <v>173</v>
      </c>
      <c r="D22" s="126">
        <v>1817</v>
      </c>
      <c r="E22" s="141">
        <v>200</v>
      </c>
      <c r="F22" s="125">
        <v>17</v>
      </c>
      <c r="G22" s="134">
        <v>3400</v>
      </c>
      <c r="H22" s="125">
        <v>153</v>
      </c>
      <c r="I22" s="134">
        <v>30600</v>
      </c>
      <c r="J22" s="15">
        <f t="shared" si="0"/>
        <v>34000</v>
      </c>
      <c r="K22" s="188"/>
      <c r="M22" s="54"/>
      <c r="N22" s="54"/>
    </row>
    <row r="23" spans="1:16" ht="32.25" customHeight="1" x14ac:dyDescent="0.25">
      <c r="A23" s="43">
        <v>16</v>
      </c>
      <c r="B23" s="172" t="s">
        <v>202</v>
      </c>
      <c r="C23" s="30" t="s">
        <v>298</v>
      </c>
      <c r="D23" s="126">
        <v>6880</v>
      </c>
      <c r="E23" s="141">
        <v>200</v>
      </c>
      <c r="F23" s="125">
        <v>3</v>
      </c>
      <c r="G23" s="134">
        <v>600</v>
      </c>
      <c r="H23" s="125">
        <v>42</v>
      </c>
      <c r="I23" s="134">
        <v>8400</v>
      </c>
      <c r="J23" s="15">
        <f t="shared" si="0"/>
        <v>9000</v>
      </c>
      <c r="K23" s="188"/>
      <c r="M23" s="54"/>
      <c r="N23" s="54"/>
    </row>
    <row r="24" spans="1:16" ht="32.25" customHeight="1" x14ac:dyDescent="0.25">
      <c r="A24" s="43">
        <v>17</v>
      </c>
      <c r="B24" s="172" t="s">
        <v>206</v>
      </c>
      <c r="C24" s="30" t="s">
        <v>232</v>
      </c>
      <c r="D24" s="126">
        <v>3800</v>
      </c>
      <c r="E24" s="141">
        <v>200</v>
      </c>
      <c r="F24" s="125">
        <v>1489</v>
      </c>
      <c r="G24" s="134">
        <v>297800</v>
      </c>
      <c r="H24" s="125">
        <v>32682</v>
      </c>
      <c r="I24" s="134">
        <v>6536400</v>
      </c>
      <c r="J24" s="15">
        <f t="shared" si="0"/>
        <v>6834200</v>
      </c>
      <c r="K24" s="188"/>
      <c r="M24" s="54"/>
      <c r="N24" s="54"/>
    </row>
    <row r="25" spans="1:16" ht="32.25" customHeight="1" x14ac:dyDescent="0.25">
      <c r="A25" s="43">
        <v>18</v>
      </c>
      <c r="B25" s="17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3</v>
      </c>
      <c r="I25" s="134">
        <v>300</v>
      </c>
      <c r="J25" s="15">
        <f t="shared" si="0"/>
        <v>300</v>
      </c>
      <c r="K25" s="188"/>
      <c r="M25" s="54"/>
      <c r="N25" s="54"/>
    </row>
    <row r="26" spans="1:16" ht="32.25" customHeight="1" x14ac:dyDescent="0.25">
      <c r="A26" s="43">
        <v>19</v>
      </c>
      <c r="B26" s="172" t="s">
        <v>223</v>
      </c>
      <c r="C26" s="30" t="s">
        <v>224</v>
      </c>
      <c r="D26" s="126">
        <v>1389</v>
      </c>
      <c r="E26" s="141">
        <v>100</v>
      </c>
      <c r="F26" s="125">
        <v>28</v>
      </c>
      <c r="G26" s="134">
        <v>2800</v>
      </c>
      <c r="H26" s="125">
        <v>90</v>
      </c>
      <c r="I26" s="134">
        <v>9000</v>
      </c>
      <c r="J26" s="15">
        <f t="shared" si="0"/>
        <v>11800</v>
      </c>
      <c r="K26" s="188"/>
      <c r="M26" s="54"/>
      <c r="N26" s="54"/>
      <c r="P26" s="54"/>
    </row>
    <row r="27" spans="1:16" ht="32.25" customHeight="1" x14ac:dyDescent="0.25">
      <c r="A27" s="43">
        <v>20</v>
      </c>
      <c r="B27" s="172" t="s">
        <v>239</v>
      </c>
      <c r="C27" s="30" t="s">
        <v>241</v>
      </c>
      <c r="D27" s="126">
        <v>6333</v>
      </c>
      <c r="E27" s="141" t="s">
        <v>261</v>
      </c>
      <c r="F27" s="125">
        <v>5</v>
      </c>
      <c r="G27" s="134">
        <v>1000</v>
      </c>
      <c r="H27" s="125">
        <v>81</v>
      </c>
      <c r="I27" s="134">
        <v>16200</v>
      </c>
      <c r="J27" s="15">
        <f t="shared" si="0"/>
        <v>17200</v>
      </c>
      <c r="K27" s="188"/>
      <c r="M27" s="54"/>
      <c r="N27" s="54"/>
    </row>
    <row r="28" spans="1:16" ht="32.25" customHeight="1" x14ac:dyDescent="0.25">
      <c r="A28" s="43">
        <v>21</v>
      </c>
      <c r="B28" s="172" t="s">
        <v>247</v>
      </c>
      <c r="C28" s="30" t="s">
        <v>252</v>
      </c>
      <c r="D28" s="126">
        <v>5800</v>
      </c>
      <c r="E28" s="141">
        <v>200</v>
      </c>
      <c r="F28" s="125">
        <v>139</v>
      </c>
      <c r="G28" s="134">
        <v>27800</v>
      </c>
      <c r="H28" s="125">
        <v>2023</v>
      </c>
      <c r="I28" s="134">
        <v>404600</v>
      </c>
      <c r="J28" s="15">
        <f t="shared" si="0"/>
        <v>432400</v>
      </c>
      <c r="K28" s="188"/>
      <c r="M28" s="54"/>
      <c r="N28" s="54"/>
    </row>
    <row r="29" spans="1:16" ht="32.25" customHeight="1" x14ac:dyDescent="0.25">
      <c r="A29" s="43">
        <v>22</v>
      </c>
      <c r="B29" s="172" t="s">
        <v>283</v>
      </c>
      <c r="C29" s="30" t="s">
        <v>289</v>
      </c>
      <c r="D29" s="126">
        <v>3023</v>
      </c>
      <c r="E29" s="141">
        <v>200</v>
      </c>
      <c r="F29" s="125">
        <v>22</v>
      </c>
      <c r="G29" s="134">
        <v>4400</v>
      </c>
      <c r="H29" s="125">
        <v>957</v>
      </c>
      <c r="I29" s="134">
        <v>191400</v>
      </c>
      <c r="J29" s="15">
        <f t="shared" si="0"/>
        <v>195800</v>
      </c>
      <c r="K29" s="188"/>
      <c r="M29" s="54"/>
      <c r="N29" s="54"/>
    </row>
    <row r="30" spans="1:16" ht="32.25" customHeight="1" x14ac:dyDescent="0.25">
      <c r="A30" s="43">
        <v>23</v>
      </c>
      <c r="B30" s="172" t="s">
        <v>290</v>
      </c>
      <c r="C30" s="30" t="s">
        <v>291</v>
      </c>
      <c r="D30" s="126">
        <v>3019</v>
      </c>
      <c r="E30" s="141">
        <v>200</v>
      </c>
      <c r="F30" s="125">
        <v>0</v>
      </c>
      <c r="G30" s="134">
        <v>0</v>
      </c>
      <c r="H30" s="125">
        <v>0</v>
      </c>
      <c r="I30" s="134">
        <v>0</v>
      </c>
      <c r="J30" s="15">
        <f t="shared" si="0"/>
        <v>0</v>
      </c>
      <c r="K30" s="188"/>
      <c r="M30" s="54"/>
      <c r="N30" s="54"/>
    </row>
    <row r="31" spans="1:16" ht="32.25" customHeight="1" x14ac:dyDescent="0.25">
      <c r="A31" s="43">
        <v>24</v>
      </c>
      <c r="B31" s="172" t="s">
        <v>292</v>
      </c>
      <c r="C31" s="175" t="s">
        <v>295</v>
      </c>
      <c r="D31" s="126">
        <v>3051</v>
      </c>
      <c r="E31" s="141">
        <v>200</v>
      </c>
      <c r="F31" s="125">
        <v>114</v>
      </c>
      <c r="G31" s="134">
        <v>22800</v>
      </c>
      <c r="H31" s="125">
        <v>2314</v>
      </c>
      <c r="I31" s="134">
        <v>462800</v>
      </c>
      <c r="J31" s="15">
        <f t="shared" si="0"/>
        <v>485600</v>
      </c>
      <c r="K31" s="188"/>
      <c r="M31" s="54"/>
      <c r="N31" s="54"/>
    </row>
    <row r="32" spans="1:16" ht="32.25" customHeight="1" x14ac:dyDescent="0.25">
      <c r="A32" s="43">
        <v>25</v>
      </c>
      <c r="B32" s="172" t="s">
        <v>309</v>
      </c>
      <c r="C32" s="30" t="s">
        <v>313</v>
      </c>
      <c r="D32" s="126">
        <v>3091</v>
      </c>
      <c r="E32" s="141">
        <v>200</v>
      </c>
      <c r="F32" s="125">
        <v>160</v>
      </c>
      <c r="G32" s="134">
        <v>32000</v>
      </c>
      <c r="H32" s="125">
        <v>1917</v>
      </c>
      <c r="I32" s="134">
        <v>383400</v>
      </c>
      <c r="J32" s="15">
        <f>SUM(G32+I32)</f>
        <v>415400</v>
      </c>
      <c r="K32" s="188"/>
      <c r="M32" s="54"/>
      <c r="N32" s="54"/>
    </row>
    <row r="33" spans="1:14" ht="32.25" customHeight="1" x14ac:dyDescent="0.25">
      <c r="A33" s="43">
        <v>26</v>
      </c>
      <c r="B33" s="172" t="s">
        <v>234</v>
      </c>
      <c r="C33" s="30" t="s">
        <v>300</v>
      </c>
      <c r="D33" s="126">
        <v>3018</v>
      </c>
      <c r="E33" s="141">
        <v>200</v>
      </c>
      <c r="F33" s="125">
        <v>2</v>
      </c>
      <c r="G33" s="134">
        <v>400</v>
      </c>
      <c r="H33" s="125">
        <v>19</v>
      </c>
      <c r="I33" s="134">
        <v>3800</v>
      </c>
      <c r="J33" s="15">
        <f>SUM(G33+I33)</f>
        <v>4200</v>
      </c>
      <c r="K33" s="188"/>
      <c r="M33" s="54"/>
      <c r="N33" s="54"/>
    </row>
    <row r="34" spans="1:14" ht="32.25" customHeight="1" x14ac:dyDescent="0.25">
      <c r="A34" s="43">
        <v>27</v>
      </c>
      <c r="B34" s="172" t="s">
        <v>311</v>
      </c>
      <c r="C34" s="30" t="s">
        <v>314</v>
      </c>
      <c r="D34" s="126">
        <v>3132</v>
      </c>
      <c r="E34" s="141">
        <v>100</v>
      </c>
      <c r="F34" s="125">
        <v>1</v>
      </c>
      <c r="G34" s="134">
        <v>100</v>
      </c>
      <c r="H34" s="125">
        <v>47</v>
      </c>
      <c r="I34" s="134">
        <v>4700</v>
      </c>
      <c r="J34" s="15">
        <f t="shared" si="0"/>
        <v>4800</v>
      </c>
      <c r="K34" s="188"/>
      <c r="M34" s="54"/>
      <c r="N34" s="54"/>
    </row>
    <row r="35" spans="1:14" ht="32.25" customHeight="1" x14ac:dyDescent="0.25">
      <c r="A35" s="43">
        <v>28</v>
      </c>
      <c r="B35" s="172" t="s">
        <v>307</v>
      </c>
      <c r="C35" s="30" t="s">
        <v>315</v>
      </c>
      <c r="D35" s="126">
        <v>3045</v>
      </c>
      <c r="E35" s="141">
        <v>200</v>
      </c>
      <c r="F35" s="125">
        <v>0</v>
      </c>
      <c r="G35" s="134">
        <v>0</v>
      </c>
      <c r="H35" s="125">
        <v>12</v>
      </c>
      <c r="I35" s="134">
        <v>2400</v>
      </c>
      <c r="J35" s="15">
        <f t="shared" si="0"/>
        <v>2400</v>
      </c>
      <c r="K35" s="188"/>
      <c r="M35" s="54"/>
      <c r="N35" s="54"/>
    </row>
    <row r="36" spans="1:14" ht="32.25" customHeight="1" x14ac:dyDescent="0.25">
      <c r="A36" s="43">
        <v>29</v>
      </c>
      <c r="B36" s="172" t="s">
        <v>321</v>
      </c>
      <c r="C36" s="30" t="s">
        <v>322</v>
      </c>
      <c r="D36" s="126">
        <v>3027</v>
      </c>
      <c r="E36" s="141">
        <v>200</v>
      </c>
      <c r="F36" s="125">
        <v>104</v>
      </c>
      <c r="G36" s="134">
        <v>20800</v>
      </c>
      <c r="H36" s="125">
        <v>9129</v>
      </c>
      <c r="I36" s="134">
        <v>1825800</v>
      </c>
      <c r="J36" s="15">
        <f t="shared" si="0"/>
        <v>1846600</v>
      </c>
      <c r="K36" s="188"/>
      <c r="M36" s="54"/>
      <c r="N36" s="54"/>
    </row>
    <row r="37" spans="1:14" ht="32.25" customHeight="1" x14ac:dyDescent="0.25">
      <c r="A37" s="43">
        <v>30</v>
      </c>
      <c r="B37" s="172" t="s">
        <v>323</v>
      </c>
      <c r="C37" s="30" t="s">
        <v>328</v>
      </c>
      <c r="D37" s="126">
        <v>3059</v>
      </c>
      <c r="E37" s="141">
        <v>200</v>
      </c>
      <c r="F37" s="125">
        <v>0</v>
      </c>
      <c r="G37" s="134">
        <v>0</v>
      </c>
      <c r="H37" s="125">
        <v>3</v>
      </c>
      <c r="I37" s="134">
        <v>600</v>
      </c>
      <c r="J37" s="15">
        <f t="shared" si="0"/>
        <v>600</v>
      </c>
      <c r="K37" s="188"/>
      <c r="M37" s="54"/>
      <c r="N37" s="54"/>
    </row>
    <row r="38" spans="1:14" ht="32.25" customHeight="1" x14ac:dyDescent="0.25">
      <c r="A38" s="43">
        <v>31</v>
      </c>
      <c r="B38" s="172" t="s">
        <v>325</v>
      </c>
      <c r="C38" s="30" t="s">
        <v>318</v>
      </c>
      <c r="D38" s="126">
        <v>3066</v>
      </c>
      <c r="E38" s="141">
        <v>200</v>
      </c>
      <c r="F38" s="125">
        <v>0</v>
      </c>
      <c r="G38" s="134">
        <v>0</v>
      </c>
      <c r="H38" s="125">
        <v>39</v>
      </c>
      <c r="I38" s="134">
        <v>7800</v>
      </c>
      <c r="J38" s="15">
        <f t="shared" si="0"/>
        <v>7800</v>
      </c>
      <c r="K38" s="188"/>
      <c r="M38" s="54"/>
      <c r="N38" s="54"/>
    </row>
    <row r="39" spans="1:14" ht="32.25" customHeight="1" x14ac:dyDescent="0.25">
      <c r="A39" s="43">
        <v>32</v>
      </c>
      <c r="B39" s="172" t="s">
        <v>329</v>
      </c>
      <c r="C39" s="153" t="s">
        <v>177</v>
      </c>
      <c r="D39" s="126">
        <v>3008</v>
      </c>
      <c r="E39" s="141">
        <v>200</v>
      </c>
      <c r="F39" s="125">
        <v>1</v>
      </c>
      <c r="G39" s="134">
        <v>100</v>
      </c>
      <c r="H39" s="125">
        <v>38</v>
      </c>
      <c r="I39" s="134">
        <v>3800</v>
      </c>
      <c r="J39" s="15">
        <f t="shared" si="0"/>
        <v>3900</v>
      </c>
      <c r="K39" s="190"/>
      <c r="M39" s="54"/>
      <c r="N39" s="54"/>
    </row>
    <row r="40" spans="1:14" ht="23.25" customHeight="1" x14ac:dyDescent="0.25">
      <c r="B40" s="137"/>
      <c r="C40" s="138"/>
      <c r="D40" s="137"/>
      <c r="E40" s="138"/>
      <c r="F40" s="138"/>
      <c r="G40" s="157"/>
      <c r="H40" s="138"/>
      <c r="I40" s="157"/>
      <c r="J40" s="158"/>
      <c r="K40" s="54"/>
      <c r="M40" s="54"/>
      <c r="N40" s="54"/>
    </row>
    <row r="41" spans="1:14" x14ac:dyDescent="0.25">
      <c r="E41" s="47"/>
      <c r="F41" s="52"/>
      <c r="G41" s="53"/>
      <c r="H41" s="52"/>
      <c r="I41" s="53"/>
      <c r="N41" s="54"/>
    </row>
    <row r="42" spans="1:14" x14ac:dyDescent="0.25">
      <c r="B42" s="4" t="s">
        <v>47</v>
      </c>
      <c r="E42" s="191" t="s">
        <v>2</v>
      </c>
      <c r="F42" s="192"/>
      <c r="G42" s="193"/>
      <c r="H42" s="191" t="s">
        <v>3</v>
      </c>
      <c r="I42" s="192"/>
      <c r="J42" s="193"/>
    </row>
    <row r="43" spans="1:14" ht="63.75" customHeight="1" x14ac:dyDescent="0.25">
      <c r="B43" s="7" t="s">
        <v>6</v>
      </c>
      <c r="C43" s="55" t="s">
        <v>48</v>
      </c>
      <c r="D43" s="7" t="s">
        <v>8</v>
      </c>
      <c r="E43" s="56" t="s">
        <v>49</v>
      </c>
      <c r="F43" s="55" t="s">
        <v>50</v>
      </c>
      <c r="G43" s="7" t="s">
        <v>11</v>
      </c>
      <c r="H43" s="57" t="s">
        <v>51</v>
      </c>
      <c r="I43" s="55" t="s">
        <v>50</v>
      </c>
      <c r="J43" s="8" t="s">
        <v>11</v>
      </c>
      <c r="L43" t="s">
        <v>301</v>
      </c>
    </row>
    <row r="44" spans="1:14" ht="30" customHeight="1" x14ac:dyDescent="0.25">
      <c r="A44" s="1">
        <v>1</v>
      </c>
      <c r="B44" s="173" t="s">
        <v>52</v>
      </c>
      <c r="C44" s="59" t="s">
        <v>53</v>
      </c>
      <c r="D44" s="60">
        <v>727</v>
      </c>
      <c r="E44" s="61">
        <v>25</v>
      </c>
      <c r="F44" s="62">
        <v>31</v>
      </c>
      <c r="G44" s="63">
        <f>SUM(F44*E44)</f>
        <v>775</v>
      </c>
      <c r="H44" s="61">
        <v>100</v>
      </c>
      <c r="I44" s="19">
        <v>1</v>
      </c>
      <c r="J44" s="64">
        <f>SUM(I44*H44)</f>
        <v>100</v>
      </c>
    </row>
    <row r="45" spans="1:14" ht="26.25" customHeight="1" x14ac:dyDescent="0.25">
      <c r="A45" s="1">
        <v>2</v>
      </c>
      <c r="B45" s="174" t="s">
        <v>54</v>
      </c>
      <c r="C45" s="87" t="s">
        <v>55</v>
      </c>
      <c r="D45" s="71">
        <v>744</v>
      </c>
      <c r="E45" s="155">
        <v>50</v>
      </c>
      <c r="F45" s="68">
        <v>134</v>
      </c>
      <c r="G45" s="63">
        <f>SUM(F45*E45)</f>
        <v>6700</v>
      </c>
      <c r="H45" s="155">
        <v>50</v>
      </c>
      <c r="I45" s="68">
        <v>4</v>
      </c>
      <c r="J45" s="63">
        <f>SUM(I45*H45)</f>
        <v>200</v>
      </c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  <c r="F59" s="52"/>
      <c r="G59" s="53"/>
      <c r="H59" s="52"/>
      <c r="I59" s="53"/>
    </row>
    <row r="60" spans="5:9" x14ac:dyDescent="0.25">
      <c r="E60" s="47"/>
    </row>
    <row r="61" spans="5:9" x14ac:dyDescent="0.25">
      <c r="E61" s="1"/>
    </row>
  </sheetData>
  <mergeCells count="8">
    <mergeCell ref="K7:K39"/>
    <mergeCell ref="E42:G42"/>
    <mergeCell ref="H42:J4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2:P61"/>
  <sheetViews>
    <sheetView tabSelected="1" zoomScaleNormal="100" workbookViewId="0">
      <selection activeCell="F49" sqref="F4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330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1487</v>
      </c>
      <c r="G7" s="124">
        <v>148700</v>
      </c>
      <c r="H7" s="123">
        <v>2375</v>
      </c>
      <c r="I7" s="124">
        <v>237500</v>
      </c>
      <c r="J7" s="15">
        <f>SUM(G7+I7)</f>
        <v>386200</v>
      </c>
      <c r="K7" s="187">
        <f>SUM(J7:J39)/32</f>
        <v>1292559.375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24</v>
      </c>
      <c r="G8" s="124">
        <v>2400</v>
      </c>
      <c r="H8" s="123">
        <v>29</v>
      </c>
      <c r="I8" s="124">
        <v>2900</v>
      </c>
      <c r="J8" s="15">
        <f t="shared" ref="J8:J39" si="0">SUM(G8+I8)</f>
        <v>5300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5227</v>
      </c>
      <c r="G9" s="124">
        <v>1049900</v>
      </c>
      <c r="H9" s="125">
        <v>107312</v>
      </c>
      <c r="I9" s="124">
        <v>21483700</v>
      </c>
      <c r="J9" s="15">
        <f t="shared" si="0"/>
        <v>22533600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30</v>
      </c>
      <c r="G10" s="124">
        <v>6000</v>
      </c>
      <c r="H10" s="125">
        <v>36</v>
      </c>
      <c r="I10" s="124">
        <v>7200</v>
      </c>
      <c r="J10" s="15">
        <f t="shared" si="0"/>
        <v>13200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35</v>
      </c>
      <c r="G11" s="124">
        <v>4100</v>
      </c>
      <c r="H11" s="127">
        <v>703</v>
      </c>
      <c r="I11" s="124">
        <v>109300</v>
      </c>
      <c r="J11" s="15">
        <f t="shared" si="0"/>
        <v>113400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383</v>
      </c>
      <c r="G12" s="124">
        <v>76600</v>
      </c>
      <c r="H12" s="125">
        <v>4787</v>
      </c>
      <c r="I12" s="124">
        <v>957400</v>
      </c>
      <c r="J12" s="15">
        <f t="shared" si="0"/>
        <v>1034000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35</v>
      </c>
      <c r="G13" s="124">
        <v>3500</v>
      </c>
      <c r="H13" s="125">
        <v>223</v>
      </c>
      <c r="I13" s="124">
        <v>22300</v>
      </c>
      <c r="J13" s="15">
        <f t="shared" si="0"/>
        <v>25800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171</v>
      </c>
      <c r="G14" s="124">
        <v>23700</v>
      </c>
      <c r="H14" s="128">
        <v>6245</v>
      </c>
      <c r="I14" s="124">
        <v>1115000</v>
      </c>
      <c r="J14" s="15">
        <f t="shared" si="0"/>
        <v>1138700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139</v>
      </c>
      <c r="G15" s="124">
        <v>27800</v>
      </c>
      <c r="H15" s="123">
        <v>1102</v>
      </c>
      <c r="I15" s="124">
        <v>228500</v>
      </c>
      <c r="J15" s="15">
        <f t="shared" si="0"/>
        <v>256300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492</v>
      </c>
      <c r="G16" s="124">
        <v>98700</v>
      </c>
      <c r="H16" s="123">
        <v>6562</v>
      </c>
      <c r="I16" s="124">
        <v>1312700</v>
      </c>
      <c r="J16" s="15">
        <f t="shared" si="0"/>
        <v>1411400</v>
      </c>
      <c r="K16" s="188"/>
      <c r="M16" s="54"/>
      <c r="N16" s="54"/>
    </row>
    <row r="17" spans="1:16" ht="30.75" customHeight="1" x14ac:dyDescent="0.25">
      <c r="A17" s="43">
        <v>11</v>
      </c>
      <c r="B17" s="168" t="s">
        <v>120</v>
      </c>
      <c r="C17" s="100" t="s">
        <v>200</v>
      </c>
      <c r="D17" s="93">
        <v>2205</v>
      </c>
      <c r="E17" s="94">
        <v>200</v>
      </c>
      <c r="F17" s="125">
        <v>0</v>
      </c>
      <c r="G17" s="124">
        <v>0</v>
      </c>
      <c r="H17" s="125">
        <v>0</v>
      </c>
      <c r="I17" s="124">
        <v>0</v>
      </c>
      <c r="J17" s="15">
        <f t="shared" si="0"/>
        <v>0</v>
      </c>
      <c r="K17" s="188"/>
      <c r="M17" s="54"/>
      <c r="N17" s="54"/>
    </row>
    <row r="18" spans="1:16" ht="30.75" customHeight="1" x14ac:dyDescent="0.25">
      <c r="A18" s="101">
        <v>12</v>
      </c>
      <c r="B18" s="169" t="s">
        <v>122</v>
      </c>
      <c r="C18" s="162" t="s">
        <v>270</v>
      </c>
      <c r="D18" s="93">
        <v>4334</v>
      </c>
      <c r="E18" s="94">
        <v>200</v>
      </c>
      <c r="F18" s="125">
        <v>9</v>
      </c>
      <c r="G18" s="124">
        <v>1800</v>
      </c>
      <c r="H18" s="125">
        <v>1</v>
      </c>
      <c r="I18" s="124">
        <v>200</v>
      </c>
      <c r="J18" s="15">
        <f t="shared" si="0"/>
        <v>2000</v>
      </c>
      <c r="K18" s="188"/>
      <c r="M18" s="54"/>
      <c r="N18" s="54"/>
    </row>
    <row r="19" spans="1:16" ht="32.25" customHeight="1" x14ac:dyDescent="0.25">
      <c r="A19" s="43">
        <v>13</v>
      </c>
      <c r="B19" s="170" t="s">
        <v>151</v>
      </c>
      <c r="C19" s="20" t="s">
        <v>162</v>
      </c>
      <c r="D19" s="93">
        <v>1733</v>
      </c>
      <c r="E19" s="94">
        <v>200</v>
      </c>
      <c r="F19" s="125">
        <v>1</v>
      </c>
      <c r="G19" s="134">
        <v>200</v>
      </c>
      <c r="H19" s="125">
        <v>22</v>
      </c>
      <c r="I19" s="134">
        <v>4400</v>
      </c>
      <c r="J19" s="15">
        <f t="shared" si="0"/>
        <v>4600</v>
      </c>
      <c r="K19" s="188"/>
      <c r="M19" s="54"/>
      <c r="N19" s="54"/>
    </row>
    <row r="20" spans="1:16" ht="32.25" customHeight="1" x14ac:dyDescent="0.25">
      <c r="A20" s="43"/>
      <c r="B20" s="170" t="s">
        <v>327</v>
      </c>
      <c r="C20" s="20"/>
      <c r="D20" s="93">
        <v>1733</v>
      </c>
      <c r="E20" s="94">
        <v>200</v>
      </c>
      <c r="F20" s="125"/>
      <c r="G20" s="134"/>
      <c r="H20" s="125"/>
      <c r="I20" s="134"/>
      <c r="J20" s="15">
        <f t="shared" si="0"/>
        <v>0</v>
      </c>
      <c r="K20" s="188"/>
      <c r="M20" s="54"/>
      <c r="N20" s="54"/>
    </row>
    <row r="21" spans="1:16" ht="32.25" customHeight="1" x14ac:dyDescent="0.25">
      <c r="A21" s="43">
        <v>14</v>
      </c>
      <c r="B21" s="171" t="s">
        <v>164</v>
      </c>
      <c r="C21" s="161" t="s">
        <v>264</v>
      </c>
      <c r="D21" s="126">
        <v>4030</v>
      </c>
      <c r="E21" s="141">
        <v>100</v>
      </c>
      <c r="F21" s="125">
        <v>73</v>
      </c>
      <c r="G21" s="134">
        <v>7300</v>
      </c>
      <c r="H21" s="125">
        <v>179</v>
      </c>
      <c r="I21" s="134">
        <v>17900</v>
      </c>
      <c r="J21" s="15">
        <f t="shared" si="0"/>
        <v>25200</v>
      </c>
      <c r="K21" s="188"/>
      <c r="M21" s="54"/>
      <c r="N21" s="54"/>
    </row>
    <row r="22" spans="1:16" ht="32.25" customHeight="1" x14ac:dyDescent="0.25">
      <c r="A22" s="43">
        <v>15</v>
      </c>
      <c r="B22" s="171" t="s">
        <v>172</v>
      </c>
      <c r="C22" s="19" t="s">
        <v>173</v>
      </c>
      <c r="D22" s="126">
        <v>1817</v>
      </c>
      <c r="E22" s="141">
        <v>200</v>
      </c>
      <c r="F22" s="125">
        <v>10</v>
      </c>
      <c r="G22" s="134">
        <v>2000</v>
      </c>
      <c r="H22" s="125">
        <v>72</v>
      </c>
      <c r="I22" s="134">
        <v>14400</v>
      </c>
      <c r="J22" s="15">
        <f t="shared" si="0"/>
        <v>16400</v>
      </c>
      <c r="K22" s="188"/>
      <c r="M22" s="54"/>
      <c r="N22" s="54"/>
    </row>
    <row r="23" spans="1:16" ht="32.25" customHeight="1" x14ac:dyDescent="0.25">
      <c r="A23" s="43">
        <v>16</v>
      </c>
      <c r="B23" s="172" t="s">
        <v>202</v>
      </c>
      <c r="C23" s="30" t="s">
        <v>298</v>
      </c>
      <c r="D23" s="126">
        <v>6880</v>
      </c>
      <c r="E23" s="141">
        <v>200</v>
      </c>
      <c r="F23" s="125">
        <v>8</v>
      </c>
      <c r="G23" s="134">
        <v>1600</v>
      </c>
      <c r="H23" s="125">
        <v>161</v>
      </c>
      <c r="I23" s="134">
        <v>32200</v>
      </c>
      <c r="J23" s="15">
        <f t="shared" si="0"/>
        <v>33800</v>
      </c>
      <c r="K23" s="188"/>
      <c r="M23" s="54"/>
      <c r="N23" s="54"/>
    </row>
    <row r="24" spans="1:16" ht="32.25" customHeight="1" x14ac:dyDescent="0.25">
      <c r="A24" s="43">
        <v>17</v>
      </c>
      <c r="B24" s="172" t="s">
        <v>206</v>
      </c>
      <c r="C24" s="30" t="s">
        <v>232</v>
      </c>
      <c r="D24" s="126">
        <v>3800</v>
      </c>
      <c r="E24" s="141">
        <v>200</v>
      </c>
      <c r="F24" s="125">
        <v>1108</v>
      </c>
      <c r="G24" s="134">
        <v>221600</v>
      </c>
      <c r="H24" s="125">
        <v>24212</v>
      </c>
      <c r="I24" s="134">
        <v>4842400</v>
      </c>
      <c r="J24" s="15">
        <f t="shared" si="0"/>
        <v>5064000</v>
      </c>
      <c r="K24" s="188"/>
      <c r="M24" s="54"/>
      <c r="N24" s="54"/>
    </row>
    <row r="25" spans="1:16" ht="32.25" customHeight="1" x14ac:dyDescent="0.25">
      <c r="A25" s="43">
        <v>18</v>
      </c>
      <c r="B25" s="172" t="s">
        <v>217</v>
      </c>
      <c r="C25" s="30" t="s">
        <v>221</v>
      </c>
      <c r="D25" s="126">
        <v>7323</v>
      </c>
      <c r="E25" s="141">
        <v>100</v>
      </c>
      <c r="F25" s="125">
        <v>0</v>
      </c>
      <c r="G25" s="134">
        <v>0</v>
      </c>
      <c r="H25" s="125">
        <v>3</v>
      </c>
      <c r="I25" s="134">
        <v>300</v>
      </c>
      <c r="J25" s="15">
        <f t="shared" si="0"/>
        <v>300</v>
      </c>
      <c r="K25" s="188"/>
      <c r="M25" s="54"/>
      <c r="N25" s="54"/>
    </row>
    <row r="26" spans="1:16" ht="32.25" customHeight="1" x14ac:dyDescent="0.25">
      <c r="A26" s="43">
        <v>19</v>
      </c>
      <c r="B26" s="172" t="s">
        <v>223</v>
      </c>
      <c r="C26" s="30" t="s">
        <v>224</v>
      </c>
      <c r="D26" s="126">
        <v>1389</v>
      </c>
      <c r="E26" s="141">
        <v>100</v>
      </c>
      <c r="F26" s="125">
        <v>14</v>
      </c>
      <c r="G26" s="134">
        <v>1400</v>
      </c>
      <c r="H26" s="125">
        <v>105</v>
      </c>
      <c r="I26" s="134">
        <v>10500</v>
      </c>
      <c r="J26" s="15">
        <f t="shared" si="0"/>
        <v>11900</v>
      </c>
      <c r="K26" s="188"/>
      <c r="M26" s="54"/>
      <c r="N26" s="54"/>
      <c r="P26" s="54"/>
    </row>
    <row r="27" spans="1:16" ht="32.25" customHeight="1" x14ac:dyDescent="0.25">
      <c r="A27" s="43">
        <v>20</v>
      </c>
      <c r="B27" s="172" t="s">
        <v>239</v>
      </c>
      <c r="C27" s="30" t="s">
        <v>241</v>
      </c>
      <c r="D27" s="126">
        <v>6333</v>
      </c>
      <c r="E27" s="141" t="s">
        <v>261</v>
      </c>
      <c r="F27" s="125">
        <v>8</v>
      </c>
      <c r="G27" s="134">
        <v>1600</v>
      </c>
      <c r="H27" s="125">
        <v>18</v>
      </c>
      <c r="I27" s="134">
        <v>3600</v>
      </c>
      <c r="J27" s="15">
        <f t="shared" si="0"/>
        <v>5200</v>
      </c>
      <c r="K27" s="188"/>
      <c r="M27" s="54"/>
      <c r="N27" s="54"/>
    </row>
    <row r="28" spans="1:16" ht="32.25" customHeight="1" x14ac:dyDescent="0.25">
      <c r="A28" s="43">
        <v>21</v>
      </c>
      <c r="B28" s="172" t="s">
        <v>247</v>
      </c>
      <c r="C28" s="30" t="s">
        <v>252</v>
      </c>
      <c r="D28" s="126">
        <v>5800</v>
      </c>
      <c r="E28" s="141">
        <v>200</v>
      </c>
      <c r="F28" s="125">
        <v>60</v>
      </c>
      <c r="G28" s="134">
        <v>12000</v>
      </c>
      <c r="H28" s="125">
        <v>514</v>
      </c>
      <c r="I28" s="134">
        <v>102800</v>
      </c>
      <c r="J28" s="15">
        <f t="shared" si="0"/>
        <v>114800</v>
      </c>
      <c r="K28" s="188"/>
      <c r="M28" s="54"/>
      <c r="N28" s="54"/>
    </row>
    <row r="29" spans="1:16" ht="32.25" customHeight="1" x14ac:dyDescent="0.25">
      <c r="A29" s="43">
        <v>22</v>
      </c>
      <c r="B29" s="172" t="s">
        <v>283</v>
      </c>
      <c r="C29" s="30" t="s">
        <v>289</v>
      </c>
      <c r="D29" s="126">
        <v>3023</v>
      </c>
      <c r="E29" s="141">
        <v>200</v>
      </c>
      <c r="F29" s="125">
        <v>0</v>
      </c>
      <c r="G29" s="134">
        <v>0</v>
      </c>
      <c r="H29" s="125">
        <v>2</v>
      </c>
      <c r="I29" s="134">
        <v>400</v>
      </c>
      <c r="J29" s="15">
        <f t="shared" si="0"/>
        <v>400</v>
      </c>
      <c r="K29" s="188"/>
      <c r="M29" s="54"/>
      <c r="N29" s="54"/>
    </row>
    <row r="30" spans="1:16" ht="32.25" customHeight="1" x14ac:dyDescent="0.25">
      <c r="A30" s="43">
        <v>23</v>
      </c>
      <c r="B30" s="172" t="s">
        <v>292</v>
      </c>
      <c r="C30" s="175" t="s">
        <v>295</v>
      </c>
      <c r="D30" s="126">
        <v>3051</v>
      </c>
      <c r="E30" s="141">
        <v>200</v>
      </c>
      <c r="F30" s="125">
        <v>24</v>
      </c>
      <c r="G30" s="134">
        <v>4800</v>
      </c>
      <c r="H30" s="125">
        <v>416</v>
      </c>
      <c r="I30" s="134">
        <v>83200</v>
      </c>
      <c r="J30" s="15">
        <f t="shared" si="0"/>
        <v>88000</v>
      </c>
      <c r="K30" s="188"/>
      <c r="M30" s="54"/>
      <c r="N30" s="54"/>
    </row>
    <row r="31" spans="1:16" ht="32.25" customHeight="1" x14ac:dyDescent="0.25">
      <c r="A31" s="43">
        <v>24</v>
      </c>
      <c r="B31" s="172" t="s">
        <v>309</v>
      </c>
      <c r="C31" s="30" t="s">
        <v>313</v>
      </c>
      <c r="D31" s="126">
        <v>3091</v>
      </c>
      <c r="E31" s="141">
        <v>200</v>
      </c>
      <c r="F31" s="125">
        <v>2065</v>
      </c>
      <c r="G31" s="134">
        <v>413000</v>
      </c>
      <c r="H31" s="125">
        <v>42690</v>
      </c>
      <c r="I31" s="134">
        <v>8538000</v>
      </c>
      <c r="J31" s="15">
        <f>SUM(G31+I31)</f>
        <v>8951000</v>
      </c>
      <c r="K31" s="188"/>
      <c r="M31" s="54"/>
      <c r="N31" s="54"/>
    </row>
    <row r="32" spans="1:16" ht="32.25" customHeight="1" x14ac:dyDescent="0.25">
      <c r="A32" s="43">
        <v>25</v>
      </c>
      <c r="B32" s="172" t="s">
        <v>234</v>
      </c>
      <c r="C32" s="30" t="s">
        <v>300</v>
      </c>
      <c r="D32" s="126">
        <v>3018</v>
      </c>
      <c r="E32" s="141">
        <v>200</v>
      </c>
      <c r="F32" s="125">
        <v>1</v>
      </c>
      <c r="G32" s="134">
        <v>200</v>
      </c>
      <c r="H32" s="125">
        <v>49</v>
      </c>
      <c r="I32" s="134">
        <v>9800</v>
      </c>
      <c r="J32" s="15">
        <f>SUM(G32+I32)</f>
        <v>10000</v>
      </c>
      <c r="K32" s="188"/>
      <c r="M32" s="54"/>
      <c r="N32" s="54"/>
    </row>
    <row r="33" spans="1:14" ht="32.25" customHeight="1" x14ac:dyDescent="0.25">
      <c r="A33" s="43">
        <v>26</v>
      </c>
      <c r="B33" s="172" t="s">
        <v>311</v>
      </c>
      <c r="C33" s="30" t="s">
        <v>314</v>
      </c>
      <c r="D33" s="126">
        <v>3132</v>
      </c>
      <c r="E33" s="141">
        <v>100</v>
      </c>
      <c r="F33" s="125">
        <v>1</v>
      </c>
      <c r="G33" s="134">
        <v>100</v>
      </c>
      <c r="H33" s="125">
        <v>299</v>
      </c>
      <c r="I33" s="134">
        <v>29900</v>
      </c>
      <c r="J33" s="15">
        <f t="shared" si="0"/>
        <v>30000</v>
      </c>
      <c r="K33" s="188"/>
      <c r="M33" s="54"/>
      <c r="N33" s="54"/>
    </row>
    <row r="34" spans="1:14" ht="32.25" customHeight="1" x14ac:dyDescent="0.25">
      <c r="A34" s="43">
        <v>27</v>
      </c>
      <c r="B34" s="172" t="s">
        <v>307</v>
      </c>
      <c r="C34" s="30" t="s">
        <v>315</v>
      </c>
      <c r="D34" s="126">
        <v>3045</v>
      </c>
      <c r="E34" s="141">
        <v>200</v>
      </c>
      <c r="F34" s="125">
        <v>1</v>
      </c>
      <c r="G34" s="134">
        <v>200</v>
      </c>
      <c r="H34" s="125">
        <v>306</v>
      </c>
      <c r="I34" s="134">
        <v>61200</v>
      </c>
      <c r="J34" s="15">
        <f t="shared" si="0"/>
        <v>61400</v>
      </c>
      <c r="K34" s="188"/>
      <c r="M34" s="54"/>
      <c r="N34" s="54"/>
    </row>
    <row r="35" spans="1:14" ht="32.25" customHeight="1" x14ac:dyDescent="0.25">
      <c r="A35" s="43">
        <v>28</v>
      </c>
      <c r="B35" s="172" t="s">
        <v>321</v>
      </c>
      <c r="C35" s="30" t="s">
        <v>322</v>
      </c>
      <c r="D35" s="126">
        <v>3027</v>
      </c>
      <c r="E35" s="141">
        <v>200</v>
      </c>
      <c r="F35" s="125">
        <v>19</v>
      </c>
      <c r="G35" s="134">
        <v>3800</v>
      </c>
      <c r="H35" s="125">
        <v>85</v>
      </c>
      <c r="I35" s="134">
        <v>17000</v>
      </c>
      <c r="J35" s="15">
        <f t="shared" si="0"/>
        <v>20800</v>
      </c>
      <c r="K35" s="188"/>
      <c r="M35" s="54"/>
      <c r="N35" s="54"/>
    </row>
    <row r="36" spans="1:14" ht="32.25" customHeight="1" x14ac:dyDescent="0.25">
      <c r="A36" s="43">
        <v>29</v>
      </c>
      <c r="B36" s="172" t="s">
        <v>323</v>
      </c>
      <c r="C36" s="30" t="s">
        <v>328</v>
      </c>
      <c r="D36" s="126">
        <v>3059</v>
      </c>
      <c r="E36" s="141">
        <v>200</v>
      </c>
      <c r="F36" s="125">
        <v>0</v>
      </c>
      <c r="G36" s="134">
        <v>0</v>
      </c>
      <c r="H36" s="125">
        <v>7</v>
      </c>
      <c r="I36" s="134">
        <v>1400</v>
      </c>
      <c r="J36" s="15">
        <f t="shared" si="0"/>
        <v>1400</v>
      </c>
      <c r="K36" s="188"/>
      <c r="M36" s="54"/>
      <c r="N36" s="54"/>
    </row>
    <row r="37" spans="1:14" ht="32.25" customHeight="1" x14ac:dyDescent="0.25">
      <c r="A37" s="43">
        <v>30</v>
      </c>
      <c r="B37" s="172" t="s">
        <v>325</v>
      </c>
      <c r="C37" s="30" t="s">
        <v>318</v>
      </c>
      <c r="D37" s="126">
        <v>3066</v>
      </c>
      <c r="E37" s="141">
        <v>200</v>
      </c>
      <c r="F37" s="125">
        <v>0</v>
      </c>
      <c r="G37" s="134">
        <v>0</v>
      </c>
      <c r="H37" s="125">
        <v>8</v>
      </c>
      <c r="I37" s="134">
        <v>1600</v>
      </c>
      <c r="J37" s="15">
        <f t="shared" si="0"/>
        <v>1600</v>
      </c>
      <c r="K37" s="188"/>
      <c r="M37" s="54"/>
      <c r="N37" s="54"/>
    </row>
    <row r="38" spans="1:14" ht="32.25" customHeight="1" x14ac:dyDescent="0.25">
      <c r="A38" s="43">
        <v>31</v>
      </c>
      <c r="B38" s="172" t="s">
        <v>329</v>
      </c>
      <c r="C38" s="153" t="s">
        <v>177</v>
      </c>
      <c r="D38" s="126">
        <v>3008</v>
      </c>
      <c r="E38" s="141">
        <v>200</v>
      </c>
      <c r="F38" s="125">
        <v>1</v>
      </c>
      <c r="G38" s="134">
        <v>100</v>
      </c>
      <c r="H38" s="125">
        <v>7</v>
      </c>
      <c r="I38" s="134">
        <v>700</v>
      </c>
      <c r="J38" s="15">
        <f t="shared" si="0"/>
        <v>800</v>
      </c>
      <c r="K38" s="188"/>
      <c r="M38" s="54"/>
      <c r="N38" s="54"/>
    </row>
    <row r="39" spans="1:14" ht="32.25" customHeight="1" x14ac:dyDescent="0.25">
      <c r="A39" s="43">
        <v>32</v>
      </c>
      <c r="B39" s="172" t="s">
        <v>331</v>
      </c>
      <c r="C39" s="153" t="s">
        <v>177</v>
      </c>
      <c r="D39" s="126">
        <v>3855</v>
      </c>
      <c r="E39" s="141">
        <v>200</v>
      </c>
      <c r="F39" s="125">
        <v>1</v>
      </c>
      <c r="G39" s="134">
        <v>200</v>
      </c>
      <c r="H39" s="125">
        <v>1</v>
      </c>
      <c r="I39" s="134">
        <v>200</v>
      </c>
      <c r="J39" s="15">
        <f t="shared" si="0"/>
        <v>400</v>
      </c>
      <c r="K39" s="190"/>
      <c r="M39" s="54"/>
      <c r="N39" s="54"/>
    </row>
    <row r="40" spans="1:14" ht="23.25" customHeight="1" x14ac:dyDescent="0.25">
      <c r="B40" s="137"/>
      <c r="C40" s="138"/>
      <c r="D40" s="137"/>
      <c r="E40" s="138"/>
      <c r="F40" s="138"/>
      <c r="G40" s="157"/>
      <c r="H40" s="138"/>
      <c r="I40" s="157"/>
      <c r="J40" s="158"/>
      <c r="K40" s="54"/>
      <c r="M40" s="54"/>
      <c r="N40" s="54"/>
    </row>
    <row r="41" spans="1:14" x14ac:dyDescent="0.25">
      <c r="E41" s="47"/>
      <c r="F41" s="52"/>
      <c r="G41" s="53"/>
      <c r="H41" s="52"/>
      <c r="I41" s="53"/>
      <c r="N41" s="54"/>
    </row>
    <row r="42" spans="1:14" x14ac:dyDescent="0.25">
      <c r="B42" s="4" t="s">
        <v>47</v>
      </c>
      <c r="E42" s="191" t="s">
        <v>2</v>
      </c>
      <c r="F42" s="192"/>
      <c r="G42" s="193"/>
      <c r="H42" s="191" t="s">
        <v>3</v>
      </c>
      <c r="I42" s="192"/>
      <c r="J42" s="193"/>
    </row>
    <row r="43" spans="1:14" ht="63.75" customHeight="1" x14ac:dyDescent="0.25">
      <c r="B43" s="7" t="s">
        <v>6</v>
      </c>
      <c r="C43" s="55" t="s">
        <v>48</v>
      </c>
      <c r="D43" s="7" t="s">
        <v>8</v>
      </c>
      <c r="E43" s="56" t="s">
        <v>49</v>
      </c>
      <c r="F43" s="55" t="s">
        <v>50</v>
      </c>
      <c r="G43" s="7" t="s">
        <v>11</v>
      </c>
      <c r="H43" s="57" t="s">
        <v>51</v>
      </c>
      <c r="I43" s="55" t="s">
        <v>50</v>
      </c>
      <c r="J43" s="8" t="s">
        <v>11</v>
      </c>
      <c r="L43" t="s">
        <v>301</v>
      </c>
    </row>
    <row r="44" spans="1:14" ht="30" customHeight="1" x14ac:dyDescent="0.25">
      <c r="A44" s="1">
        <v>1</v>
      </c>
      <c r="B44" s="173" t="s">
        <v>52</v>
      </c>
      <c r="C44" s="59" t="s">
        <v>53</v>
      </c>
      <c r="D44" s="60">
        <v>727</v>
      </c>
      <c r="E44" s="61">
        <v>25</v>
      </c>
      <c r="F44" s="62">
        <v>32</v>
      </c>
      <c r="G44" s="63">
        <f>SUM(F44*E44)</f>
        <v>800</v>
      </c>
      <c r="H44" s="61">
        <v>100</v>
      </c>
      <c r="I44" s="19">
        <v>2</v>
      </c>
      <c r="J44" s="64">
        <f>SUM(I44*H44)</f>
        <v>200</v>
      </c>
    </row>
    <row r="45" spans="1:14" ht="26.25" customHeight="1" x14ac:dyDescent="0.25">
      <c r="A45" s="1">
        <v>2</v>
      </c>
      <c r="B45" s="174" t="s">
        <v>54</v>
      </c>
      <c r="C45" s="87" t="s">
        <v>55</v>
      </c>
      <c r="D45" s="71">
        <v>744</v>
      </c>
      <c r="E45" s="155">
        <v>50</v>
      </c>
      <c r="F45" s="68">
        <v>101</v>
      </c>
      <c r="G45" s="63">
        <f>SUM(F45*E45)</f>
        <v>5050</v>
      </c>
      <c r="H45" s="155">
        <v>50</v>
      </c>
      <c r="I45" s="68">
        <v>3</v>
      </c>
      <c r="J45" s="63">
        <f>SUM(I45*H45)</f>
        <v>150</v>
      </c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  <c r="F59" s="52"/>
      <c r="G59" s="53"/>
      <c r="H59" s="52"/>
      <c r="I59" s="53"/>
    </row>
    <row r="60" spans="5:9" x14ac:dyDescent="0.25">
      <c r="E60" s="47"/>
    </row>
    <row r="61" spans="5:9" x14ac:dyDescent="0.25">
      <c r="E61" s="1"/>
    </row>
  </sheetData>
  <mergeCells count="8">
    <mergeCell ref="K7:K39"/>
    <mergeCell ref="E42:G42"/>
    <mergeCell ref="H42:J4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60"/>
  <sheetViews>
    <sheetView zoomScaleNormal="100" workbookViewId="0">
      <selection activeCell="R7" sqref="R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1" ht="15.75" customHeight="1" x14ac:dyDescent="0.25">
      <c r="B2" s="181" t="s">
        <v>85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1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1" ht="24" customHeight="1" x14ac:dyDescent="0.25">
      <c r="A7" s="1">
        <v>1</v>
      </c>
      <c r="B7" s="9" t="s">
        <v>12</v>
      </c>
      <c r="C7" s="10" t="s">
        <v>72</v>
      </c>
      <c r="D7" s="11">
        <v>1033</v>
      </c>
      <c r="E7" s="12">
        <v>100</v>
      </c>
      <c r="F7" s="13">
        <v>2091</v>
      </c>
      <c r="G7" s="14">
        <v>209100</v>
      </c>
      <c r="H7" s="13">
        <v>3403</v>
      </c>
      <c r="I7" s="14">
        <v>340300</v>
      </c>
      <c r="J7" s="15">
        <f t="shared" ref="J7:J23" si="0">SUM(G7+I7)</f>
        <v>549400</v>
      </c>
      <c r="K7" s="187">
        <f>SUM(J7:J29)/21</f>
        <v>1818580.9523809524</v>
      </c>
    </row>
    <row r="8" spans="1:11" ht="24" customHeight="1" x14ac:dyDescent="0.25">
      <c r="A8" s="1">
        <v>2</v>
      </c>
      <c r="B8" s="9" t="s">
        <v>14</v>
      </c>
      <c r="C8" s="17" t="s">
        <v>15</v>
      </c>
      <c r="D8" s="11">
        <v>2112</v>
      </c>
      <c r="E8" s="12">
        <v>100</v>
      </c>
      <c r="F8" s="13">
        <v>10</v>
      </c>
      <c r="G8" s="14">
        <v>1000</v>
      </c>
      <c r="H8" s="13">
        <v>14</v>
      </c>
      <c r="I8" s="14">
        <v>1400</v>
      </c>
      <c r="J8" s="15">
        <f t="shared" si="0"/>
        <v>2400</v>
      </c>
      <c r="K8" s="188"/>
    </row>
    <row r="9" spans="1:11" ht="24" customHeight="1" x14ac:dyDescent="0.25">
      <c r="A9" s="1">
        <v>3</v>
      </c>
      <c r="B9" s="18" t="s">
        <v>16</v>
      </c>
      <c r="C9" s="17" t="s">
        <v>63</v>
      </c>
      <c r="D9" s="11">
        <v>2552</v>
      </c>
      <c r="E9" s="12">
        <v>100</v>
      </c>
      <c r="F9" s="13">
        <v>254</v>
      </c>
      <c r="G9" s="14">
        <v>25400</v>
      </c>
      <c r="H9" s="13">
        <v>1511</v>
      </c>
      <c r="I9" s="14">
        <v>151100</v>
      </c>
      <c r="J9" s="15">
        <f t="shared" si="0"/>
        <v>176500</v>
      </c>
      <c r="K9" s="188"/>
    </row>
    <row r="10" spans="1:11" ht="24" customHeight="1" x14ac:dyDescent="0.25">
      <c r="A10" s="1">
        <v>4</v>
      </c>
      <c r="B10" s="19" t="s">
        <v>19</v>
      </c>
      <c r="C10" s="20" t="s">
        <v>20</v>
      </c>
      <c r="D10" s="21">
        <v>1727</v>
      </c>
      <c r="E10" s="12">
        <v>100</v>
      </c>
      <c r="F10" s="22">
        <v>6</v>
      </c>
      <c r="G10" s="23">
        <v>600</v>
      </c>
      <c r="H10" s="22">
        <v>22</v>
      </c>
      <c r="I10" s="23">
        <v>2200</v>
      </c>
      <c r="J10" s="15">
        <f t="shared" si="0"/>
        <v>2800</v>
      </c>
      <c r="K10" s="188"/>
    </row>
    <row r="11" spans="1:11" ht="31.5" customHeight="1" x14ac:dyDescent="0.25">
      <c r="A11" s="1">
        <v>5</v>
      </c>
      <c r="B11" s="18" t="s">
        <v>21</v>
      </c>
      <c r="C11" s="24" t="s">
        <v>22</v>
      </c>
      <c r="D11" s="25">
        <v>3030</v>
      </c>
      <c r="E11" s="12">
        <v>200</v>
      </c>
      <c r="F11" s="26">
        <v>2134</v>
      </c>
      <c r="G11" s="27">
        <v>426800</v>
      </c>
      <c r="H11" s="26">
        <v>33575</v>
      </c>
      <c r="I11" s="27">
        <v>6715000</v>
      </c>
      <c r="J11" s="15">
        <f t="shared" si="0"/>
        <v>7141800</v>
      </c>
      <c r="K11" s="188"/>
    </row>
    <row r="12" spans="1:11" ht="24" customHeight="1" x14ac:dyDescent="0.25">
      <c r="A12" s="1">
        <v>6</v>
      </c>
      <c r="B12" s="28" t="s">
        <v>23</v>
      </c>
      <c r="C12" s="76" t="s">
        <v>66</v>
      </c>
      <c r="D12" s="25">
        <v>5757</v>
      </c>
      <c r="E12" s="12">
        <v>100</v>
      </c>
      <c r="F12" s="26">
        <v>31532</v>
      </c>
      <c r="G12" s="27">
        <v>3153200</v>
      </c>
      <c r="H12" s="26">
        <v>261174</v>
      </c>
      <c r="I12" s="27">
        <v>26117400</v>
      </c>
      <c r="J12" s="15">
        <f t="shared" si="0"/>
        <v>29270600</v>
      </c>
      <c r="K12" s="188"/>
    </row>
    <row r="13" spans="1:11" ht="24" customHeight="1" x14ac:dyDescent="0.25">
      <c r="A13" s="1">
        <v>7</v>
      </c>
      <c r="B13" s="18" t="s">
        <v>27</v>
      </c>
      <c r="C13" s="30" t="s">
        <v>28</v>
      </c>
      <c r="D13" s="25">
        <v>1150</v>
      </c>
      <c r="E13" s="12">
        <v>100</v>
      </c>
      <c r="F13" s="31">
        <v>31</v>
      </c>
      <c r="G13" s="32">
        <v>3100</v>
      </c>
      <c r="H13" s="31">
        <v>135</v>
      </c>
      <c r="I13" s="32">
        <v>13500</v>
      </c>
      <c r="J13" s="33">
        <f t="shared" si="0"/>
        <v>16600</v>
      </c>
      <c r="K13" s="188"/>
    </row>
    <row r="14" spans="1:11" ht="24" customHeight="1" x14ac:dyDescent="0.25">
      <c r="A14" s="1">
        <v>8</v>
      </c>
      <c r="B14" s="18" t="s">
        <v>29</v>
      </c>
      <c r="C14" s="30" t="s">
        <v>30</v>
      </c>
      <c r="D14" s="25">
        <v>7763</v>
      </c>
      <c r="E14" s="12">
        <v>100</v>
      </c>
      <c r="F14" s="26">
        <v>228</v>
      </c>
      <c r="G14" s="27">
        <v>22800</v>
      </c>
      <c r="H14" s="26">
        <v>929</v>
      </c>
      <c r="I14" s="27">
        <v>92900</v>
      </c>
      <c r="J14" s="33">
        <f t="shared" si="0"/>
        <v>115700</v>
      </c>
      <c r="K14" s="188"/>
    </row>
    <row r="15" spans="1:11" ht="24" customHeight="1" x14ac:dyDescent="0.25">
      <c r="A15" s="1">
        <v>9</v>
      </c>
      <c r="B15" s="18" t="s">
        <v>31</v>
      </c>
      <c r="C15" s="30" t="s">
        <v>32</v>
      </c>
      <c r="D15" s="25">
        <v>4141</v>
      </c>
      <c r="E15" s="12">
        <v>100</v>
      </c>
      <c r="F15" s="26">
        <v>8</v>
      </c>
      <c r="G15" s="27">
        <v>800</v>
      </c>
      <c r="H15" s="26">
        <v>37</v>
      </c>
      <c r="I15" s="27">
        <v>3700</v>
      </c>
      <c r="J15" s="33">
        <f t="shared" si="0"/>
        <v>4500</v>
      </c>
      <c r="K15" s="188"/>
    </row>
    <row r="16" spans="1:11" ht="24" customHeight="1" x14ac:dyDescent="0.25">
      <c r="A16" s="1">
        <v>10</v>
      </c>
      <c r="B16" s="18" t="s">
        <v>33</v>
      </c>
      <c r="C16" s="34" t="s">
        <v>34</v>
      </c>
      <c r="D16" s="25">
        <v>7175</v>
      </c>
      <c r="E16" s="12">
        <v>100</v>
      </c>
      <c r="F16" s="26">
        <v>9</v>
      </c>
      <c r="G16" s="27">
        <v>900</v>
      </c>
      <c r="H16" s="26">
        <v>51</v>
      </c>
      <c r="I16" s="27">
        <v>5100</v>
      </c>
      <c r="J16" s="33">
        <f t="shared" si="0"/>
        <v>6000</v>
      </c>
      <c r="K16" s="188"/>
    </row>
    <row r="17" spans="1:11" ht="24" customHeight="1" x14ac:dyDescent="0.25">
      <c r="A17" s="1">
        <v>11</v>
      </c>
      <c r="B17" s="18" t="s">
        <v>35</v>
      </c>
      <c r="C17" s="34" t="s">
        <v>36</v>
      </c>
      <c r="D17" s="25">
        <v>5066</v>
      </c>
      <c r="E17" s="12">
        <v>100</v>
      </c>
      <c r="F17" s="26">
        <v>1</v>
      </c>
      <c r="G17" s="27">
        <v>100</v>
      </c>
      <c r="H17" s="26">
        <v>9</v>
      </c>
      <c r="I17" s="27">
        <v>900</v>
      </c>
      <c r="J17" s="33">
        <f t="shared" si="0"/>
        <v>1000</v>
      </c>
      <c r="K17" s="188"/>
    </row>
    <row r="18" spans="1:11" ht="24" customHeight="1" x14ac:dyDescent="0.25">
      <c r="A18" s="1">
        <v>12</v>
      </c>
      <c r="B18" s="35" t="s">
        <v>37</v>
      </c>
      <c r="C18" s="20" t="s">
        <v>38</v>
      </c>
      <c r="D18" s="25">
        <v>9656</v>
      </c>
      <c r="E18" s="36">
        <v>100</v>
      </c>
      <c r="F18" s="77">
        <v>273</v>
      </c>
      <c r="G18" s="78">
        <v>27300</v>
      </c>
      <c r="H18" s="77">
        <v>4513</v>
      </c>
      <c r="I18" s="78">
        <v>451300</v>
      </c>
      <c r="J18" s="33">
        <f t="shared" ref="J18:J19" si="1">SUM(G18+I18)</f>
        <v>478600</v>
      </c>
      <c r="K18" s="188"/>
    </row>
    <row r="19" spans="1:11" ht="24" customHeight="1" x14ac:dyDescent="0.25">
      <c r="B19" s="35" t="s">
        <v>37</v>
      </c>
      <c r="C19" s="20" t="s">
        <v>38</v>
      </c>
      <c r="D19" s="25">
        <v>9656</v>
      </c>
      <c r="E19" s="36">
        <v>200</v>
      </c>
      <c r="F19" s="77">
        <v>59</v>
      </c>
      <c r="G19" s="78">
        <v>11800</v>
      </c>
      <c r="H19" s="77">
        <v>1663</v>
      </c>
      <c r="I19" s="78">
        <v>332600</v>
      </c>
      <c r="J19" s="33">
        <f t="shared" si="1"/>
        <v>344400</v>
      </c>
      <c r="K19" s="188"/>
    </row>
    <row r="20" spans="1:11" ht="24" customHeight="1" x14ac:dyDescent="0.25">
      <c r="B20" s="35" t="s">
        <v>37</v>
      </c>
      <c r="C20" s="20" t="s">
        <v>38</v>
      </c>
      <c r="D20" s="25">
        <v>9656</v>
      </c>
      <c r="E20" s="36">
        <v>500</v>
      </c>
      <c r="F20" s="77">
        <v>0</v>
      </c>
      <c r="G20" s="78">
        <v>0</v>
      </c>
      <c r="H20" s="77">
        <v>85</v>
      </c>
      <c r="I20" s="78">
        <v>42500</v>
      </c>
      <c r="J20" s="33">
        <f>SUM(G20+I20)</f>
        <v>42500</v>
      </c>
      <c r="K20" s="188"/>
    </row>
    <row r="21" spans="1:11" ht="24" customHeight="1" x14ac:dyDescent="0.25">
      <c r="A21" s="1">
        <v>13</v>
      </c>
      <c r="B21" s="35" t="s">
        <v>39</v>
      </c>
      <c r="C21" s="34" t="s">
        <v>40</v>
      </c>
      <c r="D21" s="25">
        <v>8200</v>
      </c>
      <c r="E21" s="36">
        <v>100</v>
      </c>
      <c r="F21" s="77">
        <v>3</v>
      </c>
      <c r="G21" s="78">
        <v>300</v>
      </c>
      <c r="H21" s="77">
        <v>31</v>
      </c>
      <c r="I21" s="78">
        <v>3100</v>
      </c>
      <c r="J21" s="33">
        <f t="shared" si="0"/>
        <v>3400</v>
      </c>
      <c r="K21" s="188"/>
    </row>
    <row r="22" spans="1:11" ht="30" customHeight="1" x14ac:dyDescent="0.25">
      <c r="A22" s="1">
        <v>14</v>
      </c>
      <c r="B22" s="35" t="s">
        <v>41</v>
      </c>
      <c r="C22" s="38" t="s">
        <v>83</v>
      </c>
      <c r="D22" s="25">
        <v>2844</v>
      </c>
      <c r="E22" s="36">
        <v>100</v>
      </c>
      <c r="F22" s="26">
        <v>18</v>
      </c>
      <c r="G22" s="27">
        <v>1800</v>
      </c>
      <c r="H22" s="26">
        <v>34</v>
      </c>
      <c r="I22" s="27">
        <v>3400</v>
      </c>
      <c r="J22" s="33">
        <f t="shared" si="0"/>
        <v>5200</v>
      </c>
      <c r="K22" s="188"/>
    </row>
    <row r="23" spans="1:11" ht="30.75" customHeight="1" x14ac:dyDescent="0.25">
      <c r="A23" s="1">
        <v>15</v>
      </c>
      <c r="B23" s="37" t="s">
        <v>43</v>
      </c>
      <c r="C23" s="38" t="s">
        <v>77</v>
      </c>
      <c r="D23" s="39">
        <v>2407</v>
      </c>
      <c r="E23" s="40">
        <v>100</v>
      </c>
      <c r="F23" s="41">
        <v>9</v>
      </c>
      <c r="G23" s="42">
        <v>1800</v>
      </c>
      <c r="H23" s="41">
        <v>46</v>
      </c>
      <c r="I23" s="42">
        <v>9200</v>
      </c>
      <c r="J23" s="16">
        <f t="shared" si="0"/>
        <v>11000</v>
      </c>
      <c r="K23" s="188"/>
    </row>
    <row r="24" spans="1:11" ht="30.75" customHeight="1" x14ac:dyDescent="0.25">
      <c r="A24" s="43">
        <v>16</v>
      </c>
      <c r="B24" s="35" t="s">
        <v>60</v>
      </c>
      <c r="C24" s="34" t="s">
        <v>68</v>
      </c>
      <c r="D24" s="25">
        <v>3466</v>
      </c>
      <c r="E24" s="36">
        <v>100</v>
      </c>
      <c r="F24" s="26">
        <v>5</v>
      </c>
      <c r="G24" s="27">
        <v>500</v>
      </c>
      <c r="H24" s="26">
        <v>24</v>
      </c>
      <c r="I24" s="27">
        <v>2400</v>
      </c>
      <c r="J24" s="33">
        <f>SUM(G24,I24)</f>
        <v>2900</v>
      </c>
      <c r="K24" s="188"/>
    </row>
    <row r="25" spans="1:11" ht="30.75" customHeight="1" x14ac:dyDescent="0.25">
      <c r="A25" s="43">
        <v>17</v>
      </c>
      <c r="B25" s="35" t="s">
        <v>69</v>
      </c>
      <c r="C25" s="34" t="s">
        <v>73</v>
      </c>
      <c r="D25" s="25">
        <v>8495</v>
      </c>
      <c r="E25" s="36">
        <v>100</v>
      </c>
      <c r="F25" s="26">
        <v>13</v>
      </c>
      <c r="G25" s="27">
        <v>1300</v>
      </c>
      <c r="H25" s="26">
        <v>87</v>
      </c>
      <c r="I25" s="27">
        <v>8700</v>
      </c>
      <c r="J25" s="33">
        <f>SUM(G25,I25)</f>
        <v>10000</v>
      </c>
      <c r="K25" s="188"/>
    </row>
    <row r="26" spans="1:11" ht="30.75" customHeight="1" x14ac:dyDescent="0.25">
      <c r="A26" s="43">
        <v>18</v>
      </c>
      <c r="B26" s="35" t="s">
        <v>74</v>
      </c>
      <c r="C26" s="34" t="s">
        <v>78</v>
      </c>
      <c r="D26" s="25">
        <v>6187</v>
      </c>
      <c r="E26" s="36">
        <v>100</v>
      </c>
      <c r="F26" s="26">
        <v>0</v>
      </c>
      <c r="G26" s="27">
        <v>0</v>
      </c>
      <c r="H26" s="26">
        <v>0</v>
      </c>
      <c r="I26" s="27">
        <v>0</v>
      </c>
      <c r="J26" s="33">
        <f t="shared" ref="J26:J29" si="2">SUM(G26,I26)</f>
        <v>0</v>
      </c>
      <c r="K26" s="188"/>
    </row>
    <row r="27" spans="1:11" ht="30.75" customHeight="1" x14ac:dyDescent="0.25">
      <c r="A27" s="43">
        <v>19</v>
      </c>
      <c r="B27" s="35" t="s">
        <v>79</v>
      </c>
      <c r="C27" s="34" t="s">
        <v>84</v>
      </c>
      <c r="D27" s="25">
        <v>2002</v>
      </c>
      <c r="E27" s="36">
        <v>100</v>
      </c>
      <c r="F27" s="26">
        <v>1</v>
      </c>
      <c r="G27" s="27">
        <v>100</v>
      </c>
      <c r="H27" s="26">
        <v>22</v>
      </c>
      <c r="I27" s="27">
        <v>2200</v>
      </c>
      <c r="J27" s="33">
        <f t="shared" si="2"/>
        <v>2300</v>
      </c>
      <c r="K27" s="188"/>
    </row>
    <row r="28" spans="1:11" ht="30.75" customHeight="1" x14ac:dyDescent="0.25">
      <c r="A28" s="84">
        <v>20</v>
      </c>
      <c r="B28" s="37" t="s">
        <v>80</v>
      </c>
      <c r="C28" s="38" t="s">
        <v>81</v>
      </c>
      <c r="D28" s="39">
        <v>6179</v>
      </c>
      <c r="E28" s="40">
        <v>100</v>
      </c>
      <c r="F28" s="24">
        <v>0</v>
      </c>
      <c r="G28" s="85">
        <v>0</v>
      </c>
      <c r="H28" s="24">
        <v>3</v>
      </c>
      <c r="I28" s="85">
        <v>300</v>
      </c>
      <c r="J28" s="16">
        <f t="shared" si="2"/>
        <v>300</v>
      </c>
      <c r="K28" s="188"/>
    </row>
    <row r="29" spans="1:11" ht="30.75" customHeight="1" x14ac:dyDescent="0.25">
      <c r="A29" s="43">
        <v>21</v>
      </c>
      <c r="B29" s="35" t="s">
        <v>86</v>
      </c>
      <c r="C29" s="34" t="s">
        <v>61</v>
      </c>
      <c r="D29" s="25">
        <v>4540</v>
      </c>
      <c r="E29" s="36">
        <v>100</v>
      </c>
      <c r="F29" s="20">
        <v>2</v>
      </c>
      <c r="G29" s="83">
        <v>200</v>
      </c>
      <c r="H29" s="20">
        <v>21</v>
      </c>
      <c r="I29" s="83">
        <v>2100</v>
      </c>
      <c r="J29" s="33">
        <f t="shared" si="2"/>
        <v>2300</v>
      </c>
      <c r="K29" s="190"/>
    </row>
    <row r="30" spans="1:11" x14ac:dyDescent="0.25">
      <c r="E30" s="47"/>
      <c r="F30" s="52"/>
      <c r="G30" s="53"/>
      <c r="H30" s="52"/>
      <c r="I30" s="53"/>
      <c r="J30" s="54"/>
    </row>
    <row r="31" spans="1:11" x14ac:dyDescent="0.25">
      <c r="E31" s="47"/>
      <c r="F31" s="52"/>
      <c r="G31" s="53"/>
      <c r="H31" s="52"/>
      <c r="I31" s="53"/>
    </row>
    <row r="32" spans="1:11" x14ac:dyDescent="0.25">
      <c r="B32" s="4" t="s">
        <v>47</v>
      </c>
      <c r="E32" s="182" t="s">
        <v>2</v>
      </c>
      <c r="F32" s="189"/>
      <c r="G32" s="183"/>
      <c r="H32" s="182" t="s">
        <v>3</v>
      </c>
      <c r="I32" s="189"/>
      <c r="J32" s="183"/>
    </row>
    <row r="33" spans="1:10" ht="63.75" customHeight="1" x14ac:dyDescent="0.25">
      <c r="B33" s="7" t="s">
        <v>6</v>
      </c>
      <c r="C33" s="55" t="s">
        <v>48</v>
      </c>
      <c r="D33" s="7" t="s">
        <v>8</v>
      </c>
      <c r="E33" s="56" t="s">
        <v>49</v>
      </c>
      <c r="F33" s="55" t="s">
        <v>50</v>
      </c>
      <c r="G33" s="7" t="s">
        <v>11</v>
      </c>
      <c r="H33" s="57" t="s">
        <v>51</v>
      </c>
      <c r="I33" s="55" t="s">
        <v>50</v>
      </c>
      <c r="J33" s="8" t="s">
        <v>11</v>
      </c>
    </row>
    <row r="34" spans="1:10" ht="15.75" customHeight="1" x14ac:dyDescent="0.25">
      <c r="A34" s="1">
        <v>1</v>
      </c>
      <c r="B34" s="58" t="s">
        <v>52</v>
      </c>
      <c r="C34" s="59" t="s">
        <v>53</v>
      </c>
      <c r="D34" s="60">
        <v>727</v>
      </c>
      <c r="E34" s="61">
        <v>25</v>
      </c>
      <c r="F34" s="62">
        <v>43</v>
      </c>
      <c r="G34" s="63">
        <f>SUM(F34*E34)</f>
        <v>1075</v>
      </c>
      <c r="H34" s="61">
        <v>100</v>
      </c>
      <c r="I34" s="19">
        <v>7</v>
      </c>
      <c r="J34" s="64">
        <f>SUM(I34*H34)</f>
        <v>700</v>
      </c>
    </row>
    <row r="35" spans="1:10" ht="15.75" customHeight="1" x14ac:dyDescent="0.25">
      <c r="A35" s="1">
        <v>2</v>
      </c>
      <c r="B35" s="65" t="s">
        <v>54</v>
      </c>
      <c r="C35" s="66" t="s">
        <v>55</v>
      </c>
      <c r="D35" s="67">
        <v>744</v>
      </c>
      <c r="E35" s="33">
        <v>50</v>
      </c>
      <c r="F35" s="68">
        <v>207</v>
      </c>
      <c r="G35" s="63">
        <f>SUM(F35*E35)</f>
        <v>10350</v>
      </c>
      <c r="H35" s="33">
        <v>50</v>
      </c>
      <c r="I35" s="68">
        <v>50</v>
      </c>
      <c r="J35" s="64">
        <f>SUM(I35*H35)</f>
        <v>2500</v>
      </c>
    </row>
    <row r="36" spans="1:10" ht="15.75" customHeight="1" x14ac:dyDescent="0.25">
      <c r="A36" s="1">
        <v>3</v>
      </c>
      <c r="B36" s="69" t="s">
        <v>56</v>
      </c>
      <c r="C36" s="70" t="s">
        <v>57</v>
      </c>
      <c r="D36" s="71">
        <v>737</v>
      </c>
      <c r="E36" s="61">
        <v>25</v>
      </c>
      <c r="F36" s="68">
        <v>51</v>
      </c>
      <c r="G36" s="63">
        <f>SUM(F36*E36)</f>
        <v>1275</v>
      </c>
      <c r="H36" s="61">
        <v>100</v>
      </c>
      <c r="I36" s="68">
        <v>11</v>
      </c>
      <c r="J36" s="63">
        <f>SUM(I36*H36)</f>
        <v>1100</v>
      </c>
    </row>
    <row r="37" spans="1:10" x14ac:dyDescent="0.25">
      <c r="E37" s="47"/>
      <c r="F37" s="52"/>
      <c r="G37" s="53"/>
      <c r="H37" s="52"/>
      <c r="I37" s="53"/>
      <c r="J37" s="72"/>
    </row>
    <row r="38" spans="1:10" x14ac:dyDescent="0.25">
      <c r="E38" s="47"/>
      <c r="F38" s="52"/>
      <c r="G38" s="53"/>
      <c r="H38" s="52"/>
      <c r="I38" s="53"/>
      <c r="J38" s="72"/>
    </row>
    <row r="39" spans="1:10" x14ac:dyDescent="0.25">
      <c r="E39" s="47"/>
      <c r="F39" s="52"/>
      <c r="G39" s="53"/>
      <c r="H39" s="52"/>
      <c r="I39" s="53"/>
    </row>
    <row r="40" spans="1:10" x14ac:dyDescent="0.25">
      <c r="E40" s="47"/>
      <c r="F40" s="52"/>
      <c r="G40" s="53"/>
      <c r="H40" s="52"/>
      <c r="I40" s="53"/>
    </row>
    <row r="41" spans="1:10" x14ac:dyDescent="0.25">
      <c r="E41" s="47"/>
      <c r="F41" s="52"/>
      <c r="G41" s="53"/>
      <c r="H41" s="52"/>
      <c r="I41" s="53"/>
    </row>
    <row r="42" spans="1:10" x14ac:dyDescent="0.25">
      <c r="E42" s="47"/>
      <c r="F42" s="52"/>
      <c r="G42" s="53"/>
      <c r="H42" s="52"/>
      <c r="I42" s="53"/>
    </row>
    <row r="43" spans="1:10" x14ac:dyDescent="0.25">
      <c r="E43" s="47"/>
      <c r="F43" s="52"/>
      <c r="G43" s="53"/>
      <c r="H43" s="52"/>
      <c r="I43" s="53"/>
    </row>
    <row r="44" spans="1:10" x14ac:dyDescent="0.25">
      <c r="E44" s="47"/>
      <c r="F44" s="52"/>
      <c r="G44" s="53"/>
      <c r="H44" s="52"/>
      <c r="I44" s="53"/>
    </row>
    <row r="45" spans="1:10" x14ac:dyDescent="0.25">
      <c r="E45" s="47"/>
      <c r="F45" s="52"/>
      <c r="G45" s="53"/>
      <c r="H45" s="52"/>
      <c r="I45" s="53"/>
    </row>
    <row r="46" spans="1:10" x14ac:dyDescent="0.25">
      <c r="E46" s="47"/>
      <c r="F46" s="52"/>
      <c r="G46" s="53"/>
      <c r="H46" s="52"/>
      <c r="I46" s="53"/>
    </row>
    <row r="47" spans="1:10" x14ac:dyDescent="0.25">
      <c r="E47" s="47"/>
      <c r="F47" s="52"/>
      <c r="G47" s="53"/>
      <c r="H47" s="52"/>
      <c r="I47" s="53"/>
    </row>
    <row r="48" spans="1:10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  <c r="F58" s="52"/>
      <c r="G58" s="53"/>
      <c r="H58" s="52"/>
      <c r="I58" s="53"/>
    </row>
    <row r="59" spans="5:9" x14ac:dyDescent="0.25">
      <c r="E59" s="47"/>
    </row>
    <row r="60" spans="5:9" x14ac:dyDescent="0.25">
      <c r="E60" s="1"/>
    </row>
  </sheetData>
  <mergeCells count="8">
    <mergeCell ref="K7:K29"/>
    <mergeCell ref="E32:G32"/>
    <mergeCell ref="H32:J32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2:P59"/>
  <sheetViews>
    <sheetView zoomScaleNormal="100" workbookViewId="0">
      <selection activeCell="M36" sqref="M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332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1407</v>
      </c>
      <c r="G7" s="124">
        <v>140700</v>
      </c>
      <c r="H7" s="123">
        <v>2283</v>
      </c>
      <c r="I7" s="124">
        <v>228300</v>
      </c>
      <c r="J7" s="15">
        <f>SUM(G7+I7)</f>
        <v>369000</v>
      </c>
      <c r="K7" s="187">
        <f>SUM(J7:J37)/31</f>
        <v>1253138.7096774194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14</v>
      </c>
      <c r="G8" s="124">
        <v>1400</v>
      </c>
      <c r="H8" s="123">
        <v>22</v>
      </c>
      <c r="I8" s="124">
        <v>2200</v>
      </c>
      <c r="J8" s="15">
        <f t="shared" ref="J8:J37" si="0">SUM(G8+I8)</f>
        <v>3600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5301</v>
      </c>
      <c r="G9" s="124">
        <v>1067100</v>
      </c>
      <c r="H9" s="125">
        <v>103855</v>
      </c>
      <c r="I9" s="124">
        <v>20794700</v>
      </c>
      <c r="J9" s="15">
        <f t="shared" si="0"/>
        <v>21861800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15</v>
      </c>
      <c r="G10" s="124">
        <v>3000</v>
      </c>
      <c r="H10" s="125">
        <v>47</v>
      </c>
      <c r="I10" s="124">
        <v>9400</v>
      </c>
      <c r="J10" s="15">
        <f t="shared" si="0"/>
        <v>12400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42</v>
      </c>
      <c r="G11" s="124">
        <v>4700</v>
      </c>
      <c r="H11" s="127">
        <v>958</v>
      </c>
      <c r="I11" s="124">
        <v>120100</v>
      </c>
      <c r="J11" s="15">
        <f t="shared" si="0"/>
        <v>124800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133</v>
      </c>
      <c r="G12" s="124">
        <v>26600</v>
      </c>
      <c r="H12" s="125">
        <v>781</v>
      </c>
      <c r="I12" s="124">
        <v>156200</v>
      </c>
      <c r="J12" s="15">
        <f t="shared" si="0"/>
        <v>182800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31</v>
      </c>
      <c r="G13" s="124">
        <v>3100</v>
      </c>
      <c r="H13" s="125">
        <v>122</v>
      </c>
      <c r="I13" s="124">
        <v>12200</v>
      </c>
      <c r="J13" s="15">
        <f t="shared" si="0"/>
        <v>15300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175</v>
      </c>
      <c r="G14" s="124">
        <v>24600</v>
      </c>
      <c r="H14" s="128">
        <v>6188</v>
      </c>
      <c r="I14" s="124">
        <v>1105100</v>
      </c>
      <c r="J14" s="15">
        <f t="shared" si="0"/>
        <v>1129700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316</v>
      </c>
      <c r="G15" s="124">
        <v>63200</v>
      </c>
      <c r="H15" s="123">
        <v>4695</v>
      </c>
      <c r="I15" s="124">
        <v>945300</v>
      </c>
      <c r="J15" s="15">
        <f t="shared" si="0"/>
        <v>1008500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578</v>
      </c>
      <c r="G16" s="124">
        <v>116300</v>
      </c>
      <c r="H16" s="123">
        <v>6994</v>
      </c>
      <c r="I16" s="124">
        <v>1399100</v>
      </c>
      <c r="J16" s="15">
        <f t="shared" si="0"/>
        <v>1515400</v>
      </c>
      <c r="K16" s="188"/>
      <c r="M16" s="54"/>
      <c r="N16" s="54"/>
    </row>
    <row r="17" spans="1:16" ht="30.75" customHeight="1" x14ac:dyDescent="0.25">
      <c r="A17" s="101">
        <v>11</v>
      </c>
      <c r="B17" s="169" t="s">
        <v>122</v>
      </c>
      <c r="C17" s="162" t="s">
        <v>270</v>
      </c>
      <c r="D17" s="93">
        <v>4334</v>
      </c>
      <c r="E17" s="94">
        <v>200</v>
      </c>
      <c r="F17" s="125">
        <v>13</v>
      </c>
      <c r="G17" s="124">
        <v>2600</v>
      </c>
      <c r="H17" s="125">
        <v>3</v>
      </c>
      <c r="I17" s="124">
        <v>600</v>
      </c>
      <c r="J17" s="15">
        <f t="shared" si="0"/>
        <v>3200</v>
      </c>
      <c r="K17" s="188"/>
      <c r="M17" s="54"/>
      <c r="N17" s="54"/>
    </row>
    <row r="18" spans="1:16" ht="32.25" customHeight="1" x14ac:dyDescent="0.25">
      <c r="A18" s="43">
        <v>12</v>
      </c>
      <c r="B18" s="170" t="s">
        <v>327</v>
      </c>
      <c r="C18" s="20" t="s">
        <v>162</v>
      </c>
      <c r="D18" s="93">
        <v>1733</v>
      </c>
      <c r="E18" s="94">
        <v>200</v>
      </c>
      <c r="F18" s="125">
        <v>45</v>
      </c>
      <c r="G18" s="134">
        <v>9000</v>
      </c>
      <c r="H18" s="125">
        <v>1477</v>
      </c>
      <c r="I18" s="134">
        <v>295400</v>
      </c>
      <c r="J18" s="15">
        <f t="shared" si="0"/>
        <v>304400</v>
      </c>
      <c r="K18" s="188"/>
      <c r="M18" s="54"/>
      <c r="N18" s="54"/>
    </row>
    <row r="19" spans="1:16" ht="32.25" customHeight="1" x14ac:dyDescent="0.25">
      <c r="A19" s="43">
        <v>13</v>
      </c>
      <c r="B19" s="171" t="s">
        <v>164</v>
      </c>
      <c r="C19" s="161" t="s">
        <v>264</v>
      </c>
      <c r="D19" s="126">
        <v>4030</v>
      </c>
      <c r="E19" s="141">
        <v>100</v>
      </c>
      <c r="F19" s="125">
        <v>77</v>
      </c>
      <c r="G19" s="134">
        <v>7700</v>
      </c>
      <c r="H19" s="125">
        <v>381</v>
      </c>
      <c r="I19" s="134">
        <v>38100</v>
      </c>
      <c r="J19" s="15">
        <f t="shared" si="0"/>
        <v>45800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172</v>
      </c>
      <c r="C20" s="19" t="s">
        <v>173</v>
      </c>
      <c r="D20" s="126">
        <v>1817</v>
      </c>
      <c r="E20" s="141">
        <v>200</v>
      </c>
      <c r="F20" s="125">
        <v>16</v>
      </c>
      <c r="G20" s="134">
        <v>3200</v>
      </c>
      <c r="H20" s="125">
        <v>62</v>
      </c>
      <c r="I20" s="134">
        <v>12400</v>
      </c>
      <c r="J20" s="15">
        <f t="shared" si="0"/>
        <v>15600</v>
      </c>
      <c r="K20" s="188"/>
      <c r="M20" s="54"/>
      <c r="N20" s="54"/>
    </row>
    <row r="21" spans="1:16" ht="32.25" customHeight="1" x14ac:dyDescent="0.25">
      <c r="A21" s="43">
        <v>15</v>
      </c>
      <c r="B21" s="172" t="s">
        <v>202</v>
      </c>
      <c r="C21" s="30" t="s">
        <v>298</v>
      </c>
      <c r="D21" s="126">
        <v>6880</v>
      </c>
      <c r="E21" s="141">
        <v>200</v>
      </c>
      <c r="F21" s="125">
        <v>7</v>
      </c>
      <c r="G21" s="134">
        <v>1400</v>
      </c>
      <c r="H21" s="125">
        <v>72</v>
      </c>
      <c r="I21" s="134">
        <v>14400</v>
      </c>
      <c r="J21" s="15">
        <f t="shared" si="0"/>
        <v>15800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206</v>
      </c>
      <c r="C22" s="30" t="s">
        <v>232</v>
      </c>
      <c r="D22" s="126">
        <v>3800</v>
      </c>
      <c r="E22" s="141">
        <v>200</v>
      </c>
      <c r="F22" s="125">
        <v>1839</v>
      </c>
      <c r="G22" s="134">
        <v>367800</v>
      </c>
      <c r="H22" s="125">
        <v>46081</v>
      </c>
      <c r="I22" s="134">
        <v>9216200</v>
      </c>
      <c r="J22" s="15">
        <f t="shared" si="0"/>
        <v>9584000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217</v>
      </c>
      <c r="C23" s="30" t="s">
        <v>221</v>
      </c>
      <c r="D23" s="126">
        <v>7323</v>
      </c>
      <c r="E23" s="141">
        <v>100</v>
      </c>
      <c r="F23" s="125">
        <v>0</v>
      </c>
      <c r="G23" s="134">
        <v>0</v>
      </c>
      <c r="H23" s="125">
        <v>2</v>
      </c>
      <c r="I23" s="134">
        <v>200</v>
      </c>
      <c r="J23" s="15">
        <f t="shared" si="0"/>
        <v>200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223</v>
      </c>
      <c r="C24" s="30" t="s">
        <v>224</v>
      </c>
      <c r="D24" s="126">
        <v>1389</v>
      </c>
      <c r="E24" s="141">
        <v>100</v>
      </c>
      <c r="F24" s="125">
        <v>14</v>
      </c>
      <c r="G24" s="134">
        <v>1400</v>
      </c>
      <c r="H24" s="125">
        <v>126</v>
      </c>
      <c r="I24" s="134">
        <v>12600</v>
      </c>
      <c r="J24" s="15">
        <f t="shared" si="0"/>
        <v>14000</v>
      </c>
      <c r="K24" s="188"/>
      <c r="M24" s="54"/>
      <c r="N24" s="54"/>
      <c r="P24" s="54"/>
    </row>
    <row r="25" spans="1:16" ht="32.25" customHeight="1" x14ac:dyDescent="0.25">
      <c r="A25" s="43">
        <v>19</v>
      </c>
      <c r="B25" s="172" t="s">
        <v>239</v>
      </c>
      <c r="C25" s="30" t="s">
        <v>241</v>
      </c>
      <c r="D25" s="126">
        <v>6333</v>
      </c>
      <c r="E25" s="141" t="s">
        <v>261</v>
      </c>
      <c r="F25" s="125">
        <v>1</v>
      </c>
      <c r="G25" s="134">
        <v>200</v>
      </c>
      <c r="H25" s="125">
        <v>0</v>
      </c>
      <c r="I25" s="134">
        <v>0</v>
      </c>
      <c r="J25" s="15">
        <f t="shared" si="0"/>
        <v>200</v>
      </c>
      <c r="K25" s="188"/>
      <c r="M25" s="54"/>
      <c r="N25" s="54"/>
    </row>
    <row r="26" spans="1:16" ht="32.25" customHeight="1" x14ac:dyDescent="0.25">
      <c r="A26" s="43">
        <v>20</v>
      </c>
      <c r="B26" s="172" t="s">
        <v>247</v>
      </c>
      <c r="C26" s="30" t="s">
        <v>252</v>
      </c>
      <c r="D26" s="126">
        <v>5800</v>
      </c>
      <c r="E26" s="141">
        <v>200</v>
      </c>
      <c r="F26" s="125">
        <v>53</v>
      </c>
      <c r="G26" s="134">
        <v>10600</v>
      </c>
      <c r="H26" s="125">
        <v>763</v>
      </c>
      <c r="I26" s="134">
        <v>152600</v>
      </c>
      <c r="J26" s="15">
        <f t="shared" si="0"/>
        <v>163200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283</v>
      </c>
      <c r="C27" s="30" t="s">
        <v>289</v>
      </c>
      <c r="D27" s="126">
        <v>3023</v>
      </c>
      <c r="E27" s="141">
        <v>200</v>
      </c>
      <c r="F27" s="125">
        <v>0</v>
      </c>
      <c r="G27" s="134">
        <v>0</v>
      </c>
      <c r="H27" s="125">
        <v>2</v>
      </c>
      <c r="I27" s="134">
        <v>400</v>
      </c>
      <c r="J27" s="15">
        <f t="shared" si="0"/>
        <v>400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292</v>
      </c>
      <c r="C28" s="175" t="s">
        <v>295</v>
      </c>
      <c r="D28" s="126">
        <v>3051</v>
      </c>
      <c r="E28" s="141">
        <v>200</v>
      </c>
      <c r="F28" s="125">
        <v>26</v>
      </c>
      <c r="G28" s="134">
        <v>5200</v>
      </c>
      <c r="H28" s="125">
        <v>566</v>
      </c>
      <c r="I28" s="134">
        <v>113200</v>
      </c>
      <c r="J28" s="15">
        <f t="shared" si="0"/>
        <v>118400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309</v>
      </c>
      <c r="C29" s="30" t="s">
        <v>313</v>
      </c>
      <c r="D29" s="126">
        <v>3091</v>
      </c>
      <c r="E29" s="141">
        <v>200</v>
      </c>
      <c r="F29" s="125">
        <v>790</v>
      </c>
      <c r="G29" s="134">
        <v>158000</v>
      </c>
      <c r="H29" s="125">
        <v>10844</v>
      </c>
      <c r="I29" s="134">
        <v>2168800</v>
      </c>
      <c r="J29" s="15">
        <f>SUM(G29+I29)</f>
        <v>2326800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234</v>
      </c>
      <c r="C30" s="30" t="s">
        <v>300</v>
      </c>
      <c r="D30" s="126">
        <v>3018</v>
      </c>
      <c r="E30" s="141">
        <v>200</v>
      </c>
      <c r="F30" s="125">
        <v>0</v>
      </c>
      <c r="G30" s="134">
        <v>0</v>
      </c>
      <c r="H30" s="125">
        <v>13</v>
      </c>
      <c r="I30" s="134">
        <v>2600</v>
      </c>
      <c r="J30" s="15">
        <f>SUM(G30+I30)</f>
        <v>2600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311</v>
      </c>
      <c r="C31" s="30" t="s">
        <v>314</v>
      </c>
      <c r="D31" s="126">
        <v>3132</v>
      </c>
      <c r="E31" s="141">
        <v>100</v>
      </c>
      <c r="F31" s="125">
        <v>0</v>
      </c>
      <c r="G31" s="134">
        <v>0</v>
      </c>
      <c r="H31" s="125">
        <v>94</v>
      </c>
      <c r="I31" s="134">
        <v>9400</v>
      </c>
      <c r="J31" s="15">
        <f t="shared" si="0"/>
        <v>9400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307</v>
      </c>
      <c r="C32" s="30" t="s">
        <v>315</v>
      </c>
      <c r="D32" s="126">
        <v>3045</v>
      </c>
      <c r="E32" s="141">
        <v>200</v>
      </c>
      <c r="F32" s="125">
        <v>0</v>
      </c>
      <c r="G32" s="134">
        <v>0</v>
      </c>
      <c r="H32" s="125">
        <v>14</v>
      </c>
      <c r="I32" s="134">
        <v>2800</v>
      </c>
      <c r="J32" s="15">
        <f t="shared" si="0"/>
        <v>2800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321</v>
      </c>
      <c r="C33" s="30" t="s">
        <v>322</v>
      </c>
      <c r="D33" s="126">
        <v>3027</v>
      </c>
      <c r="E33" s="141">
        <v>200</v>
      </c>
      <c r="F33" s="125">
        <v>6</v>
      </c>
      <c r="G33" s="134">
        <v>1200</v>
      </c>
      <c r="H33" s="125">
        <v>34</v>
      </c>
      <c r="I33" s="134">
        <v>6800</v>
      </c>
      <c r="J33" s="15">
        <f t="shared" si="0"/>
        <v>8000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323</v>
      </c>
      <c r="C34" s="30" t="s">
        <v>328</v>
      </c>
      <c r="D34" s="126">
        <v>3059</v>
      </c>
      <c r="E34" s="141">
        <v>200</v>
      </c>
      <c r="F34" s="125">
        <v>0</v>
      </c>
      <c r="G34" s="134">
        <v>0</v>
      </c>
      <c r="H34" s="125">
        <v>5</v>
      </c>
      <c r="I34" s="134">
        <v>1000</v>
      </c>
      <c r="J34" s="15">
        <f t="shared" si="0"/>
        <v>1000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325</v>
      </c>
      <c r="C35" s="30" t="s">
        <v>318</v>
      </c>
      <c r="D35" s="126">
        <v>3066</v>
      </c>
      <c r="E35" s="141">
        <v>200</v>
      </c>
      <c r="F35" s="125">
        <v>0</v>
      </c>
      <c r="G35" s="134">
        <v>0</v>
      </c>
      <c r="H35" s="125">
        <v>26</v>
      </c>
      <c r="I35" s="134">
        <v>5200</v>
      </c>
      <c r="J35" s="15">
        <f t="shared" si="0"/>
        <v>5200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329</v>
      </c>
      <c r="C36" s="30" t="s">
        <v>333</v>
      </c>
      <c r="D36" s="126">
        <v>3008</v>
      </c>
      <c r="E36" s="141">
        <v>200</v>
      </c>
      <c r="F36" s="125">
        <v>1</v>
      </c>
      <c r="G36" s="134">
        <v>100</v>
      </c>
      <c r="H36" s="125">
        <v>25</v>
      </c>
      <c r="I36" s="134">
        <v>2500</v>
      </c>
      <c r="J36" s="15">
        <f t="shared" si="0"/>
        <v>2600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331</v>
      </c>
      <c r="C37" s="30" t="s">
        <v>334</v>
      </c>
      <c r="D37" s="126">
        <v>3855</v>
      </c>
      <c r="E37" s="141">
        <v>200</v>
      </c>
      <c r="F37" s="125">
        <v>0</v>
      </c>
      <c r="G37" s="134">
        <v>0</v>
      </c>
      <c r="H37" s="125">
        <v>2</v>
      </c>
      <c r="I37" s="134">
        <v>400</v>
      </c>
      <c r="J37" s="15">
        <f t="shared" si="0"/>
        <v>400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31</v>
      </c>
      <c r="G42" s="63">
        <f>SUM(F42*E42)</f>
        <v>775</v>
      </c>
      <c r="H42" s="61">
        <v>100</v>
      </c>
      <c r="I42" s="19">
        <v>0</v>
      </c>
      <c r="J42" s="64">
        <f>SUM(I42*H42)</f>
        <v>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160</v>
      </c>
      <c r="G43" s="63">
        <f>SUM(F43*E43)</f>
        <v>8000</v>
      </c>
      <c r="H43" s="155">
        <v>50</v>
      </c>
      <c r="I43" s="68">
        <v>6</v>
      </c>
      <c r="J43" s="63">
        <f>SUM(I43*H43)</f>
        <v>300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2:P59"/>
  <sheetViews>
    <sheetView zoomScaleNormal="100" workbookViewId="0">
      <selection activeCell="H52" sqref="H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335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1520</v>
      </c>
      <c r="G7" s="124">
        <v>152000</v>
      </c>
      <c r="H7" s="123">
        <v>2574</v>
      </c>
      <c r="I7" s="124">
        <v>257400</v>
      </c>
      <c r="J7" s="15">
        <f>SUM(G7+I7)</f>
        <v>409400</v>
      </c>
      <c r="K7" s="187">
        <f>SUM(J7:J37)/31</f>
        <v>925967.74193548388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9</v>
      </c>
      <c r="G8" s="124">
        <v>900</v>
      </c>
      <c r="H8" s="123">
        <v>19</v>
      </c>
      <c r="I8" s="124">
        <v>1900</v>
      </c>
      <c r="J8" s="15">
        <f t="shared" ref="J8:J37" si="0">SUM(G8+I8)</f>
        <v>2800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3457</v>
      </c>
      <c r="G9" s="124">
        <v>697400</v>
      </c>
      <c r="H9" s="125">
        <v>70305</v>
      </c>
      <c r="I9" s="124">
        <v>14245500</v>
      </c>
      <c r="J9" s="15">
        <f t="shared" si="0"/>
        <v>14942900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23</v>
      </c>
      <c r="G10" s="124">
        <v>4600</v>
      </c>
      <c r="H10" s="125">
        <v>40</v>
      </c>
      <c r="I10" s="124">
        <v>8000</v>
      </c>
      <c r="J10" s="15">
        <f t="shared" si="0"/>
        <v>12600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54</v>
      </c>
      <c r="G11" s="124">
        <v>5800</v>
      </c>
      <c r="H11" s="127">
        <v>808</v>
      </c>
      <c r="I11" s="124">
        <v>105400</v>
      </c>
      <c r="J11" s="15">
        <f t="shared" si="0"/>
        <v>111200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151</v>
      </c>
      <c r="G12" s="124">
        <v>30200</v>
      </c>
      <c r="H12" s="125">
        <v>1350</v>
      </c>
      <c r="I12" s="124">
        <v>270000</v>
      </c>
      <c r="J12" s="15">
        <f t="shared" si="0"/>
        <v>300200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22</v>
      </c>
      <c r="G13" s="124">
        <v>2200</v>
      </c>
      <c r="H13" s="125">
        <v>156</v>
      </c>
      <c r="I13" s="124">
        <v>15600</v>
      </c>
      <c r="J13" s="15">
        <f t="shared" si="0"/>
        <v>17800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170</v>
      </c>
      <c r="G14" s="124">
        <v>23400</v>
      </c>
      <c r="H14" s="128">
        <v>6135</v>
      </c>
      <c r="I14" s="124">
        <v>1097500</v>
      </c>
      <c r="J14" s="15">
        <f t="shared" si="0"/>
        <v>1120900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180</v>
      </c>
      <c r="G15" s="124">
        <v>36300</v>
      </c>
      <c r="H15" s="123">
        <v>1617</v>
      </c>
      <c r="I15" s="124">
        <v>331200</v>
      </c>
      <c r="J15" s="15">
        <f t="shared" si="0"/>
        <v>367500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798</v>
      </c>
      <c r="G16" s="124">
        <v>159600</v>
      </c>
      <c r="H16" s="123">
        <v>15385</v>
      </c>
      <c r="I16" s="124">
        <v>3079200</v>
      </c>
      <c r="J16" s="15">
        <f t="shared" si="0"/>
        <v>3238800</v>
      </c>
      <c r="K16" s="188"/>
      <c r="M16" s="54"/>
      <c r="N16" s="54"/>
    </row>
    <row r="17" spans="1:16" ht="30.75" customHeight="1" x14ac:dyDescent="0.25">
      <c r="A17" s="101">
        <v>11</v>
      </c>
      <c r="B17" s="169" t="s">
        <v>122</v>
      </c>
      <c r="C17" s="162" t="s">
        <v>270</v>
      </c>
      <c r="D17" s="93">
        <v>4334</v>
      </c>
      <c r="E17" s="94">
        <v>200</v>
      </c>
      <c r="F17" s="125">
        <v>9</v>
      </c>
      <c r="G17" s="124">
        <v>1800</v>
      </c>
      <c r="H17" s="125">
        <v>1</v>
      </c>
      <c r="I17" s="124">
        <v>200</v>
      </c>
      <c r="J17" s="15">
        <f t="shared" si="0"/>
        <v>2000</v>
      </c>
      <c r="K17" s="188"/>
      <c r="M17" s="54"/>
      <c r="N17" s="54"/>
    </row>
    <row r="18" spans="1:16" ht="32.25" customHeight="1" x14ac:dyDescent="0.25">
      <c r="A18" s="43">
        <v>12</v>
      </c>
      <c r="B18" s="170" t="s">
        <v>327</v>
      </c>
      <c r="C18" s="20" t="s">
        <v>162</v>
      </c>
      <c r="D18" s="93">
        <v>1733</v>
      </c>
      <c r="E18" s="94">
        <v>200</v>
      </c>
      <c r="F18" s="125">
        <v>24</v>
      </c>
      <c r="G18" s="134">
        <v>4800</v>
      </c>
      <c r="H18" s="125">
        <v>374</v>
      </c>
      <c r="I18" s="134">
        <v>74800</v>
      </c>
      <c r="J18" s="15">
        <f t="shared" si="0"/>
        <v>79600</v>
      </c>
      <c r="K18" s="188"/>
      <c r="M18" s="54"/>
      <c r="N18" s="54"/>
    </row>
    <row r="19" spans="1:16" ht="32.25" customHeight="1" x14ac:dyDescent="0.25">
      <c r="A19" s="43">
        <v>13</v>
      </c>
      <c r="B19" s="171" t="s">
        <v>164</v>
      </c>
      <c r="C19" s="161" t="s">
        <v>264</v>
      </c>
      <c r="D19" s="126">
        <v>4030</v>
      </c>
      <c r="E19" s="141">
        <v>100</v>
      </c>
      <c r="F19" s="125">
        <v>45</v>
      </c>
      <c r="G19" s="134">
        <v>4500</v>
      </c>
      <c r="H19" s="125">
        <v>287</v>
      </c>
      <c r="I19" s="134">
        <v>28700</v>
      </c>
      <c r="J19" s="15">
        <f t="shared" si="0"/>
        <v>33200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172</v>
      </c>
      <c r="C20" s="19" t="s">
        <v>173</v>
      </c>
      <c r="D20" s="126">
        <v>1817</v>
      </c>
      <c r="E20" s="141">
        <v>200</v>
      </c>
      <c r="F20" s="125">
        <v>10</v>
      </c>
      <c r="G20" s="134">
        <v>2000</v>
      </c>
      <c r="H20" s="125">
        <v>90</v>
      </c>
      <c r="I20" s="134">
        <v>18000</v>
      </c>
      <c r="J20" s="15">
        <f t="shared" si="0"/>
        <v>20000</v>
      </c>
      <c r="K20" s="188"/>
      <c r="M20" s="54"/>
      <c r="N20" s="54"/>
    </row>
    <row r="21" spans="1:16" ht="32.25" customHeight="1" x14ac:dyDescent="0.25">
      <c r="A21" s="43">
        <v>15</v>
      </c>
      <c r="B21" s="172" t="s">
        <v>202</v>
      </c>
      <c r="C21" s="30" t="s">
        <v>298</v>
      </c>
      <c r="D21" s="126">
        <v>6880</v>
      </c>
      <c r="E21" s="141">
        <v>200</v>
      </c>
      <c r="F21" s="125">
        <v>4</v>
      </c>
      <c r="G21" s="134">
        <v>800</v>
      </c>
      <c r="H21" s="125">
        <v>57</v>
      </c>
      <c r="I21" s="134">
        <v>11400</v>
      </c>
      <c r="J21" s="15">
        <f t="shared" si="0"/>
        <v>12200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206</v>
      </c>
      <c r="C22" s="30" t="s">
        <v>232</v>
      </c>
      <c r="D22" s="126">
        <v>3800</v>
      </c>
      <c r="E22" s="141">
        <v>200</v>
      </c>
      <c r="F22" s="125">
        <v>1098</v>
      </c>
      <c r="G22" s="134">
        <v>219600</v>
      </c>
      <c r="H22" s="125">
        <v>22575</v>
      </c>
      <c r="I22" s="134">
        <v>4515000</v>
      </c>
      <c r="J22" s="15">
        <f t="shared" si="0"/>
        <v>4734600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217</v>
      </c>
      <c r="C23" s="30" t="s">
        <v>221</v>
      </c>
      <c r="D23" s="126">
        <v>7323</v>
      </c>
      <c r="E23" s="141">
        <v>100</v>
      </c>
      <c r="F23" s="125">
        <v>0</v>
      </c>
      <c r="G23" s="134">
        <v>0</v>
      </c>
      <c r="H23" s="125">
        <v>4</v>
      </c>
      <c r="I23" s="134">
        <v>400</v>
      </c>
      <c r="J23" s="15">
        <f t="shared" si="0"/>
        <v>400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223</v>
      </c>
      <c r="C24" s="30" t="s">
        <v>224</v>
      </c>
      <c r="D24" s="126">
        <v>1389</v>
      </c>
      <c r="E24" s="141">
        <v>100</v>
      </c>
      <c r="F24" s="125">
        <v>23</v>
      </c>
      <c r="G24" s="134">
        <v>2300</v>
      </c>
      <c r="H24" s="125">
        <v>92</v>
      </c>
      <c r="I24" s="134">
        <v>9200</v>
      </c>
      <c r="J24" s="15">
        <f t="shared" si="0"/>
        <v>11500</v>
      </c>
      <c r="K24" s="188"/>
      <c r="M24" s="54"/>
      <c r="N24" s="54"/>
      <c r="P24" s="54"/>
    </row>
    <row r="25" spans="1:16" ht="32.25" customHeight="1" x14ac:dyDescent="0.25">
      <c r="A25" s="43">
        <v>19</v>
      </c>
      <c r="B25" s="172" t="s">
        <v>239</v>
      </c>
      <c r="C25" s="30" t="s">
        <v>241</v>
      </c>
      <c r="D25" s="126">
        <v>6333</v>
      </c>
      <c r="E25" s="141" t="s">
        <v>261</v>
      </c>
      <c r="F25" s="125">
        <v>9</v>
      </c>
      <c r="G25" s="134">
        <v>1800</v>
      </c>
      <c r="H25" s="125">
        <v>129</v>
      </c>
      <c r="I25" s="134">
        <v>25800</v>
      </c>
      <c r="J25" s="15">
        <f t="shared" si="0"/>
        <v>27600</v>
      </c>
      <c r="K25" s="188"/>
      <c r="M25" s="54"/>
      <c r="N25" s="54"/>
    </row>
    <row r="26" spans="1:16" ht="32.25" customHeight="1" x14ac:dyDescent="0.25">
      <c r="A26" s="43">
        <v>20</v>
      </c>
      <c r="B26" s="172" t="s">
        <v>247</v>
      </c>
      <c r="C26" s="30" t="s">
        <v>252</v>
      </c>
      <c r="D26" s="126">
        <v>5800</v>
      </c>
      <c r="E26" s="141">
        <v>200</v>
      </c>
      <c r="F26" s="125">
        <v>131</v>
      </c>
      <c r="G26" s="134">
        <v>26200</v>
      </c>
      <c r="H26" s="125">
        <v>1624</v>
      </c>
      <c r="I26" s="134">
        <v>324800</v>
      </c>
      <c r="J26" s="15">
        <f t="shared" si="0"/>
        <v>351000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283</v>
      </c>
      <c r="C27" s="30" t="s">
        <v>289</v>
      </c>
      <c r="D27" s="126">
        <v>3023</v>
      </c>
      <c r="E27" s="141">
        <v>200</v>
      </c>
      <c r="F27" s="125">
        <v>0</v>
      </c>
      <c r="G27" s="134">
        <v>0</v>
      </c>
      <c r="H27" s="125">
        <v>6</v>
      </c>
      <c r="I27" s="134">
        <v>1200</v>
      </c>
      <c r="J27" s="15">
        <f t="shared" si="0"/>
        <v>1200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292</v>
      </c>
      <c r="C28" s="175" t="s">
        <v>295</v>
      </c>
      <c r="D28" s="126">
        <v>3051</v>
      </c>
      <c r="E28" s="141">
        <v>200</v>
      </c>
      <c r="F28" s="125">
        <v>8</v>
      </c>
      <c r="G28" s="134">
        <v>1600</v>
      </c>
      <c r="H28" s="125">
        <v>365</v>
      </c>
      <c r="I28" s="134">
        <v>73000</v>
      </c>
      <c r="J28" s="15">
        <f t="shared" si="0"/>
        <v>74600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309</v>
      </c>
      <c r="C29" s="30" t="s">
        <v>313</v>
      </c>
      <c r="D29" s="126">
        <v>3091</v>
      </c>
      <c r="E29" s="141">
        <v>200</v>
      </c>
      <c r="F29" s="125">
        <v>1098</v>
      </c>
      <c r="G29" s="134">
        <v>219600</v>
      </c>
      <c r="H29" s="125">
        <v>12928</v>
      </c>
      <c r="I29" s="134">
        <v>2585600</v>
      </c>
      <c r="J29" s="15">
        <f>SUM(G29+I29)</f>
        <v>2805200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234</v>
      </c>
      <c r="C30" s="30" t="s">
        <v>300</v>
      </c>
      <c r="D30" s="126">
        <v>3018</v>
      </c>
      <c r="E30" s="141">
        <v>200</v>
      </c>
      <c r="F30" s="125">
        <v>1</v>
      </c>
      <c r="G30" s="134">
        <v>200</v>
      </c>
      <c r="H30" s="125">
        <v>10</v>
      </c>
      <c r="I30" s="134">
        <v>2000</v>
      </c>
      <c r="J30" s="15">
        <f>SUM(G30+I30)</f>
        <v>2200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311</v>
      </c>
      <c r="C31" s="30" t="s">
        <v>314</v>
      </c>
      <c r="D31" s="126">
        <v>3132</v>
      </c>
      <c r="E31" s="141">
        <v>100</v>
      </c>
      <c r="F31" s="125">
        <v>1</v>
      </c>
      <c r="G31" s="134">
        <v>100</v>
      </c>
      <c r="H31" s="125">
        <v>40</v>
      </c>
      <c r="I31" s="134">
        <v>4000</v>
      </c>
      <c r="J31" s="15">
        <f t="shared" si="0"/>
        <v>4100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307</v>
      </c>
      <c r="C32" s="30" t="s">
        <v>315</v>
      </c>
      <c r="D32" s="126">
        <v>3045</v>
      </c>
      <c r="E32" s="141">
        <v>200</v>
      </c>
      <c r="F32" s="125">
        <v>0</v>
      </c>
      <c r="G32" s="134">
        <v>0</v>
      </c>
      <c r="H32" s="125">
        <v>50</v>
      </c>
      <c r="I32" s="134">
        <v>10000</v>
      </c>
      <c r="J32" s="15">
        <f t="shared" si="0"/>
        <v>10000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321</v>
      </c>
      <c r="C33" s="30" t="s">
        <v>322</v>
      </c>
      <c r="D33" s="126">
        <v>3027</v>
      </c>
      <c r="E33" s="141">
        <v>200</v>
      </c>
      <c r="F33" s="125">
        <v>1</v>
      </c>
      <c r="G33" s="134">
        <v>200</v>
      </c>
      <c r="H33" s="125">
        <v>22</v>
      </c>
      <c r="I33" s="134">
        <v>4400</v>
      </c>
      <c r="J33" s="15">
        <f t="shared" si="0"/>
        <v>4600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323</v>
      </c>
      <c r="C34" s="30" t="s">
        <v>328</v>
      </c>
      <c r="D34" s="126">
        <v>3059</v>
      </c>
      <c r="E34" s="141">
        <v>200</v>
      </c>
      <c r="F34" s="125">
        <v>0</v>
      </c>
      <c r="G34" s="134">
        <v>0</v>
      </c>
      <c r="H34" s="125">
        <v>16</v>
      </c>
      <c r="I34" s="134">
        <v>3200</v>
      </c>
      <c r="J34" s="15">
        <f t="shared" si="0"/>
        <v>3200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325</v>
      </c>
      <c r="C35" s="30" t="s">
        <v>318</v>
      </c>
      <c r="D35" s="126">
        <v>3066</v>
      </c>
      <c r="E35" s="141">
        <v>200</v>
      </c>
      <c r="F35" s="125">
        <v>0</v>
      </c>
      <c r="G35" s="134">
        <v>0</v>
      </c>
      <c r="H35" s="125">
        <v>9</v>
      </c>
      <c r="I35" s="134">
        <v>1800</v>
      </c>
      <c r="J35" s="15">
        <f t="shared" si="0"/>
        <v>1800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329</v>
      </c>
      <c r="C36" s="30" t="s">
        <v>333</v>
      </c>
      <c r="D36" s="126">
        <v>3008</v>
      </c>
      <c r="E36" s="141">
        <v>200</v>
      </c>
      <c r="F36" s="125">
        <v>2</v>
      </c>
      <c r="G36" s="134">
        <v>200</v>
      </c>
      <c r="H36" s="125">
        <v>11</v>
      </c>
      <c r="I36" s="134">
        <v>1100</v>
      </c>
      <c r="J36" s="15">
        <f t="shared" si="0"/>
        <v>1300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331</v>
      </c>
      <c r="C37" s="30" t="s">
        <v>334</v>
      </c>
      <c r="D37" s="126">
        <v>3855</v>
      </c>
      <c r="E37" s="141">
        <v>200</v>
      </c>
      <c r="F37" s="125">
        <v>0</v>
      </c>
      <c r="G37" s="134">
        <v>0</v>
      </c>
      <c r="H37" s="125">
        <v>3</v>
      </c>
      <c r="I37" s="134">
        <v>600</v>
      </c>
      <c r="J37" s="15">
        <f t="shared" si="0"/>
        <v>600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30</v>
      </c>
      <c r="G42" s="63">
        <f>SUM(F42*E42)</f>
        <v>750</v>
      </c>
      <c r="H42" s="61">
        <v>100</v>
      </c>
      <c r="I42" s="19">
        <v>0</v>
      </c>
      <c r="J42" s="64">
        <f>SUM(I42*H42)</f>
        <v>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142</v>
      </c>
      <c r="G43" s="63">
        <f>SUM(F43*E43)</f>
        <v>7100</v>
      </c>
      <c r="H43" s="155">
        <v>50</v>
      </c>
      <c r="I43" s="68">
        <v>4</v>
      </c>
      <c r="J43" s="63">
        <f>SUM(I43*H43)</f>
        <v>200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2:P59"/>
  <sheetViews>
    <sheetView zoomScaleNormal="100" workbookViewId="0">
      <selection activeCell="J47" sqref="J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spans="1:14" ht="15.75" customHeight="1" x14ac:dyDescent="0.25">
      <c r="B2" s="181" t="s">
        <v>336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B5" s="4" t="s">
        <v>1</v>
      </c>
      <c r="F5" s="182" t="s">
        <v>2</v>
      </c>
      <c r="G5" s="183"/>
      <c r="H5" s="182" t="s">
        <v>3</v>
      </c>
      <c r="I5" s="183"/>
      <c r="J5" s="184" t="s">
        <v>4</v>
      </c>
      <c r="K5" s="184" t="s">
        <v>5</v>
      </c>
    </row>
    <row r="6" spans="1:14" ht="26.2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5"/>
      <c r="K6" s="186"/>
    </row>
    <row r="7" spans="1:14" ht="24" customHeight="1" x14ac:dyDescent="0.25">
      <c r="A7" s="1">
        <v>1</v>
      </c>
      <c r="B7" s="163" t="s">
        <v>12</v>
      </c>
      <c r="C7" s="90" t="s">
        <v>96</v>
      </c>
      <c r="D7" s="11">
        <v>1033</v>
      </c>
      <c r="E7" s="122">
        <v>100</v>
      </c>
      <c r="F7" s="123">
        <v>1592</v>
      </c>
      <c r="G7" s="124">
        <v>159200</v>
      </c>
      <c r="H7" s="123">
        <v>2870</v>
      </c>
      <c r="I7" s="124">
        <v>287000</v>
      </c>
      <c r="J7" s="15">
        <f>SUM(G7+I7)</f>
        <v>446200</v>
      </c>
      <c r="K7" s="187">
        <f>SUM(J7:J37)/31</f>
        <v>982406.45161290327</v>
      </c>
      <c r="M7" s="54"/>
      <c r="N7" s="54"/>
    </row>
    <row r="8" spans="1:14" ht="24" customHeight="1" x14ac:dyDescent="0.25">
      <c r="A8" s="1">
        <v>2</v>
      </c>
      <c r="B8" s="164" t="s">
        <v>16</v>
      </c>
      <c r="C8" s="17" t="s">
        <v>104</v>
      </c>
      <c r="D8" s="11">
        <v>2552</v>
      </c>
      <c r="E8" s="12">
        <v>100</v>
      </c>
      <c r="F8" s="123">
        <v>13</v>
      </c>
      <c r="G8" s="124">
        <v>1300</v>
      </c>
      <c r="H8" s="123">
        <v>26</v>
      </c>
      <c r="I8" s="124">
        <v>2600</v>
      </c>
      <c r="J8" s="15">
        <f t="shared" ref="J8:J37" si="0">SUM(G8+I8)</f>
        <v>3900</v>
      </c>
      <c r="K8" s="188"/>
      <c r="M8" s="54"/>
      <c r="N8" s="54"/>
    </row>
    <row r="9" spans="1:14" ht="31.5" customHeight="1" x14ac:dyDescent="0.25">
      <c r="A9" s="1">
        <v>3</v>
      </c>
      <c r="B9" s="164" t="s">
        <v>21</v>
      </c>
      <c r="C9" s="38" t="s">
        <v>274</v>
      </c>
      <c r="D9" s="25">
        <v>3030</v>
      </c>
      <c r="E9" s="94" t="s">
        <v>275</v>
      </c>
      <c r="F9" s="125">
        <v>2873</v>
      </c>
      <c r="G9" s="124">
        <v>582700</v>
      </c>
      <c r="H9" s="125">
        <v>48292</v>
      </c>
      <c r="I9" s="124">
        <v>9677600</v>
      </c>
      <c r="J9" s="15">
        <f t="shared" si="0"/>
        <v>10260300</v>
      </c>
      <c r="K9" s="188"/>
      <c r="M9" s="54"/>
      <c r="N9" s="54"/>
    </row>
    <row r="10" spans="1:14" ht="24" customHeight="1" x14ac:dyDescent="0.25">
      <c r="A10" s="1">
        <v>4</v>
      </c>
      <c r="B10" s="165" t="s">
        <v>23</v>
      </c>
      <c r="C10" s="76" t="s">
        <v>303</v>
      </c>
      <c r="D10" s="25">
        <v>5757</v>
      </c>
      <c r="E10" s="32">
        <v>100</v>
      </c>
      <c r="F10" s="125">
        <v>19</v>
      </c>
      <c r="G10" s="124">
        <v>3800</v>
      </c>
      <c r="H10" s="125">
        <v>42</v>
      </c>
      <c r="I10" s="124">
        <v>8400</v>
      </c>
      <c r="J10" s="15">
        <f t="shared" si="0"/>
        <v>12200</v>
      </c>
      <c r="K10" s="188"/>
      <c r="M10" s="54"/>
      <c r="N10" s="54"/>
    </row>
    <row r="11" spans="1:14" ht="24" customHeight="1" x14ac:dyDescent="0.25">
      <c r="A11" s="1">
        <v>5</v>
      </c>
      <c r="B11" s="164" t="s">
        <v>27</v>
      </c>
      <c r="C11" s="30" t="s">
        <v>304</v>
      </c>
      <c r="D11" s="126">
        <v>1150</v>
      </c>
      <c r="E11" s="94" t="s">
        <v>305</v>
      </c>
      <c r="F11" s="127">
        <v>37</v>
      </c>
      <c r="G11" s="124">
        <v>3900</v>
      </c>
      <c r="H11" s="127">
        <v>716</v>
      </c>
      <c r="I11" s="124">
        <v>93700</v>
      </c>
      <c r="J11" s="15">
        <f t="shared" si="0"/>
        <v>97600</v>
      </c>
      <c r="K11" s="188"/>
      <c r="M11" s="54"/>
      <c r="N11" s="54"/>
    </row>
    <row r="12" spans="1:14" ht="24" customHeight="1" x14ac:dyDescent="0.25">
      <c r="A12" s="1">
        <v>6</v>
      </c>
      <c r="B12" s="164" t="s">
        <v>29</v>
      </c>
      <c r="C12" s="30" t="s">
        <v>195</v>
      </c>
      <c r="D12" s="25">
        <v>7763</v>
      </c>
      <c r="E12" s="32">
        <v>200</v>
      </c>
      <c r="F12" s="125">
        <v>180</v>
      </c>
      <c r="G12" s="124">
        <v>36000</v>
      </c>
      <c r="H12" s="125">
        <v>1187</v>
      </c>
      <c r="I12" s="124">
        <v>237400</v>
      </c>
      <c r="J12" s="15">
        <f t="shared" si="0"/>
        <v>273400</v>
      </c>
      <c r="K12" s="188"/>
      <c r="M12" s="54"/>
      <c r="N12" s="54"/>
    </row>
    <row r="13" spans="1:14" ht="24" customHeight="1" x14ac:dyDescent="0.25">
      <c r="A13" s="1">
        <v>7</v>
      </c>
      <c r="B13" s="164" t="s">
        <v>33</v>
      </c>
      <c r="C13" s="34" t="s">
        <v>34</v>
      </c>
      <c r="D13" s="25">
        <v>7175</v>
      </c>
      <c r="E13" s="32">
        <v>100</v>
      </c>
      <c r="F13" s="125">
        <v>42</v>
      </c>
      <c r="G13" s="124">
        <v>4200</v>
      </c>
      <c r="H13" s="125">
        <v>175</v>
      </c>
      <c r="I13" s="124">
        <v>17500</v>
      </c>
      <c r="J13" s="15">
        <f t="shared" si="0"/>
        <v>21700</v>
      </c>
      <c r="K13" s="188"/>
      <c r="M13" s="54"/>
      <c r="N13" s="54"/>
    </row>
    <row r="14" spans="1:14" ht="51" customHeight="1" x14ac:dyDescent="0.25">
      <c r="A14" s="1">
        <v>8</v>
      </c>
      <c r="B14" s="169" t="s">
        <v>37</v>
      </c>
      <c r="C14" s="20" t="s">
        <v>180</v>
      </c>
      <c r="D14" s="25">
        <v>9656</v>
      </c>
      <c r="E14" s="94" t="s">
        <v>168</v>
      </c>
      <c r="F14" s="128">
        <v>147</v>
      </c>
      <c r="G14" s="124">
        <v>20800</v>
      </c>
      <c r="H14" s="128">
        <v>6073</v>
      </c>
      <c r="I14" s="124">
        <v>1093400</v>
      </c>
      <c r="J14" s="15">
        <f t="shared" si="0"/>
        <v>1114200</v>
      </c>
      <c r="K14" s="188"/>
      <c r="M14" s="54"/>
      <c r="N14" s="54"/>
    </row>
    <row r="15" spans="1:14" ht="30" customHeight="1" x14ac:dyDescent="0.25">
      <c r="A15" s="1">
        <v>9</v>
      </c>
      <c r="B15" s="166" t="s">
        <v>41</v>
      </c>
      <c r="C15" s="38" t="s">
        <v>83</v>
      </c>
      <c r="D15" s="25">
        <v>2844</v>
      </c>
      <c r="E15" s="129" t="s">
        <v>260</v>
      </c>
      <c r="F15" s="123">
        <v>765</v>
      </c>
      <c r="G15" s="124">
        <v>153300</v>
      </c>
      <c r="H15" s="123">
        <v>10442</v>
      </c>
      <c r="I15" s="124">
        <v>2096500</v>
      </c>
      <c r="J15" s="15">
        <f t="shared" si="0"/>
        <v>2249800</v>
      </c>
      <c r="K15" s="188"/>
      <c r="M15" s="54"/>
      <c r="N15" s="54"/>
    </row>
    <row r="16" spans="1:14" ht="30.75" customHeight="1" x14ac:dyDescent="0.25">
      <c r="A16" s="1">
        <v>10</v>
      </c>
      <c r="B16" s="167" t="s">
        <v>226</v>
      </c>
      <c r="C16" s="38" t="s">
        <v>263</v>
      </c>
      <c r="D16" s="39">
        <v>2407</v>
      </c>
      <c r="E16" s="129">
        <v>200</v>
      </c>
      <c r="F16" s="123">
        <v>904</v>
      </c>
      <c r="G16" s="124">
        <v>181100</v>
      </c>
      <c r="H16" s="123">
        <v>16314</v>
      </c>
      <c r="I16" s="124">
        <v>3266400</v>
      </c>
      <c r="J16" s="15">
        <f t="shared" si="0"/>
        <v>3447500</v>
      </c>
      <c r="K16" s="188"/>
      <c r="M16" s="54"/>
      <c r="N16" s="54"/>
    </row>
    <row r="17" spans="1:16" ht="30.75" customHeight="1" x14ac:dyDescent="0.25">
      <c r="A17" s="101">
        <v>11</v>
      </c>
      <c r="B17" s="169" t="s">
        <v>122</v>
      </c>
      <c r="C17" s="162" t="s">
        <v>270</v>
      </c>
      <c r="D17" s="93">
        <v>4334</v>
      </c>
      <c r="E17" s="94">
        <v>200</v>
      </c>
      <c r="F17" s="125">
        <v>11</v>
      </c>
      <c r="G17" s="124">
        <v>2200</v>
      </c>
      <c r="H17" s="125">
        <v>1</v>
      </c>
      <c r="I17" s="124">
        <v>200</v>
      </c>
      <c r="J17" s="15">
        <f t="shared" si="0"/>
        <v>2400</v>
      </c>
      <c r="K17" s="188"/>
      <c r="M17" s="54"/>
      <c r="N17" s="54"/>
    </row>
    <row r="18" spans="1:16" ht="32.25" customHeight="1" x14ac:dyDescent="0.25">
      <c r="A18" s="43">
        <v>12</v>
      </c>
      <c r="B18" s="170" t="s">
        <v>327</v>
      </c>
      <c r="C18" s="20" t="s">
        <v>162</v>
      </c>
      <c r="D18" s="93">
        <v>1733</v>
      </c>
      <c r="E18" s="94">
        <v>200</v>
      </c>
      <c r="F18" s="125">
        <v>21</v>
      </c>
      <c r="G18" s="134">
        <v>4200</v>
      </c>
      <c r="H18" s="125">
        <v>263</v>
      </c>
      <c r="I18" s="134">
        <v>52600</v>
      </c>
      <c r="J18" s="15">
        <f t="shared" si="0"/>
        <v>56800</v>
      </c>
      <c r="K18" s="188"/>
      <c r="M18" s="54"/>
      <c r="N18" s="54"/>
    </row>
    <row r="19" spans="1:16" ht="32.25" customHeight="1" x14ac:dyDescent="0.25">
      <c r="A19" s="43">
        <v>13</v>
      </c>
      <c r="B19" s="171" t="s">
        <v>164</v>
      </c>
      <c r="C19" s="161" t="s">
        <v>264</v>
      </c>
      <c r="D19" s="126">
        <v>4030</v>
      </c>
      <c r="E19" s="141">
        <v>100</v>
      </c>
      <c r="F19" s="125">
        <v>62</v>
      </c>
      <c r="G19" s="134">
        <v>6200</v>
      </c>
      <c r="H19" s="125">
        <v>382</v>
      </c>
      <c r="I19" s="134">
        <v>38200</v>
      </c>
      <c r="J19" s="15">
        <f t="shared" si="0"/>
        <v>44400</v>
      </c>
      <c r="K19" s="188"/>
      <c r="M19" s="54"/>
      <c r="N19" s="54"/>
    </row>
    <row r="20" spans="1:16" ht="32.25" customHeight="1" x14ac:dyDescent="0.25">
      <c r="A20" s="43">
        <v>14</v>
      </c>
      <c r="B20" s="171" t="s">
        <v>172</v>
      </c>
      <c r="C20" s="19" t="s">
        <v>173</v>
      </c>
      <c r="D20" s="126">
        <v>1817</v>
      </c>
      <c r="E20" s="141">
        <v>200</v>
      </c>
      <c r="F20" s="125">
        <v>13</v>
      </c>
      <c r="G20" s="134">
        <v>2600</v>
      </c>
      <c r="H20" s="125">
        <v>37</v>
      </c>
      <c r="I20" s="134">
        <v>7400</v>
      </c>
      <c r="J20" s="15">
        <f t="shared" si="0"/>
        <v>10000</v>
      </c>
      <c r="K20" s="188"/>
      <c r="M20" s="54"/>
      <c r="N20" s="54"/>
    </row>
    <row r="21" spans="1:16" ht="32.25" customHeight="1" x14ac:dyDescent="0.25">
      <c r="A21" s="43">
        <v>15</v>
      </c>
      <c r="B21" s="172" t="s">
        <v>202</v>
      </c>
      <c r="C21" s="30" t="s">
        <v>298</v>
      </c>
      <c r="D21" s="126">
        <v>6880</v>
      </c>
      <c r="E21" s="141">
        <v>200</v>
      </c>
      <c r="F21" s="125">
        <v>4</v>
      </c>
      <c r="G21" s="134">
        <v>800</v>
      </c>
      <c r="H21" s="125">
        <v>97</v>
      </c>
      <c r="I21" s="134">
        <v>19400</v>
      </c>
      <c r="J21" s="15">
        <f t="shared" si="0"/>
        <v>20200</v>
      </c>
      <c r="K21" s="188"/>
      <c r="M21" s="54"/>
      <c r="N21" s="54"/>
    </row>
    <row r="22" spans="1:16" ht="32.25" customHeight="1" x14ac:dyDescent="0.25">
      <c r="A22" s="43">
        <v>16</v>
      </c>
      <c r="B22" s="172" t="s">
        <v>206</v>
      </c>
      <c r="C22" s="30" t="s">
        <v>232</v>
      </c>
      <c r="D22" s="126">
        <v>3800</v>
      </c>
      <c r="E22" s="141">
        <v>200</v>
      </c>
      <c r="F22" s="125">
        <v>2148</v>
      </c>
      <c r="G22" s="134">
        <v>429600</v>
      </c>
      <c r="H22" s="125">
        <v>57324</v>
      </c>
      <c r="I22" s="134">
        <v>11464800</v>
      </c>
      <c r="J22" s="15">
        <f t="shared" si="0"/>
        <v>11894400</v>
      </c>
      <c r="K22" s="188"/>
      <c r="M22" s="54"/>
      <c r="N22" s="54"/>
    </row>
    <row r="23" spans="1:16" ht="32.25" customHeight="1" x14ac:dyDescent="0.25">
      <c r="A23" s="43">
        <v>17</v>
      </c>
      <c r="B23" s="172" t="s">
        <v>217</v>
      </c>
      <c r="C23" s="30" t="s">
        <v>221</v>
      </c>
      <c r="D23" s="126">
        <v>7323</v>
      </c>
      <c r="E23" s="141">
        <v>100</v>
      </c>
      <c r="F23" s="125">
        <v>0</v>
      </c>
      <c r="G23" s="134">
        <v>0</v>
      </c>
      <c r="H23" s="125">
        <v>4</v>
      </c>
      <c r="I23" s="134">
        <v>400</v>
      </c>
      <c r="J23" s="15">
        <f t="shared" si="0"/>
        <v>400</v>
      </c>
      <c r="K23" s="188"/>
      <c r="M23" s="54"/>
      <c r="N23" s="54"/>
    </row>
    <row r="24" spans="1:16" ht="32.25" customHeight="1" x14ac:dyDescent="0.25">
      <c r="A24" s="43">
        <v>18</v>
      </c>
      <c r="B24" s="172" t="s">
        <v>223</v>
      </c>
      <c r="C24" s="30" t="s">
        <v>224</v>
      </c>
      <c r="D24" s="126">
        <v>1389</v>
      </c>
      <c r="E24" s="141">
        <v>100</v>
      </c>
      <c r="F24" s="125">
        <v>15</v>
      </c>
      <c r="G24" s="134">
        <v>1500</v>
      </c>
      <c r="H24" s="125">
        <v>94</v>
      </c>
      <c r="I24" s="134">
        <v>9400</v>
      </c>
      <c r="J24" s="15">
        <f t="shared" si="0"/>
        <v>10900</v>
      </c>
      <c r="K24" s="188"/>
      <c r="M24" s="54"/>
      <c r="N24" s="54"/>
      <c r="P24" s="54"/>
    </row>
    <row r="25" spans="1:16" ht="32.25" customHeight="1" x14ac:dyDescent="0.25">
      <c r="A25" s="43">
        <v>19</v>
      </c>
      <c r="B25" s="172" t="s">
        <v>239</v>
      </c>
      <c r="C25" s="30" t="s">
        <v>241</v>
      </c>
      <c r="D25" s="126">
        <v>6333</v>
      </c>
      <c r="E25" s="141" t="s">
        <v>261</v>
      </c>
      <c r="F25" s="125">
        <v>8</v>
      </c>
      <c r="G25" s="134">
        <v>1600</v>
      </c>
      <c r="H25" s="125">
        <v>46</v>
      </c>
      <c r="I25" s="134">
        <v>9200</v>
      </c>
      <c r="J25" s="15">
        <f t="shared" si="0"/>
        <v>10800</v>
      </c>
      <c r="K25" s="188"/>
      <c r="M25" s="54"/>
      <c r="N25" s="54"/>
    </row>
    <row r="26" spans="1:16" ht="32.25" customHeight="1" x14ac:dyDescent="0.25">
      <c r="A26" s="43">
        <v>20</v>
      </c>
      <c r="B26" s="172" t="s">
        <v>247</v>
      </c>
      <c r="C26" s="30" t="s">
        <v>252</v>
      </c>
      <c r="D26" s="126">
        <v>5800</v>
      </c>
      <c r="E26" s="141">
        <v>200</v>
      </c>
      <c r="F26" s="125">
        <v>88</v>
      </c>
      <c r="G26" s="134">
        <v>17600</v>
      </c>
      <c r="H26" s="125">
        <v>808</v>
      </c>
      <c r="I26" s="134">
        <v>161600</v>
      </c>
      <c r="J26" s="15">
        <f t="shared" si="0"/>
        <v>179200</v>
      </c>
      <c r="K26" s="188"/>
      <c r="M26" s="54"/>
      <c r="N26" s="54"/>
    </row>
    <row r="27" spans="1:16" ht="32.25" customHeight="1" x14ac:dyDescent="0.25">
      <c r="A27" s="43">
        <v>21</v>
      </c>
      <c r="B27" s="172" t="s">
        <v>283</v>
      </c>
      <c r="C27" s="30" t="s">
        <v>289</v>
      </c>
      <c r="D27" s="126">
        <v>3023</v>
      </c>
      <c r="E27" s="141">
        <v>200</v>
      </c>
      <c r="F27" s="125">
        <v>0</v>
      </c>
      <c r="G27" s="134">
        <v>0</v>
      </c>
      <c r="H27" s="125">
        <v>4</v>
      </c>
      <c r="I27" s="134">
        <v>800</v>
      </c>
      <c r="J27" s="15">
        <f t="shared" si="0"/>
        <v>800</v>
      </c>
      <c r="K27" s="188"/>
      <c r="M27" s="54"/>
      <c r="N27" s="54"/>
    </row>
    <row r="28" spans="1:16" ht="32.25" customHeight="1" x14ac:dyDescent="0.25">
      <c r="A28" s="43">
        <v>22</v>
      </c>
      <c r="B28" s="172" t="s">
        <v>292</v>
      </c>
      <c r="C28" s="175" t="s">
        <v>295</v>
      </c>
      <c r="D28" s="126">
        <v>3051</v>
      </c>
      <c r="E28" s="141">
        <v>200</v>
      </c>
      <c r="F28" s="125">
        <v>4</v>
      </c>
      <c r="G28" s="134">
        <v>800</v>
      </c>
      <c r="H28" s="125">
        <v>15</v>
      </c>
      <c r="I28" s="134">
        <v>3000</v>
      </c>
      <c r="J28" s="15">
        <f t="shared" si="0"/>
        <v>3800</v>
      </c>
      <c r="K28" s="188"/>
      <c r="M28" s="54"/>
      <c r="N28" s="54"/>
    </row>
    <row r="29" spans="1:16" ht="32.25" customHeight="1" x14ac:dyDescent="0.25">
      <c r="A29" s="43">
        <v>23</v>
      </c>
      <c r="B29" s="172" t="s">
        <v>309</v>
      </c>
      <c r="C29" s="30" t="s">
        <v>313</v>
      </c>
      <c r="D29" s="126">
        <v>3091</v>
      </c>
      <c r="E29" s="141">
        <v>200</v>
      </c>
      <c r="F29" s="125">
        <v>118</v>
      </c>
      <c r="G29" s="134">
        <v>23600</v>
      </c>
      <c r="H29" s="125">
        <v>795</v>
      </c>
      <c r="I29" s="134">
        <v>159000</v>
      </c>
      <c r="J29" s="15">
        <f>SUM(G29+I29)</f>
        <v>182600</v>
      </c>
      <c r="K29" s="188"/>
      <c r="M29" s="54"/>
      <c r="N29" s="54"/>
    </row>
    <row r="30" spans="1:16" ht="32.25" customHeight="1" x14ac:dyDescent="0.25">
      <c r="A30" s="43">
        <v>24</v>
      </c>
      <c r="B30" s="172" t="s">
        <v>234</v>
      </c>
      <c r="C30" s="30" t="s">
        <v>300</v>
      </c>
      <c r="D30" s="126">
        <v>3018</v>
      </c>
      <c r="E30" s="141">
        <v>200</v>
      </c>
      <c r="F30" s="125">
        <v>3</v>
      </c>
      <c r="G30" s="134">
        <v>600</v>
      </c>
      <c r="H30" s="125">
        <v>11</v>
      </c>
      <c r="I30" s="134">
        <v>2200</v>
      </c>
      <c r="J30" s="15">
        <f>SUM(G30+I30)</f>
        <v>2800</v>
      </c>
      <c r="K30" s="188"/>
      <c r="M30" s="54"/>
      <c r="N30" s="54"/>
    </row>
    <row r="31" spans="1:16" ht="32.25" customHeight="1" x14ac:dyDescent="0.25">
      <c r="A31" s="43">
        <v>25</v>
      </c>
      <c r="B31" s="172" t="s">
        <v>311</v>
      </c>
      <c r="C31" s="30" t="s">
        <v>314</v>
      </c>
      <c r="D31" s="126">
        <v>3132</v>
      </c>
      <c r="E31" s="141">
        <v>100</v>
      </c>
      <c r="F31" s="125">
        <v>1</v>
      </c>
      <c r="G31" s="134">
        <v>100</v>
      </c>
      <c r="H31" s="125">
        <v>407</v>
      </c>
      <c r="I31" s="134">
        <v>40700</v>
      </c>
      <c r="J31" s="15">
        <f t="shared" si="0"/>
        <v>40800</v>
      </c>
      <c r="K31" s="188"/>
      <c r="M31" s="54"/>
      <c r="N31" s="54"/>
    </row>
    <row r="32" spans="1:16" ht="32.25" customHeight="1" x14ac:dyDescent="0.25">
      <c r="A32" s="43">
        <v>26</v>
      </c>
      <c r="B32" s="172" t="s">
        <v>307</v>
      </c>
      <c r="C32" s="30" t="s">
        <v>315</v>
      </c>
      <c r="D32" s="126">
        <v>3045</v>
      </c>
      <c r="E32" s="141">
        <v>200</v>
      </c>
      <c r="F32" s="125">
        <v>2</v>
      </c>
      <c r="G32" s="134">
        <v>400</v>
      </c>
      <c r="H32" s="125">
        <v>214</v>
      </c>
      <c r="I32" s="134">
        <v>42800</v>
      </c>
      <c r="J32" s="15">
        <f t="shared" si="0"/>
        <v>43200</v>
      </c>
      <c r="K32" s="188"/>
      <c r="M32" s="54"/>
      <c r="N32" s="54"/>
    </row>
    <row r="33" spans="1:14" ht="32.25" customHeight="1" x14ac:dyDescent="0.25">
      <c r="A33" s="43">
        <v>27</v>
      </c>
      <c r="B33" s="172" t="s">
        <v>321</v>
      </c>
      <c r="C33" s="30" t="s">
        <v>322</v>
      </c>
      <c r="D33" s="126">
        <v>3027</v>
      </c>
      <c r="E33" s="141">
        <v>200</v>
      </c>
      <c r="F33" s="125">
        <v>1</v>
      </c>
      <c r="G33" s="134">
        <v>200</v>
      </c>
      <c r="H33" s="125">
        <v>19</v>
      </c>
      <c r="I33" s="134">
        <v>3800</v>
      </c>
      <c r="J33" s="15">
        <f t="shared" si="0"/>
        <v>4000</v>
      </c>
      <c r="K33" s="188"/>
      <c r="M33" s="54"/>
      <c r="N33" s="54"/>
    </row>
    <row r="34" spans="1:14" ht="32.25" customHeight="1" x14ac:dyDescent="0.25">
      <c r="A34" s="43">
        <v>28</v>
      </c>
      <c r="B34" s="172" t="s">
        <v>323</v>
      </c>
      <c r="C34" s="30" t="s">
        <v>328</v>
      </c>
      <c r="D34" s="126">
        <v>3059</v>
      </c>
      <c r="E34" s="141">
        <v>200</v>
      </c>
      <c r="F34" s="125">
        <v>0</v>
      </c>
      <c r="G34" s="134">
        <v>0</v>
      </c>
      <c r="H34" s="125">
        <v>6</v>
      </c>
      <c r="I34" s="134">
        <v>1200</v>
      </c>
      <c r="J34" s="15">
        <f t="shared" si="0"/>
        <v>1200</v>
      </c>
      <c r="K34" s="188"/>
      <c r="M34" s="54"/>
      <c r="N34" s="54"/>
    </row>
    <row r="35" spans="1:14" ht="32.25" customHeight="1" x14ac:dyDescent="0.25">
      <c r="A35" s="43">
        <v>29</v>
      </c>
      <c r="B35" s="172" t="s">
        <v>325</v>
      </c>
      <c r="C35" s="30" t="s">
        <v>318</v>
      </c>
      <c r="D35" s="126">
        <v>3066</v>
      </c>
      <c r="E35" s="141">
        <v>200</v>
      </c>
      <c r="F35" s="125">
        <v>0</v>
      </c>
      <c r="G35" s="134">
        <v>0</v>
      </c>
      <c r="H35" s="125">
        <v>68</v>
      </c>
      <c r="I35" s="134">
        <v>13600</v>
      </c>
      <c r="J35" s="15">
        <f t="shared" si="0"/>
        <v>13600</v>
      </c>
      <c r="K35" s="188"/>
      <c r="M35" s="54"/>
      <c r="N35" s="54"/>
    </row>
    <row r="36" spans="1:14" ht="32.25" customHeight="1" x14ac:dyDescent="0.25">
      <c r="A36" s="43">
        <v>30</v>
      </c>
      <c r="B36" s="172" t="s">
        <v>329</v>
      </c>
      <c r="C36" s="30" t="s">
        <v>333</v>
      </c>
      <c r="D36" s="126">
        <v>3008</v>
      </c>
      <c r="E36" s="141">
        <v>200</v>
      </c>
      <c r="F36" s="125">
        <v>2</v>
      </c>
      <c r="G36" s="134">
        <v>200</v>
      </c>
      <c r="H36" s="125">
        <v>49</v>
      </c>
      <c r="I36" s="134">
        <v>4900</v>
      </c>
      <c r="J36" s="15">
        <f t="shared" si="0"/>
        <v>5100</v>
      </c>
      <c r="K36" s="188"/>
      <c r="M36" s="54"/>
      <c r="N36" s="54"/>
    </row>
    <row r="37" spans="1:14" ht="32.25" customHeight="1" x14ac:dyDescent="0.25">
      <c r="A37" s="43">
        <v>31</v>
      </c>
      <c r="B37" s="172" t="s">
        <v>331</v>
      </c>
      <c r="C37" s="30" t="s">
        <v>334</v>
      </c>
      <c r="D37" s="126">
        <v>3855</v>
      </c>
      <c r="E37" s="141">
        <v>200</v>
      </c>
      <c r="F37" s="125">
        <v>0</v>
      </c>
      <c r="G37" s="134">
        <v>0</v>
      </c>
      <c r="H37" s="125">
        <v>2</v>
      </c>
      <c r="I37" s="134">
        <v>400</v>
      </c>
      <c r="J37" s="15">
        <f t="shared" si="0"/>
        <v>400</v>
      </c>
      <c r="K37" s="190"/>
      <c r="M37" s="54"/>
      <c r="N37" s="54"/>
    </row>
    <row r="38" spans="1:14" ht="23.25" customHeight="1" x14ac:dyDescent="0.25">
      <c r="B38" s="137"/>
      <c r="C38" s="138"/>
      <c r="D38" s="137"/>
      <c r="E38" s="138"/>
      <c r="F38" s="138"/>
      <c r="G38" s="157"/>
      <c r="H38" s="138"/>
      <c r="I38" s="157"/>
      <c r="J38" s="158"/>
      <c r="K38" s="54"/>
      <c r="M38" s="54"/>
      <c r="N38" s="54"/>
    </row>
    <row r="39" spans="1:14" x14ac:dyDescent="0.25">
      <c r="E39" s="47"/>
      <c r="F39" s="52"/>
      <c r="G39" s="53"/>
      <c r="H39" s="52"/>
      <c r="I39" s="53"/>
      <c r="N39" s="54"/>
    </row>
    <row r="40" spans="1:14" x14ac:dyDescent="0.25">
      <c r="B40" s="4" t="s">
        <v>47</v>
      </c>
      <c r="E40" s="191" t="s">
        <v>2</v>
      </c>
      <c r="F40" s="192"/>
      <c r="G40" s="193"/>
      <c r="H40" s="191" t="s">
        <v>3</v>
      </c>
      <c r="I40" s="192"/>
      <c r="J40" s="193"/>
    </row>
    <row r="41" spans="1:14" ht="63.75" customHeight="1" x14ac:dyDescent="0.25"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23</v>
      </c>
      <c r="G42" s="63">
        <f>SUM(F42*E42)</f>
        <v>575</v>
      </c>
      <c r="H42" s="61">
        <v>100</v>
      </c>
      <c r="I42" s="19">
        <v>0</v>
      </c>
      <c r="J42" s="64">
        <f>SUM(I42*H42)</f>
        <v>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114</v>
      </c>
      <c r="G43" s="63">
        <f>SUM(F43*E43)</f>
        <v>5700</v>
      </c>
      <c r="H43" s="155">
        <v>50</v>
      </c>
      <c r="I43" s="68">
        <v>4</v>
      </c>
      <c r="J43" s="63">
        <f>SUM(I43*H43)</f>
        <v>200</v>
      </c>
    </row>
    <row r="44" spans="1:14" x14ac:dyDescent="0.25">
      <c r="E44" s="47"/>
      <c r="F44" s="52"/>
      <c r="G44" s="53"/>
      <c r="H44" s="52"/>
      <c r="I44" s="53"/>
    </row>
    <row r="45" spans="1:14" x14ac:dyDescent="0.25">
      <c r="E45" s="47"/>
      <c r="F45" s="52"/>
      <c r="G45" s="53"/>
      <c r="H45" s="52"/>
      <c r="I45" s="53"/>
    </row>
    <row r="46" spans="1:14" x14ac:dyDescent="0.25">
      <c r="E46" s="47"/>
      <c r="F46" s="52"/>
      <c r="G46" s="53"/>
      <c r="H46" s="52"/>
      <c r="I46" s="53"/>
    </row>
    <row r="47" spans="1:14" x14ac:dyDescent="0.25">
      <c r="E47" s="47"/>
      <c r="F47" s="52"/>
      <c r="G47" s="53"/>
      <c r="H47" s="52"/>
      <c r="I47" s="53"/>
    </row>
    <row r="48" spans="1:14" x14ac:dyDescent="0.25">
      <c r="E48" s="47"/>
      <c r="F48" s="52"/>
      <c r="G48" s="53"/>
      <c r="H48" s="52"/>
      <c r="I48" s="53"/>
    </row>
    <row r="49" spans="5:9" x14ac:dyDescent="0.25">
      <c r="E49" s="47"/>
      <c r="F49" s="52"/>
      <c r="G49" s="53"/>
      <c r="H49" s="52"/>
      <c r="I49" s="53"/>
    </row>
    <row r="50" spans="5:9" x14ac:dyDescent="0.25">
      <c r="E50" s="47"/>
      <c r="F50" s="52"/>
      <c r="G50" s="53"/>
      <c r="H50" s="52"/>
      <c r="I50" s="53"/>
    </row>
    <row r="51" spans="5:9" x14ac:dyDescent="0.25">
      <c r="E51" s="47"/>
      <c r="F51" s="52"/>
      <c r="G51" s="53"/>
      <c r="H51" s="52"/>
      <c r="I51" s="53"/>
    </row>
    <row r="52" spans="5:9" x14ac:dyDescent="0.25">
      <c r="E52" s="47"/>
      <c r="F52" s="52"/>
      <c r="G52" s="53"/>
      <c r="H52" s="52"/>
      <c r="I52" s="53"/>
    </row>
    <row r="53" spans="5:9" x14ac:dyDescent="0.25">
      <c r="E53" s="47"/>
      <c r="F53" s="52"/>
      <c r="G53" s="53"/>
      <c r="H53" s="52"/>
      <c r="I53" s="53"/>
    </row>
    <row r="54" spans="5:9" x14ac:dyDescent="0.25">
      <c r="E54" s="47"/>
      <c r="F54" s="52"/>
      <c r="G54" s="53"/>
      <c r="H54" s="52"/>
      <c r="I54" s="53"/>
    </row>
    <row r="55" spans="5:9" x14ac:dyDescent="0.25">
      <c r="E55" s="47"/>
      <c r="F55" s="52"/>
      <c r="G55" s="53"/>
      <c r="H55" s="52"/>
      <c r="I55" s="53"/>
    </row>
    <row r="56" spans="5:9" x14ac:dyDescent="0.25">
      <c r="E56" s="47"/>
      <c r="F56" s="52"/>
      <c r="G56" s="53"/>
      <c r="H56" s="52"/>
      <c r="I56" s="53"/>
    </row>
    <row r="57" spans="5:9" x14ac:dyDescent="0.25">
      <c r="E57" s="47"/>
      <c r="F57" s="52"/>
      <c r="G57" s="53"/>
      <c r="H57" s="52"/>
      <c r="I57" s="53"/>
    </row>
    <row r="58" spans="5:9" x14ac:dyDescent="0.25">
      <c r="E58" s="47"/>
    </row>
    <row r="59" spans="5:9" x14ac:dyDescent="0.25"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7:N52"/>
  <sheetViews>
    <sheetView zoomScaleNormal="100" workbookViewId="0">
      <selection activeCell="J31" sqref="J31"/>
    </sheetView>
  </sheetViews>
  <sheetFormatPr defaultRowHeight="15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14" x14ac:dyDescent="0.25">
      <c r="C7" s="176" t="s">
        <v>337</v>
      </c>
    </row>
    <row r="9" spans="3:14" s="177" customFormat="1" ht="17.25" customHeight="1" x14ac:dyDescent="0.25">
      <c r="C9" s="178">
        <v>43101</v>
      </c>
      <c r="D9" s="178">
        <v>43132</v>
      </c>
      <c r="E9" s="178">
        <v>43160</v>
      </c>
      <c r="F9" s="178">
        <v>43191</v>
      </c>
      <c r="G9" s="178">
        <v>43221</v>
      </c>
      <c r="H9" s="178">
        <v>43252</v>
      </c>
      <c r="I9" s="178" t="s">
        <v>338</v>
      </c>
      <c r="J9" s="178">
        <v>43313</v>
      </c>
      <c r="K9" s="178">
        <v>43344</v>
      </c>
      <c r="L9" s="178">
        <v>43374</v>
      </c>
      <c r="M9" s="178">
        <v>43405</v>
      </c>
      <c r="N9" s="178">
        <v>43435</v>
      </c>
    </row>
    <row r="10" spans="3:14" ht="21" customHeight="1" x14ac:dyDescent="0.25">
      <c r="C10" s="179">
        <v>1141423.53</v>
      </c>
      <c r="D10" s="12">
        <v>720323.53</v>
      </c>
      <c r="E10" s="12">
        <v>415252.94</v>
      </c>
      <c r="F10" s="12">
        <v>943747.06</v>
      </c>
      <c r="G10" s="179">
        <v>920500</v>
      </c>
      <c r="H10" s="179">
        <v>981435.29</v>
      </c>
      <c r="I10" s="179">
        <v>865723.53</v>
      </c>
      <c r="J10" s="179">
        <v>477825</v>
      </c>
      <c r="K10" s="179">
        <v>1818580.95</v>
      </c>
      <c r="L10" s="179">
        <v>862185.71</v>
      </c>
      <c r="M10" s="179">
        <v>771995.24</v>
      </c>
      <c r="N10" s="179">
        <v>820465</v>
      </c>
    </row>
    <row r="13" spans="3:14" x14ac:dyDescent="0.25">
      <c r="C13" s="176" t="s">
        <v>337</v>
      </c>
      <c r="I13" t="s">
        <v>339</v>
      </c>
    </row>
    <row r="15" spans="3:14" x14ac:dyDescent="0.25">
      <c r="C15" s="178">
        <v>43466</v>
      </c>
      <c r="D15" s="178">
        <v>43497</v>
      </c>
      <c r="E15" s="178">
        <v>43525</v>
      </c>
      <c r="F15" s="178">
        <v>43556</v>
      </c>
      <c r="G15" s="178">
        <v>43586</v>
      </c>
      <c r="H15" s="178">
        <v>43617</v>
      </c>
      <c r="I15" s="178">
        <v>43647</v>
      </c>
      <c r="J15" s="178">
        <v>43678</v>
      </c>
      <c r="K15" s="178">
        <v>43709</v>
      </c>
      <c r="L15" s="178">
        <v>43739</v>
      </c>
      <c r="M15" s="178">
        <v>43770</v>
      </c>
      <c r="N15" s="178">
        <v>43800</v>
      </c>
    </row>
    <row r="16" spans="3:14" x14ac:dyDescent="0.25">
      <c r="C16" s="179">
        <v>506685</v>
      </c>
      <c r="D16" s="12">
        <v>690130</v>
      </c>
      <c r="E16" s="12">
        <v>760075</v>
      </c>
      <c r="F16" s="12">
        <v>687775</v>
      </c>
      <c r="G16" s="179">
        <v>713583.33</v>
      </c>
      <c r="H16" s="179">
        <v>684115.79</v>
      </c>
      <c r="I16" s="179">
        <v>716818.18</v>
      </c>
      <c r="J16" s="179">
        <v>565878.26</v>
      </c>
      <c r="K16" s="179">
        <v>918695.65</v>
      </c>
      <c r="L16" s="179">
        <v>1129708.7</v>
      </c>
      <c r="M16" s="179">
        <v>715564</v>
      </c>
      <c r="N16" s="179">
        <v>689832.22</v>
      </c>
    </row>
    <row r="19" spans="3:14" x14ac:dyDescent="0.25">
      <c r="C19" s="176" t="s">
        <v>337</v>
      </c>
      <c r="I19" t="s">
        <v>340</v>
      </c>
    </row>
    <row r="21" spans="3:14" x14ac:dyDescent="0.25">
      <c r="C21" s="178">
        <v>43831</v>
      </c>
      <c r="D21" s="178">
        <v>43862</v>
      </c>
      <c r="E21" s="178">
        <v>43891</v>
      </c>
      <c r="F21" s="178">
        <v>43922</v>
      </c>
      <c r="G21" s="178">
        <v>43952</v>
      </c>
      <c r="H21" s="178">
        <v>43983</v>
      </c>
      <c r="I21" s="178">
        <v>44013</v>
      </c>
      <c r="J21" s="178">
        <v>44044</v>
      </c>
      <c r="K21" s="178">
        <v>44075</v>
      </c>
      <c r="L21" s="178">
        <v>44105</v>
      </c>
      <c r="M21" s="178">
        <v>44136</v>
      </c>
      <c r="N21" s="178">
        <v>44166</v>
      </c>
    </row>
    <row r="22" spans="3:14" x14ac:dyDescent="0.25">
      <c r="C22" s="179">
        <v>532165.38</v>
      </c>
      <c r="D22" s="12">
        <v>845992</v>
      </c>
      <c r="E22" s="12">
        <v>894911.11111111112</v>
      </c>
      <c r="F22" s="12" t="s">
        <v>341</v>
      </c>
      <c r="G22" s="179">
        <v>1056127.5900000001</v>
      </c>
      <c r="H22" s="179">
        <v>1163753.57</v>
      </c>
      <c r="I22" s="179">
        <v>1583003.57</v>
      </c>
      <c r="J22" s="179">
        <v>1170285.71</v>
      </c>
      <c r="K22" s="179">
        <v>1860478.57</v>
      </c>
      <c r="L22" s="179">
        <v>2140039.29</v>
      </c>
      <c r="M22" s="179">
        <v>3716842.86</v>
      </c>
      <c r="N22" s="179">
        <v>2695607.14</v>
      </c>
    </row>
    <row r="25" spans="3:14" x14ac:dyDescent="0.25">
      <c r="C25" s="176" t="s">
        <v>337</v>
      </c>
      <c r="I25" t="s">
        <v>342</v>
      </c>
    </row>
    <row r="27" spans="3:14" x14ac:dyDescent="0.25">
      <c r="C27" s="178">
        <v>44197</v>
      </c>
      <c r="D27" s="178">
        <v>44228</v>
      </c>
      <c r="E27" s="178">
        <v>44256</v>
      </c>
      <c r="F27" s="178">
        <v>44287</v>
      </c>
      <c r="G27" s="178">
        <v>44317</v>
      </c>
      <c r="H27" s="178">
        <v>44348</v>
      </c>
      <c r="I27" s="178">
        <v>44378</v>
      </c>
      <c r="J27" s="178">
        <v>44409</v>
      </c>
      <c r="K27" s="178">
        <v>44440</v>
      </c>
      <c r="L27" s="178">
        <v>44470</v>
      </c>
      <c r="M27" s="178">
        <v>44501</v>
      </c>
      <c r="N27" s="178">
        <v>44531</v>
      </c>
    </row>
    <row r="28" spans="3:14" x14ac:dyDescent="0.25">
      <c r="C28" s="179">
        <v>1274792.8600000001</v>
      </c>
      <c r="D28" s="12">
        <v>1693442.86</v>
      </c>
      <c r="E28" s="12">
        <v>3018932.14</v>
      </c>
      <c r="F28" s="12">
        <v>1822831.03</v>
      </c>
      <c r="G28" s="179">
        <v>1878182.76</v>
      </c>
      <c r="H28" s="179">
        <v>1255562.07</v>
      </c>
      <c r="I28" s="179">
        <v>1709068.97</v>
      </c>
      <c r="J28" s="179">
        <v>2269600</v>
      </c>
      <c r="K28" s="179">
        <v>1409767.86</v>
      </c>
      <c r="L28" s="179">
        <v>1876714.29</v>
      </c>
      <c r="M28" s="179">
        <v>3103553.57</v>
      </c>
      <c r="N28" s="179">
        <v>1332571.43</v>
      </c>
    </row>
    <row r="31" spans="3:14" x14ac:dyDescent="0.25">
      <c r="C31" s="176" t="s">
        <v>337</v>
      </c>
      <c r="I31" t="s">
        <v>343</v>
      </c>
    </row>
    <row r="33" spans="3:14" x14ac:dyDescent="0.25">
      <c r="C33" s="178">
        <v>44562</v>
      </c>
      <c r="D33" s="178">
        <v>44593</v>
      </c>
      <c r="E33" s="178">
        <v>44621</v>
      </c>
      <c r="F33" s="178">
        <v>44652</v>
      </c>
      <c r="G33" s="178">
        <v>44682</v>
      </c>
      <c r="H33" s="178">
        <v>44713</v>
      </c>
      <c r="I33" s="178">
        <v>44743</v>
      </c>
      <c r="J33" s="178">
        <v>44774</v>
      </c>
      <c r="K33" s="178">
        <v>44805</v>
      </c>
      <c r="L33" s="178">
        <v>44835</v>
      </c>
      <c r="M33" s="178">
        <v>44866</v>
      </c>
      <c r="N33" s="178">
        <v>44896</v>
      </c>
    </row>
    <row r="34" spans="3:14" x14ac:dyDescent="0.25">
      <c r="C34" s="179">
        <v>1272921.43</v>
      </c>
      <c r="D34" s="12">
        <v>1158017.8600000001</v>
      </c>
      <c r="E34" s="12">
        <v>1192710.71</v>
      </c>
      <c r="F34" s="12">
        <v>2344875</v>
      </c>
      <c r="G34" s="179">
        <v>2476450</v>
      </c>
      <c r="H34" s="179">
        <v>1134362.5</v>
      </c>
      <c r="I34" s="179">
        <v>1130179.17</v>
      </c>
      <c r="J34" s="179">
        <v>1908250</v>
      </c>
      <c r="K34" s="179">
        <v>1729825</v>
      </c>
      <c r="L34" s="179">
        <v>1282179.17</v>
      </c>
      <c r="M34" s="179">
        <v>1881600</v>
      </c>
      <c r="N34" s="179">
        <v>1637420.83</v>
      </c>
    </row>
    <row r="37" spans="3:14" x14ac:dyDescent="0.25">
      <c r="C37" s="176" t="s">
        <v>337</v>
      </c>
      <c r="I37" t="s">
        <v>344</v>
      </c>
    </row>
    <row r="39" spans="3:14" x14ac:dyDescent="0.25">
      <c r="C39" s="178">
        <v>44927</v>
      </c>
      <c r="D39" s="178">
        <v>44958</v>
      </c>
      <c r="E39" s="178">
        <v>44986</v>
      </c>
      <c r="F39" s="178">
        <v>45017</v>
      </c>
      <c r="G39" s="178">
        <v>45047</v>
      </c>
      <c r="H39" s="178">
        <v>45078</v>
      </c>
      <c r="I39" s="178">
        <v>45108</v>
      </c>
      <c r="J39" s="178">
        <v>45139</v>
      </c>
      <c r="K39" s="178">
        <v>45170</v>
      </c>
      <c r="L39" s="178">
        <v>45200</v>
      </c>
      <c r="M39" s="178">
        <v>45231</v>
      </c>
      <c r="N39" s="178">
        <v>45261</v>
      </c>
    </row>
    <row r="40" spans="3:14" x14ac:dyDescent="0.25">
      <c r="C40" s="179">
        <v>2399328</v>
      </c>
      <c r="D40" s="12">
        <v>2154222.2200000002</v>
      </c>
      <c r="E40" s="12">
        <v>1415940.74</v>
      </c>
      <c r="F40" s="12">
        <v>1513170.37</v>
      </c>
      <c r="G40" s="179">
        <v>1578680.77</v>
      </c>
      <c r="H40" s="179">
        <v>1555274.07</v>
      </c>
      <c r="I40" s="179">
        <v>1658707.41</v>
      </c>
      <c r="J40" s="179">
        <v>1578729.63</v>
      </c>
      <c r="K40" s="179">
        <v>1457574.07</v>
      </c>
      <c r="L40" s="179">
        <v>1297811.1100000001</v>
      </c>
      <c r="M40" s="179">
        <v>1543311.11</v>
      </c>
      <c r="N40" s="179">
        <v>1485041.67</v>
      </c>
    </row>
    <row r="43" spans="3:14" x14ac:dyDescent="0.25">
      <c r="C43" s="176" t="s">
        <v>337</v>
      </c>
      <c r="I43" t="s">
        <v>345</v>
      </c>
    </row>
    <row r="45" spans="3:14" x14ac:dyDescent="0.25">
      <c r="C45" s="178">
        <v>45292</v>
      </c>
      <c r="D45" s="178">
        <v>45323</v>
      </c>
      <c r="E45" s="178">
        <v>45352</v>
      </c>
      <c r="F45" s="178">
        <v>45383</v>
      </c>
      <c r="G45" s="178">
        <v>45413</v>
      </c>
      <c r="H45" s="178">
        <v>45444</v>
      </c>
      <c r="I45" s="178">
        <v>45474</v>
      </c>
      <c r="J45" s="178">
        <v>45505</v>
      </c>
      <c r="K45" s="178">
        <v>45536</v>
      </c>
      <c r="L45" s="178">
        <v>45566</v>
      </c>
      <c r="M45" s="178">
        <v>45597</v>
      </c>
      <c r="N45" s="178">
        <v>45627</v>
      </c>
    </row>
    <row r="46" spans="3:14" x14ac:dyDescent="0.25">
      <c r="C46" s="179">
        <v>1518233.33</v>
      </c>
      <c r="D46" s="12">
        <v>1771325</v>
      </c>
      <c r="E46" s="12">
        <v>1678064</v>
      </c>
      <c r="F46" s="12">
        <v>1052920</v>
      </c>
      <c r="G46" s="179">
        <v>1522244</v>
      </c>
      <c r="H46" s="179">
        <v>1931420</v>
      </c>
      <c r="I46" s="179">
        <v>2614332</v>
      </c>
      <c r="J46" s="179">
        <v>1639556</v>
      </c>
      <c r="K46" s="179">
        <v>1352712</v>
      </c>
      <c r="L46" s="180">
        <v>1161345.1599999999</v>
      </c>
      <c r="M46" s="179">
        <v>1044351.61</v>
      </c>
      <c r="N46" s="179">
        <v>1028203.13</v>
      </c>
    </row>
    <row r="49" spans="3:14" x14ac:dyDescent="0.25">
      <c r="C49" s="176" t="s">
        <v>337</v>
      </c>
      <c r="I49" t="s">
        <v>346</v>
      </c>
    </row>
    <row r="51" spans="3:14" x14ac:dyDescent="0.25">
      <c r="C51" s="178">
        <v>45658</v>
      </c>
      <c r="D51" s="178">
        <v>45689</v>
      </c>
      <c r="E51" s="178">
        <v>45717</v>
      </c>
      <c r="F51" s="178">
        <v>45748</v>
      </c>
      <c r="G51" s="178">
        <v>45778</v>
      </c>
      <c r="H51" s="178">
        <v>45809</v>
      </c>
      <c r="I51" s="178">
        <v>45839</v>
      </c>
      <c r="J51" s="178">
        <v>45870</v>
      </c>
      <c r="K51" s="178">
        <v>45901</v>
      </c>
      <c r="L51" s="178">
        <v>45931</v>
      </c>
      <c r="M51" s="178">
        <v>45962</v>
      </c>
      <c r="N51" s="178">
        <v>45992</v>
      </c>
    </row>
    <row r="52" spans="3:14" x14ac:dyDescent="0.25">
      <c r="C52" s="179">
        <v>1283803.33</v>
      </c>
      <c r="D52" s="12">
        <v>1192843.33</v>
      </c>
      <c r="E52" s="12">
        <v>884945.16</v>
      </c>
      <c r="F52" s="12">
        <v>1125681.25</v>
      </c>
      <c r="G52" s="179" t="s">
        <v>347</v>
      </c>
      <c r="H52" s="179">
        <v>1253138.71</v>
      </c>
      <c r="I52" s="179">
        <v>925967.74</v>
      </c>
      <c r="J52" s="179">
        <v>982406.45</v>
      </c>
      <c r="K52" s="179"/>
      <c r="L52" s="180"/>
      <c r="M52" s="179"/>
      <c r="N52" s="179"/>
    </row>
  </sheetData>
  <pageMargins left="0.7" right="0.7" top="0.75" bottom="0.75" header="0.3" footer="0.3"/>
  <pageSetup paperSize="9" orientation="portrait" useFirstPageNumber="1" horizontalDpi="4294967295" verticalDpi="4294967295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2:P59"/>
  <sheetViews>
    <sheetView topLeftCell="A22" workbookViewId="0">
      <selection activeCell="K38" sqref="K38"/>
    </sheetView>
  </sheetViews>
  <sheetFormatPr defaultRowHeight="15" x14ac:dyDescent="0.2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spans="1:14" ht="15.75" customHeight="1" x14ac:dyDescent="0.25">
      <c r="A2" s="1"/>
      <c r="B2" s="181" t="s">
        <v>336</v>
      </c>
      <c r="C2" s="181"/>
      <c r="D2" s="181"/>
      <c r="E2" s="181"/>
      <c r="F2" s="181"/>
      <c r="G2" s="181"/>
      <c r="H2" s="181"/>
      <c r="I2" s="181"/>
      <c r="J2" s="181"/>
      <c r="K2" s="181"/>
    </row>
    <row r="3" spans="1:14" ht="15.75" customHeight="1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4" x14ac:dyDescent="0.25">
      <c r="A5" s="1"/>
      <c r="B5" s="4" t="s">
        <v>1</v>
      </c>
      <c r="D5" s="2"/>
      <c r="F5" s="182" t="s">
        <v>2</v>
      </c>
      <c r="G5" s="182"/>
      <c r="H5" s="182" t="s">
        <v>3</v>
      </c>
      <c r="I5" s="182"/>
      <c r="J5" s="184" t="s">
        <v>4</v>
      </c>
      <c r="K5" s="184" t="s">
        <v>5</v>
      </c>
    </row>
    <row r="6" spans="1:14" ht="26.25" customHeight="1" x14ac:dyDescent="0.25">
      <c r="A6" s="1"/>
      <c r="B6" s="5" t="s">
        <v>6</v>
      </c>
      <c r="C6" s="5" t="s">
        <v>7</v>
      </c>
      <c r="D6" s="5" t="s">
        <v>8</v>
      </c>
      <c r="E6" s="5" t="s">
        <v>9</v>
      </c>
      <c r="F6" s="6" t="s">
        <v>10</v>
      </c>
      <c r="G6" s="7" t="s">
        <v>11</v>
      </c>
      <c r="H6" s="6" t="s">
        <v>10</v>
      </c>
      <c r="I6" s="8" t="s">
        <v>11</v>
      </c>
      <c r="J6" s="184"/>
      <c r="K6" s="184"/>
    </row>
    <row r="7" spans="1:14" ht="24" customHeight="1" x14ac:dyDescent="0.25">
      <c r="A7" s="1">
        <v>1</v>
      </c>
      <c r="B7" s="163" t="s">
        <v>348</v>
      </c>
      <c r="C7" s="90" t="s">
        <v>349</v>
      </c>
      <c r="D7" s="11" t="s">
        <v>350</v>
      </c>
      <c r="E7" s="122"/>
      <c r="F7" s="123">
        <v>4</v>
      </c>
      <c r="G7" s="124">
        <v>800</v>
      </c>
      <c r="H7" s="123">
        <v>19</v>
      </c>
      <c r="I7" s="124">
        <v>3800</v>
      </c>
      <c r="J7" s="15">
        <f>SUM(G7+I7)</f>
        <v>4600</v>
      </c>
      <c r="K7" s="187">
        <f>SUM(J7:J38)/31</f>
        <v>1277354.8387096773</v>
      </c>
      <c r="M7" s="54"/>
      <c r="N7" s="54"/>
    </row>
    <row r="8" spans="1:14" ht="24" customHeight="1" x14ac:dyDescent="0.25">
      <c r="A8" s="1">
        <v>2</v>
      </c>
      <c r="B8" s="164" t="s">
        <v>351</v>
      </c>
      <c r="C8" s="17" t="s">
        <v>301</v>
      </c>
      <c r="D8" s="11" t="s">
        <v>301</v>
      </c>
      <c r="E8" s="12"/>
      <c r="F8" s="123">
        <v>0</v>
      </c>
      <c r="G8" s="124">
        <v>0</v>
      </c>
      <c r="H8" s="123">
        <v>0</v>
      </c>
      <c r="I8" s="124">
        <v>0</v>
      </c>
      <c r="J8" s="15">
        <f t="shared" ref="J8:J38" si="0">SUM(G8+I8)</f>
        <v>0</v>
      </c>
      <c r="K8" s="187"/>
      <c r="M8" s="54"/>
      <c r="N8" s="54"/>
    </row>
    <row r="9" spans="1:14" ht="31.5" customHeight="1" x14ac:dyDescent="0.25">
      <c r="A9" s="1">
        <v>3</v>
      </c>
      <c r="B9" s="164" t="s">
        <v>352</v>
      </c>
      <c r="C9" s="38" t="s">
        <v>353</v>
      </c>
      <c r="D9" s="25" t="s">
        <v>354</v>
      </c>
      <c r="E9" s="94"/>
      <c r="F9" s="125">
        <v>0</v>
      </c>
      <c r="G9" s="124">
        <v>0</v>
      </c>
      <c r="H9" s="125">
        <v>3</v>
      </c>
      <c r="I9" s="124">
        <v>600</v>
      </c>
      <c r="J9" s="15">
        <f t="shared" si="0"/>
        <v>600</v>
      </c>
      <c r="K9" s="187"/>
      <c r="M9" s="54"/>
      <c r="N9" s="54"/>
    </row>
    <row r="10" spans="1:14" ht="24" customHeight="1" x14ac:dyDescent="0.25">
      <c r="A10" s="1">
        <v>4</v>
      </c>
      <c r="B10" s="165" t="s">
        <v>355</v>
      </c>
      <c r="C10" s="76" t="s">
        <v>356</v>
      </c>
      <c r="D10" s="25" t="s">
        <v>357</v>
      </c>
      <c r="E10" s="32"/>
      <c r="F10" s="125">
        <v>27</v>
      </c>
      <c r="G10" s="124">
        <v>2700</v>
      </c>
      <c r="H10" s="125">
        <v>80</v>
      </c>
      <c r="I10" s="124">
        <v>8000</v>
      </c>
      <c r="J10" s="15">
        <f t="shared" si="0"/>
        <v>10700</v>
      </c>
      <c r="K10" s="187"/>
      <c r="M10" s="54"/>
      <c r="N10" s="54"/>
    </row>
    <row r="11" spans="1:14" ht="24" customHeight="1" x14ac:dyDescent="0.25">
      <c r="A11" s="1">
        <v>5</v>
      </c>
      <c r="B11" s="164" t="s">
        <v>358</v>
      </c>
      <c r="C11" s="30" t="s">
        <v>359</v>
      </c>
      <c r="D11" s="126" t="s">
        <v>360</v>
      </c>
      <c r="E11" s="94"/>
      <c r="F11" s="127">
        <v>21</v>
      </c>
      <c r="G11" s="124">
        <v>2100</v>
      </c>
      <c r="H11" s="127">
        <v>21</v>
      </c>
      <c r="I11" s="124">
        <v>2100</v>
      </c>
      <c r="J11" s="15">
        <f t="shared" si="0"/>
        <v>4200</v>
      </c>
      <c r="K11" s="187"/>
      <c r="M11" s="54"/>
      <c r="N11" s="54"/>
    </row>
    <row r="12" spans="1:14" ht="24" customHeight="1" x14ac:dyDescent="0.25">
      <c r="A12" s="1">
        <v>6</v>
      </c>
      <c r="B12" s="164" t="s">
        <v>361</v>
      </c>
      <c r="C12" s="30" t="s">
        <v>362</v>
      </c>
      <c r="D12" s="25" t="s">
        <v>363</v>
      </c>
      <c r="E12" s="32"/>
      <c r="F12" s="125">
        <v>112</v>
      </c>
      <c r="G12" s="124">
        <v>22700</v>
      </c>
      <c r="H12" s="125">
        <v>472</v>
      </c>
      <c r="I12" s="124">
        <v>107300</v>
      </c>
      <c r="J12" s="15">
        <f t="shared" si="0"/>
        <v>130000</v>
      </c>
      <c r="K12" s="187"/>
      <c r="M12" s="54"/>
      <c r="N12" s="54"/>
    </row>
    <row r="13" spans="1:14" ht="24" customHeight="1" x14ac:dyDescent="0.25">
      <c r="A13" s="1">
        <v>7</v>
      </c>
      <c r="B13" s="164" t="s">
        <v>364</v>
      </c>
      <c r="C13" s="34" t="s">
        <v>365</v>
      </c>
      <c r="D13" s="25" t="s">
        <v>366</v>
      </c>
      <c r="E13" s="32"/>
      <c r="F13" s="125">
        <v>2</v>
      </c>
      <c r="G13" s="124">
        <v>200</v>
      </c>
      <c r="H13" s="125">
        <v>22</v>
      </c>
      <c r="I13" s="124">
        <v>2200</v>
      </c>
      <c r="J13" s="15">
        <f t="shared" si="0"/>
        <v>2400</v>
      </c>
      <c r="K13" s="187"/>
      <c r="M13" s="54"/>
      <c r="N13" s="54"/>
    </row>
    <row r="14" spans="1:14" ht="51" customHeight="1" x14ac:dyDescent="0.25">
      <c r="A14" s="1">
        <v>8</v>
      </c>
      <c r="B14" s="169" t="s">
        <v>367</v>
      </c>
      <c r="C14" s="20" t="s">
        <v>368</v>
      </c>
      <c r="D14" s="25" t="s">
        <v>369</v>
      </c>
      <c r="E14" s="94"/>
      <c r="F14" s="128">
        <v>2</v>
      </c>
      <c r="G14" s="124">
        <v>400</v>
      </c>
      <c r="H14" s="128">
        <v>11</v>
      </c>
      <c r="I14" s="124">
        <v>2200</v>
      </c>
      <c r="J14" s="15">
        <f t="shared" si="0"/>
        <v>2600</v>
      </c>
      <c r="K14" s="187"/>
      <c r="M14" s="54"/>
      <c r="N14" s="54"/>
    </row>
    <row r="15" spans="1:14" ht="30" customHeight="1" x14ac:dyDescent="0.25">
      <c r="A15" s="1">
        <v>9</v>
      </c>
      <c r="B15" s="166" t="s">
        <v>370</v>
      </c>
      <c r="C15" s="38" t="s">
        <v>371</v>
      </c>
      <c r="D15" s="25" t="s">
        <v>372</v>
      </c>
      <c r="E15" s="129"/>
      <c r="F15" s="123">
        <v>0</v>
      </c>
      <c r="G15" s="124">
        <v>0</v>
      </c>
      <c r="H15" s="123">
        <v>0</v>
      </c>
      <c r="I15" s="124">
        <v>0</v>
      </c>
      <c r="J15" s="15">
        <f t="shared" si="0"/>
        <v>0</v>
      </c>
      <c r="K15" s="187"/>
      <c r="M15" s="54"/>
      <c r="N15" s="54"/>
    </row>
    <row r="16" spans="1:14" ht="30.75" customHeight="1" x14ac:dyDescent="0.25">
      <c r="A16" s="1">
        <v>10</v>
      </c>
      <c r="B16" s="167" t="s">
        <v>373</v>
      </c>
      <c r="C16" s="38" t="s">
        <v>304</v>
      </c>
      <c r="D16" s="39" t="s">
        <v>374</v>
      </c>
      <c r="E16" s="129"/>
      <c r="F16" s="123">
        <v>87</v>
      </c>
      <c r="G16" s="124">
        <v>11400</v>
      </c>
      <c r="H16" s="123">
        <v>1917</v>
      </c>
      <c r="I16" s="124">
        <v>258900</v>
      </c>
      <c r="J16" s="15">
        <f t="shared" si="0"/>
        <v>270300</v>
      </c>
      <c r="K16" s="187"/>
      <c r="M16" s="54"/>
      <c r="N16" s="54"/>
    </row>
    <row r="17" spans="1:16" ht="30.75" customHeight="1" x14ac:dyDescent="0.25">
      <c r="A17" s="101">
        <v>11</v>
      </c>
      <c r="B17" s="169" t="s">
        <v>375</v>
      </c>
      <c r="C17" s="162" t="s">
        <v>376</v>
      </c>
      <c r="D17" s="93" t="s">
        <v>377</v>
      </c>
      <c r="E17" s="94"/>
      <c r="F17" s="125">
        <v>15</v>
      </c>
      <c r="G17" s="124">
        <v>1500</v>
      </c>
      <c r="H17" s="125">
        <v>94</v>
      </c>
      <c r="I17" s="124">
        <v>9400</v>
      </c>
      <c r="J17" s="15">
        <f t="shared" si="0"/>
        <v>10900</v>
      </c>
      <c r="K17" s="187"/>
      <c r="M17" s="54"/>
      <c r="N17" s="54"/>
    </row>
    <row r="18" spans="1:16" ht="32.25" customHeight="1" x14ac:dyDescent="0.25">
      <c r="A18" s="43">
        <v>12</v>
      </c>
      <c r="B18" s="170" t="s">
        <v>378</v>
      </c>
      <c r="C18" s="20" t="s">
        <v>379</v>
      </c>
      <c r="D18" s="93" t="s">
        <v>380</v>
      </c>
      <c r="E18" s="94"/>
      <c r="F18" s="125">
        <v>1</v>
      </c>
      <c r="G18" s="134">
        <v>200</v>
      </c>
      <c r="H18" s="125">
        <v>37</v>
      </c>
      <c r="I18" s="134">
        <v>7400</v>
      </c>
      <c r="J18" s="15">
        <f t="shared" si="0"/>
        <v>7600</v>
      </c>
      <c r="K18" s="187"/>
      <c r="M18" s="54"/>
      <c r="N18" s="54"/>
    </row>
    <row r="19" spans="1:16" ht="32.25" customHeight="1" x14ac:dyDescent="0.25">
      <c r="A19" s="43">
        <v>13</v>
      </c>
      <c r="B19" s="171" t="s">
        <v>381</v>
      </c>
      <c r="C19" s="161" t="s">
        <v>382</v>
      </c>
      <c r="D19" s="126" t="s">
        <v>383</v>
      </c>
      <c r="E19" s="141"/>
      <c r="F19" s="125">
        <v>434</v>
      </c>
      <c r="G19" s="134">
        <v>86800</v>
      </c>
      <c r="H19" s="125">
        <v>10439</v>
      </c>
      <c r="I19" s="134">
        <v>2087800</v>
      </c>
      <c r="J19" s="15">
        <f t="shared" si="0"/>
        <v>2174600</v>
      </c>
      <c r="K19" s="187"/>
      <c r="M19" s="54"/>
      <c r="N19" s="54"/>
    </row>
    <row r="20" spans="1:16" ht="32.25" customHeight="1" x14ac:dyDescent="0.25">
      <c r="A20" s="43">
        <v>14</v>
      </c>
      <c r="B20" s="171" t="s">
        <v>384</v>
      </c>
      <c r="C20" s="19" t="s">
        <v>385</v>
      </c>
      <c r="D20" s="126" t="s">
        <v>386</v>
      </c>
      <c r="E20" s="141"/>
      <c r="F20" s="125">
        <v>156</v>
      </c>
      <c r="G20" s="134">
        <v>22000</v>
      </c>
      <c r="H20" s="125">
        <v>6013</v>
      </c>
      <c r="I20" s="134">
        <v>1086000</v>
      </c>
      <c r="J20" s="15">
        <f t="shared" si="0"/>
        <v>1108000</v>
      </c>
      <c r="K20" s="187"/>
      <c r="M20" s="54"/>
      <c r="N20" s="54"/>
    </row>
    <row r="21" spans="1:16" ht="32.25" customHeight="1" x14ac:dyDescent="0.25">
      <c r="A21" s="43">
        <v>15</v>
      </c>
      <c r="B21" s="172" t="s">
        <v>387</v>
      </c>
      <c r="C21" s="30" t="s">
        <v>388</v>
      </c>
      <c r="D21" s="126" t="s">
        <v>389</v>
      </c>
      <c r="E21" s="141"/>
      <c r="F21" s="125">
        <v>0</v>
      </c>
      <c r="G21" s="134">
        <v>0</v>
      </c>
      <c r="H21" s="125">
        <v>141</v>
      </c>
      <c r="I21" s="134">
        <v>28200</v>
      </c>
      <c r="J21" s="15">
        <f t="shared" si="0"/>
        <v>28200</v>
      </c>
      <c r="K21" s="187"/>
      <c r="M21" s="54"/>
      <c r="N21" s="54"/>
    </row>
    <row r="22" spans="1:16" ht="32.25" customHeight="1" x14ac:dyDescent="0.25">
      <c r="A22" s="43">
        <v>16</v>
      </c>
      <c r="B22" s="172" t="s">
        <v>390</v>
      </c>
      <c r="C22" s="30" t="s">
        <v>391</v>
      </c>
      <c r="D22" s="126" t="s">
        <v>392</v>
      </c>
      <c r="E22" s="141"/>
      <c r="F22" s="125">
        <v>980</v>
      </c>
      <c r="G22" s="134">
        <v>196600</v>
      </c>
      <c r="H22" s="125">
        <v>18314</v>
      </c>
      <c r="I22" s="134">
        <v>3669000</v>
      </c>
      <c r="J22" s="15">
        <f t="shared" si="0"/>
        <v>3865600</v>
      </c>
      <c r="K22" s="187"/>
      <c r="M22" s="54"/>
      <c r="N22" s="54"/>
    </row>
    <row r="23" spans="1:16" ht="32.25" customHeight="1" x14ac:dyDescent="0.25">
      <c r="A23" s="43">
        <v>17</v>
      </c>
      <c r="B23" s="172" t="s">
        <v>393</v>
      </c>
      <c r="C23" s="30" t="s">
        <v>394</v>
      </c>
      <c r="D23" s="126" t="s">
        <v>395</v>
      </c>
      <c r="E23" s="141"/>
      <c r="F23" s="125">
        <v>5235</v>
      </c>
      <c r="G23" s="134">
        <v>1050300</v>
      </c>
      <c r="H23" s="125">
        <v>98621</v>
      </c>
      <c r="I23" s="134">
        <v>19742500</v>
      </c>
      <c r="J23" s="15">
        <f t="shared" si="0"/>
        <v>20792800</v>
      </c>
      <c r="K23" s="187"/>
      <c r="M23" s="54"/>
      <c r="N23" s="54"/>
    </row>
    <row r="24" spans="1:16" ht="32.25" customHeight="1" x14ac:dyDescent="0.25">
      <c r="A24" s="43">
        <v>18</v>
      </c>
      <c r="B24" s="172" t="s">
        <v>396</v>
      </c>
      <c r="C24" s="30" t="s">
        <v>397</v>
      </c>
      <c r="D24" s="126" t="s">
        <v>398</v>
      </c>
      <c r="E24" s="141"/>
      <c r="F24" s="125">
        <v>39</v>
      </c>
      <c r="G24" s="134">
        <v>7800</v>
      </c>
      <c r="H24" s="125">
        <v>122</v>
      </c>
      <c r="I24" s="134">
        <v>24400</v>
      </c>
      <c r="J24" s="15">
        <f t="shared" si="0"/>
        <v>32200</v>
      </c>
      <c r="K24" s="187"/>
      <c r="M24" s="54"/>
      <c r="N24" s="54"/>
      <c r="P24" s="54"/>
    </row>
    <row r="25" spans="1:16" ht="32.25" customHeight="1" x14ac:dyDescent="0.25">
      <c r="A25" s="43">
        <v>19</v>
      </c>
      <c r="B25" s="172" t="s">
        <v>399</v>
      </c>
      <c r="C25" s="30" t="s">
        <v>400</v>
      </c>
      <c r="D25" s="126" t="s">
        <v>401</v>
      </c>
      <c r="E25" s="141"/>
      <c r="F25" s="125">
        <v>16</v>
      </c>
      <c r="G25" s="134">
        <v>3200</v>
      </c>
      <c r="H25" s="125">
        <v>171</v>
      </c>
      <c r="I25" s="134">
        <v>34200</v>
      </c>
      <c r="J25" s="15">
        <f t="shared" si="0"/>
        <v>37400</v>
      </c>
      <c r="K25" s="187"/>
      <c r="M25" s="54"/>
      <c r="N25" s="54"/>
    </row>
    <row r="26" spans="1:16" ht="32.25" customHeight="1" x14ac:dyDescent="0.25">
      <c r="A26" s="43">
        <v>20</v>
      </c>
      <c r="B26" s="172" t="s">
        <v>402</v>
      </c>
      <c r="C26" s="30" t="s">
        <v>403</v>
      </c>
      <c r="D26" s="126" t="s">
        <v>404</v>
      </c>
      <c r="E26" s="141"/>
      <c r="F26" s="125">
        <v>7</v>
      </c>
      <c r="G26" s="134">
        <v>1400</v>
      </c>
      <c r="H26" s="125">
        <v>111</v>
      </c>
      <c r="I26" s="134">
        <v>22200</v>
      </c>
      <c r="J26" s="15">
        <f t="shared" si="0"/>
        <v>23600</v>
      </c>
      <c r="K26" s="187"/>
      <c r="M26" s="54"/>
      <c r="N26" s="54"/>
    </row>
    <row r="27" spans="1:16" ht="32.25" customHeight="1" x14ac:dyDescent="0.25">
      <c r="A27" s="43">
        <v>21</v>
      </c>
      <c r="B27" s="172" t="s">
        <v>405</v>
      </c>
      <c r="C27" s="30" t="s">
        <v>406</v>
      </c>
      <c r="D27" s="126" t="s">
        <v>407</v>
      </c>
      <c r="E27" s="141"/>
      <c r="F27" s="125">
        <v>1</v>
      </c>
      <c r="G27" s="134">
        <v>200</v>
      </c>
      <c r="H27" s="125">
        <v>1</v>
      </c>
      <c r="I27" s="134">
        <v>200</v>
      </c>
      <c r="J27" s="15">
        <f t="shared" si="0"/>
        <v>400</v>
      </c>
      <c r="K27" s="187"/>
      <c r="M27" s="54"/>
      <c r="N27" s="54"/>
    </row>
    <row r="28" spans="1:16" ht="32.25" customHeight="1" x14ac:dyDescent="0.25">
      <c r="A28" s="43">
        <v>22</v>
      </c>
      <c r="B28" s="172" t="s">
        <v>408</v>
      </c>
      <c r="C28" s="175" t="s">
        <v>409</v>
      </c>
      <c r="D28" s="126" t="s">
        <v>410</v>
      </c>
      <c r="E28" s="141"/>
      <c r="F28" s="125">
        <v>291</v>
      </c>
      <c r="G28" s="134">
        <v>58200</v>
      </c>
      <c r="H28" s="125">
        <v>2993</v>
      </c>
      <c r="I28" s="134">
        <v>598600</v>
      </c>
      <c r="J28" s="15">
        <f t="shared" si="0"/>
        <v>656800</v>
      </c>
      <c r="K28" s="187"/>
      <c r="M28" s="54"/>
      <c r="N28" s="54"/>
    </row>
    <row r="29" spans="1:16" ht="32.25" customHeight="1" x14ac:dyDescent="0.25">
      <c r="A29" s="43">
        <v>23</v>
      </c>
      <c r="B29" s="172" t="s">
        <v>411</v>
      </c>
      <c r="C29" s="30" t="s">
        <v>412</v>
      </c>
      <c r="D29" s="126" t="s">
        <v>413</v>
      </c>
      <c r="E29" s="141"/>
      <c r="F29" s="125">
        <v>1</v>
      </c>
      <c r="G29" s="134">
        <v>100</v>
      </c>
      <c r="H29" s="125">
        <v>2</v>
      </c>
      <c r="I29" s="134">
        <v>200</v>
      </c>
      <c r="J29" s="15">
        <f>SUM(G29+I29)</f>
        <v>300</v>
      </c>
      <c r="K29" s="187"/>
      <c r="M29" s="54"/>
      <c r="N29" s="54"/>
    </row>
    <row r="30" spans="1:16" ht="32.25" customHeight="1" x14ac:dyDescent="0.25">
      <c r="A30" s="43">
        <v>24</v>
      </c>
      <c r="B30" s="172" t="s">
        <v>414</v>
      </c>
      <c r="C30" s="30" t="s">
        <v>415</v>
      </c>
      <c r="D30" s="126" t="s">
        <v>416</v>
      </c>
      <c r="E30" s="141"/>
      <c r="F30" s="125">
        <v>58</v>
      </c>
      <c r="G30" s="134">
        <v>11600</v>
      </c>
      <c r="H30" s="125">
        <v>1380</v>
      </c>
      <c r="I30" s="134">
        <v>276000</v>
      </c>
      <c r="J30" s="15">
        <f>SUM(G30+I30)</f>
        <v>287600</v>
      </c>
      <c r="K30" s="187"/>
      <c r="M30" s="54"/>
      <c r="N30" s="54"/>
    </row>
    <row r="31" spans="1:16" ht="32.25" customHeight="1" x14ac:dyDescent="0.25">
      <c r="A31" s="43">
        <v>25</v>
      </c>
      <c r="B31" s="172" t="s">
        <v>417</v>
      </c>
      <c r="C31" s="30" t="s">
        <v>298</v>
      </c>
      <c r="D31" s="126" t="s">
        <v>418</v>
      </c>
      <c r="E31" s="141"/>
      <c r="F31" s="125">
        <v>7</v>
      </c>
      <c r="G31" s="134">
        <v>1400</v>
      </c>
      <c r="H31" s="125">
        <v>104</v>
      </c>
      <c r="I31" s="134">
        <v>20800</v>
      </c>
      <c r="J31" s="15">
        <f t="shared" si="0"/>
        <v>22200</v>
      </c>
      <c r="K31" s="187"/>
      <c r="M31" s="54"/>
      <c r="N31" s="54"/>
    </row>
    <row r="32" spans="1:16" ht="32.25" customHeight="1" x14ac:dyDescent="0.25">
      <c r="A32" s="43">
        <v>26</v>
      </c>
      <c r="B32" s="172" t="s">
        <v>419</v>
      </c>
      <c r="C32" s="30" t="s">
        <v>420</v>
      </c>
      <c r="D32" s="126" t="s">
        <v>421</v>
      </c>
      <c r="E32" s="141"/>
      <c r="F32" s="125">
        <v>2072</v>
      </c>
      <c r="G32" s="134">
        <v>414400</v>
      </c>
      <c r="H32" s="125">
        <v>46315</v>
      </c>
      <c r="I32" s="134">
        <v>9263000</v>
      </c>
      <c r="J32" s="15">
        <f t="shared" si="0"/>
        <v>9677400</v>
      </c>
      <c r="K32" s="187"/>
      <c r="M32" s="54"/>
      <c r="N32" s="54"/>
    </row>
    <row r="33" spans="1:14" ht="32.25" customHeight="1" x14ac:dyDescent="0.25">
      <c r="A33" s="43">
        <v>27</v>
      </c>
      <c r="B33" s="172" t="s">
        <v>422</v>
      </c>
      <c r="C33" s="30" t="s">
        <v>423</v>
      </c>
      <c r="D33" s="126" t="s">
        <v>424</v>
      </c>
      <c r="E33" s="141"/>
      <c r="F33" s="125">
        <v>0</v>
      </c>
      <c r="G33" s="134">
        <v>0</v>
      </c>
      <c r="H33" s="125">
        <v>1</v>
      </c>
      <c r="I33" s="134">
        <v>200</v>
      </c>
      <c r="J33" s="15">
        <f t="shared" si="0"/>
        <v>200</v>
      </c>
      <c r="K33" s="187"/>
      <c r="M33" s="54"/>
      <c r="N33" s="54"/>
    </row>
    <row r="34" spans="1:14" ht="32.25" customHeight="1" x14ac:dyDescent="0.25">
      <c r="A34" s="43">
        <v>28</v>
      </c>
      <c r="B34" s="172" t="s">
        <v>425</v>
      </c>
      <c r="C34" s="30" t="s">
        <v>426</v>
      </c>
      <c r="D34" s="126" t="s">
        <v>427</v>
      </c>
      <c r="E34" s="141"/>
      <c r="F34" s="125">
        <v>183</v>
      </c>
      <c r="G34" s="134">
        <v>36600</v>
      </c>
      <c r="H34" s="125">
        <v>1795</v>
      </c>
      <c r="I34" s="134">
        <v>359000</v>
      </c>
      <c r="J34" s="15">
        <f t="shared" si="0"/>
        <v>395600</v>
      </c>
      <c r="K34" s="187"/>
      <c r="M34" s="54"/>
      <c r="N34" s="54"/>
    </row>
    <row r="35" spans="1:14" ht="32.25" customHeight="1" x14ac:dyDescent="0.25">
      <c r="A35" s="43">
        <v>29</v>
      </c>
      <c r="B35" s="172" t="s">
        <v>428</v>
      </c>
      <c r="C35" s="30" t="s">
        <v>429</v>
      </c>
      <c r="D35" s="126" t="s">
        <v>430</v>
      </c>
      <c r="E35" s="141"/>
      <c r="F35" s="125">
        <v>6</v>
      </c>
      <c r="G35" s="134">
        <v>1200</v>
      </c>
      <c r="H35" s="125">
        <v>64</v>
      </c>
      <c r="I35" s="134">
        <v>12800</v>
      </c>
      <c r="J35" s="15">
        <f t="shared" si="0"/>
        <v>14000</v>
      </c>
      <c r="K35" s="187"/>
      <c r="M35" s="54"/>
      <c r="N35" s="54"/>
    </row>
    <row r="36" spans="1:14" ht="32.25" customHeight="1" x14ac:dyDescent="0.25">
      <c r="A36" s="43">
        <v>30</v>
      </c>
      <c r="B36" s="172" t="s">
        <v>431</v>
      </c>
      <c r="C36" s="30" t="s">
        <v>432</v>
      </c>
      <c r="D36" s="126" t="s">
        <v>433</v>
      </c>
      <c r="E36" s="141"/>
      <c r="F36" s="125">
        <v>37</v>
      </c>
      <c r="G36" s="134">
        <v>3700</v>
      </c>
      <c r="H36" s="125">
        <v>190</v>
      </c>
      <c r="I36" s="134">
        <v>19000</v>
      </c>
      <c r="J36" s="15">
        <f t="shared" si="0"/>
        <v>22700</v>
      </c>
      <c r="K36" s="187"/>
      <c r="M36" s="54"/>
      <c r="N36" s="54"/>
    </row>
    <row r="37" spans="1:14" ht="32.25" customHeight="1" x14ac:dyDescent="0.25">
      <c r="A37" s="43">
        <v>31</v>
      </c>
      <c r="B37" s="172" t="s">
        <v>434</v>
      </c>
      <c r="C37" s="30" t="s">
        <v>435</v>
      </c>
      <c r="D37" s="126" t="s">
        <v>436</v>
      </c>
      <c r="E37" s="141"/>
      <c r="F37" s="125">
        <v>1</v>
      </c>
      <c r="G37" s="134">
        <v>200</v>
      </c>
      <c r="H37" s="125">
        <v>37</v>
      </c>
      <c r="I37" s="134">
        <v>7400</v>
      </c>
      <c r="J37" s="15">
        <f t="shared" si="0"/>
        <v>7600</v>
      </c>
      <c r="K37" s="187"/>
      <c r="M37" s="54"/>
      <c r="N37" s="54"/>
    </row>
    <row r="38" spans="1:14" ht="23.25" customHeight="1" x14ac:dyDescent="0.25">
      <c r="A38" s="1"/>
      <c r="B38" s="137" t="s">
        <v>437</v>
      </c>
      <c r="C38" s="138" t="s">
        <v>438</v>
      </c>
      <c r="D38" s="137" t="s">
        <v>439</v>
      </c>
      <c r="E38" s="138"/>
      <c r="F38" s="138">
        <v>1</v>
      </c>
      <c r="G38" s="157">
        <v>100</v>
      </c>
      <c r="H38" s="138">
        <v>68</v>
      </c>
      <c r="I38" s="157">
        <v>6800</v>
      </c>
      <c r="J38" s="15">
        <f t="shared" si="0"/>
        <v>6900</v>
      </c>
      <c r="K38" s="54"/>
      <c r="M38" s="54"/>
      <c r="N38" s="54"/>
    </row>
    <row r="39" spans="1:14" x14ac:dyDescent="0.25">
      <c r="A39" s="1"/>
      <c r="D39" s="2"/>
      <c r="E39" s="47"/>
      <c r="F39" s="52"/>
      <c r="G39" s="53"/>
      <c r="H39" s="52"/>
      <c r="I39" s="53"/>
      <c r="N39" s="54"/>
    </row>
    <row r="40" spans="1:14" x14ac:dyDescent="0.25">
      <c r="A40" s="1"/>
      <c r="B40" s="4" t="s">
        <v>47</v>
      </c>
      <c r="D40" s="2"/>
      <c r="E40" s="191" t="s">
        <v>2</v>
      </c>
      <c r="F40" s="191"/>
      <c r="G40" s="191"/>
      <c r="H40" s="191" t="s">
        <v>3</v>
      </c>
      <c r="I40" s="191"/>
      <c r="J40" s="191"/>
    </row>
    <row r="41" spans="1:14" ht="63.75" customHeight="1" x14ac:dyDescent="0.25">
      <c r="A41" s="1"/>
      <c r="B41" s="7" t="s">
        <v>6</v>
      </c>
      <c r="C41" s="55" t="s">
        <v>48</v>
      </c>
      <c r="D41" s="7" t="s">
        <v>8</v>
      </c>
      <c r="E41" s="56" t="s">
        <v>49</v>
      </c>
      <c r="F41" s="55" t="s">
        <v>50</v>
      </c>
      <c r="G41" s="7" t="s">
        <v>11</v>
      </c>
      <c r="H41" s="57" t="s">
        <v>51</v>
      </c>
      <c r="I41" s="55" t="s">
        <v>50</v>
      </c>
      <c r="J41" s="8" t="s">
        <v>11</v>
      </c>
      <c r="L41" t="s">
        <v>301</v>
      </c>
    </row>
    <row r="42" spans="1:14" ht="30" customHeight="1" x14ac:dyDescent="0.25">
      <c r="A42" s="1">
        <v>1</v>
      </c>
      <c r="B42" s="173" t="s">
        <v>52</v>
      </c>
      <c r="C42" s="59" t="s">
        <v>53</v>
      </c>
      <c r="D42" s="60">
        <v>727</v>
      </c>
      <c r="E42" s="61">
        <v>25</v>
      </c>
      <c r="F42" s="62">
        <v>23</v>
      </c>
      <c r="G42" s="63">
        <f>SUM(F42*E42)</f>
        <v>575</v>
      </c>
      <c r="H42" s="61">
        <v>100</v>
      </c>
      <c r="I42" s="19">
        <v>0</v>
      </c>
      <c r="J42" s="64">
        <f>SUM(I42*H42)</f>
        <v>0</v>
      </c>
    </row>
    <row r="43" spans="1:14" ht="26.25" customHeight="1" x14ac:dyDescent="0.25">
      <c r="A43" s="1">
        <v>2</v>
      </c>
      <c r="B43" s="174" t="s">
        <v>54</v>
      </c>
      <c r="C43" s="87" t="s">
        <v>55</v>
      </c>
      <c r="D43" s="71">
        <v>744</v>
      </c>
      <c r="E43" s="155">
        <v>50</v>
      </c>
      <c r="F43" s="68">
        <v>114</v>
      </c>
      <c r="G43" s="63">
        <f>SUM(F43*E43)</f>
        <v>5700</v>
      </c>
      <c r="H43" s="155">
        <v>50</v>
      </c>
      <c r="I43" s="68">
        <v>4</v>
      </c>
      <c r="J43" s="63">
        <f>SUM(I43*H43)</f>
        <v>200</v>
      </c>
    </row>
    <row r="44" spans="1:14" x14ac:dyDescent="0.25">
      <c r="A44" s="1"/>
      <c r="D44" s="2"/>
      <c r="E44" s="47"/>
      <c r="F44" s="52"/>
      <c r="G44" s="53"/>
      <c r="H44" s="52"/>
      <c r="I44" s="53"/>
    </row>
    <row r="45" spans="1:14" x14ac:dyDescent="0.25">
      <c r="A45" s="1"/>
      <c r="D45" s="2"/>
      <c r="E45" s="47"/>
      <c r="F45" s="52"/>
      <c r="G45" s="53"/>
      <c r="H45" s="52"/>
      <c r="I45" s="53"/>
    </row>
    <row r="46" spans="1:14" x14ac:dyDescent="0.25">
      <c r="A46" s="1"/>
      <c r="D46" s="2"/>
      <c r="E46" s="47"/>
      <c r="F46" s="52"/>
      <c r="G46" s="53"/>
      <c r="H46" s="52"/>
      <c r="I46" s="53"/>
    </row>
    <row r="47" spans="1:14" x14ac:dyDescent="0.25">
      <c r="A47" s="1"/>
      <c r="D47" s="2"/>
      <c r="E47" s="47"/>
      <c r="F47" s="52"/>
      <c r="G47" s="53"/>
      <c r="H47" s="52"/>
      <c r="I47" s="53"/>
    </row>
    <row r="48" spans="1:14" x14ac:dyDescent="0.25">
      <c r="A48" s="1"/>
      <c r="D48" s="2"/>
      <c r="E48" s="47"/>
      <c r="F48" s="52"/>
      <c r="G48" s="53"/>
      <c r="H48" s="52"/>
      <c r="I48" s="53"/>
    </row>
    <row r="49" spans="1:9" x14ac:dyDescent="0.25">
      <c r="A49" s="1"/>
      <c r="D49" s="2"/>
      <c r="E49" s="47"/>
      <c r="F49" s="52"/>
      <c r="G49" s="53"/>
      <c r="H49" s="52"/>
      <c r="I49" s="53"/>
    </row>
    <row r="50" spans="1:9" x14ac:dyDescent="0.25">
      <c r="A50" s="1"/>
      <c r="D50" s="2"/>
      <c r="E50" s="47"/>
      <c r="F50" s="52"/>
      <c r="G50" s="53"/>
      <c r="H50" s="52"/>
      <c r="I50" s="53"/>
    </row>
    <row r="51" spans="1:9" x14ac:dyDescent="0.25">
      <c r="A51" s="1"/>
      <c r="D51" s="2"/>
      <c r="E51" s="47"/>
      <c r="F51" s="52"/>
      <c r="G51" s="53"/>
      <c r="H51" s="52"/>
      <c r="I51" s="53"/>
    </row>
    <row r="52" spans="1:9" x14ac:dyDescent="0.25">
      <c r="A52" s="1"/>
      <c r="D52" s="2"/>
      <c r="E52" s="47"/>
      <c r="F52" s="52"/>
      <c r="G52" s="53"/>
      <c r="H52" s="52"/>
      <c r="I52" s="53"/>
    </row>
    <row r="53" spans="1:9" x14ac:dyDescent="0.25">
      <c r="A53" s="1"/>
      <c r="D53" s="2"/>
      <c r="E53" s="47"/>
      <c r="F53" s="52"/>
      <c r="G53" s="53"/>
      <c r="H53" s="52"/>
      <c r="I53" s="53"/>
    </row>
    <row r="54" spans="1:9" x14ac:dyDescent="0.25">
      <c r="A54" s="1"/>
      <c r="D54" s="2"/>
      <c r="E54" s="47"/>
      <c r="F54" s="52"/>
      <c r="G54" s="53"/>
      <c r="H54" s="52"/>
      <c r="I54" s="53"/>
    </row>
    <row r="55" spans="1:9" x14ac:dyDescent="0.25">
      <c r="A55" s="1"/>
      <c r="D55" s="2"/>
      <c r="E55" s="47"/>
      <c r="F55" s="52"/>
      <c r="G55" s="53"/>
      <c r="H55" s="52"/>
      <c r="I55" s="53"/>
    </row>
    <row r="56" spans="1:9" x14ac:dyDescent="0.25">
      <c r="A56" s="1"/>
      <c r="D56" s="2"/>
      <c r="E56" s="47"/>
      <c r="F56" s="52"/>
      <c r="G56" s="53"/>
      <c r="H56" s="52"/>
      <c r="I56" s="53"/>
    </row>
    <row r="57" spans="1:9" x14ac:dyDescent="0.25">
      <c r="A57" s="1"/>
      <c r="D57" s="2"/>
      <c r="E57" s="47"/>
      <c r="F57" s="52"/>
      <c r="G57" s="53"/>
      <c r="H57" s="52"/>
      <c r="I57" s="53"/>
    </row>
    <row r="58" spans="1:9" x14ac:dyDescent="0.25">
      <c r="A58" s="1"/>
      <c r="D58" s="2"/>
      <c r="E58" s="47"/>
    </row>
    <row r="59" spans="1:9" x14ac:dyDescent="0.25">
      <c r="A59" s="1"/>
      <c r="D59" s="2"/>
      <c r="E59" s="1"/>
    </row>
  </sheetData>
  <mergeCells count="8">
    <mergeCell ref="K7:K37"/>
    <mergeCell ref="E40:G40"/>
    <mergeCell ref="H40:J40"/>
    <mergeCell ref="B2:K2"/>
    <mergeCell ref="F5:G5"/>
    <mergeCell ref="H5:I5"/>
    <mergeCell ref="J5:J6"/>
    <mergeCell ref="K5:K6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 2025 (2)</vt:lpstr>
      <vt:lpstr>Jul_2025</vt:lpstr>
      <vt:lpstr>Avgust_2025</vt:lpstr>
      <vt:lpstr>prosečno po mesecima 2018-2025</vt:lpstr>
      <vt:lpstr>Septembar_2025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Klasifikacija: INTERNO</cp:keywords>
  <cp:lastModifiedBy/>
  <dcterms:created xsi:type="dcterms:W3CDTF">2006-09-16T00:00:00Z</dcterms:created>
  <dcterms:modified xsi:type="dcterms:W3CDTF">2025-10-07T14:24:36Z</dcterms:modified>
</cp:coreProperties>
</file>