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C:\Users\nikol\Downloads\"/>
    </mc:Choice>
  </mc:AlternateContent>
  <xr:revisionPtr revIDLastSave="0" documentId="8_{8D05182F-ACF8-4C4C-9814-8FDD130F833E}" xr6:coauthVersionLast="47" xr6:coauthVersionMax="47" xr10:uidLastSave="{00000000-0000-0000-0000-000000000000}"/>
  <bookViews>
    <workbookView xWindow="-120" yWindow="-120" windowWidth="29040" windowHeight="15720" xr2:uid="{6C081BF3-749E-4279-A6AB-41BC87797E55}"/>
  </bookViews>
  <sheets>
    <sheet name="Question 1" sheetId="9" r:id="rId1"/>
    <sheet name="Question 2" sheetId="10"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 i="10" l="1"/>
  <c r="U14" i="10"/>
  <c r="U15" i="10"/>
  <c r="U16" i="10"/>
  <c r="U2" i="10"/>
  <c r="U3" i="10"/>
  <c r="U4" i="10"/>
  <c r="U5" i="10"/>
  <c r="U6" i="10"/>
  <c r="U7" i="10"/>
  <c r="U8" i="10"/>
  <c r="U10" i="10"/>
  <c r="U12" i="10"/>
  <c r="U13" i="10"/>
  <c r="U9" i="10"/>
  <c r="A24" i="10"/>
  <c r="D3" i="10" l="1"/>
  <c r="D4" i="10"/>
  <c r="D5" i="10"/>
  <c r="D6" i="10"/>
  <c r="D7" i="10"/>
  <c r="D8" i="10"/>
  <c r="D9" i="10"/>
  <c r="D10" i="10"/>
  <c r="D11" i="10"/>
  <c r="D12" i="10"/>
  <c r="D13" i="10"/>
  <c r="D14" i="10"/>
  <c r="D15" i="10"/>
  <c r="D16" i="10"/>
  <c r="D17" i="10"/>
  <c r="D18" i="10"/>
  <c r="D19" i="10"/>
  <c r="D20" i="10"/>
  <c r="D21" i="10"/>
  <c r="D2" i="10"/>
  <c r="W16" i="9"/>
  <c r="D16" i="9"/>
  <c r="D14" i="9"/>
</calcChain>
</file>

<file path=xl/sharedStrings.xml><?xml version="1.0" encoding="utf-8"?>
<sst xmlns="http://schemas.openxmlformats.org/spreadsheetml/2006/main" count="96" uniqueCount="45">
  <si>
    <t>Model</t>
  </si>
  <si>
    <t>Weight</t>
  </si>
  <si>
    <t>Price</t>
  </si>
  <si>
    <t>Fierro 7B</t>
  </si>
  <si>
    <t>HX 5000</t>
  </si>
  <si>
    <t>Durbin Ultralight</t>
  </si>
  <si>
    <t>Schmidt</t>
  </si>
  <si>
    <t>WSilton Advanced</t>
  </si>
  <si>
    <t>bicyclette vélo</t>
  </si>
  <si>
    <t>Supremo Team</t>
  </si>
  <si>
    <t>XTC Racer</t>
  </si>
  <si>
    <t>D’Onofrio Pro</t>
  </si>
  <si>
    <t>Americana #6</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</si>
  <si>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</si>
  <si>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</si>
  <si>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</si>
  <si>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</si>
  <si>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</si>
  <si>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</si>
  <si>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</si>
  <si>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</si>
  <si>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</si>
  <si>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</si>
  <si>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</si>
  <si>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</si>
  <si>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</si>
  <si>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</si>
  <si>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</si>
  <si>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</si>
  <si>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</si>
  <si>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</si>
  <si>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</si>
  <si>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</si>
  <si>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</si>
  <si>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</si>
  <si>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</si>
  <si>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</si>
  <si>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Risk</t>
  </si>
  <si>
    <t>Age</t>
  </si>
  <si>
    <t>Blood Pressure</t>
  </si>
  <si>
    <t>Smoker</t>
  </si>
  <si>
    <t>No</t>
  </si>
  <si>
    <t>Yes</t>
  </si>
  <si>
    <t>Dummy Smoker</t>
  </si>
  <si>
    <t>Art Speen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</si>
</sst>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6">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0" fontId="0" fillId="2" borderId="1" xfId="0" applyFill="1" applyBorder="1" applyAlignment="1"/>
    <xf numFmtId="0" fontId="7" fillId="0" borderId="0" xfId="0" applyFont="1"/>
  </cellXfs>
  <cellStyles count="3">
    <cellStyle name="Normal" xfId="0" builtinId="0"/>
    <cellStyle name="Normal 2" xfId="1" xr:uid="{00000000-0005-0000-0000-00002F000000}"/>
    <cellStyle name="Normal 3" xfId="2" xr:uid="{00000000-0005-0000-0000-000030000000}"/>
  </cellStyles>
  <dxfs count="7">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4F01-4E75-93D2-EDE3661723E5}"/>
            </c:ext>
          </c:extLst>
        </c:ser>
        <c:dLbls>
          <c:showLegendKey val="0"/>
          <c:showVal val="0"/>
          <c:showCatName val="0"/>
          <c:showSerName val="0"/>
          <c:showPercent val="0"/>
          <c:showBubbleSize val="0"/>
        </c:dLbls>
        <c:axId val="715640640"/>
        <c:axId val="715638240"/>
      </c:scatterChart>
      <c:valAx>
        <c:axId val="7156406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38240"/>
        <c:crosses val="autoZero"/>
        <c:crossBetween val="midCat"/>
      </c:valAx>
      <c:valAx>
        <c:axId val="7156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40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29375" cy="6134100"/>
    <xdr:sp macro="" textlink="">
      <xdr:nvSpPr>
        <xdr:cNvPr id="2" name="Shape 3">
          <a:extLst>
            <a:ext uri="{FF2B5EF4-FFF2-40B4-BE49-F238E27FC236}">
              <a16:creationId xmlns:a16="http://schemas.microsoft.com/office/drawing/2014/main" id="{944F21F0-02E1-41DD-820D-02060EF03B48}"/>
            </a:ext>
          </a:extLst>
        </xdr:cNvPr>
        <xdr:cNvSpPr txBox="1"/>
      </xdr:nvSpPr>
      <xdr:spPr>
        <a:xfrm>
          <a:off x="3733800" y="133350"/>
          <a:ext cx="6429375" cy="613410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 </a:t>
          </a:r>
          <a:r>
            <a:rPr lang="en-US" sz="1100" b="1" i="0">
              <a:effectLst/>
              <a:latin typeface="+mn-lt"/>
              <a:ea typeface="+mn-ea"/>
              <a:cs typeface="+mn-cs"/>
            </a:rPr>
            <a:t>The lighter the weight the more expenisve the bike is.</a:t>
          </a: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 </a:t>
          </a:r>
          <a:r>
            <a:rPr lang="en-US" sz="1100" b="1" i="0">
              <a:effectLst/>
              <a:latin typeface="+mn-lt"/>
              <a:ea typeface="+mn-ea"/>
              <a:cs typeface="+mn-cs"/>
            </a:rPr>
            <a:t>The estimated</a:t>
          </a:r>
          <a:r>
            <a:rPr lang="en-US" sz="1100" b="1" i="0" baseline="0">
              <a:effectLst/>
              <a:latin typeface="+mn-lt"/>
              <a:ea typeface="+mn-ea"/>
              <a:cs typeface="+mn-cs"/>
            </a:rPr>
            <a:t> regression model is y=28818+ - 1439.01x</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  </a:t>
          </a:r>
          <a:r>
            <a:rPr lang="en-US" sz="1100" b="1" i="0">
              <a:effectLst/>
              <a:latin typeface="+mn-lt"/>
              <a:ea typeface="+mn-ea"/>
              <a:cs typeface="+mn-cs"/>
            </a:rPr>
            <a:t>The correct interpretations</a:t>
          </a:r>
          <a:r>
            <a:rPr lang="en-US" sz="1100" b="1" i="0" baseline="0">
              <a:effectLst/>
              <a:latin typeface="+mn-lt"/>
              <a:ea typeface="+mn-ea"/>
              <a:cs typeface="+mn-cs"/>
            </a:rPr>
            <a:t> of the estimated regression parameters are from the P-value Bo=2.15 we fail to reject B1=9.99 we reject. </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  </a:t>
          </a:r>
          <a:r>
            <a:rPr lang="en-US" sz="1100" b="1" i="0">
              <a:effectLst/>
              <a:latin typeface="+mn-lt"/>
              <a:ea typeface="+mn-ea"/>
              <a:cs typeface="+mn-cs"/>
            </a:rPr>
            <a:t>84.67% from the Regression statistics.</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1" baseline="0">
              <a:effectLst/>
              <a:latin typeface="+mn-lt"/>
            </a:rPr>
            <a:t>Based on our regression model we estimate the 15-pound bike would be 7232.85 by plugging 15 into the equatio from b.</a:t>
          </a: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1" baseline="0">
              <a:effectLst/>
              <a:latin typeface="+mn-lt"/>
            </a:rPr>
            <a:t>The bike is estimated to be over $7,000, so we suggest Michele's Bikes should not make room for D'Onofrio Elite.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18</xdr:col>
      <xdr:colOff>352425</xdr:colOff>
      <xdr:row>3</xdr:row>
      <xdr:rowOff>33337</xdr:rowOff>
    </xdr:from>
    <xdr:to>
      <xdr:col>26</xdr:col>
      <xdr:colOff>47625</xdr:colOff>
      <xdr:row>9</xdr:row>
      <xdr:rowOff>376237</xdr:rowOff>
    </xdr:to>
    <xdr:graphicFrame macro="">
      <xdr:nvGraphicFramePr>
        <xdr:cNvPr id="9" name="Chart 5">
          <a:extLst>
            <a:ext uri="{FF2B5EF4-FFF2-40B4-BE49-F238E27FC236}">
              <a16:creationId xmlns:a16="http://schemas.microsoft.com/office/drawing/2014/main" id="{A4B90BBE-7382-A4A5-45D2-48FFC8D0DAFD}"/>
            </a:ext>
            <a:ext uri="{147F2762-F138-4A5C-976F-8EAC2B608ADB}">
              <a16:predDERef xmlns:a16="http://schemas.microsoft.com/office/drawing/2014/main" pred="{944F21F0-02E1-41DD-820D-02060EF03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000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r>
            <a:rPr lang="en-US" sz="1100" b="1" i="0">
              <a:effectLst/>
              <a:latin typeface="+mn-lt"/>
              <a:ea typeface="+mn-ea"/>
              <a:cs typeface="+mn-cs"/>
            </a:rPr>
            <a:t>. y=-91.76+ 1.08*Age+.25*bp+8.74*smoker</a:t>
          </a:r>
        </a:p>
        <a:p>
          <a:pPr marL="0" lvl="0" indent="0">
            <a:spcBef>
              <a:spcPts val="0"/>
            </a:spcBef>
            <a:spcAft>
              <a:spcPts val="0"/>
            </a:spcAft>
            <a:buNone/>
          </a:pPr>
          <a:endParaRPr lang="en-US" sz="1100" b="1"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1" i="0" baseline="0">
              <a:effectLst/>
              <a:latin typeface="+mn-lt"/>
              <a:ea typeface="+mn-ea"/>
              <a:cs typeface="+mn-cs"/>
            </a:rPr>
            <a:t>.01 is less than .05 so we reject the null hypothesis and smoking is statistically significant.</a:t>
          </a: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1" i="0" baseline="0">
              <a:effectLst/>
              <a:latin typeface="+mn-lt"/>
              <a:ea typeface="+mn-ea"/>
              <a:cs typeface="+mn-cs"/>
            </a:rPr>
            <a:t>We would say the risk is at 34 so the physician would recommend she stop smoking for this patient.</a:t>
          </a: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r>
            <a:rPr lang="en-US" sz="1100" b="1" i="0" baseline="0">
              <a:effectLst/>
              <a:latin typeface="+mn-lt"/>
              <a:ea typeface="+mn-ea"/>
              <a:cs typeface="+mn-cs"/>
            </a:rPr>
            <a:t>They are younger than 32.</a:t>
          </a: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 </a:t>
          </a:r>
          <a:r>
            <a:rPr lang="en-US" sz="1100" b="1" i="0">
              <a:effectLst/>
              <a:latin typeface="+mn-lt"/>
              <a:ea typeface="+mn-ea"/>
              <a:cs typeface="+mn-cs"/>
            </a:rPr>
            <a:t>The amount of cigarettes per day and another one could be how many</a:t>
          </a:r>
          <a:r>
            <a:rPr lang="en-US" sz="1100" b="1" i="0" baseline="0">
              <a:effectLst/>
              <a:latin typeface="+mn-lt"/>
              <a:ea typeface="+mn-ea"/>
              <a:cs typeface="+mn-cs"/>
            </a:rPr>
            <a:t> years</a:t>
          </a:r>
          <a:r>
            <a:rPr lang="en-US" sz="1100" b="1" i="0">
              <a:effectLst/>
              <a:latin typeface="+mn-lt"/>
              <a:ea typeface="+mn-ea"/>
              <a:cs typeface="+mn-cs"/>
            </a:rPr>
            <a:t> they have</a:t>
          </a:r>
          <a:r>
            <a:rPr lang="en-US" sz="1100" b="1" i="0" baseline="0">
              <a:effectLst/>
              <a:latin typeface="+mn-lt"/>
              <a:ea typeface="+mn-ea"/>
              <a:cs typeface="+mn-cs"/>
            </a:rPr>
            <a:t> been smoking for.</a:t>
          </a:r>
          <a:endParaRPr lang="en-US" sz="1200" b="1"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a:effectLst/>
              <a:latin typeface="+mn-lt"/>
            </a:rPr>
            <a:t>T</a:t>
          </a:r>
        </a:p>
      </xdr:txBody>
    </xdr:sp>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795DC6-AE4B-45DE-9135-FD06E7C27949}" name="Table1" displayName="Table1" ref="A1:E21" totalsRowShown="0" headerRowDxfId="6" dataDxfId="5">
  <autoFilter ref="A1:E21" xr:uid="{00795DC6-AE4B-45DE-9135-FD06E7C27949}"/>
  <tableColumns count="5">
    <tableColumn id="1" xr3:uid="{080683F2-2957-4FA0-87A8-4A16AA571B66}" name="Risk" dataDxfId="4"/>
    <tableColumn id="2" xr3:uid="{54148D2B-BF05-4E48-8EB6-4C406DDE4161}" name="Age" dataDxfId="3"/>
    <tableColumn id="3" xr3:uid="{140D6FC0-3390-4CB2-B055-9BB1ADEF542C}" name="Blood Pressure" dataDxfId="2"/>
    <tableColumn id="6" xr3:uid="{DC9A6159-BC46-4B18-9779-F4C59126CCB7}" name="Dummy Smoker" dataDxfId="1">
      <calculatedColumnFormula>IF(E2="No",0,1)</calculatedColumnFormula>
    </tableColumn>
    <tableColumn id="4" xr3:uid="{8FF1D0A8-E072-44B3-AAC4-88D24B0AA98B}" name="Smoker"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AA33"/>
  <sheetViews>
    <sheetView tabSelected="1" workbookViewId="0">
      <selection activeCell="W16" sqref="W16"/>
    </sheetView>
  </sheetViews>
  <sheetFormatPr defaultRowHeight="15"/>
  <cols>
    <col min="4" max="4" width="12" bestFit="1" customWidth="1"/>
  </cols>
  <sheetData>
    <row r="1" spans="1:23" ht="15.75">
      <c r="A1" s="1" t="s">
        <v>0</v>
      </c>
      <c r="B1" s="2" t="s">
        <v>1</v>
      </c>
      <c r="C1" s="2" t="s">
        <v>2</v>
      </c>
    </row>
    <row r="2" spans="1:23" ht="31.5">
      <c r="A2" s="3" t="s">
        <v>3</v>
      </c>
      <c r="B2" s="5">
        <v>17.899999999999999</v>
      </c>
      <c r="C2" s="4">
        <v>2200</v>
      </c>
    </row>
    <row r="3" spans="1:23" ht="31.5">
      <c r="A3" s="3" t="s">
        <v>4</v>
      </c>
      <c r="B3" s="5">
        <v>16.2</v>
      </c>
      <c r="C3" s="4">
        <v>6350</v>
      </c>
    </row>
    <row r="4" spans="1:23" ht="31.5">
      <c r="A4" s="3" t="s">
        <v>5</v>
      </c>
      <c r="B4" s="5">
        <v>15</v>
      </c>
      <c r="C4" s="4">
        <v>8470</v>
      </c>
    </row>
    <row r="5" spans="1:23" ht="15.75">
      <c r="A5" s="3" t="s">
        <v>6</v>
      </c>
      <c r="B5" s="5">
        <v>16</v>
      </c>
      <c r="C5" s="4">
        <v>6300</v>
      </c>
    </row>
    <row r="6" spans="1:23" ht="47.25">
      <c r="A6" s="3" t="s">
        <v>7</v>
      </c>
      <c r="B6" s="5">
        <v>17.3</v>
      </c>
      <c r="C6" s="4">
        <v>4100</v>
      </c>
    </row>
    <row r="7" spans="1:23" ht="31.5">
      <c r="A7" s="3" t="s">
        <v>8</v>
      </c>
      <c r="B7" s="5">
        <v>13.2</v>
      </c>
      <c r="C7" s="4">
        <v>8700</v>
      </c>
    </row>
    <row r="8" spans="1:23" ht="31.5">
      <c r="A8" s="3" t="s">
        <v>9</v>
      </c>
      <c r="B8" s="5">
        <v>16.3</v>
      </c>
      <c r="C8" s="4">
        <v>6100</v>
      </c>
    </row>
    <row r="9" spans="1:23" ht="31.5">
      <c r="A9" s="3" t="s">
        <v>10</v>
      </c>
      <c r="B9" s="5">
        <v>17.2</v>
      </c>
      <c r="C9" s="4">
        <v>2680</v>
      </c>
    </row>
    <row r="10" spans="1:23" ht="31.5">
      <c r="A10" s="3" t="s">
        <v>11</v>
      </c>
      <c r="B10" s="5">
        <v>17.7</v>
      </c>
      <c r="C10" s="4">
        <v>3500</v>
      </c>
    </row>
    <row r="11" spans="1:23" ht="31.5">
      <c r="A11" s="3" t="s">
        <v>12</v>
      </c>
      <c r="B11" s="5">
        <v>14.2</v>
      </c>
      <c r="C11" s="4">
        <v>8100</v>
      </c>
    </row>
    <row r="14" spans="1:23">
      <c r="D14">
        <f>_xlfn.T.DIST.2T(V32,T28)</f>
        <v>2.1488842681232023E-5</v>
      </c>
    </row>
    <row r="16" spans="1:23">
      <c r="D16">
        <f>_xlfn.T.DIST.2T(ABS(V33),T28)</f>
        <v>9.9937447317213356E-5</v>
      </c>
      <c r="S16" t="s">
        <v>13</v>
      </c>
      <c r="W16">
        <f>28818+(15*-1439.01)</f>
        <v>7232.8499999999985</v>
      </c>
    </row>
    <row r="17" spans="19:27" ht="15.75" thickBot="1"/>
    <row r="18" spans="19:27">
      <c r="S18" s="9" t="s">
        <v>14</v>
      </c>
      <c r="T18" s="9"/>
    </row>
    <row r="19" spans="19:27">
      <c r="S19" t="s">
        <v>15</v>
      </c>
      <c r="T19">
        <v>0.92936640796230618</v>
      </c>
    </row>
    <row r="20" spans="19:27">
      <c r="S20" t="s">
        <v>16</v>
      </c>
      <c r="T20">
        <v>0.86372192024875982</v>
      </c>
    </row>
    <row r="21" spans="19:27">
      <c r="S21" t="s">
        <v>17</v>
      </c>
      <c r="T21">
        <v>0.8466871602798548</v>
      </c>
    </row>
    <row r="22" spans="19:27">
      <c r="S22" t="s">
        <v>18</v>
      </c>
      <c r="T22">
        <v>942.26605445983535</v>
      </c>
    </row>
    <row r="23" spans="19:27" ht="15.75" thickBot="1">
      <c r="S23" s="7" t="s">
        <v>19</v>
      </c>
      <c r="T23" s="7">
        <v>10</v>
      </c>
    </row>
    <row r="25" spans="19:27" ht="15.75" thickBot="1">
      <c r="S25" t="s">
        <v>20</v>
      </c>
    </row>
    <row r="26" spans="19:27">
      <c r="S26" s="8"/>
      <c r="T26" s="8" t="s">
        <v>21</v>
      </c>
      <c r="U26" s="8" t="s">
        <v>22</v>
      </c>
      <c r="V26" s="8" t="s">
        <v>23</v>
      </c>
      <c r="W26" s="8" t="s">
        <v>24</v>
      </c>
      <c r="X26" s="8" t="s">
        <v>25</v>
      </c>
    </row>
    <row r="27" spans="19:27">
      <c r="S27" t="s">
        <v>26</v>
      </c>
      <c r="T27">
        <v>1</v>
      </c>
      <c r="U27">
        <v>45017877.460901558</v>
      </c>
      <c r="V27">
        <v>45017877.460901558</v>
      </c>
      <c r="W27">
        <v>50.703498131196646</v>
      </c>
      <c r="X27">
        <v>9.993744731721318E-5</v>
      </c>
    </row>
    <row r="28" spans="19:27">
      <c r="S28" t="s">
        <v>27</v>
      </c>
      <c r="T28">
        <v>8</v>
      </c>
      <c r="U28">
        <v>7102922.5390984435</v>
      </c>
      <c r="V28">
        <v>887865.31738730543</v>
      </c>
    </row>
    <row r="29" spans="19:27" ht="15.75" thickBot="1">
      <c r="S29" s="7" t="s">
        <v>28</v>
      </c>
      <c r="T29" s="7">
        <v>9</v>
      </c>
      <c r="U29" s="7">
        <v>52120800</v>
      </c>
      <c r="V29" s="7"/>
      <c r="W29" s="7"/>
      <c r="X29" s="7"/>
    </row>
    <row r="30" spans="19:27" ht="15.75" thickBot="1"/>
    <row r="31" spans="19:27">
      <c r="S31" s="8"/>
      <c r="T31" s="8" t="s">
        <v>29</v>
      </c>
      <c r="U31" s="8" t="s">
        <v>18</v>
      </c>
      <c r="V31" s="8" t="s">
        <v>30</v>
      </c>
      <c r="W31" s="8" t="s">
        <v>31</v>
      </c>
      <c r="X31" s="8" t="s">
        <v>32</v>
      </c>
      <c r="Y31" s="8" t="s">
        <v>33</v>
      </c>
      <c r="Z31" s="8" t="s">
        <v>34</v>
      </c>
      <c r="AA31" s="8" t="s">
        <v>35</v>
      </c>
    </row>
    <row r="32" spans="19:27">
      <c r="S32" t="s">
        <v>36</v>
      </c>
      <c r="T32">
        <v>28818.003679852794</v>
      </c>
      <c r="U32">
        <v>3267.2568394339805</v>
      </c>
      <c r="V32">
        <v>8.8202443505620529</v>
      </c>
      <c r="W32">
        <v>2.1488842681232023E-5</v>
      </c>
      <c r="X32">
        <v>21283.69589734394</v>
      </c>
      <c r="Y32">
        <v>36352.311462361649</v>
      </c>
      <c r="Z32">
        <v>21283.69589734394</v>
      </c>
      <c r="AA32">
        <v>36352.311462361649</v>
      </c>
    </row>
    <row r="33" spans="19:27" ht="15.75" thickBot="1">
      <c r="S33" s="7" t="s">
        <v>1</v>
      </c>
      <c r="T33" s="7">
        <v>-1439.0064397424098</v>
      </c>
      <c r="U33" s="7">
        <v>202.08951232801849</v>
      </c>
      <c r="V33" s="7">
        <v>-7.1206388850437161</v>
      </c>
      <c r="W33" s="7">
        <v>9.9937447317213356E-5</v>
      </c>
      <c r="X33" s="7">
        <v>-1905.025690852214</v>
      </c>
      <c r="Y33" s="7">
        <v>-972.98718863260569</v>
      </c>
      <c r="Z33" s="7">
        <v>-1905.025690852214</v>
      </c>
      <c r="AA33" s="7">
        <v>-972.98718863260569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Z48"/>
  <sheetViews>
    <sheetView workbookViewId="0">
      <selection activeCell="E29" sqref="E29"/>
    </sheetView>
  </sheetViews>
  <sheetFormatPr defaultRowHeight="15"/>
  <cols>
    <col min="3" max="3" width="11.42578125" bestFit="1" customWidth="1"/>
    <col min="4" max="4" width="11.42578125" customWidth="1"/>
    <col min="5" max="5" width="11" bestFit="1" customWidth="1"/>
    <col min="6" max="6" width="11.42578125" bestFit="1" customWidth="1"/>
    <col min="18" max="18" width="18.85546875" customWidth="1"/>
  </cols>
  <sheetData>
    <row r="1" spans="1:21" ht="31.5">
      <c r="A1" s="2" t="s">
        <v>37</v>
      </c>
      <c r="B1" s="2" t="s">
        <v>38</v>
      </c>
      <c r="C1" s="2" t="s">
        <v>39</v>
      </c>
      <c r="D1" s="2" t="s">
        <v>43</v>
      </c>
      <c r="E1" s="2" t="s">
        <v>40</v>
      </c>
      <c r="T1" t="s">
        <v>38</v>
      </c>
      <c r="U1" t="s">
        <v>37</v>
      </c>
    </row>
    <row r="2" spans="1:21" ht="15.75">
      <c r="A2" s="6">
        <v>12</v>
      </c>
      <c r="B2" s="6">
        <v>57</v>
      </c>
      <c r="C2" s="6">
        <v>152</v>
      </c>
      <c r="D2">
        <f>IF(E2="No",0,1)</f>
        <v>0</v>
      </c>
      <c r="E2" s="6" t="s">
        <v>41</v>
      </c>
      <c r="T2">
        <v>23</v>
      </c>
      <c r="U2">
        <f>T2*$S$46+$C$27*$S$47+$D$27*$S$48+$S$45</f>
        <v>-66.994454137653577</v>
      </c>
    </row>
    <row r="3" spans="1:21" ht="15.75">
      <c r="A3" s="6">
        <v>24</v>
      </c>
      <c r="B3" s="6">
        <v>67</v>
      </c>
      <c r="C3" s="6">
        <v>163</v>
      </c>
      <c r="D3">
        <f>IF(E3="No",0,1)</f>
        <v>0</v>
      </c>
      <c r="E3" s="6" t="s">
        <v>41</v>
      </c>
      <c r="T3">
        <v>24</v>
      </c>
      <c r="U3">
        <f>T3*$S$46+$C$27*$S$47+$D$27*$S$48+$S$45</f>
        <v>-65.91771308106533</v>
      </c>
    </row>
    <row r="4" spans="1:21" ht="15.75">
      <c r="A4" s="6">
        <v>13</v>
      </c>
      <c r="B4" s="6">
        <v>58</v>
      </c>
      <c r="C4" s="6">
        <v>155</v>
      </c>
      <c r="D4">
        <f>IF(E4="No",0,1)</f>
        <v>0</v>
      </c>
      <c r="E4" s="6" t="s">
        <v>41</v>
      </c>
      <c r="T4">
        <v>25</v>
      </c>
      <c r="U4">
        <f>T4*$S$46+$C$27*$S$47+$D$27*$S$48+$S$45</f>
        <v>-64.840972024477082</v>
      </c>
    </row>
    <row r="5" spans="1:21" ht="15.75">
      <c r="A5" s="6">
        <v>56</v>
      </c>
      <c r="B5" s="6">
        <v>86</v>
      </c>
      <c r="C5" s="6">
        <v>177</v>
      </c>
      <c r="D5">
        <f>IF(E5="No",0,1)</f>
        <v>1</v>
      </c>
      <c r="E5" s="6" t="s">
        <v>42</v>
      </c>
      <c r="T5">
        <v>26</v>
      </c>
      <c r="U5">
        <f>T5*$S$46+$C$27*$S$47+$D$27*$S$48+$S$45</f>
        <v>-63.764230967888821</v>
      </c>
    </row>
    <row r="6" spans="1:21" ht="15.75">
      <c r="A6" s="6">
        <v>28</v>
      </c>
      <c r="B6" s="6">
        <v>59</v>
      </c>
      <c r="C6" s="6">
        <v>196</v>
      </c>
      <c r="D6">
        <f>IF(E6="No",0,1)</f>
        <v>0</v>
      </c>
      <c r="E6" s="6" t="s">
        <v>41</v>
      </c>
      <c r="T6">
        <v>27</v>
      </c>
      <c r="U6">
        <f>T6*$S$46+$C$27*$S$47+$D$27*$S$48+$S$45</f>
        <v>-62.687489911300574</v>
      </c>
    </row>
    <row r="7" spans="1:21" ht="15.75">
      <c r="A7" s="6">
        <v>51</v>
      </c>
      <c r="B7" s="6">
        <v>76</v>
      </c>
      <c r="C7" s="6">
        <v>189</v>
      </c>
      <c r="D7">
        <f>IF(E7="No",0,1)</f>
        <v>1</v>
      </c>
      <c r="E7" s="6" t="s">
        <v>42</v>
      </c>
      <c r="T7">
        <v>28</v>
      </c>
      <c r="U7">
        <f>T7*$S$46+$C$27*$S$47+$D$27*$S$48+$S$45</f>
        <v>-61.610748854712313</v>
      </c>
    </row>
    <row r="8" spans="1:21" ht="15.75">
      <c r="A8" s="6">
        <v>18</v>
      </c>
      <c r="B8" s="6">
        <v>56</v>
      </c>
      <c r="C8" s="6">
        <v>155</v>
      </c>
      <c r="D8">
        <f>IF(E8="No",0,1)</f>
        <v>1</v>
      </c>
      <c r="E8" s="6" t="s">
        <v>42</v>
      </c>
      <c r="T8">
        <v>29</v>
      </c>
      <c r="U8">
        <f>T8*$S$46+$C$27*$S$47+$D$27*$S$48+$S$45</f>
        <v>-60.534007798124065</v>
      </c>
    </row>
    <row r="9" spans="1:21" ht="15.75">
      <c r="A9" s="6">
        <v>31</v>
      </c>
      <c r="B9" s="6">
        <v>78</v>
      </c>
      <c r="C9" s="6">
        <v>120</v>
      </c>
      <c r="D9">
        <f>IF(E9="No",0,1)</f>
        <v>0</v>
      </c>
      <c r="E9" s="6" t="s">
        <v>41</v>
      </c>
      <c r="T9">
        <v>30</v>
      </c>
      <c r="U9">
        <f>T9*$S$46+$C$27*$S$47+$D$27*$S$48+$S$45</f>
        <v>-59.457266741535811</v>
      </c>
    </row>
    <row r="10" spans="1:21" ht="15.75">
      <c r="A10" s="6">
        <v>37</v>
      </c>
      <c r="B10" s="6">
        <v>80</v>
      </c>
      <c r="C10" s="6">
        <v>135</v>
      </c>
      <c r="D10">
        <f>IF(E10="No",0,1)</f>
        <v>1</v>
      </c>
      <c r="E10" s="6" t="s">
        <v>42</v>
      </c>
      <c r="T10">
        <v>31</v>
      </c>
      <c r="U10">
        <f>T10*$S$46+$C$27*$S$47+$D$27*$S$48+$S$45</f>
        <v>-58.380525684947557</v>
      </c>
    </row>
    <row r="11" spans="1:21" ht="15.75">
      <c r="A11" s="6">
        <v>15</v>
      </c>
      <c r="B11" s="6">
        <v>78</v>
      </c>
      <c r="C11" s="6">
        <v>98</v>
      </c>
      <c r="D11">
        <f>IF(E11="No",0,1)</f>
        <v>0</v>
      </c>
      <c r="E11" s="6" t="s">
        <v>41</v>
      </c>
      <c r="T11">
        <v>32</v>
      </c>
      <c r="U11">
        <f>T11*$S$46+$C$27*$S$47+$D$27*$S$48+$S$45</f>
        <v>-57.303784628359303</v>
      </c>
    </row>
    <row r="12" spans="1:21" ht="15.75">
      <c r="A12" s="6">
        <v>22</v>
      </c>
      <c r="B12" s="6">
        <v>71</v>
      </c>
      <c r="C12" s="6">
        <v>152</v>
      </c>
      <c r="D12">
        <f>IF(E12="No",0,1)</f>
        <v>0</v>
      </c>
      <c r="E12" s="6" t="s">
        <v>41</v>
      </c>
      <c r="T12">
        <v>33</v>
      </c>
      <c r="U12">
        <f>T12*$S$46+$C$27*$S$47+$D$27*$S$48+$S$45</f>
        <v>-56.227043571771048</v>
      </c>
    </row>
    <row r="13" spans="1:21" ht="15.75">
      <c r="A13" s="6">
        <v>36</v>
      </c>
      <c r="B13" s="6">
        <v>70</v>
      </c>
      <c r="C13" s="6">
        <v>173</v>
      </c>
      <c r="D13">
        <f>IF(E13="No",0,1)</f>
        <v>1</v>
      </c>
      <c r="E13" s="6" t="s">
        <v>42</v>
      </c>
      <c r="T13">
        <v>34</v>
      </c>
      <c r="U13">
        <f>T13*$S$46+$C$27*$S$47+$D$27*$S$48+$S$45</f>
        <v>-55.150302515182794</v>
      </c>
    </row>
    <row r="14" spans="1:21" ht="15.75">
      <c r="A14" s="6">
        <v>15</v>
      </c>
      <c r="B14" s="6">
        <v>67</v>
      </c>
      <c r="C14" s="6">
        <v>135</v>
      </c>
      <c r="D14">
        <f>IF(E14="No",0,1)</f>
        <v>1</v>
      </c>
      <c r="E14" s="6" t="s">
        <v>42</v>
      </c>
      <c r="T14">
        <v>35</v>
      </c>
      <c r="U14">
        <f>T14*$S$46+$C$27*$S$47+$D$27*$S$48+$S$45</f>
        <v>-54.07356145859454</v>
      </c>
    </row>
    <row r="15" spans="1:21" ht="15.75">
      <c r="A15" s="6">
        <v>48</v>
      </c>
      <c r="B15" s="6">
        <v>77</v>
      </c>
      <c r="C15" s="6">
        <v>209</v>
      </c>
      <c r="D15">
        <f>IF(E15="No",0,1)</f>
        <v>1</v>
      </c>
      <c r="E15" s="6" t="s">
        <v>42</v>
      </c>
      <c r="T15">
        <v>36</v>
      </c>
      <c r="U15">
        <f>T15*$S$46+$C$27*$S$47+$D$27*$S$48+$S$45</f>
        <v>-52.996820402006286</v>
      </c>
    </row>
    <row r="16" spans="1:21" ht="15.75">
      <c r="A16" s="6">
        <v>15</v>
      </c>
      <c r="B16" s="6">
        <v>60</v>
      </c>
      <c r="C16" s="6">
        <v>199</v>
      </c>
      <c r="D16">
        <f>IF(E16="No",0,1)</f>
        <v>0</v>
      </c>
      <c r="E16" s="6" t="s">
        <v>41</v>
      </c>
      <c r="T16">
        <v>37</v>
      </c>
      <c r="U16">
        <f>T16*$S$46+$C$27*$S$47+$D$27*$S$48+$S$45</f>
        <v>-51.920079345418031</v>
      </c>
    </row>
    <row r="17" spans="1:19" ht="15.75">
      <c r="A17" s="6">
        <v>36</v>
      </c>
      <c r="B17" s="6">
        <v>82</v>
      </c>
      <c r="C17" s="6">
        <v>119</v>
      </c>
      <c r="D17">
        <f>IF(E17="No",0,1)</f>
        <v>1</v>
      </c>
      <c r="E17" s="6" t="s">
        <v>42</v>
      </c>
    </row>
    <row r="18" spans="1:19" ht="15.75">
      <c r="A18" s="6">
        <v>8</v>
      </c>
      <c r="B18" s="6">
        <v>66</v>
      </c>
      <c r="C18" s="6">
        <v>166</v>
      </c>
      <c r="D18">
        <f>IF(E18="No",0,1)</f>
        <v>0</v>
      </c>
      <c r="E18" s="6" t="s">
        <v>41</v>
      </c>
    </row>
    <row r="19" spans="1:19" ht="15.75">
      <c r="A19" s="6">
        <v>34</v>
      </c>
      <c r="B19" s="6">
        <v>80</v>
      </c>
      <c r="C19" s="6">
        <v>125</v>
      </c>
      <c r="D19">
        <f>IF(E19="No",0,1)</f>
        <v>1</v>
      </c>
      <c r="E19" s="6" t="s">
        <v>42</v>
      </c>
    </row>
    <row r="20" spans="1:19" ht="15.75">
      <c r="A20" s="6">
        <v>3</v>
      </c>
      <c r="B20" s="6">
        <v>62</v>
      </c>
      <c r="C20" s="6">
        <v>117</v>
      </c>
      <c r="D20">
        <f>IF(E20="No",0,1)</f>
        <v>0</v>
      </c>
      <c r="E20" s="6" t="s">
        <v>41</v>
      </c>
    </row>
    <row r="21" spans="1:19" ht="15.75">
      <c r="A21" s="6">
        <v>37</v>
      </c>
      <c r="B21" s="6">
        <v>59</v>
      </c>
      <c r="C21" s="6">
        <v>207</v>
      </c>
      <c r="D21">
        <f>IF(E21="No",0,1)</f>
        <v>1</v>
      </c>
      <c r="E21" s="6" t="s">
        <v>42</v>
      </c>
    </row>
    <row r="23" spans="1:19">
      <c r="A23" t="s">
        <v>44</v>
      </c>
    </row>
    <row r="24" spans="1:19">
      <c r="A24" s="15">
        <f>-91.76+(1.08*68)+(0.25*175)+(8.74*1)</f>
        <v>34.169999999999995</v>
      </c>
      <c r="B24">
        <v>68</v>
      </c>
      <c r="C24">
        <v>175</v>
      </c>
      <c r="D24">
        <v>1</v>
      </c>
      <c r="E24" t="s">
        <v>42</v>
      </c>
    </row>
    <row r="29" spans="1:19">
      <c r="R29" t="s">
        <v>13</v>
      </c>
    </row>
    <row r="30" spans="1:19" ht="15.75" thickBot="1"/>
    <row r="31" spans="1:19">
      <c r="R31" s="13" t="s">
        <v>14</v>
      </c>
      <c r="S31" s="13"/>
    </row>
    <row r="32" spans="1:19">
      <c r="R32" s="10" t="s">
        <v>15</v>
      </c>
      <c r="S32" s="10">
        <v>0.93460516798461302</v>
      </c>
    </row>
    <row r="33" spans="18:26">
      <c r="R33" s="10" t="s">
        <v>16</v>
      </c>
      <c r="S33" s="10">
        <v>0.87348682002354672</v>
      </c>
    </row>
    <row r="34" spans="18:26">
      <c r="R34" s="10" t="s">
        <v>17</v>
      </c>
      <c r="S34" s="10">
        <v>0.84976559877796176</v>
      </c>
    </row>
    <row r="35" spans="18:26">
      <c r="R35" s="10" t="s">
        <v>18</v>
      </c>
      <c r="S35" s="10">
        <v>5.7565745653465479</v>
      </c>
    </row>
    <row r="36" spans="18:26" ht="15.75" thickBot="1">
      <c r="R36" s="11" t="s">
        <v>19</v>
      </c>
      <c r="S36" s="11">
        <v>20</v>
      </c>
    </row>
    <row r="38" spans="18:26" ht="15.75" thickBot="1">
      <c r="R38" t="s">
        <v>20</v>
      </c>
    </row>
    <row r="39" spans="18:26">
      <c r="R39" s="12"/>
      <c r="S39" s="12" t="s">
        <v>21</v>
      </c>
      <c r="T39" s="12" t="s">
        <v>22</v>
      </c>
      <c r="U39" s="12" t="s">
        <v>23</v>
      </c>
      <c r="V39" s="12" t="s">
        <v>24</v>
      </c>
      <c r="W39" s="12" t="s">
        <v>25</v>
      </c>
    </row>
    <row r="40" spans="18:26">
      <c r="R40" s="10" t="s">
        <v>26</v>
      </c>
      <c r="S40" s="10">
        <v>3</v>
      </c>
      <c r="T40" s="10">
        <v>3660.739588377683</v>
      </c>
      <c r="U40" s="10">
        <v>1220.2465294592278</v>
      </c>
      <c r="V40" s="10">
        <v>36.823012229445013</v>
      </c>
      <c r="W40" s="10">
        <v>2.0640386888860177E-7</v>
      </c>
    </row>
    <row r="41" spans="18:26">
      <c r="R41" s="10" t="s">
        <v>27</v>
      </c>
      <c r="S41" s="10">
        <v>16</v>
      </c>
      <c r="T41" s="10">
        <v>530.21041162231677</v>
      </c>
      <c r="U41" s="10">
        <v>33.138150726394798</v>
      </c>
      <c r="V41" s="10"/>
      <c r="W41" s="10"/>
    </row>
    <row r="42" spans="18:26" ht="15.75" thickBot="1">
      <c r="R42" s="11" t="s">
        <v>28</v>
      </c>
      <c r="S42" s="11">
        <v>19</v>
      </c>
      <c r="T42" s="11">
        <v>4190.95</v>
      </c>
      <c r="U42" s="11"/>
      <c r="V42" s="11"/>
      <c r="W42" s="11"/>
    </row>
    <row r="43" spans="18:26" ht="15.75" thickBot="1"/>
    <row r="44" spans="18:26">
      <c r="R44" s="12"/>
      <c r="S44" s="12" t="s">
        <v>29</v>
      </c>
      <c r="T44" s="12" t="s">
        <v>18</v>
      </c>
      <c r="U44" s="12" t="s">
        <v>30</v>
      </c>
      <c r="V44" s="12" t="s">
        <v>31</v>
      </c>
      <c r="W44" s="12" t="s">
        <v>32</v>
      </c>
      <c r="X44" s="12" t="s">
        <v>33</v>
      </c>
      <c r="Y44" s="12" t="s">
        <v>34</v>
      </c>
      <c r="Z44" s="12" t="s">
        <v>35</v>
      </c>
    </row>
    <row r="45" spans="18:26">
      <c r="R45" s="10" t="s">
        <v>36</v>
      </c>
      <c r="S45" s="10">
        <v>-91.759498439183417</v>
      </c>
      <c r="T45" s="10">
        <v>15.222760086912302</v>
      </c>
      <c r="U45" s="10">
        <v>-6.0277832610705877</v>
      </c>
      <c r="V45" s="10">
        <v>1.7575547338428511E-5</v>
      </c>
      <c r="W45" s="10">
        <v>-124.03030821620263</v>
      </c>
      <c r="X45" s="10">
        <v>-59.488688662164215</v>
      </c>
      <c r="Y45" s="10">
        <v>-124.03030821620263</v>
      </c>
      <c r="Z45" s="10">
        <v>-59.488688662164215</v>
      </c>
    </row>
    <row r="46" spans="18:26">
      <c r="R46" s="10" t="s">
        <v>38</v>
      </c>
      <c r="S46" s="10">
        <v>1.0767410565882536</v>
      </c>
      <c r="T46" s="10">
        <v>0.16596361065769719</v>
      </c>
      <c r="U46" s="10">
        <v>6.4878141197412882</v>
      </c>
      <c r="V46" s="10">
        <v>7.4873018716307515E-6</v>
      </c>
      <c r="W46" s="10">
        <v>0.7249139188771081</v>
      </c>
      <c r="X46" s="10">
        <v>1.4285681942993991</v>
      </c>
      <c r="Y46" s="10">
        <v>0.7249139188771081</v>
      </c>
      <c r="Z46" s="10">
        <v>1.4285681942993991</v>
      </c>
    </row>
    <row r="47" spans="18:26">
      <c r="R47" s="10" t="s">
        <v>39</v>
      </c>
      <c r="S47" s="10">
        <v>0.25181347250984182</v>
      </c>
      <c r="T47" s="10">
        <v>4.522551858841841E-2</v>
      </c>
      <c r="U47" s="10">
        <v>5.5679510234367449</v>
      </c>
      <c r="V47" s="10">
        <v>4.2436645744485185E-5</v>
      </c>
      <c r="W47" s="10">
        <v>0.15593965599422427</v>
      </c>
      <c r="X47" s="10">
        <v>0.34768728902545937</v>
      </c>
      <c r="Y47" s="10">
        <v>0.15593965599422427</v>
      </c>
      <c r="Z47" s="10">
        <v>0.34768728902545937</v>
      </c>
    </row>
    <row r="48" spans="18:26" ht="15.75" thickBot="1">
      <c r="R48" s="7" t="s">
        <v>43</v>
      </c>
      <c r="S48" s="11">
        <v>8.7398710556661214</v>
      </c>
      <c r="T48" s="11">
        <v>3.0008154320476264</v>
      </c>
      <c r="U48" s="11">
        <v>2.9124987036281711</v>
      </c>
      <c r="V48" s="14">
        <v>1.0173552972923572E-2</v>
      </c>
      <c r="W48" s="11">
        <v>2.3784265192834386</v>
      </c>
      <c r="X48" s="11">
        <v>15.101315592048804</v>
      </c>
      <c r="Y48" s="11">
        <v>2.3784265192834386</v>
      </c>
      <c r="Z48" s="11">
        <v>15.101315592048804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A8595502136049A61A1BF4ECE6D704" ma:contentTypeVersion="6" ma:contentTypeDescription="Create a new document." ma:contentTypeScope="" ma:versionID="ad8d8fa0f189a63575fac6a4456a4f92">
  <xsd:schema xmlns:xsd="http://www.w3.org/2001/XMLSchema" xmlns:xs="http://www.w3.org/2001/XMLSchema" xmlns:p="http://schemas.microsoft.com/office/2006/metadata/properties" xmlns:ns3="74a82494-4686-4ea9-a63d-a39a61af8bc9" targetNamespace="http://schemas.microsoft.com/office/2006/metadata/properties" ma:root="true" ma:fieldsID="43192772c4ce35d7c4a632d790225c9c" ns3:_="">
    <xsd:import namespace="74a82494-4686-4ea9-a63d-a39a61af8bc9"/>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82494-4686-4ea9-a63d-a39a61af8b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4a82494-4686-4ea9-a63d-a39a61af8bc9" xsi:nil="true"/>
  </documentManagement>
</p:properties>
</file>

<file path=customXml/itemProps1.xml><?xml version="1.0" encoding="utf-8"?>
<ds:datastoreItem xmlns:ds="http://schemas.openxmlformats.org/officeDocument/2006/customXml" ds:itemID="{6C1DF7FD-63C4-43BC-B5A7-399B82C1D3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82494-4686-4ea9-a63d-a39a61af8b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8C6F42-A575-441B-B64A-80C066BFD751}">
  <ds:schemaRefs>
    <ds:schemaRef ds:uri="http://schemas.microsoft.com/sharepoint/v3/contenttype/forms"/>
  </ds:schemaRefs>
</ds:datastoreItem>
</file>

<file path=customXml/itemProps3.xml><?xml version="1.0" encoding="utf-8"?>
<ds:datastoreItem xmlns:ds="http://schemas.openxmlformats.org/officeDocument/2006/customXml" ds:itemID="{A129C990-83A7-47F7-B192-F10DAF110AB3}">
  <ds:schemaRefs>
    <ds:schemaRef ds:uri="http://purl.org/dc/dcmitype/"/>
    <ds:schemaRef ds:uri="http://schemas.microsoft.com/office/2006/documentManagement/types"/>
    <ds:schemaRef ds:uri="http://schemas.openxmlformats.org/package/2006/metadata/core-properties"/>
    <ds:schemaRef ds:uri="http://purl.org/dc/elements/1.1/"/>
    <ds:schemaRef ds:uri="http://purl.org/dc/terms/"/>
    <ds:schemaRef ds:uri="74a82494-4686-4ea9-a63d-a39a61af8bc9"/>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Manager/>
  <Company>Hamline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 Beverly</dc:creator>
  <cp:keywords/>
  <dc:description/>
  <cp:lastModifiedBy>Nikolai Dulak</cp:lastModifiedBy>
  <cp:revision/>
  <dcterms:created xsi:type="dcterms:W3CDTF">2023-10-16T18:06:45Z</dcterms:created>
  <dcterms:modified xsi:type="dcterms:W3CDTF">2024-11-17T23:37:37Z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0x01010045A8595502136049A61A1BF4ECE6D704</vt:lpwstr>
  </property>
</Properties>
</file>