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Νικόλας\Desktop\"/>
    </mc:Choice>
  </mc:AlternateContent>
  <xr:revisionPtr revIDLastSave="0" documentId="8_{7819FF4C-15D6-4618-BE7D-DE42195ACE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t A" sheetId="9" r:id="rId1"/>
    <sheet name="Part B" sheetId="10" r:id="rId2"/>
    <sheet name="Part C-Task 1" sheetId="1" r:id="rId3"/>
    <sheet name="Part C-Task 2" sheetId="2" r:id="rId4"/>
    <sheet name="Part C-Task 3" sheetId="7" r:id="rId5"/>
    <sheet name="Part C-Task 4" sheetId="4" r:id="rId6"/>
  </sheets>
  <definedNames>
    <definedName name="solver_adj" localSheetId="0" hidden="1">'Part A'!$B$5:$K$11</definedName>
    <definedName name="solver_adj" localSheetId="1" hidden="1">'Part B'!$B$23:$B$25,'Part B'!$B$29:$D$31,'Part B'!$B$35:$D$35,'Part B'!$B$38:$D$38,'Part B'!$B$42:$D$42</definedName>
    <definedName name="solver_adj" localSheetId="2" hidden="1">'Part C-Task 1'!$D$3:$D$14</definedName>
    <definedName name="solver_adj" localSheetId="3" hidden="1">'Part C-Task 2'!$D$3,'Part C-Task 2'!$D$4,'Part C-Task 2'!$D$7,'Part C-Task 2'!$D$8,'Part C-Task 2'!$D$12</definedName>
    <definedName name="solver_adj" localSheetId="5" hidden="1">'Part C-Task 4'!$D$3:$D$14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0" hidden="1">'Part A'!$B$106:$K$106</definedName>
    <definedName name="solver_lhs1" localSheetId="1" hidden="1">'Part B'!$B$23:$B$25</definedName>
    <definedName name="solver_lhs1" localSheetId="2" hidden="1">'Part C-Task 1'!$D$3:$D$14</definedName>
    <definedName name="solver_lhs1" localSheetId="3" hidden="1">'Part C-Task 2'!$D$3:$D$13</definedName>
    <definedName name="solver_lhs1" localSheetId="5" hidden="1">'Part C-Task 4'!$D$3:$D$14</definedName>
    <definedName name="solver_lhs10" localSheetId="1" hidden="1">'Part B'!$H$42</definedName>
    <definedName name="solver_lhs11" localSheetId="1" hidden="1">'Part B'!$H$42:$J$42</definedName>
    <definedName name="solver_lhs12" localSheetId="1" hidden="1">'Part B'!$I$38</definedName>
    <definedName name="solver_lhs13" localSheetId="1" hidden="1">'Part B'!$I$42</definedName>
    <definedName name="solver_lhs14" localSheetId="1" hidden="1">'Part B'!$J$38</definedName>
    <definedName name="solver_lhs15" localSheetId="1" hidden="1">'Part B'!$J$42</definedName>
    <definedName name="solver_lhs16" localSheetId="1" hidden="1">'Part B'!$K$38</definedName>
    <definedName name="solver_lhs17" localSheetId="1" hidden="1">'Part B'!$K$42</definedName>
    <definedName name="solver_lhs18" localSheetId="1" hidden="1">'Part B'!$K$43</definedName>
    <definedName name="solver_lhs2" localSheetId="0" hidden="1">'Part A'!$B$5:$K$11</definedName>
    <definedName name="solver_lhs2" localSheetId="1" hidden="1">'Part B'!$B$29:$D$31</definedName>
    <definedName name="solver_lhs2" localSheetId="2" hidden="1">'Part C-Task 1'!$E$3:$E$14</definedName>
    <definedName name="solver_lhs2" localSheetId="3" hidden="1">'Part C-Task 2'!$E$3:$E$14</definedName>
    <definedName name="solver_lhs2" localSheetId="5" hidden="1">'Part C-Task 4'!$E$15</definedName>
    <definedName name="solver_lhs3" localSheetId="1" hidden="1">'Part B'!$B$35:$D$35</definedName>
    <definedName name="solver_lhs3" localSheetId="2" hidden="1">'Part C-Task 1'!$F$3:$F$14</definedName>
    <definedName name="solver_lhs3" localSheetId="3" hidden="1">'Part C-Task 2'!$F$3:$F$14</definedName>
    <definedName name="solver_lhs3" localSheetId="5" hidden="1">'Part C-Task 4'!$E$3:$E$14</definedName>
    <definedName name="solver_lhs4" localSheetId="1" hidden="1">'Part B'!$B$38:$D$38</definedName>
    <definedName name="solver_lhs4" localSheetId="2" hidden="1">'Part C-Task 1'!$F$3:$F$14</definedName>
    <definedName name="solver_lhs4" localSheetId="5" hidden="1">'Part C-Task 4'!$F$3:$F$14</definedName>
    <definedName name="solver_lhs5" localSheetId="1" hidden="1">'Part B'!$B$42:$D$42</definedName>
    <definedName name="solver_lhs6" localSheetId="1" hidden="1">'Part B'!$E$38</definedName>
    <definedName name="solver_lhs7" localSheetId="1" hidden="1">'Part B'!$E$42</definedName>
    <definedName name="solver_lhs8" localSheetId="1" hidden="1">'Part B'!$H$38</definedName>
    <definedName name="solver_lhs9" localSheetId="1" hidden="1">'Part B'!$H$38:$J$38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0" hidden="1">2</definedName>
    <definedName name="solver_num" localSheetId="1" hidden="1">18</definedName>
    <definedName name="solver_num" localSheetId="2" hidden="1">2</definedName>
    <definedName name="solver_num" localSheetId="3" hidden="1">2</definedName>
    <definedName name="solver_num" localSheetId="5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0" hidden="1">'Part A'!$B$14</definedName>
    <definedName name="solver_opt" localSheetId="1" hidden="1">'Part B'!$B$48</definedName>
    <definedName name="solver_opt" localSheetId="2" hidden="1">'Part C-Task 1'!$F$15</definedName>
    <definedName name="solver_opt" localSheetId="3" hidden="1">'Part C-Task 2'!$F$15</definedName>
    <definedName name="solver_opt" localSheetId="5" hidden="1">'Part C-Task 4'!$F$15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5" hidden="1">3</definedName>
    <definedName name="solver_rel10" localSheetId="1" hidden="1">1</definedName>
    <definedName name="solver_rel11" localSheetId="1" hidden="1">2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2</definedName>
    <definedName name="solver_rel17" localSheetId="1" hidden="1">2</definedName>
    <definedName name="solver_rel18" localSheetId="1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5" hidden="1">1</definedName>
    <definedName name="solver_rel3" localSheetId="1" hidden="1">3</definedName>
    <definedName name="solver_rel3" localSheetId="2" hidden="1">3</definedName>
    <definedName name="solver_rel3" localSheetId="3" hidden="1">3</definedName>
    <definedName name="solver_rel3" localSheetId="5" hidden="1">3</definedName>
    <definedName name="solver_rel4" localSheetId="1" hidden="1">5</definedName>
    <definedName name="solver_rel4" localSheetId="2" hidden="1">3</definedName>
    <definedName name="solver_rel4" localSheetId="5" hidden="1">3</definedName>
    <definedName name="solver_rel5" localSheetId="1" hidden="1">5</definedName>
    <definedName name="solver_rel6" localSheetId="1" hidden="1">2</definedName>
    <definedName name="solver_rel7" localSheetId="1" hidden="1">2</definedName>
    <definedName name="solver_rel8" localSheetId="1" hidden="1">1</definedName>
    <definedName name="solver_rel9" localSheetId="1" hidden="1">2</definedName>
    <definedName name="solver_rhs1" localSheetId="0" hidden="1">'Part A'!$B$109:$K$109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" localSheetId="5" hidden="1">0</definedName>
    <definedName name="solver_rhs10" localSheetId="1" hidden="1">'Part B'!$B$43</definedName>
    <definedName name="solver_rhs11" localSheetId="1" hidden="1">'Part B'!$H$43:$J$43</definedName>
    <definedName name="solver_rhs12" localSheetId="1" hidden="1">'Part B'!$C$39</definedName>
    <definedName name="solver_rhs13" localSheetId="1" hidden="1">'Part B'!$C$43</definedName>
    <definedName name="solver_rhs14" localSheetId="1" hidden="1">'Part B'!$D$39</definedName>
    <definedName name="solver_rhs15" localSheetId="1" hidden="1">'Part B'!$D$43</definedName>
    <definedName name="solver_rhs16" localSheetId="1" hidden="1">3000</definedName>
    <definedName name="solver_rhs17" localSheetId="1" hidden="1">3000</definedName>
    <definedName name="solver_rhs18" localSheetId="1" hidden="1">'Part B'!$I$13</definedName>
    <definedName name="solver_rhs2" localSheetId="0" hidden="1">0</definedName>
    <definedName name="solver_rhs2" localSheetId="1" hidden="1">0</definedName>
    <definedName name="solver_rhs2" localSheetId="2" hidden="1">0</definedName>
    <definedName name="solver_rhs2" localSheetId="3" hidden="1">0</definedName>
    <definedName name="solver_rhs2" localSheetId="5" hidden="1">'Part C-Task 4'!$C$17</definedName>
    <definedName name="solver_rhs3" localSheetId="1" hidden="1">0</definedName>
    <definedName name="solver_rhs3" localSheetId="2" hidden="1">0</definedName>
    <definedName name="solver_rhs3" localSheetId="3" hidden="1">0</definedName>
    <definedName name="solver_rhs3" localSheetId="5" hidden="1">0</definedName>
    <definedName name="solver_rhs4" localSheetId="1" hidden="1">"binary"</definedName>
    <definedName name="solver_rhs4" localSheetId="2" hidden="1">0</definedName>
    <definedName name="solver_rhs4" localSheetId="5" hidden="1">0</definedName>
    <definedName name="solver_rhs5" localSheetId="1" hidden="1">"binary"</definedName>
    <definedName name="solver_rhs6" localSheetId="1" hidden="1">2</definedName>
    <definedName name="solver_rhs7" localSheetId="1" hidden="1">2</definedName>
    <definedName name="solver_rhs8" localSheetId="1" hidden="1">'Part B'!$B$39</definedName>
    <definedName name="solver_rhs9" localSheetId="1" hidden="1">'Part B'!$H$39:$J$39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0" hidden="1">2</definedName>
    <definedName name="solver_typ" localSheetId="1" hidden="1">2</definedName>
    <definedName name="solver_typ" localSheetId="2" hidden="1">1</definedName>
    <definedName name="solver_typ" localSheetId="3" hidden="1">1</definedName>
    <definedName name="solver_typ" localSheetId="5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9" l="1"/>
  <c r="C12" i="9"/>
  <c r="D12" i="9"/>
  <c r="B14" i="9" s="1"/>
  <c r="E12" i="9"/>
  <c r="F12" i="9"/>
  <c r="G12" i="9"/>
  <c r="H12" i="9"/>
  <c r="I12" i="9"/>
  <c r="J12" i="9"/>
  <c r="K12" i="9"/>
  <c r="B13" i="9"/>
  <c r="C13" i="9"/>
  <c r="D13" i="9"/>
  <c r="E13" i="9"/>
  <c r="F13" i="9"/>
  <c r="G13" i="9"/>
  <c r="H13" i="9"/>
  <c r="I13" i="9"/>
  <c r="J13" i="9"/>
  <c r="K13" i="9"/>
  <c r="E38" i="10"/>
  <c r="H38" i="10"/>
  <c r="I38" i="10"/>
  <c r="J38" i="10"/>
  <c r="K38" i="10" s="1"/>
  <c r="B39" i="10"/>
  <c r="C39" i="10"/>
  <c r="D39" i="10"/>
  <c r="E39" i="10" s="1"/>
  <c r="H39" i="10"/>
  <c r="I39" i="10"/>
  <c r="J39" i="10"/>
  <c r="K39" i="10" s="1"/>
  <c r="E42" i="10"/>
  <c r="H42" i="10"/>
  <c r="K42" i="10" s="1"/>
  <c r="I42" i="10"/>
  <c r="J42" i="10"/>
  <c r="B43" i="10"/>
  <c r="C43" i="10"/>
  <c r="E43" i="10" s="1"/>
  <c r="D43" i="10"/>
  <c r="H43" i="10"/>
  <c r="I43" i="10"/>
  <c r="K43" i="10" s="1"/>
  <c r="J43" i="10"/>
  <c r="B46" i="10"/>
  <c r="B48" i="10" s="1"/>
  <c r="B47" i="10"/>
  <c r="E107" i="9" l="1"/>
  <c r="I107" i="9"/>
  <c r="B108" i="9"/>
  <c r="C108" i="9"/>
  <c r="F108" i="9"/>
  <c r="G108" i="9"/>
  <c r="K108" i="9"/>
  <c r="B17" i="9"/>
  <c r="C17" i="9"/>
  <c r="D17" i="9"/>
  <c r="B18" i="9"/>
  <c r="C18" i="9"/>
  <c r="C100" i="9" s="1"/>
  <c r="D18" i="9"/>
  <c r="E18" i="9"/>
  <c r="E100" i="9" s="1"/>
  <c r="B19" i="9"/>
  <c r="C19" i="9"/>
  <c r="D19" i="9"/>
  <c r="E19" i="9"/>
  <c r="B20" i="9"/>
  <c r="C20" i="9"/>
  <c r="D20" i="9"/>
  <c r="E20" i="9" s="1"/>
  <c r="F20" i="9" s="1"/>
  <c r="G20" i="9"/>
  <c r="B21" i="9"/>
  <c r="C21" i="9" s="1"/>
  <c r="D21" i="9" s="1"/>
  <c r="E21" i="9" s="1"/>
  <c r="B22" i="9"/>
  <c r="B104" i="9" s="1"/>
  <c r="C22" i="9"/>
  <c r="C25" i="9"/>
  <c r="D25" i="9"/>
  <c r="E25" i="9" s="1"/>
  <c r="C26" i="9"/>
  <c r="D26" i="9"/>
  <c r="E26" i="9"/>
  <c r="F26" i="9" s="1"/>
  <c r="C27" i="9"/>
  <c r="D27" i="9"/>
  <c r="E27" i="9"/>
  <c r="F27" i="9" s="1"/>
  <c r="G27" i="9" s="1"/>
  <c r="C28" i="9"/>
  <c r="D28" i="9"/>
  <c r="E28" i="9" s="1"/>
  <c r="F28" i="9" s="1"/>
  <c r="G28" i="9" s="1"/>
  <c r="H28" i="9" s="1"/>
  <c r="H102" i="9" s="1"/>
  <c r="C29" i="9"/>
  <c r="D29" i="9"/>
  <c r="E29" i="9"/>
  <c r="F29" i="9"/>
  <c r="G29" i="9" s="1"/>
  <c r="H29" i="9" s="1"/>
  <c r="I29" i="9"/>
  <c r="C30" i="9"/>
  <c r="D30" i="9" s="1"/>
  <c r="E30" i="9" s="1"/>
  <c r="F30" i="9" s="1"/>
  <c r="G30" i="9" s="1"/>
  <c r="H30" i="9" s="1"/>
  <c r="I30" i="9" s="1"/>
  <c r="J30" i="9" s="1"/>
  <c r="D33" i="9"/>
  <c r="E33" i="9" s="1"/>
  <c r="F33" i="9" s="1"/>
  <c r="F99" i="9" s="1"/>
  <c r="D34" i="9"/>
  <c r="E34" i="9"/>
  <c r="F34" i="9" s="1"/>
  <c r="G34" i="9" s="1"/>
  <c r="D35" i="9"/>
  <c r="D101" i="9" s="1"/>
  <c r="E35" i="9"/>
  <c r="F35" i="9" s="1"/>
  <c r="G35" i="9" s="1"/>
  <c r="H35" i="9" s="1"/>
  <c r="H101" i="9" s="1"/>
  <c r="D36" i="9"/>
  <c r="E36" i="9" s="1"/>
  <c r="F36" i="9" s="1"/>
  <c r="G36" i="9"/>
  <c r="H36" i="9"/>
  <c r="I36" i="9" s="1"/>
  <c r="D37" i="9"/>
  <c r="E37" i="9"/>
  <c r="F37" i="9"/>
  <c r="G37" i="9" s="1"/>
  <c r="H37" i="9" s="1"/>
  <c r="I37" i="9"/>
  <c r="J37" i="9" s="1"/>
  <c r="D38" i="9"/>
  <c r="E38" i="9"/>
  <c r="F38" i="9"/>
  <c r="G38" i="9" s="1"/>
  <c r="H38" i="9" s="1"/>
  <c r="I38" i="9" s="1"/>
  <c r="J38" i="9" s="1"/>
  <c r="K38" i="9" s="1"/>
  <c r="K104" i="9" s="1"/>
  <c r="E41" i="9"/>
  <c r="F41" i="9"/>
  <c r="G41" i="9"/>
  <c r="E42" i="9"/>
  <c r="F42" i="9" s="1"/>
  <c r="G42" i="9" s="1"/>
  <c r="H42" i="9"/>
  <c r="E43" i="9"/>
  <c r="F43" i="9" s="1"/>
  <c r="G43" i="9" s="1"/>
  <c r="H43" i="9"/>
  <c r="I43" i="9"/>
  <c r="E44" i="9"/>
  <c r="F44" i="9"/>
  <c r="G44" i="9"/>
  <c r="H44" i="9"/>
  <c r="I44" i="9" s="1"/>
  <c r="J44" i="9" s="1"/>
  <c r="E45" i="9"/>
  <c r="F45" i="9" s="1"/>
  <c r="G45" i="9" s="1"/>
  <c r="H45" i="9" s="1"/>
  <c r="I45" i="9" s="1"/>
  <c r="J45" i="9" s="1"/>
  <c r="K45" i="9" s="1"/>
  <c r="K103" i="9" s="1"/>
  <c r="F49" i="9"/>
  <c r="G49" i="9"/>
  <c r="H49" i="9"/>
  <c r="F50" i="9"/>
  <c r="G50" i="9"/>
  <c r="H50" i="9"/>
  <c r="I50" i="9"/>
  <c r="F51" i="9"/>
  <c r="G51" i="9"/>
  <c r="H51" i="9"/>
  <c r="I51" i="9"/>
  <c r="J51" i="9" s="1"/>
  <c r="F52" i="9"/>
  <c r="G52" i="9"/>
  <c r="H52" i="9" s="1"/>
  <c r="I52" i="9" s="1"/>
  <c r="G57" i="9"/>
  <c r="H57" i="9" s="1"/>
  <c r="I57" i="9" s="1"/>
  <c r="G58" i="9"/>
  <c r="H58" i="9" s="1"/>
  <c r="G59" i="9"/>
  <c r="H59" i="9"/>
  <c r="I59" i="9" s="1"/>
  <c r="J59" i="9" s="1"/>
  <c r="J101" i="9" s="1"/>
  <c r="K59" i="9"/>
  <c r="K101" i="9" s="1"/>
  <c r="H65" i="9"/>
  <c r="I65" i="9" s="1"/>
  <c r="J65" i="9" s="1"/>
  <c r="H66" i="9"/>
  <c r="I66" i="9"/>
  <c r="J66" i="9" s="1"/>
  <c r="K66" i="9" s="1"/>
  <c r="K100" i="9" s="1"/>
  <c r="I73" i="9"/>
  <c r="J73" i="9" s="1"/>
  <c r="K73" i="9" s="1"/>
  <c r="K99" i="9" s="1"/>
  <c r="B99" i="9"/>
  <c r="C99" i="9"/>
  <c r="D99" i="9"/>
  <c r="B100" i="9"/>
  <c r="D100" i="9"/>
  <c r="F100" i="9"/>
  <c r="B101" i="9"/>
  <c r="C101" i="9"/>
  <c r="B102" i="9"/>
  <c r="D102" i="9"/>
  <c r="D103" i="9"/>
  <c r="B105" i="9"/>
  <c r="C105" i="9"/>
  <c r="D105" i="9"/>
  <c r="E105" i="9"/>
  <c r="F105" i="9"/>
  <c r="G105" i="9"/>
  <c r="H105" i="9"/>
  <c r="I105" i="9"/>
  <c r="J105" i="9"/>
  <c r="K105" i="9"/>
  <c r="B107" i="9"/>
  <c r="C107" i="9"/>
  <c r="D107" i="9"/>
  <c r="F107" i="9"/>
  <c r="G107" i="9"/>
  <c r="H107" i="9"/>
  <c r="J107" i="9"/>
  <c r="K107" i="9"/>
  <c r="D108" i="9"/>
  <c r="E108" i="9"/>
  <c r="H108" i="9"/>
  <c r="I108" i="9"/>
  <c r="J108" i="9"/>
  <c r="J103" i="9" l="1"/>
  <c r="J104" i="9"/>
  <c r="E103" i="9"/>
  <c r="F21" i="9"/>
  <c r="J52" i="9"/>
  <c r="K52" i="9" s="1"/>
  <c r="K102" i="9" s="1"/>
  <c r="K106" i="9" s="1"/>
  <c r="I102" i="9"/>
  <c r="I58" i="9"/>
  <c r="H100" i="9"/>
  <c r="J102" i="9"/>
  <c r="E99" i="9"/>
  <c r="D22" i="9"/>
  <c r="C104" i="9"/>
  <c r="C103" i="9"/>
  <c r="I99" i="9"/>
  <c r="I101" i="9"/>
  <c r="G102" i="9"/>
  <c r="B103" i="9"/>
  <c r="B106" i="9" s="1"/>
  <c r="F102" i="9"/>
  <c r="H99" i="9"/>
  <c r="G100" i="9"/>
  <c r="B110" i="9"/>
  <c r="G101" i="9"/>
  <c r="I103" i="9"/>
  <c r="F19" i="9"/>
  <c r="F101" i="9" s="1"/>
  <c r="E101" i="9"/>
  <c r="E102" i="9"/>
  <c r="G99" i="9"/>
  <c r="J99" i="9"/>
  <c r="C102" i="9"/>
  <c r="C106" i="9" s="1"/>
  <c r="E14" i="4"/>
  <c r="E13" i="4"/>
  <c r="E12" i="4"/>
  <c r="E11" i="4"/>
  <c r="E10" i="4"/>
  <c r="E9" i="4"/>
  <c r="E8" i="4"/>
  <c r="E7" i="4"/>
  <c r="E6" i="4"/>
  <c r="E5" i="4"/>
  <c r="E4" i="4"/>
  <c r="E3" i="4"/>
  <c r="B4" i="7"/>
  <c r="D14" i="2"/>
  <c r="D13" i="2"/>
  <c r="D11" i="2"/>
  <c r="D10" i="2"/>
  <c r="D9" i="2"/>
  <c r="D6" i="2"/>
  <c r="D5" i="2"/>
  <c r="E10" i="1"/>
  <c r="E7" i="1"/>
  <c r="E12" i="2"/>
  <c r="E8" i="2"/>
  <c r="E7" i="2"/>
  <c r="E4" i="2"/>
  <c r="E3" i="2"/>
  <c r="E14" i="1"/>
  <c r="E13" i="1"/>
  <c r="E12" i="1"/>
  <c r="E11" i="1"/>
  <c r="E9" i="1"/>
  <c r="E8" i="1"/>
  <c r="E6" i="1"/>
  <c r="E5" i="1"/>
  <c r="E4" i="1"/>
  <c r="E3" i="1"/>
  <c r="G21" i="9" l="1"/>
  <c r="F103" i="9"/>
  <c r="E22" i="9"/>
  <c r="D104" i="9"/>
  <c r="D106" i="9" s="1"/>
  <c r="J58" i="9"/>
  <c r="J100" i="9" s="1"/>
  <c r="I100" i="9"/>
  <c r="J106" i="9"/>
  <c r="F14" i="4"/>
  <c r="F13" i="4"/>
  <c r="F12" i="4"/>
  <c r="F11" i="4"/>
  <c r="F10" i="4"/>
  <c r="F8" i="4"/>
  <c r="F7" i="4"/>
  <c r="F5" i="4"/>
  <c r="F4" i="4"/>
  <c r="F3" i="4"/>
  <c r="E5" i="2"/>
  <c r="F12" i="2"/>
  <c r="F8" i="2"/>
  <c r="F7" i="2"/>
  <c r="F4" i="2"/>
  <c r="F3" i="1"/>
  <c r="F14" i="1"/>
  <c r="F13" i="1"/>
  <c r="F12" i="1"/>
  <c r="D15" i="1"/>
  <c r="F11" i="1"/>
  <c r="F6" i="1"/>
  <c r="F5" i="1"/>
  <c r="F10" i="1"/>
  <c r="F9" i="1"/>
  <c r="F8" i="1"/>
  <c r="F4" i="1"/>
  <c r="F7" i="1"/>
  <c r="H21" i="9" l="1"/>
  <c r="H103" i="9" s="1"/>
  <c r="G103" i="9"/>
  <c r="F22" i="9"/>
  <c r="E104" i="9"/>
  <c r="E106" i="9" s="1"/>
  <c r="E9" i="2"/>
  <c r="F9" i="2" s="1"/>
  <c r="E14" i="2"/>
  <c r="F14" i="2" s="1"/>
  <c r="E10" i="2"/>
  <c r="F10" i="2" s="1"/>
  <c r="E11" i="2"/>
  <c r="F11" i="2" s="1"/>
  <c r="E6" i="2"/>
  <c r="F6" i="2" s="1"/>
  <c r="E13" i="2"/>
  <c r="F13" i="2" s="1"/>
  <c r="F9" i="4"/>
  <c r="D15" i="4"/>
  <c r="F6" i="4"/>
  <c r="D15" i="2"/>
  <c r="F5" i="2"/>
  <c r="F3" i="2"/>
  <c r="F15" i="1"/>
  <c r="E15" i="1"/>
  <c r="F104" i="9" l="1"/>
  <c r="F106" i="9" s="1"/>
  <c r="G22" i="9"/>
  <c r="F15" i="4"/>
  <c r="E15" i="4"/>
  <c r="F15" i="2"/>
  <c r="E15" i="2"/>
  <c r="H22" i="9" l="1"/>
  <c r="G104" i="9"/>
  <c r="G106" i="9" s="1"/>
  <c r="I22" i="9" l="1"/>
  <c r="I104" i="9" s="1"/>
  <c r="I106" i="9" s="1"/>
  <c r="H104" i="9"/>
  <c r="H106" i="9" s="1"/>
</calcChain>
</file>

<file path=xl/sharedStrings.xml><?xml version="1.0" encoding="utf-8"?>
<sst xmlns="http://schemas.openxmlformats.org/spreadsheetml/2006/main" count="381" uniqueCount="106">
  <si>
    <t>Category</t>
  </si>
  <si>
    <t>Vehicle category</t>
  </si>
  <si>
    <t>Sub-category</t>
  </si>
  <si>
    <t>Camping cars</t>
  </si>
  <si>
    <t>Motorcycles</t>
  </si>
  <si>
    <t>2 axles</t>
  </si>
  <si>
    <t>3 axles</t>
  </si>
  <si>
    <t>Trucks</t>
  </si>
  <si>
    <t>4 axles</t>
  </si>
  <si>
    <t>5 or more axles</t>
  </si>
  <si>
    <t>Bus or coach</t>
  </si>
  <si>
    <t>Up to 20 seats</t>
  </si>
  <si>
    <t>20 to 40 seats</t>
  </si>
  <si>
    <t>40 or more seats</t>
  </si>
  <si>
    <t>Price</t>
  </si>
  <si>
    <t xml:space="preserve">Demand </t>
  </si>
  <si>
    <t>Profit</t>
  </si>
  <si>
    <t>Total</t>
  </si>
  <si>
    <t xml:space="preserve"> Trucks </t>
  </si>
  <si>
    <r>
      <rPr>
        <b/>
        <sz val="12"/>
        <color theme="1"/>
        <rFont val="Calibri"/>
        <family val="2"/>
        <charset val="161"/>
        <scheme val="minor"/>
      </rPr>
      <t xml:space="preserve">Trucks                                             </t>
    </r>
    <r>
      <rPr>
        <sz val="12"/>
        <color theme="1"/>
        <rFont val="Calibri"/>
        <family val="2"/>
        <charset val="161"/>
        <scheme val="minor"/>
      </rPr>
      <t>of a height in excess of 2m</t>
    </r>
  </si>
  <si>
    <r>
      <rPr>
        <b/>
        <sz val="12"/>
        <color theme="1"/>
        <rFont val="Calibri"/>
        <family val="2"/>
        <charset val="161"/>
        <scheme val="minor"/>
      </rPr>
      <t>Private cars</t>
    </r>
    <r>
      <rPr>
        <sz val="12"/>
        <color theme="1"/>
        <rFont val="Calibri"/>
        <family val="2"/>
        <charset val="161"/>
        <scheme val="minor"/>
      </rPr>
      <t xml:space="preserve">                                              (four-wheel cars of a height up to 2m) with or without a trailer or a caravan, up to 2m</t>
    </r>
  </si>
  <si>
    <r>
      <rPr>
        <b/>
        <sz val="12"/>
        <color theme="1"/>
        <rFont val="Calibri"/>
        <family val="2"/>
        <charset val="161"/>
        <scheme val="minor"/>
      </rPr>
      <t>Private cars</t>
    </r>
    <r>
      <rPr>
        <sz val="12"/>
        <color theme="1"/>
        <rFont val="Calibri"/>
        <family val="2"/>
        <charset val="161"/>
        <scheme val="minor"/>
      </rPr>
      <t xml:space="preserve">                                with a trailer or a caravan, of a height in excess of 2m</t>
    </r>
  </si>
  <si>
    <t>Foot passengers</t>
  </si>
  <si>
    <r>
      <rPr>
        <b/>
        <sz val="12"/>
        <color theme="1"/>
        <rFont val="Calibri"/>
        <family val="2"/>
        <charset val="161"/>
        <scheme val="minor"/>
      </rPr>
      <t xml:space="preserve">Trucks                                                      </t>
    </r>
    <r>
      <rPr>
        <sz val="12"/>
        <color theme="1"/>
        <rFont val="Calibri"/>
        <family val="2"/>
        <charset val="161"/>
        <scheme val="minor"/>
      </rPr>
      <t>of a height in excess of 2m</t>
    </r>
  </si>
  <si>
    <r>
      <rPr>
        <b/>
        <sz val="12"/>
        <color theme="1"/>
        <rFont val="Calibri"/>
        <family val="2"/>
        <charset val="161"/>
        <scheme val="minor"/>
      </rPr>
      <t>Private cars</t>
    </r>
    <r>
      <rPr>
        <sz val="12"/>
        <color theme="1"/>
        <rFont val="Calibri"/>
        <family val="2"/>
        <charset val="161"/>
        <scheme val="minor"/>
      </rPr>
      <t xml:space="preserve">                                        with a trailer or a caravan, of a height in excess of 2m</t>
    </r>
  </si>
  <si>
    <r>
      <rPr>
        <b/>
        <sz val="12"/>
        <color theme="1"/>
        <rFont val="Calibri"/>
        <family val="2"/>
        <charset val="161"/>
        <scheme val="minor"/>
      </rPr>
      <t>Private cars</t>
    </r>
    <r>
      <rPr>
        <sz val="12"/>
        <color theme="1"/>
        <rFont val="Calibri"/>
        <family val="2"/>
        <charset val="161"/>
        <scheme val="minor"/>
      </rPr>
      <t xml:space="preserve">                                   with a trailer or a caravan, of a height in excess of 2m</t>
    </r>
  </si>
  <si>
    <r>
      <rPr>
        <b/>
        <sz val="12"/>
        <color theme="1"/>
        <rFont val="Calibri"/>
        <family val="2"/>
        <charset val="161"/>
        <scheme val="minor"/>
      </rPr>
      <t xml:space="preserve">Trucks                                                </t>
    </r>
    <r>
      <rPr>
        <sz val="12"/>
        <color theme="1"/>
        <rFont val="Calibri"/>
        <family val="2"/>
        <charset val="161"/>
        <scheme val="minor"/>
      </rPr>
      <t>of a height in excess of 2m</t>
    </r>
  </si>
  <si>
    <t>Difference</t>
  </si>
  <si>
    <t>TASK 1</t>
  </si>
  <si>
    <t>TASK 2</t>
  </si>
  <si>
    <t>TASK 3</t>
  </si>
  <si>
    <t>TASK 4</t>
  </si>
  <si>
    <t>Total leasing cost</t>
  </si>
  <si>
    <t>Demand</t>
  </si>
  <si>
    <t>Spot leasing cost</t>
  </si>
  <si>
    <t>Term leasing cost</t>
  </si>
  <si>
    <t>Total-leased containers</t>
  </si>
  <si>
    <t>Spot-leased containers</t>
  </si>
  <si>
    <r>
      <t>Term-leased containers for</t>
    </r>
    <r>
      <rPr>
        <b/>
        <sz val="11"/>
        <color theme="1"/>
        <rFont val="Calibri"/>
        <family val="2"/>
        <charset val="161"/>
        <scheme val="minor"/>
      </rPr>
      <t xml:space="preserve"> 8 years</t>
    </r>
  </si>
  <si>
    <r>
      <t xml:space="preserve">Term-leased containers for </t>
    </r>
    <r>
      <rPr>
        <b/>
        <sz val="11"/>
        <color theme="1"/>
        <rFont val="Calibri"/>
        <family val="2"/>
        <charset val="161"/>
        <scheme val="minor"/>
      </rPr>
      <t>7 years</t>
    </r>
  </si>
  <si>
    <r>
      <t xml:space="preserve">Term-leased containers for </t>
    </r>
    <r>
      <rPr>
        <b/>
        <sz val="11"/>
        <color theme="1"/>
        <rFont val="Calibri"/>
        <family val="2"/>
        <charset val="161"/>
        <scheme val="minor"/>
      </rPr>
      <t>6 years</t>
    </r>
  </si>
  <si>
    <r>
      <t xml:space="preserve">Term-leased containers for </t>
    </r>
    <r>
      <rPr>
        <b/>
        <sz val="11"/>
        <color theme="1"/>
        <rFont val="Calibri"/>
        <family val="2"/>
        <charset val="161"/>
        <scheme val="minor"/>
      </rPr>
      <t>5 years</t>
    </r>
  </si>
  <si>
    <r>
      <t xml:space="preserve">Term-leased containers for </t>
    </r>
    <r>
      <rPr>
        <b/>
        <sz val="11"/>
        <color theme="1"/>
        <rFont val="Calibri"/>
        <family val="2"/>
        <charset val="161"/>
        <scheme val="minor"/>
      </rPr>
      <t>4 years</t>
    </r>
  </si>
  <si>
    <r>
      <t xml:space="preserve">Term-leased containers for </t>
    </r>
    <r>
      <rPr>
        <b/>
        <sz val="11"/>
        <color theme="1"/>
        <rFont val="Calibri"/>
        <family val="2"/>
        <charset val="161"/>
        <scheme val="minor"/>
      </rPr>
      <t>3 years</t>
    </r>
  </si>
  <si>
    <t>Year 10</t>
  </si>
  <si>
    <t>Year 9</t>
  </si>
  <si>
    <t>Year 8</t>
  </si>
  <si>
    <t>Year 7</t>
  </si>
  <si>
    <t>Year 6</t>
  </si>
  <si>
    <t>Year 5</t>
  </si>
  <si>
    <t>Year 4</t>
  </si>
  <si>
    <t>Year 3</t>
  </si>
  <si>
    <t>Year 2</t>
  </si>
  <si>
    <t>Year 1</t>
  </si>
  <si>
    <t>Period</t>
  </si>
  <si>
    <t>CONTAINER LEASING PLAN (FINAL)</t>
  </si>
  <si>
    <t>Term-leased containers for 8 years</t>
  </si>
  <si>
    <t>Term-leased containers for 7 years</t>
  </si>
  <si>
    <t>Term-leased containers for 6 years</t>
  </si>
  <si>
    <t>Term-leased containers for 5 years</t>
  </si>
  <si>
    <t>Term-leased containers for 4 years</t>
  </si>
  <si>
    <t>Term-leased containers for 3 years</t>
  </si>
  <si>
    <t>TERM LEASING PLAN FOR YEAR 10</t>
  </si>
  <si>
    <t>TERM LEASING PLAN FOR YEAR 9</t>
  </si>
  <si>
    <t>TERM LEASING PLAN FOR YEAR 8</t>
  </si>
  <si>
    <t>TERM LEASING PLAN FOR YEAR 7</t>
  </si>
  <si>
    <t>TERM LEASING PLAN FOR YEAR 6</t>
  </si>
  <si>
    <t>TERM LEASING PLAN FOR YEAR 5</t>
  </si>
  <si>
    <t>TERM LEASING PLAN FOR YEAR 4</t>
  </si>
  <si>
    <t>TERM LEASING PLAN FOR YEAR 3</t>
  </si>
  <si>
    <t>TERM LEASING PLAN FOR YEAR 2</t>
  </si>
  <si>
    <t>TERM LEASING PLAN FOR YEAR 1</t>
  </si>
  <si>
    <t>CONTAINER LEASING PLAN</t>
  </si>
  <si>
    <t>Total cost</t>
  </si>
  <si>
    <t>Ufront fee</t>
  </si>
  <si>
    <t>Transportation fee</t>
  </si>
  <si>
    <t>Flow out</t>
  </si>
  <si>
    <t>Capacity</t>
  </si>
  <si>
    <t>Flow in</t>
  </si>
  <si>
    <t>Binary</t>
  </si>
  <si>
    <t>S13</t>
  </si>
  <si>
    <t>S12</t>
  </si>
  <si>
    <t>S11</t>
  </si>
  <si>
    <t>S23</t>
  </si>
  <si>
    <t>S22</t>
  </si>
  <si>
    <t>S21</t>
  </si>
  <si>
    <t>S3</t>
  </si>
  <si>
    <t>Tier 3 flow</t>
  </si>
  <si>
    <t>Tier 2 flow</t>
  </si>
  <si>
    <t>D</t>
  </si>
  <si>
    <t>Tier 1 flow</t>
  </si>
  <si>
    <t>2. SOLUTION</t>
  </si>
  <si>
    <t>Transport rate (Pounds/Unit) between Tier 1 suppliers and the local firm D</t>
  </si>
  <si>
    <t>Capacity obtained</t>
  </si>
  <si>
    <t xml:space="preserve">Upfront fee  </t>
  </si>
  <si>
    <t>Tier 1 suppliers</t>
  </si>
  <si>
    <t>Upfront fee (in Pounds) to be paid to Tier 1 suppliers and obtained capacity</t>
  </si>
  <si>
    <t>Transport rate (Pounds/Unit) between Tier 2 suppliers and Tier 1 suppliers</t>
  </si>
  <si>
    <t xml:space="preserve">Upfront fee </t>
  </si>
  <si>
    <t>Tier 2 suppliers</t>
  </si>
  <si>
    <t>Upfront fee (in Pounds) to be paid to Tier 2 suppliers and obtained capacity</t>
  </si>
  <si>
    <t>Transport rate (Pounds/Unit) between Tier 3 suppliers and Tier 2 suppliers</t>
  </si>
  <si>
    <t>1. TASK DATA</t>
  </si>
  <si>
    <t>Obtained profit in Task 1</t>
  </si>
  <si>
    <t>Obtained profit in Task 2</t>
  </si>
  <si>
    <t>Available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</si>
</sst>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[Red]#,##0.00\ &quot;€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sz val="13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13"/>
      <color theme="1"/>
      <name val="Calibri"/>
      <family val="2"/>
      <charset val="161"/>
      <scheme val="minor"/>
    </font>
    <font>
      <b/>
      <i/>
      <sz val="13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sz val="12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0" borderId="0"/>
    <xf numFmtId="0" fontId="2" fillId="2" borderId="0" applyNumberFormat="0" applyBorder="0" applyAlignment="0" applyProtection="0"/>
  </cellStyleXfs>
  <cellXfs count="47">
    <xf numFmtId="0" fontId="0" fillId="0" borderId="0" xfId="0"/>
    <xf numFmtId="0" fontId="4" fillId="2" borderId="0" xfId="1" applyFont="1" applyAlignment="1">
      <alignment vertical="top"/>
    </xf>
    <xf numFmtId="0" fontId="4" fillId="2" borderId="0" xfId="1" applyFont="1" applyAlignment="1">
      <alignment horizontal="right" wrapText="1"/>
    </xf>
    <xf numFmtId="0" fontId="4" fillId="2" borderId="0" xfId="1" applyFont="1" applyAlignment="1">
      <alignment horizontal="right"/>
    </xf>
    <xf numFmtId="0" fontId="5" fillId="2" borderId="0" xfId="1" applyFont="1" applyAlignment="1">
      <alignment horizontal="right"/>
    </xf>
    <xf numFmtId="0" fontId="4" fillId="2" borderId="0" xfId="1" applyFont="1" applyAlignment="1">
      <alignment horizontal="right" vertical="top"/>
    </xf>
    <xf numFmtId="164" fontId="0" fillId="0" borderId="0" xfId="0" applyNumberFormat="1"/>
    <xf numFmtId="164" fontId="3" fillId="2" borderId="0" xfId="1" applyNumberFormat="1" applyAlignment="1">
      <alignment horizontal="right" vertical="top"/>
    </xf>
    <xf numFmtId="2" fontId="4" fillId="2" borderId="0" xfId="1" applyNumberFormat="1" applyFont="1" applyAlignment="1">
      <alignment horizontal="right" vertical="top"/>
    </xf>
    <xf numFmtId="164" fontId="4" fillId="2" borderId="0" xfId="1" applyNumberFormat="1" applyFont="1" applyAlignment="1">
      <alignment horizontal="right" vertical="top"/>
    </xf>
    <xf numFmtId="164" fontId="3" fillId="2" borderId="0" xfId="1" applyNumberFormat="1"/>
    <xf numFmtId="0" fontId="9" fillId="2" borderId="0" xfId="1" applyFont="1" applyAlignment="1">
      <alignment horizontal="right"/>
    </xf>
    <xf numFmtId="164" fontId="9" fillId="2" borderId="0" xfId="1" applyNumberFormat="1" applyFont="1" applyAlignment="1">
      <alignment horizontal="right" vertical="top"/>
    </xf>
    <xf numFmtId="2" fontId="9" fillId="2" borderId="0" xfId="1" applyNumberFormat="1" applyFont="1" applyAlignment="1">
      <alignment horizontal="right" vertical="top"/>
    </xf>
    <xf numFmtId="164" fontId="10" fillId="2" borderId="0" xfId="1" applyNumberFormat="1" applyFont="1" applyAlignment="1">
      <alignment horizontal="right" vertical="top"/>
    </xf>
    <xf numFmtId="0" fontId="7" fillId="3" borderId="0" xfId="2"/>
    <xf numFmtId="0" fontId="6" fillId="3" borderId="0" xfId="2" applyFont="1"/>
    <xf numFmtId="164" fontId="8" fillId="3" borderId="0" xfId="2" applyNumberFormat="1" applyFont="1"/>
    <xf numFmtId="164" fontId="9" fillId="2" borderId="0" xfId="1" applyNumberFormat="1" applyFont="1" applyAlignment="1">
      <alignment horizontal="right"/>
    </xf>
    <xf numFmtId="164" fontId="10" fillId="2" borderId="0" xfId="1" applyNumberFormat="1" applyFont="1"/>
    <xf numFmtId="0" fontId="2" fillId="0" borderId="0" xfId="5"/>
    <xf numFmtId="0" fontId="2" fillId="2" borderId="0" xfId="6" applyAlignment="1">
      <alignment horizontal="center"/>
    </xf>
    <xf numFmtId="0" fontId="5" fillId="2" borderId="0" xfId="6" applyFont="1" applyAlignment="1">
      <alignment horizontal="center"/>
    </xf>
    <xf numFmtId="0" fontId="5" fillId="2" borderId="0" xfId="6" applyFont="1" applyAlignment="1">
      <alignment horizontal="right"/>
    </xf>
    <xf numFmtId="0" fontId="11" fillId="2" borderId="0" xfId="6" applyFont="1" applyAlignment="1">
      <alignment horizontal="center"/>
    </xf>
    <xf numFmtId="0" fontId="11" fillId="2" borderId="0" xfId="6" applyFont="1" applyAlignment="1">
      <alignment horizontal="right"/>
    </xf>
    <xf numFmtId="0" fontId="2" fillId="2" borderId="0" xfId="6" applyAlignment="1">
      <alignment horizontal="right"/>
    </xf>
    <xf numFmtId="0" fontId="8" fillId="2" borderId="0" xfId="6" applyFont="1" applyAlignment="1">
      <alignment horizontal="center"/>
    </xf>
    <xf numFmtId="0" fontId="0" fillId="2" borderId="0" xfId="6" applyFont="1" applyAlignment="1">
      <alignment horizontal="right"/>
    </xf>
    <xf numFmtId="0" fontId="12" fillId="3" borderId="0" xfId="2" applyFont="1" applyAlignment="1">
      <alignment horizontal="left"/>
    </xf>
    <xf numFmtId="0" fontId="2" fillId="0" borderId="0" xfId="5" applyAlignment="1">
      <alignment horizontal="center"/>
    </xf>
    <xf numFmtId="0" fontId="2" fillId="4" borderId="0" xfId="3" applyAlignment="1">
      <alignment horizontal="center"/>
    </xf>
    <xf numFmtId="0" fontId="2" fillId="4" borderId="0" xfId="3" applyAlignment="1">
      <alignment horizontal="right"/>
    </xf>
    <xf numFmtId="0" fontId="8" fillId="4" borderId="0" xfId="3" applyFont="1" applyAlignment="1">
      <alignment horizontal="right"/>
    </xf>
    <xf numFmtId="0" fontId="12" fillId="3" borderId="0" xfId="2" applyFont="1"/>
    <xf numFmtId="0" fontId="8" fillId="3" borderId="0" xfId="2" applyFont="1"/>
    <xf numFmtId="0" fontId="8" fillId="5" borderId="0" xfId="4" applyFont="1" applyAlignment="1">
      <alignment horizontal="center"/>
    </xf>
    <xf numFmtId="0" fontId="2" fillId="5" borderId="0" xfId="4" applyAlignment="1">
      <alignment horizontal="right"/>
    </xf>
    <xf numFmtId="0" fontId="2" fillId="5" borderId="0" xfId="4" applyAlignment="1">
      <alignment horizontal="center"/>
    </xf>
    <xf numFmtId="0" fontId="2" fillId="5" borderId="0" xfId="4"/>
    <xf numFmtId="0" fontId="0" fillId="0" borderId="0" xfId="0" applyAlignment="1">
      <alignment horizontal="center"/>
    </xf>
    <xf numFmtId="0" fontId="2" fillId="2" borderId="0" xfId="6"/>
    <xf numFmtId="0" fontId="5" fillId="0" borderId="0" xfId="0" applyFont="1"/>
    <xf numFmtId="0" fontId="2" fillId="4" borderId="0" xfId="3"/>
    <xf numFmtId="164" fontId="1" fillId="2" borderId="0" xfId="1" applyNumberFormat="1" applyFont="1" applyAlignment="1">
      <alignment horizontal="right"/>
    </xf>
    <xf numFmtId="0" fontId="5" fillId="4" borderId="0" xfId="3" applyFont="1" applyAlignment="1">
      <alignment horizontal="right"/>
    </xf>
    <xf numFmtId="0" fontId="5" fillId="4" borderId="0" xfId="3" applyFont="1"/>
  </cellXfs>
  <cellStyles count="7">
    <cellStyle name="20% - Accent4" xfId="3" builtinId="42"/>
    <cellStyle name="40% - Accent4" xfId="4" builtinId="43"/>
    <cellStyle name="60% - Accent4" xfId="1" builtinId="44"/>
    <cellStyle name="60% - Accent4 2" xfId="6" xr:uid="{5B373D45-DD14-4213-9EEA-EA04B6998FFA}"/>
    <cellStyle name="Accent4" xfId="2" builtinId="41"/>
    <cellStyle name="Normal" xfId="0" builtinId="0"/>
    <cellStyle name="Normal 2" xfId="5" xr:uid="{FA7C938E-B657-4B2A-9B64-798897F5B1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F3E9-5C87-4BA4-8314-7BBD90006B40}">
  <dimension ref="A2:L110"/>
  <sheetViews>
    <sheetView tabSelected="1" zoomScale="60" zoomScaleNormal="60" workbookViewId="0">
      <selection activeCell="B14" sqref="B14"/>
    </sheetView>
  </sheetViews>
  <sheetFormatPr defaultRowHeight="15" x14ac:dyDescent="0.25"/>
  <cols>
    <col min="1" max="1" width="36.28515625" style="20" customWidth="1"/>
    <col min="2" max="16384" width="9.140625" style="20"/>
  </cols>
  <sheetData>
    <row r="2" spans="1:12" ht="15.75" x14ac:dyDescent="0.25">
      <c r="A2" s="34" t="s">
        <v>72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4" spans="1:12" x14ac:dyDescent="0.25">
      <c r="A4" s="26" t="s">
        <v>54</v>
      </c>
      <c r="B4" s="21" t="s">
        <v>53</v>
      </c>
      <c r="C4" s="21" t="s">
        <v>52</v>
      </c>
      <c r="D4" s="21" t="s">
        <v>51</v>
      </c>
      <c r="E4" s="21" t="s">
        <v>50</v>
      </c>
      <c r="F4" s="21" t="s">
        <v>49</v>
      </c>
      <c r="G4" s="21" t="s">
        <v>48</v>
      </c>
      <c r="H4" s="21" t="s">
        <v>47</v>
      </c>
      <c r="I4" s="21" t="s">
        <v>46</v>
      </c>
      <c r="J4" s="21" t="s">
        <v>45</v>
      </c>
      <c r="K4" s="21" t="s">
        <v>44</v>
      </c>
    </row>
    <row r="5" spans="1:12" x14ac:dyDescent="0.25">
      <c r="A5" s="28" t="s">
        <v>43</v>
      </c>
      <c r="B5" s="27">
        <v>100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</row>
    <row r="6" spans="1:12" x14ac:dyDescent="0.25">
      <c r="A6" s="28" t="s">
        <v>42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</row>
    <row r="7" spans="1:12" x14ac:dyDescent="0.25">
      <c r="A7" s="28" t="s">
        <v>41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</row>
    <row r="8" spans="1:12" x14ac:dyDescent="0.25">
      <c r="A8" s="28" t="s">
        <v>40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</row>
    <row r="9" spans="1:12" x14ac:dyDescent="0.25">
      <c r="A9" s="28" t="s">
        <v>39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</row>
    <row r="10" spans="1:12" x14ac:dyDescent="0.25">
      <c r="A10" s="28" t="s">
        <v>38</v>
      </c>
      <c r="B10" s="27">
        <v>400</v>
      </c>
      <c r="C10" s="27">
        <v>0</v>
      </c>
      <c r="D10" s="27">
        <v>400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</row>
    <row r="11" spans="1:12" x14ac:dyDescent="0.25">
      <c r="A11" s="26" t="s">
        <v>37</v>
      </c>
      <c r="B11" s="27">
        <v>500</v>
      </c>
      <c r="C11" s="27">
        <v>600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800</v>
      </c>
    </row>
    <row r="12" spans="1:12" x14ac:dyDescent="0.25">
      <c r="A12" s="26" t="s">
        <v>35</v>
      </c>
      <c r="B12" s="21">
        <f>B5*80*3+B6*70*4+B7*60*5+B8*50*6+B9*40*7+B10*8*30</f>
        <v>120000</v>
      </c>
      <c r="C12" s="21">
        <f t="shared" ref="C12:K12" si="0">C5*80*3+C6*70*4+C7*60*5+C8*50*6+C9*40*7+C10*30*8</f>
        <v>0</v>
      </c>
      <c r="D12" s="21">
        <f t="shared" si="0"/>
        <v>96000</v>
      </c>
      <c r="E12" s="21">
        <f t="shared" si="0"/>
        <v>0</v>
      </c>
      <c r="F12" s="21">
        <f t="shared" si="0"/>
        <v>0</v>
      </c>
      <c r="G12" s="21">
        <f t="shared" si="0"/>
        <v>0</v>
      </c>
      <c r="H12" s="21">
        <f t="shared" si="0"/>
        <v>0</v>
      </c>
      <c r="I12" s="21">
        <f t="shared" si="0"/>
        <v>0</v>
      </c>
      <c r="J12" s="21">
        <f t="shared" si="0"/>
        <v>0</v>
      </c>
      <c r="K12" s="21">
        <f t="shared" si="0"/>
        <v>0</v>
      </c>
    </row>
    <row r="13" spans="1:12" x14ac:dyDescent="0.25">
      <c r="A13" s="26" t="s">
        <v>34</v>
      </c>
      <c r="B13" s="21">
        <f t="shared" ref="B13:K13" si="1">B11*100</f>
        <v>50000</v>
      </c>
      <c r="C13" s="21">
        <f t="shared" si="1"/>
        <v>60000</v>
      </c>
      <c r="D13" s="21">
        <f t="shared" si="1"/>
        <v>0</v>
      </c>
      <c r="E13" s="21">
        <f t="shared" si="1"/>
        <v>0</v>
      </c>
      <c r="F13" s="21">
        <f t="shared" si="1"/>
        <v>0</v>
      </c>
      <c r="G13" s="21">
        <f t="shared" si="1"/>
        <v>0</v>
      </c>
      <c r="H13" s="21">
        <f t="shared" si="1"/>
        <v>0</v>
      </c>
      <c r="I13" s="21">
        <f t="shared" si="1"/>
        <v>0</v>
      </c>
      <c r="J13" s="21">
        <f t="shared" si="1"/>
        <v>0</v>
      </c>
      <c r="K13" s="21">
        <f t="shared" si="1"/>
        <v>80000</v>
      </c>
    </row>
    <row r="14" spans="1:12" ht="15.75" x14ac:dyDescent="0.25">
      <c r="A14" s="23" t="s">
        <v>32</v>
      </c>
      <c r="B14" s="22">
        <f>SUM(B12:K13)</f>
        <v>406000</v>
      </c>
      <c r="C14" s="21"/>
      <c r="D14" s="21"/>
      <c r="E14" s="21"/>
      <c r="F14" s="21"/>
      <c r="G14" s="21"/>
      <c r="H14" s="21"/>
      <c r="I14" s="21"/>
      <c r="J14" s="21"/>
      <c r="K14" s="21"/>
    </row>
    <row r="16" spans="1:12" x14ac:dyDescent="0.25">
      <c r="A16" s="33" t="s">
        <v>71</v>
      </c>
      <c r="B16" s="31" t="s">
        <v>53</v>
      </c>
      <c r="C16" s="31" t="s">
        <v>52</v>
      </c>
      <c r="D16" s="31" t="s">
        <v>51</v>
      </c>
      <c r="E16" s="31" t="s">
        <v>50</v>
      </c>
      <c r="F16" s="31" t="s">
        <v>49</v>
      </c>
      <c r="G16" s="31" t="s">
        <v>48</v>
      </c>
      <c r="H16" s="31" t="s">
        <v>47</v>
      </c>
      <c r="I16" s="31" t="s">
        <v>46</v>
      </c>
      <c r="J16" s="31" t="s">
        <v>45</v>
      </c>
      <c r="K16" s="31" t="s">
        <v>44</v>
      </c>
      <c r="L16" s="30"/>
    </row>
    <row r="17" spans="1:12" x14ac:dyDescent="0.25">
      <c r="A17" s="32" t="s">
        <v>61</v>
      </c>
      <c r="B17" s="31">
        <f t="shared" ref="B17:B22" si="2">B5</f>
        <v>100</v>
      </c>
      <c r="C17" s="31">
        <f t="shared" ref="C17:D22" si="3">B17</f>
        <v>100</v>
      </c>
      <c r="D17" s="31">
        <f t="shared" si="3"/>
        <v>100</v>
      </c>
      <c r="E17" s="31"/>
      <c r="F17" s="31"/>
      <c r="G17" s="31"/>
      <c r="H17" s="31"/>
      <c r="I17" s="31"/>
      <c r="J17" s="31"/>
      <c r="K17" s="31"/>
      <c r="L17" s="30"/>
    </row>
    <row r="18" spans="1:12" x14ac:dyDescent="0.25">
      <c r="A18" s="32" t="s">
        <v>60</v>
      </c>
      <c r="B18" s="31">
        <f t="shared" si="2"/>
        <v>0</v>
      </c>
      <c r="C18" s="31">
        <f t="shared" si="3"/>
        <v>0</v>
      </c>
      <c r="D18" s="31">
        <f t="shared" si="3"/>
        <v>0</v>
      </c>
      <c r="E18" s="31">
        <f>D18</f>
        <v>0</v>
      </c>
      <c r="F18" s="31"/>
      <c r="G18" s="31"/>
      <c r="H18" s="31"/>
      <c r="I18" s="31"/>
      <c r="J18" s="31"/>
      <c r="K18" s="31"/>
      <c r="L18" s="30"/>
    </row>
    <row r="19" spans="1:12" x14ac:dyDescent="0.25">
      <c r="A19" s="32" t="s">
        <v>59</v>
      </c>
      <c r="B19" s="31">
        <f t="shared" si="2"/>
        <v>0</v>
      </c>
      <c r="C19" s="31">
        <f t="shared" si="3"/>
        <v>0</v>
      </c>
      <c r="D19" s="31">
        <f t="shared" si="3"/>
        <v>0</v>
      </c>
      <c r="E19" s="31">
        <f>D19</f>
        <v>0</v>
      </c>
      <c r="F19" s="31">
        <f>E19</f>
        <v>0</v>
      </c>
      <c r="G19" s="31"/>
      <c r="H19" s="31"/>
      <c r="I19" s="31"/>
      <c r="J19" s="31"/>
      <c r="K19" s="31"/>
      <c r="L19" s="30"/>
    </row>
    <row r="20" spans="1:12" x14ac:dyDescent="0.25">
      <c r="A20" s="32" t="s">
        <v>58</v>
      </c>
      <c r="B20" s="31">
        <f t="shared" si="2"/>
        <v>0</v>
      </c>
      <c r="C20" s="31">
        <f t="shared" si="3"/>
        <v>0</v>
      </c>
      <c r="D20" s="31">
        <f t="shared" si="3"/>
        <v>0</v>
      </c>
      <c r="E20" s="31">
        <f>D20</f>
        <v>0</v>
      </c>
      <c r="F20" s="31">
        <f>E20</f>
        <v>0</v>
      </c>
      <c r="G20" s="31">
        <f>F20</f>
        <v>0</v>
      </c>
      <c r="H20" s="31"/>
      <c r="I20" s="31"/>
      <c r="J20" s="31"/>
      <c r="K20" s="31"/>
      <c r="L20" s="30"/>
    </row>
    <row r="21" spans="1:12" x14ac:dyDescent="0.25">
      <c r="A21" s="32" t="s">
        <v>57</v>
      </c>
      <c r="B21" s="31">
        <f t="shared" si="2"/>
        <v>0</v>
      </c>
      <c r="C21" s="31">
        <f t="shared" si="3"/>
        <v>0</v>
      </c>
      <c r="D21" s="31">
        <f t="shared" si="3"/>
        <v>0</v>
      </c>
      <c r="E21" s="31">
        <f>D21</f>
        <v>0</v>
      </c>
      <c r="F21" s="31">
        <f>E21</f>
        <v>0</v>
      </c>
      <c r="G21" s="31">
        <f>F21</f>
        <v>0</v>
      </c>
      <c r="H21" s="31">
        <f>G21</f>
        <v>0</v>
      </c>
      <c r="I21" s="31"/>
      <c r="J21" s="31"/>
      <c r="K21" s="31"/>
      <c r="L21" s="30"/>
    </row>
    <row r="22" spans="1:12" x14ac:dyDescent="0.25">
      <c r="A22" s="32" t="s">
        <v>56</v>
      </c>
      <c r="B22" s="31">
        <f t="shared" si="2"/>
        <v>400</v>
      </c>
      <c r="C22" s="31">
        <f t="shared" si="3"/>
        <v>400</v>
      </c>
      <c r="D22" s="31">
        <f t="shared" si="3"/>
        <v>400</v>
      </c>
      <c r="E22" s="31">
        <f>D22</f>
        <v>400</v>
      </c>
      <c r="F22" s="31">
        <f>E22</f>
        <v>400</v>
      </c>
      <c r="G22" s="31">
        <f>F22</f>
        <v>400</v>
      </c>
      <c r="H22" s="31">
        <f>G22</f>
        <v>400</v>
      </c>
      <c r="I22" s="31">
        <f>H22</f>
        <v>400</v>
      </c>
      <c r="J22" s="31"/>
      <c r="K22" s="31"/>
      <c r="L22" s="30"/>
    </row>
    <row r="24" spans="1:12" x14ac:dyDescent="0.25">
      <c r="A24" s="33" t="s">
        <v>70</v>
      </c>
      <c r="B24" s="31" t="s">
        <v>53</v>
      </c>
      <c r="C24" s="31" t="s">
        <v>52</v>
      </c>
      <c r="D24" s="31" t="s">
        <v>51</v>
      </c>
      <c r="E24" s="31" t="s">
        <v>50</v>
      </c>
      <c r="F24" s="31" t="s">
        <v>49</v>
      </c>
      <c r="G24" s="31" t="s">
        <v>48</v>
      </c>
      <c r="H24" s="31" t="s">
        <v>47</v>
      </c>
      <c r="I24" s="31" t="s">
        <v>46</v>
      </c>
      <c r="J24" s="31" t="s">
        <v>45</v>
      </c>
      <c r="K24" s="31" t="s">
        <v>44</v>
      </c>
      <c r="L24" s="30"/>
    </row>
    <row r="25" spans="1:12" x14ac:dyDescent="0.25">
      <c r="A25" s="32" t="s">
        <v>61</v>
      </c>
      <c r="B25" s="31"/>
      <c r="C25" s="31">
        <f t="shared" ref="C25:C30" si="4">C5</f>
        <v>0</v>
      </c>
      <c r="D25" s="31">
        <f t="shared" ref="D25:E30" si="5">C25</f>
        <v>0</v>
      </c>
      <c r="E25" s="31">
        <f t="shared" si="5"/>
        <v>0</v>
      </c>
      <c r="F25" s="31"/>
      <c r="G25" s="31"/>
      <c r="H25" s="31"/>
      <c r="I25" s="31"/>
      <c r="J25" s="31"/>
      <c r="K25" s="31"/>
      <c r="L25" s="30"/>
    </row>
    <row r="26" spans="1:12" x14ac:dyDescent="0.25">
      <c r="A26" s="32" t="s">
        <v>60</v>
      </c>
      <c r="B26" s="31"/>
      <c r="C26" s="31">
        <f t="shared" si="4"/>
        <v>0</v>
      </c>
      <c r="D26" s="31">
        <f t="shared" si="5"/>
        <v>0</v>
      </c>
      <c r="E26" s="31">
        <f t="shared" si="5"/>
        <v>0</v>
      </c>
      <c r="F26" s="31">
        <f>E26</f>
        <v>0</v>
      </c>
      <c r="G26" s="31"/>
      <c r="H26" s="31"/>
      <c r="I26" s="31"/>
      <c r="J26" s="31"/>
      <c r="K26" s="31"/>
      <c r="L26" s="30"/>
    </row>
    <row r="27" spans="1:12" x14ac:dyDescent="0.25">
      <c r="A27" s="32" t="s">
        <v>59</v>
      </c>
      <c r="B27" s="31"/>
      <c r="C27" s="31">
        <f t="shared" si="4"/>
        <v>0</v>
      </c>
      <c r="D27" s="31">
        <f t="shared" si="5"/>
        <v>0</v>
      </c>
      <c r="E27" s="31">
        <f t="shared" si="5"/>
        <v>0</v>
      </c>
      <c r="F27" s="31">
        <f>E27</f>
        <v>0</v>
      </c>
      <c r="G27" s="31">
        <f>F27</f>
        <v>0</v>
      </c>
      <c r="H27" s="31"/>
      <c r="I27" s="31"/>
      <c r="J27" s="31"/>
      <c r="K27" s="31"/>
      <c r="L27" s="30"/>
    </row>
    <row r="28" spans="1:12" x14ac:dyDescent="0.25">
      <c r="A28" s="32" t="s">
        <v>58</v>
      </c>
      <c r="B28" s="31"/>
      <c r="C28" s="31">
        <f t="shared" si="4"/>
        <v>0</v>
      </c>
      <c r="D28" s="31">
        <f t="shared" si="5"/>
        <v>0</v>
      </c>
      <c r="E28" s="31">
        <f t="shared" si="5"/>
        <v>0</v>
      </c>
      <c r="F28" s="31">
        <f>E28</f>
        <v>0</v>
      </c>
      <c r="G28" s="31">
        <f>F28</f>
        <v>0</v>
      </c>
      <c r="H28" s="31">
        <f>G28</f>
        <v>0</v>
      </c>
      <c r="I28" s="31"/>
      <c r="J28" s="31"/>
      <c r="K28" s="31"/>
      <c r="L28" s="30"/>
    </row>
    <row r="29" spans="1:12" x14ac:dyDescent="0.25">
      <c r="A29" s="32" t="s">
        <v>57</v>
      </c>
      <c r="B29" s="31"/>
      <c r="C29" s="31">
        <f t="shared" si="4"/>
        <v>0</v>
      </c>
      <c r="D29" s="31">
        <f t="shared" si="5"/>
        <v>0</v>
      </c>
      <c r="E29" s="31">
        <f t="shared" si="5"/>
        <v>0</v>
      </c>
      <c r="F29" s="31">
        <f>E29</f>
        <v>0</v>
      </c>
      <c r="G29" s="31">
        <f>F29</f>
        <v>0</v>
      </c>
      <c r="H29" s="31">
        <f>G29</f>
        <v>0</v>
      </c>
      <c r="I29" s="31">
        <f>H29</f>
        <v>0</v>
      </c>
      <c r="J29" s="31"/>
      <c r="K29" s="31"/>
      <c r="L29" s="30"/>
    </row>
    <row r="30" spans="1:12" x14ac:dyDescent="0.25">
      <c r="A30" s="32" t="s">
        <v>56</v>
      </c>
      <c r="B30" s="31"/>
      <c r="C30" s="31">
        <f t="shared" si="4"/>
        <v>0</v>
      </c>
      <c r="D30" s="31">
        <f t="shared" si="5"/>
        <v>0</v>
      </c>
      <c r="E30" s="31">
        <f t="shared" si="5"/>
        <v>0</v>
      </c>
      <c r="F30" s="31">
        <f>E30</f>
        <v>0</v>
      </c>
      <c r="G30" s="31">
        <f>F30</f>
        <v>0</v>
      </c>
      <c r="H30" s="31">
        <f>G30</f>
        <v>0</v>
      </c>
      <c r="I30" s="31">
        <f>H30</f>
        <v>0</v>
      </c>
      <c r="J30" s="31">
        <f>I30</f>
        <v>0</v>
      </c>
      <c r="K30" s="31"/>
      <c r="L30" s="30"/>
    </row>
    <row r="32" spans="1:12" x14ac:dyDescent="0.25">
      <c r="A32" s="33" t="s">
        <v>69</v>
      </c>
      <c r="B32" s="31" t="s">
        <v>53</v>
      </c>
      <c r="C32" s="31" t="s">
        <v>52</v>
      </c>
      <c r="D32" s="31" t="s">
        <v>51</v>
      </c>
      <c r="E32" s="31" t="s">
        <v>50</v>
      </c>
      <c r="F32" s="31" t="s">
        <v>49</v>
      </c>
      <c r="G32" s="31" t="s">
        <v>48</v>
      </c>
      <c r="H32" s="31" t="s">
        <v>47</v>
      </c>
      <c r="I32" s="31" t="s">
        <v>46</v>
      </c>
      <c r="J32" s="31" t="s">
        <v>45</v>
      </c>
      <c r="K32" s="31" t="s">
        <v>44</v>
      </c>
      <c r="L32" s="30"/>
    </row>
    <row r="33" spans="1:12" x14ac:dyDescent="0.25">
      <c r="A33" s="32" t="s">
        <v>61</v>
      </c>
      <c r="B33" s="31"/>
      <c r="C33" s="31"/>
      <c r="D33" s="31">
        <f t="shared" ref="D33:D38" si="6">D5</f>
        <v>0</v>
      </c>
      <c r="E33" s="31">
        <f t="shared" ref="E33:F38" si="7">D33</f>
        <v>0</v>
      </c>
      <c r="F33" s="31">
        <f t="shared" si="7"/>
        <v>0</v>
      </c>
      <c r="G33" s="31"/>
      <c r="H33" s="31"/>
      <c r="I33" s="31"/>
      <c r="J33" s="31"/>
      <c r="K33" s="31"/>
      <c r="L33" s="30"/>
    </row>
    <row r="34" spans="1:12" x14ac:dyDescent="0.25">
      <c r="A34" s="32" t="s">
        <v>60</v>
      </c>
      <c r="B34" s="31"/>
      <c r="C34" s="31"/>
      <c r="D34" s="31">
        <f t="shared" si="6"/>
        <v>0</v>
      </c>
      <c r="E34" s="31">
        <f t="shared" si="7"/>
        <v>0</v>
      </c>
      <c r="F34" s="31">
        <f t="shared" si="7"/>
        <v>0</v>
      </c>
      <c r="G34" s="31">
        <f>F34</f>
        <v>0</v>
      </c>
      <c r="H34" s="31"/>
      <c r="I34" s="31"/>
      <c r="J34" s="31"/>
      <c r="K34" s="31"/>
      <c r="L34" s="30"/>
    </row>
    <row r="35" spans="1:12" x14ac:dyDescent="0.25">
      <c r="A35" s="32" t="s">
        <v>59</v>
      </c>
      <c r="B35" s="31"/>
      <c r="C35" s="31"/>
      <c r="D35" s="31">
        <f t="shared" si="6"/>
        <v>0</v>
      </c>
      <c r="E35" s="31">
        <f t="shared" si="7"/>
        <v>0</v>
      </c>
      <c r="F35" s="31">
        <f t="shared" si="7"/>
        <v>0</v>
      </c>
      <c r="G35" s="31">
        <f>F35</f>
        <v>0</v>
      </c>
      <c r="H35" s="31">
        <f>G35</f>
        <v>0</v>
      </c>
      <c r="I35" s="31"/>
      <c r="J35" s="31"/>
      <c r="K35" s="31"/>
      <c r="L35" s="30"/>
    </row>
    <row r="36" spans="1:12" x14ac:dyDescent="0.25">
      <c r="A36" s="32" t="s">
        <v>58</v>
      </c>
      <c r="B36" s="31"/>
      <c r="C36" s="31"/>
      <c r="D36" s="31">
        <f t="shared" si="6"/>
        <v>0</v>
      </c>
      <c r="E36" s="31">
        <f t="shared" si="7"/>
        <v>0</v>
      </c>
      <c r="F36" s="31">
        <f t="shared" si="7"/>
        <v>0</v>
      </c>
      <c r="G36" s="31">
        <f>F36</f>
        <v>0</v>
      </c>
      <c r="H36" s="31">
        <f>G36</f>
        <v>0</v>
      </c>
      <c r="I36" s="31">
        <f>H36</f>
        <v>0</v>
      </c>
      <c r="J36" s="31"/>
      <c r="K36" s="31"/>
      <c r="L36" s="30"/>
    </row>
    <row r="37" spans="1:12" x14ac:dyDescent="0.25">
      <c r="A37" s="32" t="s">
        <v>57</v>
      </c>
      <c r="B37" s="31"/>
      <c r="C37" s="31"/>
      <c r="D37" s="31">
        <f t="shared" si="6"/>
        <v>0</v>
      </c>
      <c r="E37" s="31">
        <f t="shared" si="7"/>
        <v>0</v>
      </c>
      <c r="F37" s="31">
        <f t="shared" si="7"/>
        <v>0</v>
      </c>
      <c r="G37" s="31">
        <f>F37</f>
        <v>0</v>
      </c>
      <c r="H37" s="31">
        <f>G37</f>
        <v>0</v>
      </c>
      <c r="I37" s="31">
        <f>H37</f>
        <v>0</v>
      </c>
      <c r="J37" s="31">
        <f>I37</f>
        <v>0</v>
      </c>
      <c r="K37" s="31"/>
      <c r="L37" s="30"/>
    </row>
    <row r="38" spans="1:12" x14ac:dyDescent="0.25">
      <c r="A38" s="32" t="s">
        <v>56</v>
      </c>
      <c r="B38" s="31"/>
      <c r="C38" s="31"/>
      <c r="D38" s="31">
        <f t="shared" si="6"/>
        <v>400</v>
      </c>
      <c r="E38" s="31">
        <f t="shared" si="7"/>
        <v>400</v>
      </c>
      <c r="F38" s="31">
        <f t="shared" si="7"/>
        <v>400</v>
      </c>
      <c r="G38" s="31">
        <f>F38</f>
        <v>400</v>
      </c>
      <c r="H38" s="31">
        <f>G38</f>
        <v>400</v>
      </c>
      <c r="I38" s="31">
        <f>H38</f>
        <v>400</v>
      </c>
      <c r="J38" s="31">
        <f>I38</f>
        <v>400</v>
      </c>
      <c r="K38" s="31">
        <f>J38</f>
        <v>400</v>
      </c>
      <c r="L38" s="30"/>
    </row>
    <row r="40" spans="1:12" x14ac:dyDescent="0.25">
      <c r="A40" s="33" t="s">
        <v>68</v>
      </c>
      <c r="B40" s="31" t="s">
        <v>53</v>
      </c>
      <c r="C40" s="31" t="s">
        <v>52</v>
      </c>
      <c r="D40" s="31" t="s">
        <v>51</v>
      </c>
      <c r="E40" s="31" t="s">
        <v>50</v>
      </c>
      <c r="F40" s="31" t="s">
        <v>49</v>
      </c>
      <c r="G40" s="31" t="s">
        <v>48</v>
      </c>
      <c r="H40" s="31" t="s">
        <v>47</v>
      </c>
      <c r="I40" s="31" t="s">
        <v>46</v>
      </c>
      <c r="J40" s="31" t="s">
        <v>45</v>
      </c>
      <c r="K40" s="31" t="s">
        <v>44</v>
      </c>
      <c r="L40" s="30"/>
    </row>
    <row r="41" spans="1:12" x14ac:dyDescent="0.25">
      <c r="A41" s="32" t="s">
        <v>61</v>
      </c>
      <c r="B41" s="31"/>
      <c r="C41" s="31"/>
      <c r="D41" s="31"/>
      <c r="E41" s="31">
        <f>E5</f>
        <v>0</v>
      </c>
      <c r="F41" s="31">
        <f t="shared" ref="F41:G45" si="8">E41</f>
        <v>0</v>
      </c>
      <c r="G41" s="31">
        <f t="shared" si="8"/>
        <v>0</v>
      </c>
      <c r="H41" s="31"/>
      <c r="I41" s="31"/>
      <c r="J41" s="31"/>
      <c r="K41" s="31"/>
      <c r="L41" s="30"/>
    </row>
    <row r="42" spans="1:12" x14ac:dyDescent="0.25">
      <c r="A42" s="32" t="s">
        <v>60</v>
      </c>
      <c r="B42" s="31"/>
      <c r="C42" s="31"/>
      <c r="D42" s="31"/>
      <c r="E42" s="31">
        <f>E6</f>
        <v>0</v>
      </c>
      <c r="F42" s="31">
        <f t="shared" si="8"/>
        <v>0</v>
      </c>
      <c r="G42" s="31">
        <f t="shared" si="8"/>
        <v>0</v>
      </c>
      <c r="H42" s="31">
        <f>G42</f>
        <v>0</v>
      </c>
      <c r="I42" s="31"/>
      <c r="J42" s="31"/>
      <c r="K42" s="31"/>
      <c r="L42" s="30"/>
    </row>
    <row r="43" spans="1:12" x14ac:dyDescent="0.25">
      <c r="A43" s="32" t="s">
        <v>59</v>
      </c>
      <c r="B43" s="31"/>
      <c r="C43" s="31"/>
      <c r="D43" s="31"/>
      <c r="E43" s="31">
        <f>E7</f>
        <v>0</v>
      </c>
      <c r="F43" s="31">
        <f t="shared" si="8"/>
        <v>0</v>
      </c>
      <c r="G43" s="31">
        <f t="shared" si="8"/>
        <v>0</v>
      </c>
      <c r="H43" s="31">
        <f>G43</f>
        <v>0</v>
      </c>
      <c r="I43" s="31">
        <f>H43</f>
        <v>0</v>
      </c>
      <c r="J43" s="31"/>
      <c r="K43" s="31"/>
      <c r="L43" s="30"/>
    </row>
    <row r="44" spans="1:12" x14ac:dyDescent="0.25">
      <c r="A44" s="32" t="s">
        <v>58</v>
      </c>
      <c r="B44" s="31"/>
      <c r="C44" s="31"/>
      <c r="D44" s="31"/>
      <c r="E44" s="31">
        <f>E8</f>
        <v>0</v>
      </c>
      <c r="F44" s="31">
        <f t="shared" si="8"/>
        <v>0</v>
      </c>
      <c r="G44" s="31">
        <f t="shared" si="8"/>
        <v>0</v>
      </c>
      <c r="H44" s="31">
        <f>G44</f>
        <v>0</v>
      </c>
      <c r="I44" s="31">
        <f>H44</f>
        <v>0</v>
      </c>
      <c r="J44" s="31">
        <f>I44</f>
        <v>0</v>
      </c>
      <c r="K44" s="31"/>
      <c r="L44" s="30"/>
    </row>
    <row r="45" spans="1:12" x14ac:dyDescent="0.25">
      <c r="A45" s="32" t="s">
        <v>57</v>
      </c>
      <c r="B45" s="31"/>
      <c r="C45" s="31"/>
      <c r="D45" s="31"/>
      <c r="E45" s="31">
        <f>E9</f>
        <v>0</v>
      </c>
      <c r="F45" s="31">
        <f t="shared" si="8"/>
        <v>0</v>
      </c>
      <c r="G45" s="31">
        <f t="shared" si="8"/>
        <v>0</v>
      </c>
      <c r="H45" s="31">
        <f>G45</f>
        <v>0</v>
      </c>
      <c r="I45" s="31">
        <f>H45</f>
        <v>0</v>
      </c>
      <c r="J45" s="31">
        <f>I45</f>
        <v>0</v>
      </c>
      <c r="K45" s="31">
        <f>J45</f>
        <v>0</v>
      </c>
      <c r="L45" s="30"/>
    </row>
    <row r="46" spans="1:12" x14ac:dyDescent="0.25">
      <c r="A46" s="32" t="s">
        <v>56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0"/>
    </row>
    <row r="48" spans="1:12" x14ac:dyDescent="0.25">
      <c r="A48" s="33" t="s">
        <v>67</v>
      </c>
      <c r="B48" s="31" t="s">
        <v>53</v>
      </c>
      <c r="C48" s="31" t="s">
        <v>52</v>
      </c>
      <c r="D48" s="31" t="s">
        <v>51</v>
      </c>
      <c r="E48" s="31" t="s">
        <v>50</v>
      </c>
      <c r="F48" s="31" t="s">
        <v>49</v>
      </c>
      <c r="G48" s="31" t="s">
        <v>48</v>
      </c>
      <c r="H48" s="31" t="s">
        <v>47</v>
      </c>
      <c r="I48" s="31" t="s">
        <v>46</v>
      </c>
      <c r="J48" s="31" t="s">
        <v>45</v>
      </c>
      <c r="K48" s="31" t="s">
        <v>44</v>
      </c>
      <c r="L48" s="30"/>
    </row>
    <row r="49" spans="1:12" x14ac:dyDescent="0.25">
      <c r="A49" s="32" t="s">
        <v>61</v>
      </c>
      <c r="B49" s="31"/>
      <c r="C49" s="31"/>
      <c r="D49" s="31"/>
      <c r="E49" s="31"/>
      <c r="F49" s="31">
        <f>F5</f>
        <v>0</v>
      </c>
      <c r="G49" s="31">
        <f t="shared" ref="G49:H52" si="9">F49</f>
        <v>0</v>
      </c>
      <c r="H49" s="31">
        <f t="shared" si="9"/>
        <v>0</v>
      </c>
      <c r="I49" s="31"/>
      <c r="J49" s="31"/>
      <c r="K49" s="31"/>
      <c r="L49" s="30"/>
    </row>
    <row r="50" spans="1:12" x14ac:dyDescent="0.25">
      <c r="A50" s="32" t="s">
        <v>60</v>
      </c>
      <c r="B50" s="31"/>
      <c r="C50" s="31"/>
      <c r="D50" s="31"/>
      <c r="E50" s="31"/>
      <c r="F50" s="31">
        <f>F6</f>
        <v>0</v>
      </c>
      <c r="G50" s="31">
        <f t="shared" si="9"/>
        <v>0</v>
      </c>
      <c r="H50" s="31">
        <f t="shared" si="9"/>
        <v>0</v>
      </c>
      <c r="I50" s="31">
        <f>H50</f>
        <v>0</v>
      </c>
      <c r="J50" s="31"/>
      <c r="K50" s="31"/>
      <c r="L50" s="30"/>
    </row>
    <row r="51" spans="1:12" x14ac:dyDescent="0.25">
      <c r="A51" s="32" t="s">
        <v>59</v>
      </c>
      <c r="B51" s="31"/>
      <c r="C51" s="31"/>
      <c r="D51" s="31"/>
      <c r="E51" s="31"/>
      <c r="F51" s="31">
        <f>F7</f>
        <v>0</v>
      </c>
      <c r="G51" s="31">
        <f t="shared" si="9"/>
        <v>0</v>
      </c>
      <c r="H51" s="31">
        <f t="shared" si="9"/>
        <v>0</v>
      </c>
      <c r="I51" s="31">
        <f>H51</f>
        <v>0</v>
      </c>
      <c r="J51" s="31">
        <f>I51</f>
        <v>0</v>
      </c>
      <c r="K51" s="31"/>
      <c r="L51" s="30"/>
    </row>
    <row r="52" spans="1:12" x14ac:dyDescent="0.25">
      <c r="A52" s="32" t="s">
        <v>58</v>
      </c>
      <c r="B52" s="31"/>
      <c r="C52" s="31"/>
      <c r="D52" s="31"/>
      <c r="E52" s="31"/>
      <c r="F52" s="31">
        <f>F8</f>
        <v>0</v>
      </c>
      <c r="G52" s="31">
        <f t="shared" si="9"/>
        <v>0</v>
      </c>
      <c r="H52" s="31">
        <f t="shared" si="9"/>
        <v>0</v>
      </c>
      <c r="I52" s="31">
        <f>H52</f>
        <v>0</v>
      </c>
      <c r="J52" s="31">
        <f>I52</f>
        <v>0</v>
      </c>
      <c r="K52" s="31">
        <f>J52</f>
        <v>0</v>
      </c>
      <c r="L52" s="30"/>
    </row>
    <row r="53" spans="1:12" x14ac:dyDescent="0.25">
      <c r="A53" s="32" t="s">
        <v>57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0"/>
    </row>
    <row r="54" spans="1:12" x14ac:dyDescent="0.25">
      <c r="A54" s="32" t="s">
        <v>56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0"/>
    </row>
    <row r="56" spans="1:12" x14ac:dyDescent="0.25">
      <c r="A56" s="33" t="s">
        <v>66</v>
      </c>
      <c r="B56" s="31" t="s">
        <v>53</v>
      </c>
      <c r="C56" s="31" t="s">
        <v>52</v>
      </c>
      <c r="D56" s="31" t="s">
        <v>51</v>
      </c>
      <c r="E56" s="31" t="s">
        <v>50</v>
      </c>
      <c r="F56" s="31" t="s">
        <v>49</v>
      </c>
      <c r="G56" s="31" t="s">
        <v>48</v>
      </c>
      <c r="H56" s="31" t="s">
        <v>47</v>
      </c>
      <c r="I56" s="31" t="s">
        <v>46</v>
      </c>
      <c r="J56" s="31" t="s">
        <v>45</v>
      </c>
      <c r="K56" s="31" t="s">
        <v>44</v>
      </c>
      <c r="L56" s="30"/>
    </row>
    <row r="57" spans="1:12" x14ac:dyDescent="0.25">
      <c r="A57" s="32" t="s">
        <v>61</v>
      </c>
      <c r="B57" s="31"/>
      <c r="C57" s="31"/>
      <c r="D57" s="31"/>
      <c r="E57" s="31"/>
      <c r="F57" s="31"/>
      <c r="G57" s="31">
        <f>G5</f>
        <v>0</v>
      </c>
      <c r="H57" s="31">
        <f t="shared" ref="H57:I59" si="10">G57</f>
        <v>0</v>
      </c>
      <c r="I57" s="31">
        <f t="shared" si="10"/>
        <v>0</v>
      </c>
      <c r="J57" s="31"/>
      <c r="K57" s="31"/>
      <c r="L57" s="30"/>
    </row>
    <row r="58" spans="1:12" x14ac:dyDescent="0.25">
      <c r="A58" s="32" t="s">
        <v>60</v>
      </c>
      <c r="B58" s="31"/>
      <c r="C58" s="31"/>
      <c r="D58" s="31"/>
      <c r="E58" s="31"/>
      <c r="F58" s="31"/>
      <c r="G58" s="31">
        <f>G6</f>
        <v>0</v>
      </c>
      <c r="H58" s="31">
        <f t="shared" si="10"/>
        <v>0</v>
      </c>
      <c r="I58" s="31">
        <f t="shared" si="10"/>
        <v>0</v>
      </c>
      <c r="J58" s="31">
        <f>I58</f>
        <v>0</v>
      </c>
      <c r="K58" s="31"/>
      <c r="L58" s="30"/>
    </row>
    <row r="59" spans="1:12" x14ac:dyDescent="0.25">
      <c r="A59" s="32" t="s">
        <v>59</v>
      </c>
      <c r="B59" s="31"/>
      <c r="C59" s="31"/>
      <c r="D59" s="31"/>
      <c r="E59" s="31"/>
      <c r="F59" s="31"/>
      <c r="G59" s="31">
        <f>G7</f>
        <v>0</v>
      </c>
      <c r="H59" s="31">
        <f t="shared" si="10"/>
        <v>0</v>
      </c>
      <c r="I59" s="31">
        <f t="shared" si="10"/>
        <v>0</v>
      </c>
      <c r="J59" s="31">
        <f>I59</f>
        <v>0</v>
      </c>
      <c r="K59" s="31">
        <f>J59</f>
        <v>0</v>
      </c>
      <c r="L59" s="30"/>
    </row>
    <row r="60" spans="1:12" x14ac:dyDescent="0.25">
      <c r="A60" s="32" t="s">
        <v>58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0"/>
    </row>
    <row r="61" spans="1:12" x14ac:dyDescent="0.25">
      <c r="A61" s="32" t="s">
        <v>57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0"/>
    </row>
    <row r="62" spans="1:12" x14ac:dyDescent="0.25">
      <c r="A62" s="32" t="s">
        <v>56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0"/>
    </row>
    <row r="64" spans="1:12" x14ac:dyDescent="0.25">
      <c r="A64" s="33" t="s">
        <v>65</v>
      </c>
      <c r="B64" s="31" t="s">
        <v>53</v>
      </c>
      <c r="C64" s="31" t="s">
        <v>52</v>
      </c>
      <c r="D64" s="31" t="s">
        <v>51</v>
      </c>
      <c r="E64" s="31" t="s">
        <v>50</v>
      </c>
      <c r="F64" s="31" t="s">
        <v>49</v>
      </c>
      <c r="G64" s="31" t="s">
        <v>48</v>
      </c>
      <c r="H64" s="31" t="s">
        <v>47</v>
      </c>
      <c r="I64" s="31" t="s">
        <v>46</v>
      </c>
      <c r="J64" s="31" t="s">
        <v>45</v>
      </c>
      <c r="K64" s="31" t="s">
        <v>44</v>
      </c>
      <c r="L64" s="30"/>
    </row>
    <row r="65" spans="1:12" x14ac:dyDescent="0.25">
      <c r="A65" s="32" t="s">
        <v>61</v>
      </c>
      <c r="B65" s="31"/>
      <c r="C65" s="31"/>
      <c r="D65" s="31"/>
      <c r="E65" s="31"/>
      <c r="F65" s="31"/>
      <c r="G65" s="31"/>
      <c r="H65" s="31">
        <f>H5</f>
        <v>0</v>
      </c>
      <c r="I65" s="31">
        <f>H65</f>
        <v>0</v>
      </c>
      <c r="J65" s="31">
        <f>I65</f>
        <v>0</v>
      </c>
      <c r="K65" s="31"/>
      <c r="L65" s="30"/>
    </row>
    <row r="66" spans="1:12" x14ac:dyDescent="0.25">
      <c r="A66" s="32" t="s">
        <v>60</v>
      </c>
      <c r="B66" s="31"/>
      <c r="C66" s="31"/>
      <c r="D66" s="31"/>
      <c r="E66" s="31"/>
      <c r="F66" s="31"/>
      <c r="G66" s="31"/>
      <c r="H66" s="31">
        <f>H6</f>
        <v>0</v>
      </c>
      <c r="I66" s="31">
        <f>H66</f>
        <v>0</v>
      </c>
      <c r="J66" s="31">
        <f>I66</f>
        <v>0</v>
      </c>
      <c r="K66" s="31">
        <f>J66</f>
        <v>0</v>
      </c>
      <c r="L66" s="30"/>
    </row>
    <row r="67" spans="1:12" x14ac:dyDescent="0.25">
      <c r="A67" s="32" t="s">
        <v>59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0"/>
    </row>
    <row r="68" spans="1:12" x14ac:dyDescent="0.25">
      <c r="A68" s="32" t="s">
        <v>58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0"/>
    </row>
    <row r="69" spans="1:12" x14ac:dyDescent="0.25">
      <c r="A69" s="32" t="s">
        <v>57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0"/>
    </row>
    <row r="70" spans="1:12" x14ac:dyDescent="0.25">
      <c r="A70" s="32" t="s">
        <v>56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0"/>
    </row>
    <row r="72" spans="1:12" x14ac:dyDescent="0.25">
      <c r="A72" s="33" t="s">
        <v>64</v>
      </c>
      <c r="B72" s="31" t="s">
        <v>53</v>
      </c>
      <c r="C72" s="31" t="s">
        <v>52</v>
      </c>
      <c r="D72" s="31" t="s">
        <v>51</v>
      </c>
      <c r="E72" s="31" t="s">
        <v>50</v>
      </c>
      <c r="F72" s="31" t="s">
        <v>49</v>
      </c>
      <c r="G72" s="31" t="s">
        <v>48</v>
      </c>
      <c r="H72" s="31" t="s">
        <v>47</v>
      </c>
      <c r="I72" s="31" t="s">
        <v>46</v>
      </c>
      <c r="J72" s="31" t="s">
        <v>45</v>
      </c>
      <c r="K72" s="31" t="s">
        <v>44</v>
      </c>
      <c r="L72" s="30"/>
    </row>
    <row r="73" spans="1:12" x14ac:dyDescent="0.25">
      <c r="A73" s="32" t="s">
        <v>61</v>
      </c>
      <c r="B73" s="31"/>
      <c r="C73" s="31"/>
      <c r="D73" s="31"/>
      <c r="E73" s="31"/>
      <c r="F73" s="31"/>
      <c r="G73" s="31"/>
      <c r="H73" s="31"/>
      <c r="I73" s="31">
        <f>I5</f>
        <v>0</v>
      </c>
      <c r="J73" s="31">
        <f>I73</f>
        <v>0</v>
      </c>
      <c r="K73" s="31">
        <f>J73</f>
        <v>0</v>
      </c>
      <c r="L73" s="30"/>
    </row>
    <row r="74" spans="1:12" x14ac:dyDescent="0.25">
      <c r="A74" s="32" t="s">
        <v>60</v>
      </c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0"/>
    </row>
    <row r="75" spans="1:12" x14ac:dyDescent="0.25">
      <c r="A75" s="32" t="s">
        <v>59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0"/>
    </row>
    <row r="76" spans="1:12" x14ac:dyDescent="0.25">
      <c r="A76" s="32" t="s">
        <v>58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0"/>
    </row>
    <row r="77" spans="1:12" x14ac:dyDescent="0.25">
      <c r="A77" s="32" t="s">
        <v>57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0"/>
    </row>
    <row r="78" spans="1:12" x14ac:dyDescent="0.25">
      <c r="A78" s="32" t="s">
        <v>56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0"/>
    </row>
    <row r="80" spans="1:12" x14ac:dyDescent="0.25">
      <c r="A80" s="33" t="s">
        <v>63</v>
      </c>
      <c r="B80" s="31" t="s">
        <v>53</v>
      </c>
      <c r="C80" s="31" t="s">
        <v>52</v>
      </c>
      <c r="D80" s="31" t="s">
        <v>51</v>
      </c>
      <c r="E80" s="31" t="s">
        <v>50</v>
      </c>
      <c r="F80" s="31" t="s">
        <v>49</v>
      </c>
      <c r="G80" s="31" t="s">
        <v>48</v>
      </c>
      <c r="H80" s="31" t="s">
        <v>47</v>
      </c>
      <c r="I80" s="31" t="s">
        <v>46</v>
      </c>
      <c r="J80" s="31" t="s">
        <v>45</v>
      </c>
      <c r="K80" s="31" t="s">
        <v>44</v>
      </c>
      <c r="L80" s="30"/>
    </row>
    <row r="81" spans="1:12" x14ac:dyDescent="0.25">
      <c r="A81" s="32" t="s">
        <v>61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0"/>
    </row>
    <row r="82" spans="1:12" x14ac:dyDescent="0.25">
      <c r="A82" s="32" t="s">
        <v>60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0"/>
    </row>
    <row r="83" spans="1:12" x14ac:dyDescent="0.25">
      <c r="A83" s="32" t="s">
        <v>59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0"/>
    </row>
    <row r="84" spans="1:12" x14ac:dyDescent="0.25">
      <c r="A84" s="32" t="s">
        <v>58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0"/>
    </row>
    <row r="85" spans="1:12" x14ac:dyDescent="0.25">
      <c r="A85" s="32" t="s">
        <v>57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0"/>
    </row>
    <row r="86" spans="1:12" x14ac:dyDescent="0.25">
      <c r="A86" s="32" t="s">
        <v>56</v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0"/>
    </row>
    <row r="88" spans="1:12" x14ac:dyDescent="0.25">
      <c r="A88" s="33" t="s">
        <v>62</v>
      </c>
      <c r="B88" s="31" t="s">
        <v>53</v>
      </c>
      <c r="C88" s="31" t="s">
        <v>52</v>
      </c>
      <c r="D88" s="31" t="s">
        <v>51</v>
      </c>
      <c r="E88" s="31" t="s">
        <v>50</v>
      </c>
      <c r="F88" s="31" t="s">
        <v>49</v>
      </c>
      <c r="G88" s="31" t="s">
        <v>48</v>
      </c>
      <c r="H88" s="31" t="s">
        <v>47</v>
      </c>
      <c r="I88" s="31" t="s">
        <v>46</v>
      </c>
      <c r="J88" s="31" t="s">
        <v>45</v>
      </c>
      <c r="K88" s="31" t="s">
        <v>44</v>
      </c>
      <c r="L88" s="30"/>
    </row>
    <row r="89" spans="1:12" x14ac:dyDescent="0.25">
      <c r="A89" s="32" t="s">
        <v>61</v>
      </c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0"/>
    </row>
    <row r="90" spans="1:12" x14ac:dyDescent="0.25">
      <c r="A90" s="32" t="s">
        <v>60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0"/>
    </row>
    <row r="91" spans="1:12" x14ac:dyDescent="0.25">
      <c r="A91" s="32" t="s">
        <v>59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0"/>
    </row>
    <row r="92" spans="1:12" x14ac:dyDescent="0.25">
      <c r="A92" s="32" t="s">
        <v>58</v>
      </c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0"/>
    </row>
    <row r="93" spans="1:12" x14ac:dyDescent="0.25">
      <c r="A93" s="32" t="s">
        <v>57</v>
      </c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0"/>
    </row>
    <row r="94" spans="1:12" x14ac:dyDescent="0.25">
      <c r="A94" s="32" t="s">
        <v>56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0"/>
    </row>
    <row r="96" spans="1:12" ht="15.75" x14ac:dyDescent="0.25">
      <c r="A96" s="29" t="s">
        <v>55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8" spans="1:11" x14ac:dyDescent="0.25">
      <c r="A98" s="26" t="s">
        <v>54</v>
      </c>
      <c r="B98" s="21" t="s">
        <v>53</v>
      </c>
      <c r="C98" s="21" t="s">
        <v>52</v>
      </c>
      <c r="D98" s="21" t="s">
        <v>51</v>
      </c>
      <c r="E98" s="21" t="s">
        <v>50</v>
      </c>
      <c r="F98" s="21" t="s">
        <v>49</v>
      </c>
      <c r="G98" s="21" t="s">
        <v>48</v>
      </c>
      <c r="H98" s="21" t="s">
        <v>47</v>
      </c>
      <c r="I98" s="21" t="s">
        <v>46</v>
      </c>
      <c r="J98" s="21" t="s">
        <v>45</v>
      </c>
      <c r="K98" s="21" t="s">
        <v>44</v>
      </c>
    </row>
    <row r="99" spans="1:11" x14ac:dyDescent="0.25">
      <c r="A99" s="28" t="s">
        <v>43</v>
      </c>
      <c r="B99" s="27">
        <f>SUM(B17+B25+B33+B41+B49+B57+B65+B73+B81+B89)</f>
        <v>100</v>
      </c>
      <c r="C99" s="27">
        <f t="shared" ref="C99:K99" si="11">C17+C25+C33+C41+C49+C57+C65+C73+C81+C89</f>
        <v>100</v>
      </c>
      <c r="D99" s="27">
        <f t="shared" si="11"/>
        <v>100</v>
      </c>
      <c r="E99" s="27">
        <f t="shared" si="11"/>
        <v>0</v>
      </c>
      <c r="F99" s="27">
        <f t="shared" si="11"/>
        <v>0</v>
      </c>
      <c r="G99" s="27">
        <f t="shared" si="11"/>
        <v>0</v>
      </c>
      <c r="H99" s="27">
        <f t="shared" si="11"/>
        <v>0</v>
      </c>
      <c r="I99" s="27">
        <f t="shared" si="11"/>
        <v>0</v>
      </c>
      <c r="J99" s="27">
        <f t="shared" si="11"/>
        <v>0</v>
      </c>
      <c r="K99" s="27">
        <f t="shared" si="11"/>
        <v>0</v>
      </c>
    </row>
    <row r="100" spans="1:11" x14ac:dyDescent="0.25">
      <c r="A100" s="28" t="s">
        <v>42</v>
      </c>
      <c r="B100" s="27">
        <f>B18+B26+B34+B42+B50+B58+B66+B74+B82+B90</f>
        <v>0</v>
      </c>
      <c r="C100" s="27">
        <f t="shared" ref="C100:K100" si="12">C18+C26+C34+C42+C50+C58+C66+C74+C82+C90</f>
        <v>0</v>
      </c>
      <c r="D100" s="27">
        <f t="shared" si="12"/>
        <v>0</v>
      </c>
      <c r="E100" s="27">
        <f t="shared" si="12"/>
        <v>0</v>
      </c>
      <c r="F100" s="27">
        <f t="shared" si="12"/>
        <v>0</v>
      </c>
      <c r="G100" s="27">
        <f t="shared" si="12"/>
        <v>0</v>
      </c>
      <c r="H100" s="27">
        <f t="shared" si="12"/>
        <v>0</v>
      </c>
      <c r="I100" s="27">
        <f t="shared" si="12"/>
        <v>0</v>
      </c>
      <c r="J100" s="27">
        <f t="shared" si="12"/>
        <v>0</v>
      </c>
      <c r="K100" s="27">
        <f t="shared" si="12"/>
        <v>0</v>
      </c>
    </row>
    <row r="101" spans="1:11" x14ac:dyDescent="0.25">
      <c r="A101" s="28" t="s">
        <v>41</v>
      </c>
      <c r="B101" s="27">
        <f>B19+B27+B35+B43+B51+B59+B67+B75+B83+B91</f>
        <v>0</v>
      </c>
      <c r="C101" s="27">
        <f t="shared" ref="C101:K101" si="13">C19+C27+C35+C43+C51+C59+C67+C75+C83+C91</f>
        <v>0</v>
      </c>
      <c r="D101" s="27">
        <f t="shared" si="13"/>
        <v>0</v>
      </c>
      <c r="E101" s="27">
        <f t="shared" si="13"/>
        <v>0</v>
      </c>
      <c r="F101" s="27">
        <f t="shared" si="13"/>
        <v>0</v>
      </c>
      <c r="G101" s="27">
        <f t="shared" si="13"/>
        <v>0</v>
      </c>
      <c r="H101" s="27">
        <f t="shared" si="13"/>
        <v>0</v>
      </c>
      <c r="I101" s="27">
        <f t="shared" si="13"/>
        <v>0</v>
      </c>
      <c r="J101" s="27">
        <f t="shared" si="13"/>
        <v>0</v>
      </c>
      <c r="K101" s="27">
        <f t="shared" si="13"/>
        <v>0</v>
      </c>
    </row>
    <row r="102" spans="1:11" x14ac:dyDescent="0.25">
      <c r="A102" s="28" t="s">
        <v>40</v>
      </c>
      <c r="B102" s="27">
        <f>B20+B28+B36+B44+B52+B60+B68+B76+B84+B92</f>
        <v>0</v>
      </c>
      <c r="C102" s="27">
        <f t="shared" ref="C102:K102" si="14">C20+C28+C36+C44+C52+C60+C68+C76+C84+C92</f>
        <v>0</v>
      </c>
      <c r="D102" s="27">
        <f t="shared" si="14"/>
        <v>0</v>
      </c>
      <c r="E102" s="27">
        <f t="shared" si="14"/>
        <v>0</v>
      </c>
      <c r="F102" s="27">
        <f t="shared" si="14"/>
        <v>0</v>
      </c>
      <c r="G102" s="27">
        <f t="shared" si="14"/>
        <v>0</v>
      </c>
      <c r="H102" s="27">
        <f t="shared" si="14"/>
        <v>0</v>
      </c>
      <c r="I102" s="27">
        <f t="shared" si="14"/>
        <v>0</v>
      </c>
      <c r="J102" s="27">
        <f t="shared" si="14"/>
        <v>0</v>
      </c>
      <c r="K102" s="27">
        <f t="shared" si="14"/>
        <v>0</v>
      </c>
    </row>
    <row r="103" spans="1:11" x14ac:dyDescent="0.25">
      <c r="A103" s="28" t="s">
        <v>39</v>
      </c>
      <c r="B103" s="27">
        <f>B21+B29+B37+B45+B53+B61+B69+B77+B85+B93</f>
        <v>0</v>
      </c>
      <c r="C103" s="27">
        <f t="shared" ref="C103:K103" si="15">C21+C29+C37+C45+C53+C61+C69+C77+C85+C93</f>
        <v>0</v>
      </c>
      <c r="D103" s="27">
        <f t="shared" si="15"/>
        <v>0</v>
      </c>
      <c r="E103" s="27">
        <f t="shared" si="15"/>
        <v>0</v>
      </c>
      <c r="F103" s="27">
        <f t="shared" si="15"/>
        <v>0</v>
      </c>
      <c r="G103" s="27">
        <f t="shared" si="15"/>
        <v>0</v>
      </c>
      <c r="H103" s="27">
        <f t="shared" si="15"/>
        <v>0</v>
      </c>
      <c r="I103" s="27">
        <f t="shared" si="15"/>
        <v>0</v>
      </c>
      <c r="J103" s="27">
        <f t="shared" si="15"/>
        <v>0</v>
      </c>
      <c r="K103" s="27">
        <f t="shared" si="15"/>
        <v>0</v>
      </c>
    </row>
    <row r="104" spans="1:11" x14ac:dyDescent="0.25">
      <c r="A104" s="28" t="s">
        <v>38</v>
      </c>
      <c r="B104" s="27">
        <f>B22+B30+B38+B46+B54+B62+B70+B78+B86+B94</f>
        <v>400</v>
      </c>
      <c r="C104" s="27">
        <f t="shared" ref="C104:K104" si="16">C22+C30+C38+C46+C54+C62+C70+C78+C86+C94</f>
        <v>400</v>
      </c>
      <c r="D104" s="27">
        <f t="shared" si="16"/>
        <v>800</v>
      </c>
      <c r="E104" s="27">
        <f t="shared" si="16"/>
        <v>800</v>
      </c>
      <c r="F104" s="27">
        <f t="shared" si="16"/>
        <v>800</v>
      </c>
      <c r="G104" s="27">
        <f t="shared" si="16"/>
        <v>800</v>
      </c>
      <c r="H104" s="27">
        <f t="shared" si="16"/>
        <v>800</v>
      </c>
      <c r="I104" s="27">
        <f t="shared" si="16"/>
        <v>800</v>
      </c>
      <c r="J104" s="27">
        <f t="shared" si="16"/>
        <v>400</v>
      </c>
      <c r="K104" s="27">
        <f t="shared" si="16"/>
        <v>400</v>
      </c>
    </row>
    <row r="105" spans="1:11" x14ac:dyDescent="0.25">
      <c r="A105" s="26" t="s">
        <v>37</v>
      </c>
      <c r="B105" s="27">
        <f t="shared" ref="B105:K105" si="17">B11</f>
        <v>500</v>
      </c>
      <c r="C105" s="27">
        <f t="shared" si="17"/>
        <v>600</v>
      </c>
      <c r="D105" s="27">
        <f t="shared" si="17"/>
        <v>0</v>
      </c>
      <c r="E105" s="27">
        <f t="shared" si="17"/>
        <v>0</v>
      </c>
      <c r="F105" s="27">
        <f t="shared" si="17"/>
        <v>0</v>
      </c>
      <c r="G105" s="27">
        <f t="shared" si="17"/>
        <v>0</v>
      </c>
      <c r="H105" s="27">
        <f t="shared" si="17"/>
        <v>0</v>
      </c>
      <c r="I105" s="27">
        <f t="shared" si="17"/>
        <v>0</v>
      </c>
      <c r="J105" s="27">
        <f t="shared" si="17"/>
        <v>0</v>
      </c>
      <c r="K105" s="27">
        <f t="shared" si="17"/>
        <v>800</v>
      </c>
    </row>
    <row r="106" spans="1:11" x14ac:dyDescent="0.25">
      <c r="A106" s="26" t="s">
        <v>36</v>
      </c>
      <c r="B106" s="27">
        <f t="shared" ref="B106:K106" si="18">SUM(B99:B105)</f>
        <v>1000</v>
      </c>
      <c r="C106" s="27">
        <f t="shared" si="18"/>
        <v>1100</v>
      </c>
      <c r="D106" s="27">
        <f t="shared" si="18"/>
        <v>900</v>
      </c>
      <c r="E106" s="27">
        <f t="shared" si="18"/>
        <v>800</v>
      </c>
      <c r="F106" s="27">
        <f t="shared" si="18"/>
        <v>800</v>
      </c>
      <c r="G106" s="27">
        <f t="shared" si="18"/>
        <v>800</v>
      </c>
      <c r="H106" s="27">
        <f t="shared" si="18"/>
        <v>800</v>
      </c>
      <c r="I106" s="27">
        <f t="shared" si="18"/>
        <v>800</v>
      </c>
      <c r="J106" s="27">
        <f t="shared" si="18"/>
        <v>400</v>
      </c>
      <c r="K106" s="27">
        <f t="shared" si="18"/>
        <v>1200</v>
      </c>
    </row>
    <row r="107" spans="1:11" x14ac:dyDescent="0.25">
      <c r="A107" s="26" t="s">
        <v>35</v>
      </c>
      <c r="B107" s="21">
        <f t="shared" ref="B107:K107" si="19">B12</f>
        <v>120000</v>
      </c>
      <c r="C107" s="21">
        <f t="shared" si="19"/>
        <v>0</v>
      </c>
      <c r="D107" s="21">
        <f t="shared" si="19"/>
        <v>96000</v>
      </c>
      <c r="E107" s="21">
        <f t="shared" si="19"/>
        <v>0</v>
      </c>
      <c r="F107" s="21">
        <f t="shared" si="19"/>
        <v>0</v>
      </c>
      <c r="G107" s="21">
        <f t="shared" si="19"/>
        <v>0</v>
      </c>
      <c r="H107" s="21">
        <f t="shared" si="19"/>
        <v>0</v>
      </c>
      <c r="I107" s="21">
        <f t="shared" si="19"/>
        <v>0</v>
      </c>
      <c r="J107" s="21">
        <f t="shared" si="19"/>
        <v>0</v>
      </c>
      <c r="K107" s="21">
        <f t="shared" si="19"/>
        <v>0</v>
      </c>
    </row>
    <row r="108" spans="1:11" x14ac:dyDescent="0.25">
      <c r="A108" s="26" t="s">
        <v>34</v>
      </c>
      <c r="B108" s="21">
        <f t="shared" ref="B108:K108" si="20">B13</f>
        <v>50000</v>
      </c>
      <c r="C108" s="21">
        <f t="shared" si="20"/>
        <v>60000</v>
      </c>
      <c r="D108" s="21">
        <f t="shared" si="20"/>
        <v>0</v>
      </c>
      <c r="E108" s="21">
        <f t="shared" si="20"/>
        <v>0</v>
      </c>
      <c r="F108" s="21">
        <f t="shared" si="20"/>
        <v>0</v>
      </c>
      <c r="G108" s="21">
        <f t="shared" si="20"/>
        <v>0</v>
      </c>
      <c r="H108" s="21">
        <f t="shared" si="20"/>
        <v>0</v>
      </c>
      <c r="I108" s="21">
        <f t="shared" si="20"/>
        <v>0</v>
      </c>
      <c r="J108" s="21">
        <f t="shared" si="20"/>
        <v>0</v>
      </c>
      <c r="K108" s="21">
        <f t="shared" si="20"/>
        <v>80000</v>
      </c>
    </row>
    <row r="109" spans="1:11" x14ac:dyDescent="0.25">
      <c r="A109" s="25" t="s">
        <v>33</v>
      </c>
      <c r="B109" s="24">
        <v>1000</v>
      </c>
      <c r="C109" s="24">
        <v>1100</v>
      </c>
      <c r="D109" s="24">
        <v>900</v>
      </c>
      <c r="E109" s="24">
        <v>800</v>
      </c>
      <c r="F109" s="24">
        <v>600</v>
      </c>
      <c r="G109" s="24">
        <v>700</v>
      </c>
      <c r="H109" s="24">
        <v>800</v>
      </c>
      <c r="I109" s="24">
        <v>600</v>
      </c>
      <c r="J109" s="24">
        <v>400</v>
      </c>
      <c r="K109" s="24">
        <v>1200</v>
      </c>
    </row>
    <row r="110" spans="1:11" ht="15.75" x14ac:dyDescent="0.25">
      <c r="A110" s="23" t="s">
        <v>32</v>
      </c>
      <c r="B110" s="22">
        <f>B14</f>
        <v>406000</v>
      </c>
      <c r="C110" s="21"/>
      <c r="D110" s="21"/>
      <c r="E110" s="21"/>
      <c r="F110" s="21"/>
      <c r="G110" s="21"/>
      <c r="H110" s="21"/>
      <c r="I110" s="21"/>
      <c r="J110" s="21"/>
      <c r="K110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2013-4B03-4A7E-B415-775998BE271A}">
  <dimension ref="A1:N48"/>
  <sheetViews>
    <sheetView topLeftCell="A13" zoomScale="60" zoomScaleNormal="60" workbookViewId="0">
      <selection activeCell="B48" sqref="B48"/>
    </sheetView>
  </sheetViews>
  <sheetFormatPr defaultRowHeight="15" x14ac:dyDescent="0.25"/>
  <cols>
    <col min="1" max="1" width="22" customWidth="1"/>
    <col min="8" max="8" width="19.7109375" customWidth="1"/>
  </cols>
  <sheetData>
    <row r="1" spans="1:14" ht="15.75" x14ac:dyDescent="0.25">
      <c r="A1" s="42" t="s">
        <v>102</v>
      </c>
    </row>
    <row r="3" spans="1:14" x14ac:dyDescent="0.25">
      <c r="A3" s="35" t="s">
        <v>101</v>
      </c>
      <c r="B3" s="35"/>
      <c r="C3" s="35"/>
      <c r="D3" s="35"/>
      <c r="E3" s="35"/>
      <c r="F3" s="35"/>
      <c r="H3" s="35" t="s">
        <v>100</v>
      </c>
      <c r="I3" s="35"/>
      <c r="J3" s="35"/>
      <c r="K3" s="35"/>
      <c r="L3" s="35"/>
      <c r="M3" s="35"/>
      <c r="N3" s="35"/>
    </row>
    <row r="4" spans="1:14" x14ac:dyDescent="0.25">
      <c r="A4" s="43"/>
      <c r="B4" s="31" t="s">
        <v>85</v>
      </c>
      <c r="C4" s="31" t="s">
        <v>84</v>
      </c>
      <c r="D4" s="31" t="s">
        <v>83</v>
      </c>
      <c r="E4" s="43"/>
      <c r="F4" s="43"/>
      <c r="H4" s="32" t="s">
        <v>99</v>
      </c>
      <c r="I4" s="31" t="s">
        <v>85</v>
      </c>
      <c r="J4" s="31" t="s">
        <v>84</v>
      </c>
      <c r="K4" s="31" t="s">
        <v>83</v>
      </c>
      <c r="L4" s="43"/>
      <c r="M4" s="43"/>
      <c r="N4" s="43"/>
    </row>
    <row r="5" spans="1:14" x14ac:dyDescent="0.25">
      <c r="A5" s="32" t="s">
        <v>86</v>
      </c>
      <c r="B5" s="31">
        <v>8</v>
      </c>
      <c r="C5" s="31">
        <v>10</v>
      </c>
      <c r="D5" s="31">
        <v>5</v>
      </c>
      <c r="E5" s="43"/>
      <c r="F5" s="43"/>
      <c r="H5" s="32" t="s">
        <v>98</v>
      </c>
      <c r="I5" s="31">
        <v>8000</v>
      </c>
      <c r="J5" s="31">
        <v>20000</v>
      </c>
      <c r="K5" s="31">
        <v>6000</v>
      </c>
      <c r="L5" s="43"/>
      <c r="M5" s="43"/>
      <c r="N5" s="43"/>
    </row>
    <row r="6" spans="1:14" x14ac:dyDescent="0.25">
      <c r="H6" s="32" t="s">
        <v>93</v>
      </c>
      <c r="I6" s="31">
        <v>2000</v>
      </c>
      <c r="J6" s="31">
        <v>2000</v>
      </c>
      <c r="K6" s="31">
        <v>2000</v>
      </c>
      <c r="L6" s="43"/>
      <c r="M6" s="43"/>
      <c r="N6" s="43"/>
    </row>
    <row r="7" spans="1:14" x14ac:dyDescent="0.25">
      <c r="A7" s="35" t="s">
        <v>97</v>
      </c>
      <c r="B7" s="35"/>
      <c r="C7" s="35"/>
      <c r="D7" s="35"/>
      <c r="E7" s="35"/>
      <c r="F7" s="35"/>
    </row>
    <row r="8" spans="1:14" x14ac:dyDescent="0.25">
      <c r="A8" s="43"/>
      <c r="B8" s="31" t="s">
        <v>82</v>
      </c>
      <c r="C8" s="31" t="s">
        <v>81</v>
      </c>
      <c r="D8" s="31" t="s">
        <v>80</v>
      </c>
      <c r="E8" s="43"/>
      <c r="F8" s="43"/>
      <c r="H8" s="35" t="s">
        <v>96</v>
      </c>
      <c r="I8" s="35"/>
      <c r="J8" s="35"/>
      <c r="K8" s="35"/>
      <c r="L8" s="35"/>
      <c r="M8" s="35"/>
      <c r="N8" s="35"/>
    </row>
    <row r="9" spans="1:14" x14ac:dyDescent="0.25">
      <c r="A9" s="32" t="s">
        <v>85</v>
      </c>
      <c r="B9" s="31">
        <v>11</v>
      </c>
      <c r="C9" s="31">
        <v>10</v>
      </c>
      <c r="D9" s="31">
        <v>15</v>
      </c>
      <c r="E9" s="43"/>
      <c r="F9" s="43"/>
      <c r="H9" s="32" t="s">
        <v>95</v>
      </c>
      <c r="I9" s="31" t="s">
        <v>82</v>
      </c>
      <c r="J9" s="31" t="s">
        <v>81</v>
      </c>
      <c r="K9" s="31" t="s">
        <v>80</v>
      </c>
      <c r="L9" s="43"/>
      <c r="M9" s="43"/>
      <c r="N9" s="43"/>
    </row>
    <row r="10" spans="1:14" x14ac:dyDescent="0.25">
      <c r="A10" s="32" t="s">
        <v>84</v>
      </c>
      <c r="B10" s="31">
        <v>12</v>
      </c>
      <c r="C10" s="31">
        <v>16</v>
      </c>
      <c r="D10" s="31">
        <v>5</v>
      </c>
      <c r="E10" s="43"/>
      <c r="F10" s="43"/>
      <c r="H10" s="32" t="s">
        <v>94</v>
      </c>
      <c r="I10" s="31">
        <v>10000</v>
      </c>
      <c r="J10" s="31">
        <v>12000</v>
      </c>
      <c r="K10" s="31">
        <v>20000</v>
      </c>
      <c r="L10" s="43"/>
      <c r="M10" s="43"/>
      <c r="N10" s="43"/>
    </row>
    <row r="11" spans="1:14" x14ac:dyDescent="0.25">
      <c r="A11" s="32" t="s">
        <v>83</v>
      </c>
      <c r="B11" s="31">
        <v>15</v>
      </c>
      <c r="C11" s="31">
        <v>12</v>
      </c>
      <c r="D11" s="31">
        <v>22</v>
      </c>
      <c r="E11" s="43"/>
      <c r="F11" s="43"/>
      <c r="H11" s="32" t="s">
        <v>93</v>
      </c>
      <c r="I11" s="31">
        <v>2000</v>
      </c>
      <c r="J11" s="31">
        <v>2000</v>
      </c>
      <c r="K11" s="31">
        <v>2000</v>
      </c>
      <c r="L11" s="43"/>
      <c r="M11" s="43"/>
      <c r="N11" s="43"/>
    </row>
    <row r="13" spans="1:14" x14ac:dyDescent="0.25">
      <c r="A13" s="35" t="s">
        <v>92</v>
      </c>
      <c r="B13" s="35"/>
      <c r="C13" s="35"/>
      <c r="D13" s="35"/>
      <c r="E13" s="35"/>
      <c r="F13" s="35"/>
      <c r="H13" s="32" t="s">
        <v>33</v>
      </c>
      <c r="I13" s="31">
        <v>3000</v>
      </c>
    </row>
    <row r="14" spans="1:14" x14ac:dyDescent="0.25">
      <c r="A14" s="43"/>
      <c r="B14" s="31" t="s">
        <v>89</v>
      </c>
      <c r="C14" s="31"/>
      <c r="D14" s="31"/>
      <c r="E14" s="43"/>
      <c r="F14" s="43"/>
    </row>
    <row r="15" spans="1:14" x14ac:dyDescent="0.25">
      <c r="A15" s="32" t="s">
        <v>82</v>
      </c>
      <c r="B15" s="31">
        <v>6</v>
      </c>
      <c r="C15" s="31"/>
      <c r="D15" s="31"/>
      <c r="E15" s="43"/>
      <c r="F15" s="43"/>
    </row>
    <row r="16" spans="1:14" x14ac:dyDescent="0.25">
      <c r="A16" s="32" t="s">
        <v>81</v>
      </c>
      <c r="B16" s="31">
        <v>12</v>
      </c>
      <c r="C16" s="31"/>
      <c r="D16" s="31"/>
      <c r="E16" s="43"/>
      <c r="F16" s="43"/>
    </row>
    <row r="17" spans="1:6" x14ac:dyDescent="0.25">
      <c r="A17" s="32" t="s">
        <v>80</v>
      </c>
      <c r="B17" s="31">
        <v>8</v>
      </c>
      <c r="C17" s="31"/>
      <c r="D17" s="31"/>
      <c r="E17" s="43"/>
      <c r="F17" s="43"/>
    </row>
    <row r="19" spans="1:6" ht="15.75" x14ac:dyDescent="0.25">
      <c r="A19" s="42" t="s">
        <v>91</v>
      </c>
    </row>
    <row r="21" spans="1:6" x14ac:dyDescent="0.25">
      <c r="A21" s="35" t="s">
        <v>90</v>
      </c>
      <c r="B21" s="15"/>
    </row>
    <row r="22" spans="1:6" x14ac:dyDescent="0.25">
      <c r="A22" s="41"/>
      <c r="B22" s="21" t="s">
        <v>89</v>
      </c>
    </row>
    <row r="23" spans="1:6" x14ac:dyDescent="0.25">
      <c r="A23" s="26" t="s">
        <v>82</v>
      </c>
      <c r="B23" s="27">
        <v>2000</v>
      </c>
    </row>
    <row r="24" spans="1:6" x14ac:dyDescent="0.25">
      <c r="A24" s="26" t="s">
        <v>81</v>
      </c>
      <c r="B24" s="27">
        <v>1000</v>
      </c>
    </row>
    <row r="25" spans="1:6" x14ac:dyDescent="0.25">
      <c r="A25" s="26" t="s">
        <v>80</v>
      </c>
      <c r="B25" s="27">
        <v>0</v>
      </c>
    </row>
    <row r="27" spans="1:6" x14ac:dyDescent="0.25">
      <c r="A27" s="35" t="s">
        <v>88</v>
      </c>
      <c r="B27" s="15"/>
      <c r="C27" s="15"/>
      <c r="D27" s="15"/>
    </row>
    <row r="28" spans="1:6" x14ac:dyDescent="0.25">
      <c r="A28" s="41"/>
      <c r="B28" s="21" t="s">
        <v>82</v>
      </c>
      <c r="C28" s="21" t="s">
        <v>81</v>
      </c>
      <c r="D28" s="21" t="s">
        <v>80</v>
      </c>
    </row>
    <row r="29" spans="1:6" x14ac:dyDescent="0.25">
      <c r="A29" s="26" t="s">
        <v>85</v>
      </c>
      <c r="B29" s="27">
        <v>2000</v>
      </c>
      <c r="C29" s="27">
        <v>0</v>
      </c>
      <c r="D29" s="27">
        <v>0</v>
      </c>
    </row>
    <row r="30" spans="1:6" x14ac:dyDescent="0.25">
      <c r="A30" s="26" t="s">
        <v>84</v>
      </c>
      <c r="B30" s="27">
        <v>0</v>
      </c>
      <c r="C30" s="27">
        <v>0</v>
      </c>
      <c r="D30" s="27">
        <v>0</v>
      </c>
    </row>
    <row r="31" spans="1:6" x14ac:dyDescent="0.25">
      <c r="A31" s="26" t="s">
        <v>83</v>
      </c>
      <c r="B31" s="27">
        <v>0</v>
      </c>
      <c r="C31" s="27">
        <v>1000</v>
      </c>
      <c r="D31" s="27">
        <v>0</v>
      </c>
    </row>
    <row r="33" spans="1:11" x14ac:dyDescent="0.25">
      <c r="A33" s="35" t="s">
        <v>87</v>
      </c>
      <c r="B33" s="15"/>
      <c r="C33" s="15"/>
      <c r="D33" s="15"/>
    </row>
    <row r="34" spans="1:11" x14ac:dyDescent="0.25">
      <c r="A34" s="41"/>
      <c r="B34" s="21" t="s">
        <v>85</v>
      </c>
      <c r="C34" s="21" t="s">
        <v>84</v>
      </c>
      <c r="D34" s="21" t="s">
        <v>83</v>
      </c>
    </row>
    <row r="35" spans="1:11" x14ac:dyDescent="0.25">
      <c r="A35" s="26" t="s">
        <v>86</v>
      </c>
      <c r="B35" s="27">
        <v>2000</v>
      </c>
      <c r="C35" s="27">
        <v>0</v>
      </c>
      <c r="D35" s="27">
        <v>1000</v>
      </c>
    </row>
    <row r="37" spans="1:11" x14ac:dyDescent="0.25">
      <c r="A37" s="39"/>
      <c r="B37" s="38" t="s">
        <v>85</v>
      </c>
      <c r="C37" s="38" t="s">
        <v>84</v>
      </c>
      <c r="D37" s="38" t="s">
        <v>83</v>
      </c>
      <c r="E37" s="38" t="s">
        <v>17</v>
      </c>
      <c r="G37" s="39"/>
      <c r="H37" s="38" t="s">
        <v>85</v>
      </c>
      <c r="I37" s="38" t="s">
        <v>84</v>
      </c>
      <c r="J37" s="38" t="s">
        <v>83</v>
      </c>
      <c r="K37" s="38" t="s">
        <v>17</v>
      </c>
    </row>
    <row r="38" spans="1:11" x14ac:dyDescent="0.25">
      <c r="A38" s="37" t="s">
        <v>79</v>
      </c>
      <c r="B38" s="36">
        <v>1</v>
      </c>
      <c r="C38" s="36">
        <v>0</v>
      </c>
      <c r="D38" s="36">
        <v>1</v>
      </c>
      <c r="E38" s="36">
        <f>SUM(B38:D38)</f>
        <v>2</v>
      </c>
      <c r="G38" s="37" t="s">
        <v>78</v>
      </c>
      <c r="H38" s="36">
        <f>B35</f>
        <v>2000</v>
      </c>
      <c r="I38" s="36">
        <f>C35</f>
        <v>0</v>
      </c>
      <c r="J38" s="36">
        <f>D35</f>
        <v>1000</v>
      </c>
      <c r="K38" s="36">
        <f>SUM(H38:J38)</f>
        <v>3000</v>
      </c>
    </row>
    <row r="39" spans="1:11" x14ac:dyDescent="0.25">
      <c r="A39" s="37" t="s">
        <v>77</v>
      </c>
      <c r="B39" s="36">
        <f>B38*I6</f>
        <v>2000</v>
      </c>
      <c r="C39" s="36">
        <f>C38*J6</f>
        <v>0</v>
      </c>
      <c r="D39" s="36">
        <f>D38*K6</f>
        <v>2000</v>
      </c>
      <c r="E39" s="36">
        <f>SUM(B39:D39)</f>
        <v>4000</v>
      </c>
      <c r="G39" s="37" t="s">
        <v>76</v>
      </c>
      <c r="H39" s="36">
        <f>SUM(B29:D29)</f>
        <v>2000</v>
      </c>
      <c r="I39" s="36">
        <f>SUM(B30:D30)</f>
        <v>0</v>
      </c>
      <c r="J39" s="36">
        <f>SUM(B31:D31)</f>
        <v>1000</v>
      </c>
      <c r="K39" s="36">
        <f>SUM(H39:J39)</f>
        <v>3000</v>
      </c>
    </row>
    <row r="40" spans="1:11" x14ac:dyDescent="0.25">
      <c r="B40" s="40"/>
      <c r="C40" s="40"/>
      <c r="D40" s="40"/>
      <c r="E40" s="40"/>
    </row>
    <row r="41" spans="1:11" x14ac:dyDescent="0.25">
      <c r="A41" s="39"/>
      <c r="B41" s="38" t="s">
        <v>82</v>
      </c>
      <c r="C41" s="38" t="s">
        <v>81</v>
      </c>
      <c r="D41" s="38" t="s">
        <v>80</v>
      </c>
      <c r="E41" s="38" t="s">
        <v>17</v>
      </c>
      <c r="G41" s="39"/>
      <c r="H41" s="38" t="s">
        <v>82</v>
      </c>
      <c r="I41" s="38" t="s">
        <v>81</v>
      </c>
      <c r="J41" s="38" t="s">
        <v>80</v>
      </c>
      <c r="K41" s="38" t="s">
        <v>17</v>
      </c>
    </row>
    <row r="42" spans="1:11" x14ac:dyDescent="0.25">
      <c r="A42" s="37" t="s">
        <v>79</v>
      </c>
      <c r="B42" s="36">
        <v>1</v>
      </c>
      <c r="C42" s="36">
        <v>1</v>
      </c>
      <c r="D42" s="36">
        <v>0</v>
      </c>
      <c r="E42" s="36">
        <f>SUM(B42:D42)</f>
        <v>2</v>
      </c>
      <c r="G42" s="37" t="s">
        <v>78</v>
      </c>
      <c r="H42" s="36">
        <f>SUM(B29:B31)</f>
        <v>2000</v>
      </c>
      <c r="I42" s="36">
        <f>SUM(C29:C31)</f>
        <v>1000</v>
      </c>
      <c r="J42" s="36">
        <f>SUM(D29:D31)</f>
        <v>0</v>
      </c>
      <c r="K42" s="36">
        <f>SUM(H42:J42)</f>
        <v>3000</v>
      </c>
    </row>
    <row r="43" spans="1:11" x14ac:dyDescent="0.25">
      <c r="A43" s="37" t="s">
        <v>77</v>
      </c>
      <c r="B43" s="36">
        <f>B42*I11</f>
        <v>2000</v>
      </c>
      <c r="C43" s="36">
        <f>C42*J11</f>
        <v>2000</v>
      </c>
      <c r="D43" s="36">
        <f>D42*K11</f>
        <v>0</v>
      </c>
      <c r="E43" s="36">
        <f>SUM(B43:D43)</f>
        <v>4000</v>
      </c>
      <c r="G43" s="37" t="s">
        <v>76</v>
      </c>
      <c r="H43" s="36">
        <f>B23</f>
        <v>2000</v>
      </c>
      <c r="I43" s="36">
        <f>B24</f>
        <v>1000</v>
      </c>
      <c r="J43" s="36">
        <f>B25</f>
        <v>0</v>
      </c>
      <c r="K43" s="36">
        <f>SUM(H43:J43)</f>
        <v>3000</v>
      </c>
    </row>
    <row r="45" spans="1:11" x14ac:dyDescent="0.25">
      <c r="A45" s="35" t="s">
        <v>73</v>
      </c>
      <c r="B45" s="15"/>
    </row>
    <row r="46" spans="1:11" x14ac:dyDescent="0.25">
      <c r="A46" s="26" t="s">
        <v>75</v>
      </c>
      <c r="B46" s="21">
        <f>SUMPRODUCT(B35:D35,B5:D5)+SUMPRODUCT(B29:D31,B9:D11)+SUMPRODUCT(B23:B25,B15:B17)</f>
        <v>79000</v>
      </c>
    </row>
    <row r="47" spans="1:11" x14ac:dyDescent="0.25">
      <c r="A47" s="26" t="s">
        <v>74</v>
      </c>
      <c r="B47" s="21">
        <f>SUMPRODUCT(B38:D38,I5:K5)+SUMPRODUCT(B42:D42,I10:K10)</f>
        <v>36000</v>
      </c>
    </row>
    <row r="48" spans="1:11" ht="15.75" x14ac:dyDescent="0.25">
      <c r="A48" s="23" t="s">
        <v>73</v>
      </c>
      <c r="B48" s="22">
        <f>SUM(B46:B47)</f>
        <v>115000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90" zoomScaleNormal="90" workbookViewId="0">
      <selection activeCell="F15" sqref="F15"/>
    </sheetView>
  </sheetViews>
  <sheetFormatPr defaultRowHeight="15" x14ac:dyDescent="0.25"/>
  <cols>
    <col min="1" max="1" width="11.28515625" customWidth="1"/>
    <col min="2" max="2" width="33.85546875" customWidth="1"/>
    <col min="3" max="3" width="16.7109375" bestFit="1" customWidth="1"/>
    <col min="4" max="4" width="10.140625" bestFit="1" customWidth="1"/>
    <col min="5" max="5" width="12.140625" bestFit="1" customWidth="1"/>
    <col min="6" max="6" width="16.85546875" bestFit="1" customWidth="1"/>
  </cols>
  <sheetData>
    <row r="1" spans="1:6" ht="17.25" x14ac:dyDescent="0.3">
      <c r="A1" s="16" t="s">
        <v>28</v>
      </c>
      <c r="B1" s="15"/>
      <c r="C1" s="15"/>
      <c r="D1" s="15"/>
      <c r="E1" s="15"/>
      <c r="F1" s="15"/>
    </row>
    <row r="2" spans="1:6" ht="15.75" x14ac:dyDescent="0.25">
      <c r="A2" s="4" t="s">
        <v>0</v>
      </c>
      <c r="B2" s="4" t="s">
        <v>1</v>
      </c>
      <c r="C2" s="4" t="s">
        <v>2</v>
      </c>
      <c r="D2" s="4" t="s">
        <v>14</v>
      </c>
      <c r="E2" s="4" t="s">
        <v>15</v>
      </c>
      <c r="F2" s="4" t="s">
        <v>16</v>
      </c>
    </row>
    <row r="3" spans="1:6" ht="15.75" x14ac:dyDescent="0.25">
      <c r="A3" s="5">
        <v>1</v>
      </c>
      <c r="B3" s="4" t="s">
        <v>22</v>
      </c>
      <c r="C3" s="3"/>
      <c r="D3" s="7">
        <v>2.1174515544360633</v>
      </c>
      <c r="E3" s="8">
        <f>500-225*D3</f>
        <v>23.573400251885744</v>
      </c>
      <c r="F3" s="9">
        <f t="shared" ref="F3:F14" si="0">(D3-2)*E3</f>
        <v>2.7687325029274659</v>
      </c>
    </row>
    <row r="4" spans="1:6" ht="61.5" customHeight="1" x14ac:dyDescent="0.25">
      <c r="A4" s="1">
        <v>2</v>
      </c>
      <c r="B4" s="2" t="s">
        <v>20</v>
      </c>
      <c r="C4" s="3"/>
      <c r="D4" s="7">
        <v>5.9996732438362725</v>
      </c>
      <c r="E4" s="8">
        <f>500-50*D4</f>
        <v>200.01633780818639</v>
      </c>
      <c r="F4" s="9">
        <f t="shared" si="0"/>
        <v>799.99999466152053</v>
      </c>
    </row>
    <row r="5" spans="1:6" ht="45" customHeight="1" x14ac:dyDescent="0.25">
      <c r="A5" s="5">
        <v>3</v>
      </c>
      <c r="B5" s="2" t="s">
        <v>24</v>
      </c>
      <c r="C5" s="3"/>
      <c r="D5" s="7">
        <v>7.2433743197392637</v>
      </c>
      <c r="E5" s="8">
        <f>500-40*D5</f>
        <v>210.26502721042948</v>
      </c>
      <c r="F5" s="9">
        <f t="shared" si="0"/>
        <v>1102.4982440144433</v>
      </c>
    </row>
    <row r="6" spans="1:6" ht="15.75" x14ac:dyDescent="0.25">
      <c r="A6" s="1">
        <v>4</v>
      </c>
      <c r="B6" s="4" t="s">
        <v>3</v>
      </c>
      <c r="C6" s="3"/>
      <c r="D6" s="7">
        <v>7.243374319739261</v>
      </c>
      <c r="E6" s="8">
        <f>500-40*D6</f>
        <v>210.26502721042954</v>
      </c>
      <c r="F6" s="9">
        <f t="shared" si="0"/>
        <v>1102.4982440144431</v>
      </c>
    </row>
    <row r="7" spans="1:6" ht="15.75" x14ac:dyDescent="0.25">
      <c r="A7" s="5">
        <v>5</v>
      </c>
      <c r="B7" s="4" t="s">
        <v>4</v>
      </c>
      <c r="C7" s="3"/>
      <c r="D7" s="7">
        <v>2.6820394556114207</v>
      </c>
      <c r="E7" s="8">
        <f>500-150*D7</f>
        <v>97.694081658286905</v>
      </c>
      <c r="F7" s="9">
        <f t="shared" si="0"/>
        <v>66.631218270675674</v>
      </c>
    </row>
    <row r="8" spans="1:6" ht="31.5" x14ac:dyDescent="0.25">
      <c r="A8" s="1">
        <v>6</v>
      </c>
      <c r="B8" s="2" t="s">
        <v>23</v>
      </c>
      <c r="C8" s="3" t="s">
        <v>5</v>
      </c>
      <c r="D8" s="7">
        <v>13.499550669689695</v>
      </c>
      <c r="E8" s="8">
        <f>500-20*D8</f>
        <v>230.00898660620612</v>
      </c>
      <c r="F8" s="9">
        <f t="shared" si="0"/>
        <v>2644.9999959620459</v>
      </c>
    </row>
    <row r="9" spans="1:6" ht="15.75" x14ac:dyDescent="0.25">
      <c r="A9" s="5">
        <v>7</v>
      </c>
      <c r="B9" s="4" t="s">
        <v>18</v>
      </c>
      <c r="C9" s="3" t="s">
        <v>6</v>
      </c>
      <c r="D9" s="7">
        <v>17.664850627181231</v>
      </c>
      <c r="E9" s="8">
        <f>500-15*D9</f>
        <v>235.02724059228154</v>
      </c>
      <c r="F9" s="9">
        <f t="shared" si="0"/>
        <v>3681.6666171966754</v>
      </c>
    </row>
    <row r="10" spans="1:6" ht="15.75" x14ac:dyDescent="0.25">
      <c r="A10" s="1">
        <v>8</v>
      </c>
      <c r="B10" s="4" t="s">
        <v>7</v>
      </c>
      <c r="C10" s="3" t="s">
        <v>8</v>
      </c>
      <c r="D10" s="7">
        <v>26.036492191096123</v>
      </c>
      <c r="E10" s="8">
        <f>500-10*D10</f>
        <v>239.63507808903876</v>
      </c>
      <c r="F10" s="9">
        <f t="shared" si="0"/>
        <v>5759.9866831998897</v>
      </c>
    </row>
    <row r="11" spans="1:6" ht="15.75" x14ac:dyDescent="0.25">
      <c r="A11" s="5">
        <v>9</v>
      </c>
      <c r="B11" s="4" t="s">
        <v>7</v>
      </c>
      <c r="C11" s="3" t="s">
        <v>9</v>
      </c>
      <c r="D11" s="7">
        <v>36.643913840982698</v>
      </c>
      <c r="E11" s="8">
        <f>500-7*D11</f>
        <v>243.49260311312111</v>
      </c>
      <c r="F11" s="9">
        <f t="shared" si="0"/>
        <v>8435.5367631675635</v>
      </c>
    </row>
    <row r="12" spans="1:6" ht="15.75" x14ac:dyDescent="0.25">
      <c r="A12" s="1">
        <v>10</v>
      </c>
      <c r="B12" s="4" t="s">
        <v>10</v>
      </c>
      <c r="C12" s="3" t="s">
        <v>11</v>
      </c>
      <c r="D12" s="7">
        <v>12.36856421599671</v>
      </c>
      <c r="E12" s="8">
        <f>500-22*D12</f>
        <v>227.89158724807237</v>
      </c>
      <c r="F12" s="9">
        <f t="shared" si="0"/>
        <v>2362.9085566670551</v>
      </c>
    </row>
    <row r="13" spans="1:6" ht="15.75" x14ac:dyDescent="0.25">
      <c r="A13" s="5">
        <v>11</v>
      </c>
      <c r="B13" s="4" t="s">
        <v>10</v>
      </c>
      <c r="C13" s="3" t="s">
        <v>12</v>
      </c>
      <c r="D13" s="7">
        <v>16.626540858987898</v>
      </c>
      <c r="E13" s="8">
        <f>500-16*D13</f>
        <v>233.97534625619363</v>
      </c>
      <c r="F13" s="9">
        <f t="shared" si="0"/>
        <v>3422.2499620120575</v>
      </c>
    </row>
    <row r="14" spans="1:6" ht="15.75" x14ac:dyDescent="0.25">
      <c r="A14" s="1">
        <v>12</v>
      </c>
      <c r="B14" s="4" t="s">
        <v>10</v>
      </c>
      <c r="C14" s="3" t="s">
        <v>13</v>
      </c>
      <c r="D14" s="7">
        <v>23.736244959840917</v>
      </c>
      <c r="E14" s="8">
        <f>500-11*D14</f>
        <v>238.90130544174991</v>
      </c>
      <c r="F14" s="9">
        <f t="shared" si="0"/>
        <v>5192.8172963076522</v>
      </c>
    </row>
    <row r="15" spans="1:6" ht="17.25" x14ac:dyDescent="0.3">
      <c r="A15" s="1"/>
      <c r="B15" s="11" t="s">
        <v>17</v>
      </c>
      <c r="C15" s="11"/>
      <c r="D15" s="12">
        <f>SUM(D3:D14)</f>
        <v>171.86207025713756</v>
      </c>
      <c r="E15" s="13">
        <f>SUM(E3:E14)</f>
        <v>2390.7460214858816</v>
      </c>
      <c r="F15" s="14">
        <f>SUM(F3:F14)</f>
        <v>34574.56230797695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1B81-134A-4B94-A602-ED81FED11997}">
  <dimension ref="A1:F15"/>
  <sheetViews>
    <sheetView zoomScale="90" zoomScaleNormal="90" workbookViewId="0">
      <selection activeCell="F15" sqref="F15"/>
    </sheetView>
  </sheetViews>
  <sheetFormatPr defaultRowHeight="15" x14ac:dyDescent="0.25"/>
  <cols>
    <col min="1" max="1" width="11.140625" customWidth="1"/>
    <col min="2" max="2" width="29.42578125" customWidth="1"/>
    <col min="3" max="3" width="16.7109375" bestFit="1" customWidth="1"/>
    <col min="4" max="4" width="10.140625" bestFit="1" customWidth="1"/>
    <col min="5" max="5" width="12.140625" bestFit="1" customWidth="1"/>
    <col min="6" max="6" width="16.85546875" bestFit="1" customWidth="1"/>
  </cols>
  <sheetData>
    <row r="1" spans="1:6" ht="17.25" x14ac:dyDescent="0.3">
      <c r="A1" s="16" t="s">
        <v>29</v>
      </c>
      <c r="B1" s="16"/>
      <c r="C1" s="16"/>
      <c r="D1" s="16"/>
      <c r="E1" s="16"/>
      <c r="F1" s="16"/>
    </row>
    <row r="2" spans="1:6" ht="15.75" x14ac:dyDescent="0.25">
      <c r="A2" s="4" t="s">
        <v>0</v>
      </c>
      <c r="B2" s="4" t="s">
        <v>1</v>
      </c>
      <c r="C2" s="4" t="s">
        <v>2</v>
      </c>
      <c r="D2" s="4" t="s">
        <v>14</v>
      </c>
      <c r="E2" s="4" t="s">
        <v>15</v>
      </c>
      <c r="F2" s="4" t="s">
        <v>16</v>
      </c>
    </row>
    <row r="3" spans="1:6" ht="15.75" x14ac:dyDescent="0.25">
      <c r="A3" s="5">
        <v>1</v>
      </c>
      <c r="B3" s="4" t="s">
        <v>22</v>
      </c>
      <c r="C3" s="3"/>
      <c r="D3" s="7">
        <v>2.1111042492434273</v>
      </c>
      <c r="E3" s="8">
        <f>500-225*D3</f>
        <v>25.001543920228869</v>
      </c>
      <c r="F3" s="9">
        <f t="shared" ref="F3:F14" si="0">(D3-2)*E3</f>
        <v>2.7777777671836033</v>
      </c>
    </row>
    <row r="4" spans="1:6" ht="60.75" customHeight="1" x14ac:dyDescent="0.25">
      <c r="A4" s="1">
        <v>2</v>
      </c>
      <c r="B4" s="2" t="s">
        <v>20</v>
      </c>
      <c r="C4" s="3"/>
      <c r="D4" s="7">
        <v>6.7692803209104957</v>
      </c>
      <c r="E4" s="8">
        <f>500-50*D4</f>
        <v>161.53598395447523</v>
      </c>
      <c r="F4" s="9">
        <f t="shared" si="0"/>
        <v>770.41038939299233</v>
      </c>
    </row>
    <row r="5" spans="1:6" ht="45.75" customHeight="1" x14ac:dyDescent="0.25">
      <c r="A5" s="5">
        <v>3</v>
      </c>
      <c r="B5" s="2" t="s">
        <v>21</v>
      </c>
      <c r="C5" s="3"/>
      <c r="D5" s="7">
        <f>D4</f>
        <v>6.7692803209104957</v>
      </c>
      <c r="E5" s="8">
        <f>500-40*D5</f>
        <v>229.22878716358019</v>
      </c>
      <c r="F5" s="9">
        <f t="shared" si="0"/>
        <v>1093.2563436054434</v>
      </c>
    </row>
    <row r="6" spans="1:6" ht="15.75" x14ac:dyDescent="0.25">
      <c r="A6" s="1">
        <v>4</v>
      </c>
      <c r="B6" s="4" t="s">
        <v>3</v>
      </c>
      <c r="C6" s="3"/>
      <c r="D6" s="7">
        <f>D4</f>
        <v>6.7692803209104957</v>
      </c>
      <c r="E6" s="8">
        <f>500-40*D6</f>
        <v>229.22878716358019</v>
      </c>
      <c r="F6" s="9">
        <f t="shared" si="0"/>
        <v>1093.2563436054434</v>
      </c>
    </row>
    <row r="7" spans="1:6" ht="15.75" x14ac:dyDescent="0.25">
      <c r="A7" s="5">
        <v>5</v>
      </c>
      <c r="B7" s="4" t="s">
        <v>4</v>
      </c>
      <c r="C7" s="3"/>
      <c r="D7" s="7">
        <v>2.6667785599844795</v>
      </c>
      <c r="E7" s="8">
        <f>500-150*D7</f>
        <v>99.983216002328049</v>
      </c>
      <c r="F7" s="9">
        <f t="shared" si="0"/>
        <v>66.66666478864947</v>
      </c>
    </row>
    <row r="8" spans="1:6" ht="30.75" customHeight="1" x14ac:dyDescent="0.25">
      <c r="A8" s="1">
        <v>6</v>
      </c>
      <c r="B8" s="2" t="s">
        <v>19</v>
      </c>
      <c r="C8" s="3" t="s">
        <v>5</v>
      </c>
      <c r="D8" s="7">
        <v>20.230789775535435</v>
      </c>
      <c r="E8" s="8">
        <f>500-20*D8</f>
        <v>95.384204489291278</v>
      </c>
      <c r="F8" s="9">
        <f t="shared" si="0"/>
        <v>1738.9293799509526</v>
      </c>
    </row>
    <row r="9" spans="1:6" ht="15.75" x14ac:dyDescent="0.25">
      <c r="A9" s="5">
        <v>7</v>
      </c>
      <c r="B9" s="4" t="s">
        <v>18</v>
      </c>
      <c r="C9" s="3" t="s">
        <v>6</v>
      </c>
      <c r="D9" s="7">
        <f>D8</f>
        <v>20.230789775535435</v>
      </c>
      <c r="E9" s="8">
        <f>500-15*D9</f>
        <v>196.53815336696846</v>
      </c>
      <c r="F9" s="9">
        <f t="shared" si="0"/>
        <v>3583.0457569051437</v>
      </c>
    </row>
    <row r="10" spans="1:6" ht="15.75" x14ac:dyDescent="0.25">
      <c r="A10" s="1">
        <v>8</v>
      </c>
      <c r="B10" s="4" t="s">
        <v>7</v>
      </c>
      <c r="C10" s="3" t="s">
        <v>8</v>
      </c>
      <c r="D10" s="7">
        <f>D8</f>
        <v>20.230789775535435</v>
      </c>
      <c r="E10" s="8">
        <f>500-10*D10</f>
        <v>297.69210224464564</v>
      </c>
      <c r="F10" s="9">
        <f t="shared" si="0"/>
        <v>5427.162133859335</v>
      </c>
    </row>
    <row r="11" spans="1:6" ht="15.75" x14ac:dyDescent="0.25">
      <c r="A11" s="5">
        <v>9</v>
      </c>
      <c r="B11" s="4" t="s">
        <v>7</v>
      </c>
      <c r="C11" s="3" t="s">
        <v>9</v>
      </c>
      <c r="D11" s="7">
        <f>D8</f>
        <v>20.230789775535435</v>
      </c>
      <c r="E11" s="8">
        <f>500-7*D11</f>
        <v>358.38447157125199</v>
      </c>
      <c r="F11" s="9">
        <f t="shared" si="0"/>
        <v>6533.6319600318502</v>
      </c>
    </row>
    <row r="12" spans="1:6" ht="15.75" x14ac:dyDescent="0.25">
      <c r="A12" s="1">
        <v>10</v>
      </c>
      <c r="B12" s="4" t="s">
        <v>10</v>
      </c>
      <c r="C12" s="3" t="s">
        <v>11</v>
      </c>
      <c r="D12" s="7">
        <v>16.306049956157434</v>
      </c>
      <c r="E12" s="8">
        <f>500-22*D12</f>
        <v>141.26690096453643</v>
      </c>
      <c r="F12" s="9">
        <f t="shared" si="0"/>
        <v>2020.971342350203</v>
      </c>
    </row>
    <row r="13" spans="1:6" ht="15.75" x14ac:dyDescent="0.25">
      <c r="A13" s="5">
        <v>11</v>
      </c>
      <c r="B13" s="4" t="s">
        <v>10</v>
      </c>
      <c r="C13" s="3" t="s">
        <v>12</v>
      </c>
      <c r="D13" s="7">
        <f>D12</f>
        <v>16.306049956157434</v>
      </c>
      <c r="E13" s="8">
        <f>500-16*D13</f>
        <v>239.10320070148106</v>
      </c>
      <c r="F13" s="9">
        <f t="shared" si="0"/>
        <v>3420.6223339125254</v>
      </c>
    </row>
    <row r="14" spans="1:6" ht="15.75" x14ac:dyDescent="0.25">
      <c r="A14" s="1">
        <v>12</v>
      </c>
      <c r="B14" s="4" t="s">
        <v>10</v>
      </c>
      <c r="C14" s="3" t="s">
        <v>13</v>
      </c>
      <c r="D14" s="7">
        <f>D12</f>
        <v>16.306049956157434</v>
      </c>
      <c r="E14" s="8">
        <f>500-11*D14</f>
        <v>320.63345048226824</v>
      </c>
      <c r="F14" s="9">
        <f t="shared" si="0"/>
        <v>4586.9981602144608</v>
      </c>
    </row>
    <row r="15" spans="1:6" ht="17.25" x14ac:dyDescent="0.3">
      <c r="A15" s="1"/>
      <c r="B15" s="11" t="s">
        <v>17</v>
      </c>
      <c r="C15" s="11"/>
      <c r="D15" s="12">
        <f>SUM(D3:D14)</f>
        <v>154.92703274257346</v>
      </c>
      <c r="E15" s="13">
        <f>SUM(E3:E14)</f>
        <v>2393.9808020246355</v>
      </c>
      <c r="F15" s="14">
        <f>SUM(F3:F14)</f>
        <v>30337.728586384183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08F02-6700-4E06-9D19-6684CF48A669}">
  <dimension ref="A1:F5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12.7109375" customWidth="1"/>
  </cols>
  <sheetData>
    <row r="1" spans="1:6" x14ac:dyDescent="0.25">
      <c r="A1" s="17" t="s">
        <v>30</v>
      </c>
      <c r="B1" s="17"/>
      <c r="C1" s="6"/>
      <c r="D1" s="6"/>
      <c r="E1" s="6"/>
      <c r="F1" s="6"/>
    </row>
    <row r="2" spans="1:6" x14ac:dyDescent="0.25">
      <c r="A2" s="44" t="s">
        <v>103</v>
      </c>
      <c r="B2" s="10">
        <v>34574.559999999998</v>
      </c>
      <c r="C2" s="6"/>
      <c r="D2" s="6"/>
      <c r="E2" s="6"/>
      <c r="F2" s="6"/>
    </row>
    <row r="3" spans="1:6" x14ac:dyDescent="0.25">
      <c r="A3" s="44" t="s">
        <v>104</v>
      </c>
      <c r="B3" s="10">
        <v>30337.73</v>
      </c>
      <c r="C3" s="6"/>
      <c r="D3" s="6"/>
      <c r="E3" s="6"/>
      <c r="F3" s="6"/>
    </row>
    <row r="4" spans="1:6" ht="17.25" x14ac:dyDescent="0.3">
      <c r="A4" s="18" t="s">
        <v>27</v>
      </c>
      <c r="B4" s="19">
        <f>B2-B3</f>
        <v>4236.8299999999981</v>
      </c>
      <c r="C4" s="6"/>
      <c r="D4" s="6"/>
      <c r="E4" s="6"/>
      <c r="F4" s="6"/>
    </row>
    <row r="5" spans="1:6" x14ac:dyDescent="0.25">
      <c r="A5" s="6"/>
      <c r="B5" s="6"/>
      <c r="C5" s="6"/>
      <c r="D5" s="6"/>
      <c r="E5" s="6"/>
      <c r="F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BB273-AE61-4948-BDE9-415EC8BEE4A0}">
  <dimension ref="A1:F17"/>
  <sheetViews>
    <sheetView zoomScale="90" zoomScaleNormal="90" workbookViewId="0">
      <selection activeCell="F15" sqref="F15"/>
    </sheetView>
  </sheetViews>
  <sheetFormatPr defaultRowHeight="15" x14ac:dyDescent="0.25"/>
  <cols>
    <col min="1" max="1" width="9.28515625" bestFit="1" customWidth="1"/>
    <col min="2" max="2" width="31" customWidth="1"/>
    <col min="3" max="3" width="16.7109375" bestFit="1" customWidth="1"/>
    <col min="4" max="4" width="10.140625" bestFit="1" customWidth="1"/>
    <col min="5" max="5" width="12.140625" bestFit="1" customWidth="1"/>
    <col min="6" max="6" width="16.85546875" bestFit="1" customWidth="1"/>
  </cols>
  <sheetData>
    <row r="1" spans="1:6" ht="17.25" x14ac:dyDescent="0.3">
      <c r="A1" s="16" t="s">
        <v>31</v>
      </c>
      <c r="B1" s="15"/>
      <c r="C1" s="15"/>
      <c r="D1" s="15"/>
      <c r="E1" s="15"/>
      <c r="F1" s="15"/>
    </row>
    <row r="2" spans="1:6" ht="15.75" x14ac:dyDescent="0.25">
      <c r="A2" s="4" t="s">
        <v>0</v>
      </c>
      <c r="B2" s="4" t="s">
        <v>1</v>
      </c>
      <c r="C2" s="4" t="s">
        <v>2</v>
      </c>
      <c r="D2" s="4" t="s">
        <v>14</v>
      </c>
      <c r="E2" s="4" t="s">
        <v>15</v>
      </c>
      <c r="F2" s="4" t="s">
        <v>16</v>
      </c>
    </row>
    <row r="3" spans="1:6" ht="15.75" x14ac:dyDescent="0.25">
      <c r="A3" s="5">
        <v>1</v>
      </c>
      <c r="B3" s="4" t="s">
        <v>22</v>
      </c>
      <c r="C3" s="3"/>
      <c r="D3" s="9">
        <v>2.2222222222222223</v>
      </c>
      <c r="E3" s="8">
        <f>500-225*D3</f>
        <v>0</v>
      </c>
      <c r="F3" s="9">
        <f t="shared" ref="F3:F14" si="0">(D3-2)*E3</f>
        <v>0</v>
      </c>
    </row>
    <row r="4" spans="1:6" ht="63" x14ac:dyDescent="0.25">
      <c r="A4" s="1">
        <v>2</v>
      </c>
      <c r="B4" s="2" t="s">
        <v>20</v>
      </c>
      <c r="C4" s="3"/>
      <c r="D4" s="9">
        <v>9.3307156321898965</v>
      </c>
      <c r="E4" s="8">
        <f>500-50*D4</f>
        <v>33.464218390505152</v>
      </c>
      <c r="F4" s="9">
        <f t="shared" si="0"/>
        <v>245.31666887429273</v>
      </c>
    </row>
    <row r="5" spans="1:6" ht="47.25" x14ac:dyDescent="0.25">
      <c r="A5" s="5">
        <v>3</v>
      </c>
      <c r="B5" s="2" t="s">
        <v>25</v>
      </c>
      <c r="C5" s="3"/>
      <c r="D5" s="9">
        <v>10.578750324245634</v>
      </c>
      <c r="E5" s="8">
        <f>500-40*D5</f>
        <v>76.849987030174645</v>
      </c>
      <c r="F5" s="9">
        <f t="shared" si="0"/>
        <v>659.27685115338352</v>
      </c>
    </row>
    <row r="6" spans="1:6" ht="15.75" x14ac:dyDescent="0.25">
      <c r="A6" s="1">
        <v>4</v>
      </c>
      <c r="B6" s="4" t="s">
        <v>3</v>
      </c>
      <c r="C6" s="3"/>
      <c r="D6" s="9">
        <v>10.578727851910484</v>
      </c>
      <c r="E6" s="8">
        <f>500-40*D6</f>
        <v>76.85088592358062</v>
      </c>
      <c r="F6" s="9">
        <f t="shared" si="0"/>
        <v>659.28283551661639</v>
      </c>
    </row>
    <row r="7" spans="1:6" ht="15.75" x14ac:dyDescent="0.25">
      <c r="A7" s="5">
        <v>5</v>
      </c>
      <c r="B7" s="4" t="s">
        <v>4</v>
      </c>
      <c r="C7" s="3"/>
      <c r="D7" s="9">
        <v>3.3333333333333335</v>
      </c>
      <c r="E7" s="8">
        <f>500-150*D7</f>
        <v>0</v>
      </c>
      <c r="F7" s="9">
        <f t="shared" si="0"/>
        <v>0</v>
      </c>
    </row>
    <row r="8" spans="1:6" ht="31.5" x14ac:dyDescent="0.25">
      <c r="A8" s="1">
        <v>6</v>
      </c>
      <c r="B8" s="2" t="s">
        <v>26</v>
      </c>
      <c r="C8" s="3" t="s">
        <v>5</v>
      </c>
      <c r="D8" s="9">
        <v>16.829230258178892</v>
      </c>
      <c r="E8" s="8">
        <f>500-20*D8</f>
        <v>163.41539483642214</v>
      </c>
      <c r="F8" s="9">
        <f t="shared" si="0"/>
        <v>2423.3245177605218</v>
      </c>
    </row>
    <row r="9" spans="1:6" ht="15.75" x14ac:dyDescent="0.25">
      <c r="A9" s="5">
        <v>7</v>
      </c>
      <c r="B9" s="4" t="s">
        <v>18</v>
      </c>
      <c r="C9" s="3" t="s">
        <v>6</v>
      </c>
      <c r="D9" s="9">
        <v>20.995531500021077</v>
      </c>
      <c r="E9" s="8">
        <f>500-15*D9</f>
        <v>185.06702749968383</v>
      </c>
      <c r="F9" s="9">
        <f t="shared" si="0"/>
        <v>3515.4465504855111</v>
      </c>
    </row>
    <row r="10" spans="1:6" ht="15.75" x14ac:dyDescent="0.25">
      <c r="A10" s="1">
        <v>8</v>
      </c>
      <c r="B10" s="4" t="s">
        <v>7</v>
      </c>
      <c r="C10" s="3" t="s">
        <v>8</v>
      </c>
      <c r="D10" s="9">
        <v>29.329065959494208</v>
      </c>
      <c r="E10" s="8">
        <f>500-10*D10</f>
        <v>206.7093404050579</v>
      </c>
      <c r="F10" s="9">
        <f t="shared" si="0"/>
        <v>5649.1731983733689</v>
      </c>
    </row>
    <row r="11" spans="1:6" ht="15.75" x14ac:dyDescent="0.25">
      <c r="A11" s="5">
        <v>9</v>
      </c>
      <c r="B11" s="4" t="s">
        <v>7</v>
      </c>
      <c r="C11" s="3" t="s">
        <v>9</v>
      </c>
      <c r="D11" s="9">
        <v>40.042886288202084</v>
      </c>
      <c r="E11" s="8">
        <f>500-7*D11</f>
        <v>219.69979598258544</v>
      </c>
      <c r="F11" s="9">
        <f t="shared" si="0"/>
        <v>8358.0143561066943</v>
      </c>
    </row>
    <row r="12" spans="1:6" ht="15.75" x14ac:dyDescent="0.25">
      <c r="A12" s="1">
        <v>10</v>
      </c>
      <c r="B12" s="4" t="s">
        <v>10</v>
      </c>
      <c r="C12" s="3" t="s">
        <v>11</v>
      </c>
      <c r="D12" s="9">
        <v>15.690362002366284</v>
      </c>
      <c r="E12" s="8">
        <f>500-22*D12</f>
        <v>154.81203594794175</v>
      </c>
      <c r="F12" s="9">
        <f t="shared" si="0"/>
        <v>2119.4328144506649</v>
      </c>
    </row>
    <row r="13" spans="1:6" ht="15.75" x14ac:dyDescent="0.25">
      <c r="A13" s="5">
        <v>11</v>
      </c>
      <c r="B13" s="4" t="s">
        <v>10</v>
      </c>
      <c r="C13" s="3" t="s">
        <v>12</v>
      </c>
      <c r="D13" s="9">
        <v>19.953154018533326</v>
      </c>
      <c r="E13" s="8">
        <f>500-16*D13</f>
        <v>180.74953570346679</v>
      </c>
      <c r="F13" s="9">
        <f t="shared" si="0"/>
        <v>3245.0242532627276</v>
      </c>
    </row>
    <row r="14" spans="1:6" ht="15.75" x14ac:dyDescent="0.25">
      <c r="A14" s="1">
        <v>12</v>
      </c>
      <c r="B14" s="4" t="s">
        <v>10</v>
      </c>
      <c r="C14" s="3" t="s">
        <v>13</v>
      </c>
      <c r="D14" s="9">
        <v>27.056202452214965</v>
      </c>
      <c r="E14" s="8">
        <f>500-11*D14</f>
        <v>202.38177302563537</v>
      </c>
      <c r="F14" s="9">
        <f t="shared" si="0"/>
        <v>5070.9186775685375</v>
      </c>
    </row>
    <row r="15" spans="1:6" ht="17.25" x14ac:dyDescent="0.3">
      <c r="A15" s="1"/>
      <c r="B15" s="11" t="s">
        <v>17</v>
      </c>
      <c r="C15" s="11"/>
      <c r="D15" s="12">
        <f>SUM(D3:D14)</f>
        <v>205.94018184291238</v>
      </c>
      <c r="E15" s="13">
        <f>SUM(E3:E14)</f>
        <v>1499.9999947450535</v>
      </c>
      <c r="F15" s="14">
        <f>SUM(F3:F14)</f>
        <v>31945.210723552318</v>
      </c>
    </row>
    <row r="17" spans="2:3" ht="15.75" x14ac:dyDescent="0.25">
      <c r="B17" s="45" t="s">
        <v>105</v>
      </c>
      <c r="C17" s="46">
        <v>1500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506DA25903814594E6DCDF7C536C6D" ma:contentTypeVersion="4" ma:contentTypeDescription="Create a new document." ma:contentTypeScope="" ma:versionID="4c379a7c0a4926731dd683d2ea66ba57">
  <xsd:schema xmlns:xsd="http://www.w3.org/2001/XMLSchema" xmlns:xs="http://www.w3.org/2001/XMLSchema" xmlns:p="http://schemas.microsoft.com/office/2006/metadata/properties" xmlns:ns3="6d22f566-9c0a-4b15-a0f6-ff995a350ac5" targetNamespace="http://schemas.microsoft.com/office/2006/metadata/properties" ma:root="true" ma:fieldsID="c7ef57fc8a99249f161bdab586395289" ns3:_="">
    <xsd:import namespace="6d22f566-9c0a-4b15-a0f6-ff995a350a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22f566-9c0a-4b15-a0f6-ff995a350a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D83133-BB89-49A5-96B1-FD7EA7CBF5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22f566-9c0a-4b15-a0f6-ff995a350a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B67BAC-D25B-41A8-9D06-C021891A94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F100A-A077-440B-818A-43D820F89D2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d22f566-9c0a-4b15-a0f6-ff995a350ac5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 A</vt:lpstr>
      <vt:lpstr>Part B</vt:lpstr>
      <vt:lpstr>Part C-Task 1</vt:lpstr>
      <vt:lpstr>Part C-Task 2</vt:lpstr>
      <vt:lpstr>Part C-Task 3</vt:lpstr>
      <vt:lpstr>Part C-Task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Νικόλας</dc:creator>
  <cp:lastModifiedBy>Nikolaos Kostoulias (PGT)</cp:lastModifiedBy>
  <dcterms:created xsi:type="dcterms:W3CDTF">2015-06-05T18:19:34Z</dcterms:created>
  <dcterms:modified xsi:type="dcterms:W3CDTF">2022-01-07T19:12:50Z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0x01010012506DA25903814594E6DCDF7C536C6D</vt:lpwstr>
  </property>
</Properties>
</file>