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3.CODE\P19-Shifter\Docs\"/>
    </mc:Choice>
  </mc:AlternateContent>
  <xr:revisionPtr revIDLastSave="0" documentId="13_ncr:1_{1817B12D-E431-4276-B6D2-916C479ABF75}" xr6:coauthVersionLast="47" xr6:coauthVersionMax="47" xr10:uidLastSave="{00000000-0000-0000-0000-000000000000}"/>
  <bookViews>
    <workbookView xWindow="-108" yWindow="-108" windowWidth="30936" windowHeight="16896" xr2:uid="{B721293F-9984-497B-84C2-5BF522F68054}"/>
  </bookViews>
  <sheets>
    <sheet name="TODOs" sheetId="8" r:id="rId1"/>
    <sheet name="CAN" sheetId="2" r:id="rId2"/>
    <sheet name="ClutchPaddle" sheetId="3" r:id="rId3"/>
    <sheet name="Clutch SERVO" sheetId="7" r:id="rId4"/>
    <sheet name="ClutchRelease" sheetId="4" r:id="rId5"/>
    <sheet name="Multifunction" sheetId="5" r:id="rId6"/>
    <sheet name="nEngin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4" i="3" l="1"/>
  <c r="D224" i="3"/>
  <c r="D206" i="3"/>
  <c r="D188" i="3"/>
  <c r="D170" i="3"/>
  <c r="D152" i="3"/>
  <c r="D134" i="3"/>
  <c r="D115" i="3"/>
  <c r="D97" i="3"/>
  <c r="D77" i="3"/>
  <c r="D57" i="3"/>
  <c r="D39" i="3"/>
  <c r="D20" i="3"/>
  <c r="E231" i="3" l="1"/>
  <c r="F232" i="3"/>
  <c r="E232" i="3"/>
  <c r="D241" i="3"/>
  <c r="C232" i="3"/>
  <c r="C233" i="3" s="1"/>
  <c r="D231" i="3"/>
  <c r="D93" i="3"/>
  <c r="D92" i="3"/>
  <c r="D91" i="3"/>
  <c r="D85" i="3"/>
  <c r="D86" i="3" s="1"/>
  <c r="D29" i="3"/>
  <c r="D30" i="3"/>
  <c r="F26" i="3" s="1"/>
  <c r="D27" i="3"/>
  <c r="D47" i="3"/>
  <c r="D45" i="3"/>
  <c r="D66" i="3"/>
  <c r="D65" i="3"/>
  <c r="E26" i="3"/>
  <c r="E27" i="3"/>
  <c r="D17" i="3"/>
  <c r="E44" i="3"/>
  <c r="E45" i="3"/>
  <c r="E64" i="3"/>
  <c r="E65" i="3"/>
  <c r="D74" i="3"/>
  <c r="F65" i="3" s="1"/>
  <c r="D221" i="3"/>
  <c r="D203" i="3"/>
  <c r="D185" i="3"/>
  <c r="D167" i="3"/>
  <c r="D149" i="3"/>
  <c r="D131" i="3"/>
  <c r="D112" i="3"/>
  <c r="D94" i="3"/>
  <c r="D54" i="3"/>
  <c r="F45" i="3" s="1"/>
  <c r="D36" i="3"/>
  <c r="F27" i="3" s="1"/>
  <c r="D211" i="3"/>
  <c r="D193" i="3"/>
  <c r="D175" i="3"/>
  <c r="D157" i="3"/>
  <c r="D139" i="3"/>
  <c r="D121" i="3"/>
  <c r="D102" i="3"/>
  <c r="D84" i="3"/>
  <c r="D64" i="3"/>
  <c r="D44" i="3"/>
  <c r="D46" i="3" s="1"/>
  <c r="D26" i="3"/>
  <c r="D28" i="3" s="1"/>
  <c r="D7" i="3"/>
  <c r="C212" i="3"/>
  <c r="C213" i="3" s="1"/>
  <c r="C214" i="3" s="1"/>
  <c r="C215" i="3" s="1"/>
  <c r="C216" i="3" s="1"/>
  <c r="C217" i="3" s="1"/>
  <c r="C218" i="3" s="1"/>
  <c r="C219" i="3" s="1"/>
  <c r="C220" i="3" s="1"/>
  <c r="C221" i="3" s="1"/>
  <c r="C194" i="3"/>
  <c r="C195" i="3" s="1"/>
  <c r="C196" i="3" s="1"/>
  <c r="C197" i="3" s="1"/>
  <c r="C198" i="3" s="1"/>
  <c r="C199" i="3" s="1"/>
  <c r="C200" i="3" s="1"/>
  <c r="C201" i="3" s="1"/>
  <c r="C202" i="3" s="1"/>
  <c r="C203" i="3" s="1"/>
  <c r="C176" i="3"/>
  <c r="C177" i="3" s="1"/>
  <c r="C178" i="3" s="1"/>
  <c r="C179" i="3" s="1"/>
  <c r="C180" i="3" s="1"/>
  <c r="C181" i="3" s="1"/>
  <c r="C182" i="3" s="1"/>
  <c r="C183" i="3" s="1"/>
  <c r="C184" i="3" s="1"/>
  <c r="C185" i="3" s="1"/>
  <c r="C158" i="3"/>
  <c r="C159" i="3" s="1"/>
  <c r="C160" i="3" s="1"/>
  <c r="C161" i="3" s="1"/>
  <c r="C162" i="3" s="1"/>
  <c r="C163" i="3" s="1"/>
  <c r="C164" i="3" s="1"/>
  <c r="C165" i="3" s="1"/>
  <c r="C166" i="3" s="1"/>
  <c r="C167" i="3" s="1"/>
  <c r="C140" i="3"/>
  <c r="C141" i="3" s="1"/>
  <c r="C142" i="3" s="1"/>
  <c r="C143" i="3" s="1"/>
  <c r="C144" i="3" s="1"/>
  <c r="C145" i="3" s="1"/>
  <c r="C146" i="3" s="1"/>
  <c r="C147" i="3" s="1"/>
  <c r="C148" i="3" s="1"/>
  <c r="C149" i="3" s="1"/>
  <c r="C122" i="3"/>
  <c r="C123" i="3" s="1"/>
  <c r="C124" i="3" s="1"/>
  <c r="C125" i="3" s="1"/>
  <c r="C126" i="3" s="1"/>
  <c r="C127" i="3" s="1"/>
  <c r="C128" i="3" s="1"/>
  <c r="C129" i="3" s="1"/>
  <c r="C130" i="3" s="1"/>
  <c r="C131" i="3" s="1"/>
  <c r="C103" i="3"/>
  <c r="C104" i="3" s="1"/>
  <c r="C105" i="3" s="1"/>
  <c r="C106" i="3" s="1"/>
  <c r="C107" i="3" s="1"/>
  <c r="C108" i="3" s="1"/>
  <c r="C109" i="3" s="1"/>
  <c r="C110" i="3" s="1"/>
  <c r="C111" i="3" s="1"/>
  <c r="C112" i="3" s="1"/>
  <c r="C85" i="3"/>
  <c r="C86" i="3" s="1"/>
  <c r="C87" i="3" s="1"/>
  <c r="C88" i="3" s="1"/>
  <c r="C89" i="3" s="1"/>
  <c r="C90" i="3" s="1"/>
  <c r="C91" i="3" s="1"/>
  <c r="C92" i="3" s="1"/>
  <c r="C93" i="3" s="1"/>
  <c r="C94" i="3" s="1"/>
  <c r="C65" i="3"/>
  <c r="C66" i="3" s="1"/>
  <c r="C67" i="3" s="1"/>
  <c r="C68" i="3" s="1"/>
  <c r="C69" i="3" s="1"/>
  <c r="C70" i="3" s="1"/>
  <c r="C71" i="3" s="1"/>
  <c r="C72" i="3" s="1"/>
  <c r="C73" i="3" s="1"/>
  <c r="C74" i="3" s="1"/>
  <c r="C45" i="3"/>
  <c r="C46" i="3" s="1"/>
  <c r="C47" i="3" s="1"/>
  <c r="C48" i="3" s="1"/>
  <c r="C49" i="3" s="1"/>
  <c r="C50" i="3" s="1"/>
  <c r="C51" i="3" s="1"/>
  <c r="C52" i="3" s="1"/>
  <c r="C53" i="3" s="1"/>
  <c r="C54" i="3" s="1"/>
  <c r="C27" i="3"/>
  <c r="C28" i="3" s="1"/>
  <c r="C29" i="3" s="1"/>
  <c r="C30" i="3" s="1"/>
  <c r="C31" i="3" s="1"/>
  <c r="C32" i="3" s="1"/>
  <c r="C33" i="3" s="1"/>
  <c r="C34" i="3" s="1"/>
  <c r="C35" i="3" s="1"/>
  <c r="C36" i="3" s="1"/>
  <c r="C8" i="3"/>
  <c r="C9" i="3" s="1"/>
  <c r="C10" i="3" s="1"/>
  <c r="C11" i="3" s="1"/>
  <c r="C12" i="3" s="1"/>
  <c r="C13" i="3" s="1"/>
  <c r="C14" i="3" s="1"/>
  <c r="C15" i="3" s="1"/>
  <c r="C16" i="3" s="1"/>
  <c r="C17" i="3" s="1"/>
  <c r="E84" i="3" l="1"/>
  <c r="D87" i="3" s="1"/>
  <c r="D88" i="3" s="1"/>
  <c r="D89" i="3" s="1"/>
  <c r="D90" i="3" s="1"/>
  <c r="C234" i="3"/>
  <c r="F28" i="3"/>
  <c r="E28" i="3"/>
  <c r="F64" i="3"/>
  <c r="F66" i="3" s="1"/>
  <c r="E7" i="3"/>
  <c r="D8" i="3" s="1"/>
  <c r="D9" i="3" s="1"/>
  <c r="D10" i="3" s="1"/>
  <c r="D11" i="3" s="1"/>
  <c r="D12" i="3" s="1"/>
  <c r="D13" i="3" s="1"/>
  <c r="D14" i="3" s="1"/>
  <c r="D15" i="3" s="1"/>
  <c r="D16" i="3" s="1"/>
  <c r="E66" i="3"/>
  <c r="C235" i="3" l="1"/>
  <c r="D32" i="3"/>
  <c r="D33" i="3"/>
  <c r="D34" i="3"/>
  <c r="D35" i="3"/>
  <c r="D31" i="3"/>
  <c r="D73" i="3"/>
  <c r="D67" i="3"/>
  <c r="D70" i="3"/>
  <c r="D72" i="3"/>
  <c r="D71" i="3"/>
  <c r="D69" i="3"/>
  <c r="D68" i="3"/>
  <c r="C236" i="3" l="1"/>
  <c r="F44" i="3"/>
  <c r="C237" i="3" l="1"/>
  <c r="F46" i="3"/>
  <c r="E46" i="3"/>
  <c r="C238" i="3" l="1"/>
  <c r="D49" i="3"/>
  <c r="D50" i="3"/>
  <c r="D51" i="3"/>
  <c r="D52" i="3"/>
  <c r="D53" i="3"/>
  <c r="D48" i="3"/>
  <c r="C239" i="3" l="1"/>
  <c r="C240" i="3" l="1"/>
  <c r="C241" i="3" l="1"/>
  <c r="D239" i="3"/>
  <c r="D240" i="3"/>
  <c r="D238" i="3"/>
  <c r="D237" i="3"/>
  <c r="F231" i="3"/>
  <c r="F233" i="3" s="1"/>
  <c r="E233" i="3" l="1"/>
  <c r="D232" i="3" l="1"/>
  <c r="D234" i="3"/>
  <c r="D233" i="3"/>
  <c r="D235" i="3"/>
</calcChain>
</file>

<file path=xl/sharedStrings.xml><?xml version="1.0" encoding="utf-8"?>
<sst xmlns="http://schemas.openxmlformats.org/spreadsheetml/2006/main" count="158" uniqueCount="93">
  <si>
    <t>ID</t>
  </si>
  <si>
    <t>Size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</si>
  <si>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</si>
  <si>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</si>
  <si>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</si>
  <si>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</si>
  <si>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</si>
  <si>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</si>
  <si>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</si>
  <si>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</si>
  <si>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Device</t>
  </si>
  <si>
    <t>Comments</t>
  </si>
  <si>
    <t>Shifter</t>
  </si>
  <si>
    <t>SIU</t>
  </si>
  <si>
    <t>ECU</t>
  </si>
  <si>
    <t>0x310</t>
  </si>
  <si>
    <t>0x320</t>
  </si>
  <si>
    <t>0x311</t>
  </si>
  <si>
    <t>Bit0: BUpShiftButtonInError    Bit1: BDnShiftButtonInError   Bit2: 0                                                           Bit3: 0                                                           Bit4: 0                                                           Bit5: 0                                                           Bit6: BrClutchPaddleInError                                          Bit7: 0</t>
  </si>
  <si>
    <t xml:space="preserve">Bit0: BUpShiftButtonPressed   Bit1: BDnShiftButtonPressed    Bit2: BButtonAPressed                                                            Bit3: BButtonBPressed                                                         Bit4: BButtonCPressed                                                              Bit5: BButtonDPressed                                                                  Bit6: BButtonEPressed                                                  Bit7: BButtonFPressed        </t>
  </si>
  <si>
    <t>rClutchPaddle  (in8_t) (-128-128)</t>
  </si>
  <si>
    <t>-</t>
  </si>
  <si>
    <t>rmp</t>
  </si>
  <si>
    <t>??</t>
  </si>
  <si>
    <t>0x321</t>
  </si>
  <si>
    <t>CAN Errors</t>
  </si>
  <si>
    <t>0x322</t>
  </si>
  <si>
    <t>INPUT FLAGS           [bit7-bit0]</t>
  </si>
  <si>
    <t>INPUT FLAGS           [bit15-bit8]</t>
  </si>
  <si>
    <t>INPUT FLAGS           [bit23-bit16]</t>
  </si>
  <si>
    <t>INPUT FLAGS           [bit31-bit24]</t>
  </si>
  <si>
    <t>CONTROLLER FLAGS           [bit7-bit0]</t>
  </si>
  <si>
    <t>CONTROLLER FLAGS           [bit15-bit8]</t>
  </si>
  <si>
    <t>CONTROLLER FLAGS           [bit23-bit16]</t>
  </si>
  <si>
    <t>CONTROLLER FLAGS           [bit31-bit24]</t>
  </si>
  <si>
    <t>see details for the flags on the screenshots</t>
  </si>
  <si>
    <t>NGear                          (uint8_t)</t>
  </si>
  <si>
    <t>rClutchPaddle Echo (int8_t)</t>
  </si>
  <si>
    <t>nEngine Echo          (MSB)</t>
  </si>
  <si>
    <t>nEngine Echo          (LSB)</t>
  </si>
  <si>
    <t xml:space="preserve">For Vsupply: (divide by 1000 and cast to float)               </t>
  </si>
  <si>
    <t xml:space="preserve">Vsupply                                    (MSB) </t>
  </si>
  <si>
    <t>Vsupply                                                                                  (LSB)</t>
  </si>
  <si>
    <t>CAN Rx Errors</t>
  </si>
  <si>
    <t>Reserved for ECU Control</t>
  </si>
  <si>
    <t>xClutchTarget                      (MSB)</t>
  </si>
  <si>
    <t>xClutchTarget                      (LSB)</t>
  </si>
  <si>
    <t>Display Page</t>
  </si>
  <si>
    <t>Multifunction Position</t>
  </si>
  <si>
    <t>Display Flags 1</t>
  </si>
  <si>
    <t>Display Flags 2</t>
  </si>
  <si>
    <t>0x323</t>
  </si>
  <si>
    <t>Multifunction Value</t>
  </si>
  <si>
    <t>Frequency (Hz)</t>
  </si>
  <si>
    <t>rClutchPaddle</t>
  </si>
  <si>
    <t>Linear</t>
  </si>
  <si>
    <t>Progressive 1</t>
  </si>
  <si>
    <t>Progressive 2</t>
  </si>
  <si>
    <t>Progressive 3</t>
  </si>
  <si>
    <t>Hill 1</t>
  </si>
  <si>
    <t>Hill 2</t>
  </si>
  <si>
    <t>Y 1</t>
  </si>
  <si>
    <t>Y 2</t>
  </si>
  <si>
    <t>Start 1</t>
  </si>
  <si>
    <t>S1</t>
  </si>
  <si>
    <t>S 2</t>
  </si>
  <si>
    <t>Map to copy:</t>
  </si>
  <si>
    <t>ClutchTarget</t>
  </si>
  <si>
    <t>Clutch Target</t>
  </si>
  <si>
    <t>knee point 40%</t>
  </si>
  <si>
    <t>Gain (first)</t>
  </si>
  <si>
    <t>knee point 30%</t>
  </si>
  <si>
    <t>knee point 20%</t>
  </si>
  <si>
    <t>Unprogressive 2</t>
  </si>
  <si>
    <t>knee point 50%</t>
  </si>
  <si>
    <t>Max</t>
  </si>
  <si>
    <t>Min</t>
  </si>
  <si>
    <t>Servo Prescaler</t>
  </si>
  <si>
    <t>Baseline</t>
  </si>
  <si>
    <t>override</t>
  </si>
  <si>
    <t>BitePoint 1</t>
  </si>
  <si>
    <t>make more maps like this and change the gain</t>
  </si>
  <si>
    <t>map the rotary with the various voltages</t>
  </si>
  <si>
    <t>calibrate the false neutral  maps for each gear, special attention to 1st</t>
  </si>
  <si>
    <t>try again the toggles</t>
  </si>
  <si>
    <t>see if the multifunction works as expected with the wrapping, the max positions, etc</t>
  </si>
  <si>
    <t>try the various clutch maps, without the servo and verify that everything works good</t>
  </si>
  <si>
    <t>try the offsets and the xClutchTargetMax and verify that they work</t>
  </si>
  <si>
    <t>System tests</t>
  </si>
  <si>
    <t>initially play with long times and see that everything is working correctly</t>
  </si>
  <si>
    <t>play with the clutch target for downshifts</t>
  </si>
  <si>
    <t>see about the early shift end strat and try to understand if it works</t>
  </si>
  <si>
    <t>Shifting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</si>
</sst>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6" fillId="0" borderId="0" xfId="0" applyFont="1"/>
    <xf numFmtId="1" fontId="0" fillId="0" borderId="0" xfId="0" applyNumberFormat="1" applyAlignment="1">
      <alignment horizontal="center"/>
    </xf>
    <xf numFmtId="1" fontId="6" fillId="0" borderId="0" xfId="0" applyNumberFormat="1" applyFont="1"/>
    <xf numFmtId="0" fontId="7" fillId="0" borderId="0" xfId="0" applyFont="1"/>
    <xf numFmtId="0" fontId="7" fillId="0" borderId="1" xfId="0" applyFont="1" applyBorder="1"/>
    <xf numFmtId="0" fontId="8" fillId="0" borderId="0" xfId="0" applyFont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2" fillId="0" borderId="0" xfId="0" applyNumberFormat="1" applyFont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ClutchPaddle!$C$7:$C$17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ClutchPaddle!$D$7:$D$17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10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ClutchPaddle!$C$175:$C$185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ClutchPaddle!$D$175:$D$185</c:f>
              <c:numCache>
                <c:formatCode>0.00</c:formatCode>
                <c:ptCount val="11"/>
                <c:pt idx="0">
                  <c:v>0</c:v>
                </c:pt>
                <c:pt idx="1">
                  <c:v>900</c:v>
                </c:pt>
                <c:pt idx="2">
                  <c:v>910</c:v>
                </c:pt>
                <c:pt idx="3">
                  <c:v>930</c:v>
                </c:pt>
                <c:pt idx="4">
                  <c:v>990</c:v>
                </c:pt>
                <c:pt idx="5">
                  <c:v>1110</c:v>
                </c:pt>
                <c:pt idx="6">
                  <c:v>1310</c:v>
                </c:pt>
                <c:pt idx="7">
                  <c:v>1590</c:v>
                </c:pt>
                <c:pt idx="8">
                  <c:v>1890</c:v>
                </c:pt>
                <c:pt idx="9">
                  <c:v>2090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11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ClutchPaddle!$C$193:$C$203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ClutchPaddle!$D$193:$D$203</c:f>
              <c:numCache>
                <c:formatCode>0.00</c:formatCode>
                <c:ptCount val="11"/>
                <c:pt idx="0">
                  <c:v>0</c:v>
                </c:pt>
                <c:pt idx="1">
                  <c:v>900</c:v>
                </c:pt>
                <c:pt idx="2">
                  <c:v>910</c:v>
                </c:pt>
                <c:pt idx="3">
                  <c:v>920</c:v>
                </c:pt>
                <c:pt idx="4">
                  <c:v>930</c:v>
                </c:pt>
                <c:pt idx="5">
                  <c:v>980</c:v>
                </c:pt>
                <c:pt idx="6">
                  <c:v>1100</c:v>
                </c:pt>
                <c:pt idx="7">
                  <c:v>1300</c:v>
                </c:pt>
                <c:pt idx="8">
                  <c:v>1550</c:v>
                </c:pt>
                <c:pt idx="9">
                  <c:v>1800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12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ClutchPaddle!$C$211:$C$221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ClutchPaddle!$D$211:$D$221</c:f>
              <c:numCache>
                <c:formatCode>0.00</c:formatCode>
                <c:ptCount val="11"/>
                <c:pt idx="0">
                  <c:v>0</c:v>
                </c:pt>
                <c:pt idx="1">
                  <c:v>1020</c:v>
                </c:pt>
                <c:pt idx="2">
                  <c:v>1140</c:v>
                </c:pt>
                <c:pt idx="3">
                  <c:v>1260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  <c:pt idx="8">
                  <c:v>1650</c:v>
                </c:pt>
                <c:pt idx="9">
                  <c:v>1900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13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ClutchPaddle!$C$231:$C$241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ClutchPaddle!$D$231:$D$241</c:f>
              <c:numCache>
                <c:formatCode>0.00</c:formatCode>
                <c:ptCount val="11"/>
                <c:pt idx="0">
                  <c:v>0</c:v>
                </c:pt>
                <c:pt idx="1">
                  <c:v>220</c:v>
                </c:pt>
                <c:pt idx="2">
                  <c:v>440</c:v>
                </c:pt>
                <c:pt idx="3">
                  <c:v>660</c:v>
                </c:pt>
                <c:pt idx="4">
                  <c:v>880</c:v>
                </c:pt>
                <c:pt idx="5">
                  <c:v>1100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Servo Clutch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'Clutch SERVO'!$C$1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'Clutch SERVO'!$C$4:$D$4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'Clutch SERVO'!$C$7:$D$7</c:f>
              <c:numCache>
                <c:formatCode>General</c:formatCode>
                <c:ptCount val="2"/>
                <c:pt idx="0">
                  <c:v>1700</c:v>
                </c:pt>
                <c:pt idx="1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8-480B-ABDC-D1B2E3E408BC}"/>
            </c:ext>
          </c:extLst>
        </c:ser>
        <c:ser>
          <c:idx val="1"/>
          <c:order val="1"/>
          <c:tx>
            <c:strRef>
              <c:f>'Clutch SERVO'!$C$10</c:f>
              <c:strCache>
                <c:ptCount val="1"/>
                <c:pt idx="0">
                  <c:v>override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'Clutch SERVO'!$C$13:$D$13</c:f>
              <c:numCache>
                <c:formatCode>General</c:formatCode>
                <c:ptCount val="2"/>
                <c:pt idx="0">
                  <c:v>0</c:v>
                </c:pt>
                <c:pt idx="1">
                  <c:v>6.5</c:v>
                </c:pt>
              </c:numCache>
            </c:numRef>
          </c:xVal>
          <c:yVal>
            <c:numRef>
              <c:f>'Clutch SERVO'!$C$16:$D$16</c:f>
              <c:numCache>
                <c:formatCode>General</c:formatCode>
                <c:ptCount val="2"/>
                <c:pt idx="0">
                  <c:v>1700</c:v>
                </c:pt>
                <c:pt idx="1">
                  <c:v>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8-480B-ABDC-D1B2E3E4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60120"/>
        <c:axId val="1044498592"/>
      </c:scatterChart>
      <c:valAx>
        <c:axId val="65666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98592"/>
        <c:crosses val="autoZero"/>
        <c:crossBetween val="midCat"/>
      </c:valAx>
      <c:valAx>
        <c:axId val="1044498592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rServoDemand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6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ClutchPaddle!$C$26:$C$36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ClutchPaddle!$D$26:$D$36</c:f>
              <c:numCache>
                <c:formatCode>0.00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4.1666666666666661</c:v>
                </c:pt>
                <c:pt idx="6">
                  <c:v>4.333333333333333</c:v>
                </c:pt>
                <c:pt idx="7">
                  <c:v>4.5</c:v>
                </c:pt>
                <c:pt idx="8">
                  <c:v>4.6666666666666661</c:v>
                </c:pt>
                <c:pt idx="9">
                  <c:v>4.833333333333333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ClutchPaddle!$C$44:$C$54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ClutchPaddle!$D$44:$D$54</c:f>
              <c:numCache>
                <c:formatCode>0.00</c:formatCode>
                <c:ptCount val="11"/>
                <c:pt idx="0">
                  <c:v>0</c:v>
                </c:pt>
                <c:pt idx="1">
                  <c:v>1.333</c:v>
                </c:pt>
                <c:pt idx="2">
                  <c:v>2.6659999999999999</c:v>
                </c:pt>
                <c:pt idx="3">
                  <c:v>3.9990000000000001</c:v>
                </c:pt>
                <c:pt idx="4">
                  <c:v>4.1420000000000003</c:v>
                </c:pt>
                <c:pt idx="5">
                  <c:v>4.2850000000000001</c:v>
                </c:pt>
                <c:pt idx="6">
                  <c:v>4.4279999999999999</c:v>
                </c:pt>
                <c:pt idx="7">
                  <c:v>4.5709999999999997</c:v>
                </c:pt>
                <c:pt idx="8">
                  <c:v>4.7140000000000004</c:v>
                </c:pt>
                <c:pt idx="9">
                  <c:v>4.8570000000000002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ClutchPaddle!$C$64:$C$74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ClutchPaddle!$D$64:$D$74</c:f>
              <c:numCache>
                <c:formatCode>0.00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4.125</c:v>
                </c:pt>
                <c:pt idx="4">
                  <c:v>4.25</c:v>
                </c:pt>
                <c:pt idx="5">
                  <c:v>4.375</c:v>
                </c:pt>
                <c:pt idx="6">
                  <c:v>4.5</c:v>
                </c:pt>
                <c:pt idx="7">
                  <c:v>4.625</c:v>
                </c:pt>
                <c:pt idx="8">
                  <c:v>4.75</c:v>
                </c:pt>
                <c:pt idx="9">
                  <c:v>4.875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ClutchPaddle!$C$84:$C$94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ClutchPaddle!$D$84:$D$94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ClutchPaddle!$C$102:$C$112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ClutchPaddle!$D$102:$D$112</c:f>
              <c:numCache>
                <c:formatCode>0.00</c:formatCode>
                <c:ptCount val="11"/>
                <c:pt idx="0">
                  <c:v>0</c:v>
                </c:pt>
                <c:pt idx="1">
                  <c:v>1200</c:v>
                </c:pt>
                <c:pt idx="2">
                  <c:v>1350</c:v>
                </c:pt>
                <c:pt idx="3">
                  <c:v>1400</c:v>
                </c:pt>
                <c:pt idx="4">
                  <c:v>1420</c:v>
                </c:pt>
                <c:pt idx="5">
                  <c:v>1480</c:v>
                </c:pt>
                <c:pt idx="6">
                  <c:v>1600</c:v>
                </c:pt>
                <c:pt idx="7">
                  <c:v>1750</c:v>
                </c:pt>
                <c:pt idx="8">
                  <c:v>1940</c:v>
                </c:pt>
                <c:pt idx="9">
                  <c:v>2060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7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ClutchPaddle!$C$121:$C$131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ClutchPaddle!$D$121:$D$131</c:f>
              <c:numCache>
                <c:formatCode>0.00</c:formatCode>
                <c:ptCount val="11"/>
                <c:pt idx="0">
                  <c:v>0</c:v>
                </c:pt>
                <c:pt idx="1">
                  <c:v>1250</c:v>
                </c:pt>
                <c:pt idx="2">
                  <c:v>1450</c:v>
                </c:pt>
                <c:pt idx="3">
                  <c:v>1550</c:v>
                </c:pt>
                <c:pt idx="4">
                  <c:v>1600</c:v>
                </c:pt>
                <c:pt idx="5">
                  <c:v>1600</c:v>
                </c:pt>
                <c:pt idx="6">
                  <c:v>1620</c:v>
                </c:pt>
                <c:pt idx="7">
                  <c:v>1750</c:v>
                </c:pt>
                <c:pt idx="8">
                  <c:v>1940</c:v>
                </c:pt>
                <c:pt idx="9">
                  <c:v>2060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8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ClutchPaddle!$C$139:$C$149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ClutchPaddle!$D$139:$D$149</c:f>
              <c:numCache>
                <c:formatCode>0.00</c:formatCode>
                <c:ptCount val="11"/>
                <c:pt idx="0">
                  <c:v>0</c:v>
                </c:pt>
                <c:pt idx="1">
                  <c:v>910</c:v>
                </c:pt>
                <c:pt idx="2">
                  <c:v>930</c:v>
                </c:pt>
                <c:pt idx="3">
                  <c:v>1020</c:v>
                </c:pt>
                <c:pt idx="4">
                  <c:v>1200</c:v>
                </c:pt>
                <c:pt idx="5">
                  <c:v>1570</c:v>
                </c:pt>
                <c:pt idx="6">
                  <c:v>1790</c:v>
                </c:pt>
                <c:pt idx="7">
                  <c:v>1900</c:v>
                </c:pt>
                <c:pt idx="8">
                  <c:v>2000</c:v>
                </c:pt>
                <c:pt idx="9">
                  <c:v>2070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9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0838047212305"/>
          <c:y val="0.24430161371582113"/>
          <c:w val="0.79782853600529302"/>
          <c:h val="0.555841327471300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ClutchPaddle!$C$157:$C$167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ClutchPaddle!$D$157:$D$167</c:f>
              <c:numCache>
                <c:formatCode>0.00</c:formatCode>
                <c:ptCount val="11"/>
                <c:pt idx="0">
                  <c:v>0</c:v>
                </c:pt>
                <c:pt idx="1">
                  <c:v>900</c:v>
                </c:pt>
                <c:pt idx="2">
                  <c:v>920</c:v>
                </c:pt>
                <c:pt idx="3">
                  <c:v>980</c:v>
                </c:pt>
                <c:pt idx="4">
                  <c:v>1200</c:v>
                </c:pt>
                <c:pt idx="5">
                  <c:v>1640</c:v>
                </c:pt>
                <c:pt idx="6">
                  <c:v>1900</c:v>
                </c:pt>
                <c:pt idx="7">
                  <c:v>2010</c:v>
                </c:pt>
                <c:pt idx="8">
                  <c:v>2080</c:v>
                </c:pt>
                <c:pt idx="9">
                  <c:v>2100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815340</xdr:colOff>
      <xdr:row>49</xdr:row>
      <xdr:rowOff>175260</xdr:rowOff>
    </xdr:from>
    <xdr:to>
      <xdr:col>14</xdr:col>
      <xdr:colOff>86949</xdr:colOff>
      <xdr:row>61</xdr:row>
      <xdr:rowOff>86019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E8737-F342-9278-EB68-82172C5D0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2680" y="10241280"/>
          <a:ext cx="8773749" cy="2105319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24</xdr:row>
      <xdr:rowOff>91440</xdr:rowOff>
    </xdr:from>
    <xdr:to>
      <xdr:col>14</xdr:col>
      <xdr:colOff>10659</xdr:colOff>
      <xdr:row>49</xdr:row>
      <xdr:rowOff>6341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7B5BBF-359C-09FC-77E7-6F522C36B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4180" y="5585460"/>
          <a:ext cx="8125959" cy="4486901"/>
        </a:xfrm>
        <a:prstGeom prst="rect">
          <a:avLst/>
        </a:prstGeom>
      </xdr:spPr>
    </xdr:pic>
    <xdr:clientData/>
  </xdr:twoCellAnchor>
  <xdr:twoCellAnchor editAs="oneCell">
    <xdr:from>
      <xdr:col>14</xdr:col>
      <xdr:colOff>421748</xdr:colOff>
      <xdr:row>3</xdr:row>
      <xdr:rowOff>81643</xdr:rowOff>
    </xdr:from>
    <xdr:to>
      <xdr:col>31</xdr:col>
      <xdr:colOff>124577</xdr:colOff>
      <xdr:row>33</xdr:row>
      <xdr:rowOff>40736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2F2892-D839-E085-59B4-FAC758078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92377" y="636814"/>
          <a:ext cx="10806257" cy="6517736"/>
        </a:xfrm>
        <a:prstGeom prst="rect">
          <a:avLst/>
        </a:prstGeom>
      </xdr:spPr>
    </xdr:pic>
    <xdr:clientData/>
  </xdr:twoCellAnchor>
  <xdr:twoCellAnchor editAs="oneCell">
    <xdr:from>
      <xdr:col>14</xdr:col>
      <xdr:colOff>375556</xdr:colOff>
      <xdr:row>33</xdr:row>
      <xdr:rowOff>143258</xdr:rowOff>
    </xdr:from>
    <xdr:to>
      <xdr:col>34</xdr:col>
      <xdr:colOff>328556</xdr:colOff>
      <xdr:row>54</xdr:row>
      <xdr:rowOff>181983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AC3B31-43EF-8CA6-8425-1CC4739A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46185" y="7257072"/>
          <a:ext cx="13015857" cy="3924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3</xdr:row>
      <xdr:rowOff>178116</xdr:rowOff>
    </xdr:from>
    <xdr:to>
      <xdr:col>14</xdr:col>
      <xdr:colOff>472440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425EC-186D-55A0-B4B6-A24DF7D44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21</xdr:row>
      <xdr:rowOff>117156</xdr:rowOff>
    </xdr:from>
    <xdr:to>
      <xdr:col>14</xdr:col>
      <xdr:colOff>441960</xdr:colOff>
      <xdr:row>37</xdr:row>
      <xdr:rowOff>7619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6E981A-AE9F-3B7A-942C-D87C5733A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278130</xdr:colOff>
      <xdr:row>40</xdr:row>
      <xdr:rowOff>40956</xdr:rowOff>
    </xdr:from>
    <xdr:to>
      <xdr:col>14</xdr:col>
      <xdr:colOff>434340</xdr:colOff>
      <xdr:row>55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64705-877F-6A2A-61B7-A965D42AC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339090</xdr:colOff>
      <xdr:row>61</xdr:row>
      <xdr:rowOff>7620</xdr:rowOff>
    </xdr:from>
    <xdr:to>
      <xdr:col>14</xdr:col>
      <xdr:colOff>495300</xdr:colOff>
      <xdr:row>76</xdr:row>
      <xdr:rowOff>83819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69C3B-B226-200E-C3F2-72AB690E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331470</xdr:colOff>
      <xdr:row>80</xdr:row>
      <xdr:rowOff>124776</xdr:rowOff>
    </xdr:from>
    <xdr:to>
      <xdr:col>14</xdr:col>
      <xdr:colOff>487680</xdr:colOff>
      <xdr:row>96</xdr:row>
      <xdr:rowOff>15239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824F1B-9D38-839A-E433-89FAB2D1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308610</xdr:colOff>
      <xdr:row>99</xdr:row>
      <xdr:rowOff>117156</xdr:rowOff>
    </xdr:from>
    <xdr:to>
      <xdr:col>14</xdr:col>
      <xdr:colOff>464820</xdr:colOff>
      <xdr:row>115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212B8-40AA-6437-8E2B-A04745467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323850</xdr:colOff>
      <xdr:row>118</xdr:row>
      <xdr:rowOff>18096</xdr:rowOff>
    </xdr:from>
    <xdr:to>
      <xdr:col>14</xdr:col>
      <xdr:colOff>480060</xdr:colOff>
      <xdr:row>133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88549-6AFE-288E-6608-30DED13C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339090</xdr:colOff>
      <xdr:row>136</xdr:row>
      <xdr:rowOff>117156</xdr:rowOff>
    </xdr:from>
    <xdr:to>
      <xdr:col>14</xdr:col>
      <xdr:colOff>495300</xdr:colOff>
      <xdr:row>152</xdr:row>
      <xdr:rowOff>7619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204B6D-0201-1CED-B361-9484F9CD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339090</xdr:colOff>
      <xdr:row>153</xdr:row>
      <xdr:rowOff>170496</xdr:rowOff>
    </xdr:from>
    <xdr:to>
      <xdr:col>14</xdr:col>
      <xdr:colOff>495300</xdr:colOff>
      <xdr:row>169</xdr:row>
      <xdr:rowOff>60959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2DBFAB-7D30-A10E-74D6-D529B765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339090</xdr:colOff>
      <xdr:row>171</xdr:row>
      <xdr:rowOff>155256</xdr:rowOff>
    </xdr:from>
    <xdr:to>
      <xdr:col>14</xdr:col>
      <xdr:colOff>495300</xdr:colOff>
      <xdr:row>187</xdr:row>
      <xdr:rowOff>45719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BF13C3-650F-1154-0254-D0EBCB357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361950</xdr:colOff>
      <xdr:row>189</xdr:row>
      <xdr:rowOff>147636</xdr:rowOff>
    </xdr:from>
    <xdr:to>
      <xdr:col>14</xdr:col>
      <xdr:colOff>518160</xdr:colOff>
      <xdr:row>205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A27F97-62BD-1C3B-DB72-796B40672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369570</xdr:colOff>
      <xdr:row>207</xdr:row>
      <xdr:rowOff>162876</xdr:rowOff>
    </xdr:from>
    <xdr:to>
      <xdr:col>14</xdr:col>
      <xdr:colOff>525780</xdr:colOff>
      <xdr:row>223</xdr:row>
      <xdr:rowOff>53339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7BB79F-6319-85EF-7856-46FF2835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375012</xdr:colOff>
      <xdr:row>226</xdr:row>
      <xdr:rowOff>168319</xdr:rowOff>
    </xdr:from>
    <xdr:to>
      <xdr:col>14</xdr:col>
      <xdr:colOff>531222</xdr:colOff>
      <xdr:row>242</xdr:row>
      <xdr:rowOff>58781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4CCC3-C8CE-2CE3-576D-D5214EDC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179070</xdr:rowOff>
    </xdr:from>
    <xdr:to>
      <xdr:col>15</xdr:col>
      <xdr:colOff>60960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2A4CA-AE8B-1EAA-2BEA-F32D8BD60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2887-2D23-4471-814F-CA0960C53B07}">
  <dimension ref="B3:B15"/>
  <sheetViews>
    <sheetView tabSelected="1" workbookViewId="0">
      <selection activeCell="O17" sqref="O17"/>
    </sheetView>
  </sheetViews>
  <sheetFormatPr defaultRowHeight="14.4" x14ac:dyDescent="0.3"/>
  <sheetData>
    <row r="3" spans="2:2" x14ac:dyDescent="0.3">
      <c r="B3" s="58" t="s">
        <v>88</v>
      </c>
    </row>
    <row r="4" spans="2:2" x14ac:dyDescent="0.3">
      <c r="B4" t="s">
        <v>82</v>
      </c>
    </row>
    <row r="5" spans="2:2" x14ac:dyDescent="0.3">
      <c r="B5" t="s">
        <v>83</v>
      </c>
    </row>
    <row r="6" spans="2:2" x14ac:dyDescent="0.3">
      <c r="B6" t="s">
        <v>84</v>
      </c>
    </row>
    <row r="7" spans="2:2" x14ac:dyDescent="0.3">
      <c r="B7" t="s">
        <v>85</v>
      </c>
    </row>
    <row r="8" spans="2:2" x14ac:dyDescent="0.3">
      <c r="B8" t="s">
        <v>86</v>
      </c>
    </row>
    <row r="9" spans="2:2" x14ac:dyDescent="0.3">
      <c r="B9" t="s">
        <v>87</v>
      </c>
    </row>
    <row r="12" spans="2:2" x14ac:dyDescent="0.3">
      <c r="B12" s="58" t="s">
        <v>92</v>
      </c>
    </row>
    <row r="13" spans="2:2" x14ac:dyDescent="0.3">
      <c r="B13" t="s">
        <v>89</v>
      </c>
    </row>
    <row r="14" spans="2:2" x14ac:dyDescent="0.3">
      <c r="B14" t="s">
        <v>90</v>
      </c>
    </row>
    <row r="15" spans="2:2" x14ac:dyDescent="0.3">
      <c r="B15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32C5-AC0D-4462-82E8-BCB5DEF54875}">
  <dimension ref="B4:N24"/>
  <sheetViews>
    <sheetView workbookViewId="0">
      <selection activeCell="H17" sqref="H17"/>
    </sheetView>
  </sheetViews>
  <sheetFormatPr defaultRowHeight="14.4" x14ac:dyDescent="0.3"/>
  <cols>
    <col min="2" max="4" width="9.21875" style="1"/>
    <col min="5" max="5" width="9.33203125" style="1" bestFit="1" customWidth="1"/>
    <col min="6" max="6" width="16.21875" style="1" customWidth="1"/>
    <col min="7" max="7" width="16.33203125" style="1" bestFit="1" customWidth="1"/>
    <col min="8" max="9" width="16.21875" style="1" customWidth="1"/>
    <col min="10" max="13" width="16.33203125" style="1" customWidth="1"/>
    <col min="14" max="14" width="40.77734375" style="1" customWidth="1"/>
  </cols>
  <sheetData>
    <row r="4" spans="2:14" ht="15" thickBot="1" x14ac:dyDescent="0.35"/>
    <row r="5" spans="2:14" ht="15" thickBot="1" x14ac:dyDescent="0.35">
      <c r="B5" s="21" t="s">
        <v>10</v>
      </c>
      <c r="C5" s="22" t="s">
        <v>0</v>
      </c>
      <c r="D5" s="23" t="s">
        <v>1</v>
      </c>
      <c r="E5" s="39" t="s">
        <v>53</v>
      </c>
      <c r="F5" s="23" t="s">
        <v>2</v>
      </c>
      <c r="G5" s="23" t="s">
        <v>3</v>
      </c>
      <c r="H5" s="23" t="s">
        <v>4</v>
      </c>
      <c r="I5" s="23" t="s">
        <v>5</v>
      </c>
      <c r="J5" s="23" t="s">
        <v>6</v>
      </c>
      <c r="K5" s="23" t="s">
        <v>7</v>
      </c>
      <c r="L5" s="23" t="s">
        <v>8</v>
      </c>
      <c r="M5" s="24" t="s">
        <v>9</v>
      </c>
      <c r="N5" s="25" t="s">
        <v>11</v>
      </c>
    </row>
    <row r="6" spans="2:14" ht="24" x14ac:dyDescent="0.3">
      <c r="B6" s="53" t="s">
        <v>12</v>
      </c>
      <c r="C6" s="32" t="s">
        <v>16</v>
      </c>
      <c r="D6" s="33">
        <v>8</v>
      </c>
      <c r="E6" s="34">
        <v>100</v>
      </c>
      <c r="F6" s="35" t="s">
        <v>36</v>
      </c>
      <c r="G6" s="35" t="s">
        <v>37</v>
      </c>
      <c r="H6" s="35" t="s">
        <v>45</v>
      </c>
      <c r="I6" s="35" t="s">
        <v>46</v>
      </c>
      <c r="J6" s="35" t="s">
        <v>38</v>
      </c>
      <c r="K6" s="35" t="s">
        <v>39</v>
      </c>
      <c r="L6" s="20" t="s">
        <v>41</v>
      </c>
      <c r="M6" s="20" t="s">
        <v>42</v>
      </c>
      <c r="N6" s="30" t="s">
        <v>40</v>
      </c>
    </row>
    <row r="7" spans="2:14" x14ac:dyDescent="0.3">
      <c r="B7" s="54"/>
      <c r="C7" s="32" t="s">
        <v>24</v>
      </c>
      <c r="D7" s="12">
        <v>8</v>
      </c>
      <c r="E7" s="27">
        <v>100</v>
      </c>
      <c r="F7" s="37" t="s">
        <v>47</v>
      </c>
      <c r="G7" s="37" t="s">
        <v>48</v>
      </c>
      <c r="H7" s="37" t="s">
        <v>52</v>
      </c>
      <c r="I7" s="37" t="s">
        <v>21</v>
      </c>
      <c r="J7" s="37" t="s">
        <v>49</v>
      </c>
      <c r="K7" s="37" t="s">
        <v>50</v>
      </c>
      <c r="L7" s="36" t="s">
        <v>25</v>
      </c>
      <c r="M7" s="38" t="s">
        <v>43</v>
      </c>
      <c r="N7" s="31" t="s">
        <v>35</v>
      </c>
    </row>
    <row r="8" spans="2:14" x14ac:dyDescent="0.3">
      <c r="B8" s="54"/>
      <c r="C8" s="32" t="s">
        <v>26</v>
      </c>
      <c r="D8" s="12">
        <v>8</v>
      </c>
      <c r="E8" s="27">
        <v>100</v>
      </c>
      <c r="F8" s="20" t="s">
        <v>44</v>
      </c>
      <c r="G8" s="20" t="s">
        <v>44</v>
      </c>
      <c r="H8" s="20" t="s">
        <v>44</v>
      </c>
      <c r="I8" s="20" t="s">
        <v>44</v>
      </c>
      <c r="J8" s="20" t="s">
        <v>44</v>
      </c>
      <c r="K8" s="20" t="s">
        <v>44</v>
      </c>
      <c r="L8" s="20" t="s">
        <v>44</v>
      </c>
      <c r="M8" s="20" t="s">
        <v>44</v>
      </c>
      <c r="N8" s="31"/>
    </row>
    <row r="9" spans="2:14" ht="27.6" x14ac:dyDescent="0.3">
      <c r="B9" s="55"/>
      <c r="C9" s="32" t="s">
        <v>51</v>
      </c>
      <c r="D9" s="12">
        <v>8</v>
      </c>
      <c r="E9" s="27">
        <v>100</v>
      </c>
      <c r="F9" s="36" t="s">
        <v>27</v>
      </c>
      <c r="G9" s="36" t="s">
        <v>28</v>
      </c>
      <c r="H9" s="36" t="s">
        <v>29</v>
      </c>
      <c r="I9" s="36" t="s">
        <v>30</v>
      </c>
      <c r="J9" s="37" t="s">
        <v>31</v>
      </c>
      <c r="K9" s="37" t="s">
        <v>32</v>
      </c>
      <c r="L9" s="37" t="s">
        <v>33</v>
      </c>
      <c r="M9" s="37" t="s">
        <v>34</v>
      </c>
      <c r="N9" s="31" t="s">
        <v>35</v>
      </c>
    </row>
    <row r="10" spans="2:14" s="13" customFormat="1" ht="76.8" x14ac:dyDescent="0.3">
      <c r="B10" s="10" t="s">
        <v>13</v>
      </c>
      <c r="C10" s="11" t="s">
        <v>15</v>
      </c>
      <c r="D10" s="12">
        <v>8</v>
      </c>
      <c r="E10" s="27">
        <v>100</v>
      </c>
      <c r="F10" s="29" t="s">
        <v>18</v>
      </c>
      <c r="G10" s="29" t="s">
        <v>19</v>
      </c>
      <c r="H10" s="20" t="s">
        <v>20</v>
      </c>
      <c r="I10" s="20" t="s">
        <v>41</v>
      </c>
      <c r="J10" s="20" t="s">
        <v>42</v>
      </c>
      <c r="K10" s="16" t="s">
        <v>21</v>
      </c>
      <c r="L10" s="16" t="s">
        <v>21</v>
      </c>
      <c r="M10" s="17" t="s">
        <v>21</v>
      </c>
      <c r="N10" s="30" t="s">
        <v>40</v>
      </c>
    </row>
    <row r="11" spans="2:14" x14ac:dyDescent="0.3">
      <c r="B11" s="3"/>
      <c r="C11" s="8"/>
      <c r="D11" s="2"/>
      <c r="E11" s="26"/>
      <c r="F11" s="14"/>
      <c r="G11" s="14"/>
      <c r="H11" s="14"/>
      <c r="I11" s="14"/>
      <c r="J11" s="14"/>
      <c r="K11" s="14"/>
      <c r="L11" s="14"/>
      <c r="M11" s="15"/>
      <c r="N11" s="4"/>
    </row>
    <row r="12" spans="2:14" x14ac:dyDescent="0.3">
      <c r="B12" s="3"/>
      <c r="C12" s="8"/>
      <c r="D12" s="2"/>
      <c r="E12" s="26"/>
      <c r="F12" s="14"/>
      <c r="G12" s="14"/>
      <c r="H12" s="14"/>
      <c r="I12" s="14"/>
      <c r="J12" s="14"/>
      <c r="K12" s="14"/>
      <c r="L12" s="14"/>
      <c r="M12" s="15"/>
      <c r="N12" s="4"/>
    </row>
    <row r="13" spans="2:14" x14ac:dyDescent="0.3">
      <c r="B13" s="3" t="s">
        <v>14</v>
      </c>
      <c r="C13" s="8" t="s">
        <v>17</v>
      </c>
      <c r="D13" s="2">
        <v>8</v>
      </c>
      <c r="E13" s="26"/>
      <c r="F13" s="14" t="s">
        <v>22</v>
      </c>
      <c r="G13" s="14" t="s">
        <v>22</v>
      </c>
      <c r="H13" s="14" t="s">
        <v>23</v>
      </c>
      <c r="I13" s="14"/>
      <c r="J13" s="14"/>
      <c r="K13" s="14"/>
      <c r="L13" s="14"/>
      <c r="M13" s="15"/>
      <c r="N13" s="4"/>
    </row>
    <row r="14" spans="2:14" x14ac:dyDescent="0.3">
      <c r="B14" s="3"/>
      <c r="C14" s="8"/>
      <c r="D14" s="2"/>
      <c r="E14" s="26"/>
      <c r="F14" s="14"/>
      <c r="G14" s="14"/>
      <c r="H14" s="14"/>
      <c r="I14" s="14"/>
      <c r="J14" s="14"/>
      <c r="K14" s="14"/>
      <c r="L14" s="14"/>
      <c r="M14" s="15"/>
      <c r="N14" s="4"/>
    </row>
    <row r="15" spans="2:14" x14ac:dyDescent="0.3">
      <c r="B15" s="3"/>
      <c r="C15" s="8"/>
      <c r="D15" s="2"/>
      <c r="E15" s="26"/>
      <c r="F15" s="14"/>
      <c r="G15" s="14"/>
      <c r="H15" s="14"/>
      <c r="I15" s="14"/>
      <c r="J15" s="14"/>
      <c r="K15" s="14"/>
      <c r="L15" s="14"/>
      <c r="M15" s="15"/>
      <c r="N15" s="4"/>
    </row>
    <row r="16" spans="2:14" x14ac:dyDescent="0.3">
      <c r="B16" s="3"/>
      <c r="C16" s="8"/>
      <c r="D16" s="2"/>
      <c r="E16" s="26"/>
      <c r="F16" s="14"/>
      <c r="G16" s="14"/>
      <c r="H16" s="14"/>
      <c r="I16" s="14"/>
      <c r="J16" s="14"/>
      <c r="K16" s="14"/>
      <c r="L16" s="14"/>
      <c r="M16" s="15"/>
      <c r="N16" s="4"/>
    </row>
    <row r="17" spans="2:14" x14ac:dyDescent="0.3">
      <c r="B17" s="3"/>
      <c r="C17" s="8"/>
      <c r="D17" s="2"/>
      <c r="E17" s="26"/>
      <c r="F17" s="14"/>
      <c r="G17" s="14"/>
      <c r="H17" s="14"/>
      <c r="I17" s="14"/>
      <c r="J17" s="14"/>
      <c r="K17" s="14"/>
      <c r="L17" s="14"/>
      <c r="M17" s="15"/>
      <c r="N17" s="4"/>
    </row>
    <row r="18" spans="2:14" x14ac:dyDescent="0.3">
      <c r="B18" s="3"/>
      <c r="C18" s="8"/>
      <c r="D18" s="2"/>
      <c r="E18" s="26"/>
      <c r="F18" s="14"/>
      <c r="G18" s="14"/>
      <c r="H18" s="14"/>
      <c r="I18" s="14"/>
      <c r="J18" s="14"/>
      <c r="K18" s="14"/>
      <c r="L18" s="14"/>
      <c r="M18" s="15"/>
      <c r="N18" s="4"/>
    </row>
    <row r="19" spans="2:14" x14ac:dyDescent="0.3">
      <c r="B19" s="3"/>
      <c r="C19" s="8"/>
      <c r="D19" s="2"/>
      <c r="E19" s="26"/>
      <c r="F19" s="14"/>
      <c r="G19" s="14"/>
      <c r="H19" s="14"/>
      <c r="I19" s="14"/>
      <c r="J19" s="14"/>
      <c r="K19" s="14"/>
      <c r="L19" s="14"/>
      <c r="M19" s="15"/>
      <c r="N19" s="4"/>
    </row>
    <row r="20" spans="2:14" x14ac:dyDescent="0.3">
      <c r="B20" s="3"/>
      <c r="C20" s="8"/>
      <c r="D20" s="2"/>
      <c r="E20" s="26"/>
      <c r="F20" s="14"/>
      <c r="G20" s="14"/>
      <c r="H20" s="14"/>
      <c r="I20" s="14"/>
      <c r="J20" s="14"/>
      <c r="K20" s="14"/>
      <c r="L20" s="14"/>
      <c r="M20" s="15"/>
      <c r="N20" s="4"/>
    </row>
    <row r="21" spans="2:14" x14ac:dyDescent="0.3">
      <c r="B21" s="3"/>
      <c r="C21" s="8"/>
      <c r="D21" s="2"/>
      <c r="E21" s="26"/>
      <c r="F21" s="14"/>
      <c r="G21" s="14"/>
      <c r="H21" s="14"/>
      <c r="I21" s="14"/>
      <c r="J21" s="14"/>
      <c r="K21" s="14"/>
      <c r="L21" s="14"/>
      <c r="M21" s="15"/>
      <c r="N21" s="4"/>
    </row>
    <row r="22" spans="2:14" x14ac:dyDescent="0.3">
      <c r="B22" s="3"/>
      <c r="C22" s="8"/>
      <c r="D22" s="2"/>
      <c r="E22" s="26"/>
      <c r="F22" s="14"/>
      <c r="G22" s="14"/>
      <c r="H22" s="14"/>
      <c r="I22" s="14"/>
      <c r="J22" s="14"/>
      <c r="K22" s="14"/>
      <c r="L22" s="14"/>
      <c r="M22" s="15"/>
      <c r="N22" s="4"/>
    </row>
    <row r="23" spans="2:14" x14ac:dyDescent="0.3">
      <c r="B23" s="3"/>
      <c r="C23" s="8"/>
      <c r="D23" s="2"/>
      <c r="E23" s="26"/>
      <c r="F23" s="14"/>
      <c r="G23" s="14"/>
      <c r="H23" s="14"/>
      <c r="I23" s="14"/>
      <c r="J23" s="14"/>
      <c r="K23" s="14"/>
      <c r="L23" s="14"/>
      <c r="M23" s="15"/>
      <c r="N23" s="4"/>
    </row>
    <row r="24" spans="2:14" ht="15" thickBot="1" x14ac:dyDescent="0.35">
      <c r="B24" s="5"/>
      <c r="C24" s="9"/>
      <c r="D24" s="6"/>
      <c r="E24" s="28"/>
      <c r="F24" s="18"/>
      <c r="G24" s="18"/>
      <c r="H24" s="18"/>
      <c r="I24" s="18"/>
      <c r="J24" s="18"/>
      <c r="K24" s="18"/>
      <c r="L24" s="18"/>
      <c r="M24" s="19"/>
      <c r="N24" s="7"/>
    </row>
  </sheetData>
  <mergeCells count="1">
    <mergeCell ref="B6:B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77B7-E239-49BB-B0DD-EEBF381339C3}">
  <dimension ref="A1:P244"/>
  <sheetViews>
    <sheetView topLeftCell="A66" zoomScaleNormal="100" workbookViewId="0">
      <selection activeCell="D94" sqref="D94"/>
    </sheetView>
  </sheetViews>
  <sheetFormatPr defaultRowHeight="14.4" x14ac:dyDescent="0.3"/>
  <cols>
    <col min="1" max="1" width="11.5546875" bestFit="1" customWidth="1"/>
    <col min="2" max="2" width="11.6640625" style="1" bestFit="1" customWidth="1"/>
    <col min="3" max="3" width="12.44140625" style="1" bestFit="1" customWidth="1"/>
    <col min="4" max="4" width="12.33203125" style="1" customWidth="1"/>
    <col min="5" max="5" width="9.5546875" customWidth="1"/>
  </cols>
  <sheetData>
    <row r="1" spans="1:6" x14ac:dyDescent="0.3">
      <c r="B1" s="2" t="s">
        <v>76</v>
      </c>
      <c r="C1" s="2" t="s">
        <v>75</v>
      </c>
    </row>
    <row r="2" spans="1:6" x14ac:dyDescent="0.3">
      <c r="A2" s="41" t="s">
        <v>68</v>
      </c>
      <c r="B2" s="42">
        <v>0</v>
      </c>
      <c r="C2" s="42">
        <v>5</v>
      </c>
    </row>
    <row r="5" spans="1:6" x14ac:dyDescent="0.3">
      <c r="A5">
        <v>1</v>
      </c>
      <c r="B5" s="1" t="s">
        <v>55</v>
      </c>
    </row>
    <row r="6" spans="1:6" x14ac:dyDescent="0.3">
      <c r="C6" s="2" t="s">
        <v>54</v>
      </c>
      <c r="D6" s="2" t="s">
        <v>67</v>
      </c>
    </row>
    <row r="7" spans="1:6" x14ac:dyDescent="0.3">
      <c r="C7" s="2">
        <v>0</v>
      </c>
      <c r="D7" s="49">
        <f>$B$2</f>
        <v>0</v>
      </c>
      <c r="E7" s="43">
        <f>(D17-D7)/10</f>
        <v>0.5</v>
      </c>
    </row>
    <row r="8" spans="1:6" x14ac:dyDescent="0.3">
      <c r="C8" s="2">
        <f>C7+10</f>
        <v>10</v>
      </c>
      <c r="D8" s="49">
        <f>D7+$E$7</f>
        <v>0.5</v>
      </c>
    </row>
    <row r="9" spans="1:6" x14ac:dyDescent="0.3">
      <c r="C9" s="2">
        <f t="shared" ref="C9:C17" si="0">C8+10</f>
        <v>20</v>
      </c>
      <c r="D9" s="49">
        <f t="shared" ref="D9:D16" si="1">D8+$E$7</f>
        <v>1</v>
      </c>
    </row>
    <row r="10" spans="1:6" x14ac:dyDescent="0.3">
      <c r="C10" s="2">
        <f t="shared" si="0"/>
        <v>30</v>
      </c>
      <c r="D10" s="49">
        <f t="shared" si="1"/>
        <v>1.5</v>
      </c>
    </row>
    <row r="11" spans="1:6" x14ac:dyDescent="0.3">
      <c r="C11" s="2">
        <f t="shared" si="0"/>
        <v>40</v>
      </c>
      <c r="D11" s="49">
        <f t="shared" si="1"/>
        <v>2</v>
      </c>
    </row>
    <row r="12" spans="1:6" x14ac:dyDescent="0.3">
      <c r="C12" s="2">
        <f t="shared" si="0"/>
        <v>50</v>
      </c>
      <c r="D12" s="49">
        <f t="shared" si="1"/>
        <v>2.5</v>
      </c>
    </row>
    <row r="13" spans="1:6" x14ac:dyDescent="0.3">
      <c r="C13" s="2">
        <f t="shared" si="0"/>
        <v>60</v>
      </c>
      <c r="D13" s="49">
        <f t="shared" si="1"/>
        <v>3</v>
      </c>
    </row>
    <row r="14" spans="1:6" x14ac:dyDescent="0.3">
      <c r="C14" s="2">
        <f t="shared" si="0"/>
        <v>70</v>
      </c>
      <c r="D14" s="49">
        <f t="shared" si="1"/>
        <v>3.5</v>
      </c>
    </row>
    <row r="15" spans="1:6" x14ac:dyDescent="0.3">
      <c r="C15" s="2">
        <f t="shared" si="0"/>
        <v>80</v>
      </c>
      <c r="D15" s="49">
        <f t="shared" si="1"/>
        <v>4</v>
      </c>
      <c r="F15" s="50"/>
    </row>
    <row r="16" spans="1:6" x14ac:dyDescent="0.3">
      <c r="C16" s="2">
        <f t="shared" si="0"/>
        <v>90</v>
      </c>
      <c r="D16" s="49">
        <f t="shared" si="1"/>
        <v>4.5</v>
      </c>
      <c r="F16" s="50"/>
    </row>
    <row r="17" spans="1:6" x14ac:dyDescent="0.3">
      <c r="C17" s="2">
        <f t="shared" si="0"/>
        <v>100</v>
      </c>
      <c r="D17" s="49">
        <f>$C$2</f>
        <v>5</v>
      </c>
      <c r="F17" s="50"/>
    </row>
    <row r="20" spans="1:6" x14ac:dyDescent="0.3">
      <c r="C20" s="40" t="s">
        <v>66</v>
      </c>
      <c r="D20" s="51" t="str">
        <f>"{"&amp;TEXT(ROUND(D7,2),"0.00")&amp;", "&amp;TEXT(ROUND(D8,2),"0.00")&amp;", "&amp;TEXT(ROUND(D9,2),"0.00")&amp;", "&amp;TEXT(ROUND(D10,2),"0.00")&amp;", "&amp;TEXT(ROUND(D11,2),"0.00")&amp;", "&amp;TEXT(ROUND(D12,2),"0.00")&amp;", "&amp;TEXT(ROUND(D13,2),"0.00")&amp;", "&amp;TEXT(ROUND(D14,2),"0.00")&amp;", "&amp;TEXT(ROUND(D15,2),"0.00")&amp;", "&amp;TEXT(ROUND(D16,2),"0.00")&amp;", "&amp;TEXT(ROUND(D17,2),"0.00")&amp;"}"</f>
        <v>{0.00, 0.50, 1.00, 1.50, 2.00, 2.50, 3.00, 3.50, 4.00, 4.50, 5.00}</v>
      </c>
    </row>
    <row r="24" spans="1:6" x14ac:dyDescent="0.3">
      <c r="A24">
        <v>2</v>
      </c>
      <c r="B24" s="1" t="s">
        <v>56</v>
      </c>
      <c r="C24" s="2" t="s">
        <v>69</v>
      </c>
      <c r="E24" s="41" t="s">
        <v>70</v>
      </c>
    </row>
    <row r="25" spans="1:6" x14ac:dyDescent="0.3">
      <c r="C25" s="2" t="s">
        <v>54</v>
      </c>
      <c r="D25" s="2" t="s">
        <v>67</v>
      </c>
      <c r="E25" s="47">
        <v>0.1</v>
      </c>
    </row>
    <row r="26" spans="1:6" x14ac:dyDescent="0.3">
      <c r="C26" s="2">
        <v>0</v>
      </c>
      <c r="D26" s="49">
        <f>$B$2</f>
        <v>0</v>
      </c>
      <c r="E26" s="43">
        <f>C30</f>
        <v>40</v>
      </c>
      <c r="F26" s="45">
        <f>D30</f>
        <v>4</v>
      </c>
    </row>
    <row r="27" spans="1:6" x14ac:dyDescent="0.3">
      <c r="C27" s="2">
        <f>C26+10</f>
        <v>10</v>
      </c>
      <c r="D27" s="49">
        <f>C27*$E$25+$D$26</f>
        <v>1</v>
      </c>
      <c r="E27" s="43">
        <f>C36</f>
        <v>100</v>
      </c>
      <c r="F27" s="43">
        <f>D36</f>
        <v>5</v>
      </c>
    </row>
    <row r="28" spans="1:6" x14ac:dyDescent="0.3">
      <c r="C28" s="2">
        <f t="shared" ref="C28:C36" si="2">C27+10</f>
        <v>20</v>
      </c>
      <c r="D28" s="49">
        <f t="shared" ref="D28:D30" si="3">C28*$E$25+$D$26</f>
        <v>2</v>
      </c>
      <c r="E28" s="46">
        <f>SLOPE(F26:F27,E26:E27)</f>
        <v>1.6666666666666666E-2</v>
      </c>
      <c r="F28" s="43">
        <f>INTERCEPT(F26:F27,E26:E27)</f>
        <v>3.333333333333333</v>
      </c>
    </row>
    <row r="29" spans="1:6" x14ac:dyDescent="0.3">
      <c r="C29" s="2">
        <f t="shared" si="2"/>
        <v>30</v>
      </c>
      <c r="D29" s="49">
        <f t="shared" si="3"/>
        <v>3</v>
      </c>
    </row>
    <row r="30" spans="1:6" x14ac:dyDescent="0.3">
      <c r="C30" s="2">
        <f t="shared" si="2"/>
        <v>40</v>
      </c>
      <c r="D30" s="49">
        <f t="shared" si="3"/>
        <v>4</v>
      </c>
    </row>
    <row r="31" spans="1:6" x14ac:dyDescent="0.3">
      <c r="C31" s="2">
        <f t="shared" si="2"/>
        <v>50</v>
      </c>
      <c r="D31" s="49">
        <f>C31*$E$28+$F$28</f>
        <v>4.1666666666666661</v>
      </c>
    </row>
    <row r="32" spans="1:6" x14ac:dyDescent="0.3">
      <c r="C32" s="2">
        <f t="shared" si="2"/>
        <v>60</v>
      </c>
      <c r="D32" s="49">
        <f t="shared" ref="D32:D35" si="4">C32*$E$28+$F$28</f>
        <v>4.333333333333333</v>
      </c>
    </row>
    <row r="33" spans="1:6" x14ac:dyDescent="0.3">
      <c r="C33" s="2">
        <f t="shared" si="2"/>
        <v>70</v>
      </c>
      <c r="D33" s="49">
        <f t="shared" si="4"/>
        <v>4.5</v>
      </c>
    </row>
    <row r="34" spans="1:6" x14ac:dyDescent="0.3">
      <c r="C34" s="2">
        <f t="shared" si="2"/>
        <v>80</v>
      </c>
      <c r="D34" s="49">
        <f t="shared" si="4"/>
        <v>4.6666666666666661</v>
      </c>
    </row>
    <row r="35" spans="1:6" x14ac:dyDescent="0.3">
      <c r="C35" s="2">
        <f t="shared" si="2"/>
        <v>90</v>
      </c>
      <c r="D35" s="49">
        <f t="shared" si="4"/>
        <v>4.833333333333333</v>
      </c>
    </row>
    <row r="36" spans="1:6" x14ac:dyDescent="0.3">
      <c r="C36" s="2">
        <f t="shared" si="2"/>
        <v>100</v>
      </c>
      <c r="D36" s="49">
        <f>$C$2</f>
        <v>5</v>
      </c>
      <c r="F36" s="50"/>
    </row>
    <row r="39" spans="1:6" x14ac:dyDescent="0.3">
      <c r="C39" s="40" t="s">
        <v>66</v>
      </c>
      <c r="D39" s="51" t="str">
        <f>"{"&amp;TEXT(ROUND(D26,2),"0.00")&amp;", "&amp;TEXT(ROUND(D27,2),"0.00")&amp;", "&amp;TEXT(ROUND(D28,2),"0.00")&amp;", "&amp;TEXT(ROUND(D29,2),"0.00")&amp;", "&amp;TEXT(ROUND(D30,2),"0.00")&amp;", "&amp;TEXT(ROUND(D31,2),"0.00")&amp;", "&amp;TEXT(ROUND(D32,2),"0.00")&amp;", "&amp;TEXT(ROUND(D33,2),"0.00")&amp;", "&amp;TEXT(ROUND(D34,2),"0.00")&amp;", "&amp;TEXT(ROUND(D35,2),"0.00")&amp;", "&amp;TEXT(ROUND(D36,2),"0.00")&amp;"}"</f>
        <v>{0.00, 1.00, 2.00, 3.00, 4.00, 4.17, 4.33, 4.50, 4.67, 4.83, 5.00}</v>
      </c>
    </row>
    <row r="42" spans="1:6" x14ac:dyDescent="0.3">
      <c r="A42">
        <v>3</v>
      </c>
      <c r="B42" s="1" t="s">
        <v>57</v>
      </c>
      <c r="C42" s="2" t="s">
        <v>71</v>
      </c>
      <c r="E42" s="41" t="s">
        <v>70</v>
      </c>
    </row>
    <row r="43" spans="1:6" x14ac:dyDescent="0.3">
      <c r="C43" s="2" t="s">
        <v>54</v>
      </c>
      <c r="D43" s="2" t="s">
        <v>67</v>
      </c>
      <c r="E43" s="47">
        <v>0.1333</v>
      </c>
    </row>
    <row r="44" spans="1:6" x14ac:dyDescent="0.3">
      <c r="C44" s="2">
        <v>0</v>
      </c>
      <c r="D44" s="49">
        <f>$B$2</f>
        <v>0</v>
      </c>
      <c r="E44" s="43">
        <f>C47</f>
        <v>30</v>
      </c>
      <c r="F44" s="45">
        <f>D47</f>
        <v>3.9990000000000001</v>
      </c>
    </row>
    <row r="45" spans="1:6" x14ac:dyDescent="0.3">
      <c r="C45" s="2">
        <f>C44+10</f>
        <v>10</v>
      </c>
      <c r="D45" s="49">
        <f>C45*$E$43+$D$44</f>
        <v>1.333</v>
      </c>
      <c r="E45" s="43">
        <f>C54</f>
        <v>100</v>
      </c>
      <c r="F45" s="43">
        <f>D54</f>
        <v>5</v>
      </c>
    </row>
    <row r="46" spans="1:6" x14ac:dyDescent="0.3">
      <c r="C46" s="2">
        <f t="shared" ref="C46:C54" si="5">C45+10</f>
        <v>20</v>
      </c>
      <c r="D46" s="49">
        <f t="shared" ref="D46:D47" si="6">C46*$E$43+$D$44</f>
        <v>2.6659999999999999</v>
      </c>
      <c r="E46" s="46">
        <f>SLOPE(F44:F45,E44:E45)</f>
        <v>1.4299999999999998E-2</v>
      </c>
      <c r="F46" s="43">
        <f>INTERCEPT(F44:F45,E44:E45)</f>
        <v>3.5700000000000003</v>
      </c>
    </row>
    <row r="47" spans="1:6" x14ac:dyDescent="0.3">
      <c r="C47" s="2">
        <f t="shared" si="5"/>
        <v>30</v>
      </c>
      <c r="D47" s="49">
        <f t="shared" si="6"/>
        <v>3.9990000000000001</v>
      </c>
    </row>
    <row r="48" spans="1:6" x14ac:dyDescent="0.3">
      <c r="C48" s="2">
        <f t="shared" si="5"/>
        <v>40</v>
      </c>
      <c r="D48" s="49">
        <f>C48*$E$46+$F$46</f>
        <v>4.1420000000000003</v>
      </c>
    </row>
    <row r="49" spans="1:6" x14ac:dyDescent="0.3">
      <c r="C49" s="2">
        <f t="shared" si="5"/>
        <v>50</v>
      </c>
      <c r="D49" s="49">
        <f t="shared" ref="D49:D53" si="7">C49*$E$46+$F$46</f>
        <v>4.2850000000000001</v>
      </c>
    </row>
    <row r="50" spans="1:6" x14ac:dyDescent="0.3">
      <c r="C50" s="2">
        <f t="shared" si="5"/>
        <v>60</v>
      </c>
      <c r="D50" s="49">
        <f t="shared" si="7"/>
        <v>4.4279999999999999</v>
      </c>
    </row>
    <row r="51" spans="1:6" x14ac:dyDescent="0.3">
      <c r="C51" s="2">
        <f t="shared" si="5"/>
        <v>70</v>
      </c>
      <c r="D51" s="49">
        <f t="shared" si="7"/>
        <v>4.5709999999999997</v>
      </c>
    </row>
    <row r="52" spans="1:6" x14ac:dyDescent="0.3">
      <c r="C52" s="2">
        <f t="shared" si="5"/>
        <v>80</v>
      </c>
      <c r="D52" s="49">
        <f t="shared" si="7"/>
        <v>4.7140000000000004</v>
      </c>
    </row>
    <row r="53" spans="1:6" x14ac:dyDescent="0.3">
      <c r="C53" s="2">
        <f t="shared" si="5"/>
        <v>90</v>
      </c>
      <c r="D53" s="49">
        <f t="shared" si="7"/>
        <v>4.8570000000000002</v>
      </c>
      <c r="F53" s="50"/>
    </row>
    <row r="54" spans="1:6" x14ac:dyDescent="0.3">
      <c r="C54" s="2">
        <f t="shared" si="5"/>
        <v>100</v>
      </c>
      <c r="D54" s="49">
        <f>$C$2</f>
        <v>5</v>
      </c>
    </row>
    <row r="57" spans="1:6" x14ac:dyDescent="0.3">
      <c r="C57" s="40" t="s">
        <v>66</v>
      </c>
      <c r="D57" s="51" t="str">
        <f>"{"&amp;TEXT(ROUND(D44,2),"0.00")&amp;", "&amp;TEXT(ROUND(D45,2),"0.00")&amp;", "&amp;TEXT(ROUND(D46,2),"0.00")&amp;", "&amp;TEXT(ROUND(D47,2),"0.00")&amp;", "&amp;TEXT(ROUND(D48,2),"0.00")&amp;", "&amp;TEXT(ROUND(D49,2),"0.00")&amp;", "&amp;TEXT(ROUND(D50,2),"0.00")&amp;", "&amp;TEXT(ROUND(D51,2),"0.00")&amp;", "&amp;TEXT(ROUND(D52,2),"0.00")&amp;", "&amp;TEXT(ROUND(D53,2),"0.00")&amp;", "&amp;TEXT(ROUND(D54,2),"0.00")&amp;"}"</f>
        <v>{0.00, 1.33, 2.67, 4.00, 4.14, 4.29, 4.43, 4.57, 4.71, 4.86, 5.00}</v>
      </c>
    </row>
    <row r="62" spans="1:6" x14ac:dyDescent="0.3">
      <c r="A62">
        <v>4</v>
      </c>
      <c r="B62" s="1" t="s">
        <v>58</v>
      </c>
      <c r="C62" s="2" t="s">
        <v>72</v>
      </c>
      <c r="E62" s="41" t="s">
        <v>70</v>
      </c>
    </row>
    <row r="63" spans="1:6" x14ac:dyDescent="0.3">
      <c r="C63" s="2" t="s">
        <v>54</v>
      </c>
      <c r="D63" s="2" t="s">
        <v>67</v>
      </c>
      <c r="E63" s="47">
        <v>0.2</v>
      </c>
    </row>
    <row r="64" spans="1:6" x14ac:dyDescent="0.3">
      <c r="C64" s="2">
        <v>0</v>
      </c>
      <c r="D64" s="49">
        <f>$B$2</f>
        <v>0</v>
      </c>
      <c r="E64" s="43">
        <f>C66</f>
        <v>20</v>
      </c>
      <c r="F64" s="43">
        <f>D66</f>
        <v>4</v>
      </c>
    </row>
    <row r="65" spans="3:6" x14ac:dyDescent="0.3">
      <c r="C65" s="2">
        <f>C64+10</f>
        <v>10</v>
      </c>
      <c r="D65" s="49">
        <f>C65*$E$63 +$D$64</f>
        <v>2</v>
      </c>
      <c r="E65" s="43">
        <f>C74</f>
        <v>100</v>
      </c>
      <c r="F65" s="43">
        <f>D74</f>
        <v>5</v>
      </c>
    </row>
    <row r="66" spans="3:6" x14ac:dyDescent="0.3">
      <c r="C66" s="2">
        <f t="shared" ref="C66:C74" si="8">C65+10</f>
        <v>20</v>
      </c>
      <c r="D66" s="49">
        <f>C66*$E$63 +$D$64</f>
        <v>4</v>
      </c>
      <c r="E66" s="46">
        <f>SLOPE(F64:F65,E64:E65)</f>
        <v>1.2500000000000001E-2</v>
      </c>
      <c r="F66" s="43">
        <f>INTERCEPT(F64:F65,E64:E65)</f>
        <v>3.75</v>
      </c>
    </row>
    <row r="67" spans="3:6" x14ac:dyDescent="0.3">
      <c r="C67" s="2">
        <f t="shared" si="8"/>
        <v>30</v>
      </c>
      <c r="D67" s="49">
        <f>C67*$E$66+$F$66</f>
        <v>4.125</v>
      </c>
    </row>
    <row r="68" spans="3:6" x14ac:dyDescent="0.3">
      <c r="C68" s="2">
        <f t="shared" si="8"/>
        <v>40</v>
      </c>
      <c r="D68" s="49">
        <f t="shared" ref="D68:D73" si="9">C68*$E$66+$F$66</f>
        <v>4.25</v>
      </c>
    </row>
    <row r="69" spans="3:6" x14ac:dyDescent="0.3">
      <c r="C69" s="2">
        <f t="shared" si="8"/>
        <v>50</v>
      </c>
      <c r="D69" s="49">
        <f t="shared" si="9"/>
        <v>4.375</v>
      </c>
    </row>
    <row r="70" spans="3:6" x14ac:dyDescent="0.3">
      <c r="C70" s="2">
        <f t="shared" si="8"/>
        <v>60</v>
      </c>
      <c r="D70" s="49">
        <f t="shared" si="9"/>
        <v>4.5</v>
      </c>
    </row>
    <row r="71" spans="3:6" x14ac:dyDescent="0.3">
      <c r="C71" s="2">
        <f t="shared" si="8"/>
        <v>70</v>
      </c>
      <c r="D71" s="49">
        <f t="shared" si="9"/>
        <v>4.625</v>
      </c>
    </row>
    <row r="72" spans="3:6" x14ac:dyDescent="0.3">
      <c r="C72" s="2">
        <f t="shared" si="8"/>
        <v>80</v>
      </c>
      <c r="D72" s="49">
        <f t="shared" si="9"/>
        <v>4.75</v>
      </c>
    </row>
    <row r="73" spans="3:6" x14ac:dyDescent="0.3">
      <c r="C73" s="2">
        <f t="shared" si="8"/>
        <v>90</v>
      </c>
      <c r="D73" s="49">
        <f t="shared" si="9"/>
        <v>4.875</v>
      </c>
    </row>
    <row r="74" spans="3:6" x14ac:dyDescent="0.3">
      <c r="C74" s="2">
        <f t="shared" si="8"/>
        <v>100</v>
      </c>
      <c r="D74" s="49">
        <f>$C$2</f>
        <v>5</v>
      </c>
    </row>
    <row r="77" spans="3:6" x14ac:dyDescent="0.3">
      <c r="C77" s="40" t="s">
        <v>66</v>
      </c>
      <c r="D77" s="51" t="str">
        <f>"{"&amp;TEXT(ROUND(D64,2),"0.00")&amp;", "&amp;TEXT(ROUND(D65,2),"0.00")&amp;", "&amp;TEXT(ROUND(D66,2),"0.00")&amp;", "&amp;TEXT(ROUND(D67,2),"0.00")&amp;", "&amp;TEXT(ROUND(D68,2),"0.00")&amp;", "&amp;TEXT(ROUND(D69,2),"0.00")&amp;", "&amp;TEXT(ROUND(D70,2),"0.00")&amp;", "&amp;TEXT(ROUND(D71,2),"0.00")&amp;", "&amp;TEXT(ROUND(D72,2),"0.00")&amp;", "&amp;TEXT(ROUND(D73,2),"0.00")&amp;", "&amp;TEXT(ROUND(D74,2),"0.00")&amp;"}"</f>
        <v>{0.00, 2.00, 4.00, 4.13, 4.25, 4.38, 4.50, 4.63, 4.75, 4.88, 5.00}</v>
      </c>
    </row>
    <row r="82" spans="1:16" x14ac:dyDescent="0.3">
      <c r="A82">
        <v>5</v>
      </c>
      <c r="B82" s="1" t="s">
        <v>80</v>
      </c>
    </row>
    <row r="83" spans="1:16" x14ac:dyDescent="0.3">
      <c r="C83" s="2" t="s">
        <v>54</v>
      </c>
      <c r="D83" s="2" t="s">
        <v>67</v>
      </c>
    </row>
    <row r="84" spans="1:16" x14ac:dyDescent="0.3">
      <c r="C84" s="2">
        <v>0</v>
      </c>
      <c r="D84" s="49">
        <f>$B$2</f>
        <v>0</v>
      </c>
      <c r="E84" s="48">
        <f>(D91-D86)/5</f>
        <v>1</v>
      </c>
    </row>
    <row r="85" spans="1:16" x14ac:dyDescent="0.3">
      <c r="C85" s="2">
        <f>C84+10</f>
        <v>10</v>
      </c>
      <c r="D85" s="49">
        <f>D84</f>
        <v>0</v>
      </c>
    </row>
    <row r="86" spans="1:16" x14ac:dyDescent="0.3">
      <c r="C86" s="2">
        <f t="shared" ref="C86:C94" si="10">C85+10</f>
        <v>20</v>
      </c>
      <c r="D86" s="49">
        <f>D85</f>
        <v>0</v>
      </c>
    </row>
    <row r="87" spans="1:16" x14ac:dyDescent="0.3">
      <c r="C87" s="2">
        <f t="shared" si="10"/>
        <v>30</v>
      </c>
      <c r="D87" s="49">
        <f>D86+$E$84</f>
        <v>1</v>
      </c>
      <c r="P87" t="s">
        <v>81</v>
      </c>
    </row>
    <row r="88" spans="1:16" x14ac:dyDescent="0.3">
      <c r="C88" s="2">
        <f t="shared" si="10"/>
        <v>40</v>
      </c>
      <c r="D88" s="49">
        <f t="shared" ref="D88:D90" si="11">D87+$E$84</f>
        <v>2</v>
      </c>
    </row>
    <row r="89" spans="1:16" x14ac:dyDescent="0.3">
      <c r="C89" s="2">
        <f t="shared" si="10"/>
        <v>50</v>
      </c>
      <c r="D89" s="49">
        <f t="shared" si="11"/>
        <v>3</v>
      </c>
    </row>
    <row r="90" spans="1:16" x14ac:dyDescent="0.3">
      <c r="C90" s="2">
        <f t="shared" si="10"/>
        <v>60</v>
      </c>
      <c r="D90" s="49">
        <f t="shared" si="11"/>
        <v>4</v>
      </c>
    </row>
    <row r="91" spans="1:16" x14ac:dyDescent="0.3">
      <c r="C91" s="2">
        <f t="shared" si="10"/>
        <v>70</v>
      </c>
      <c r="D91" s="49">
        <f>D94</f>
        <v>5</v>
      </c>
    </row>
    <row r="92" spans="1:16" x14ac:dyDescent="0.3">
      <c r="C92" s="2">
        <f t="shared" si="10"/>
        <v>80</v>
      </c>
      <c r="D92" s="49">
        <f>D94</f>
        <v>5</v>
      </c>
    </row>
    <row r="93" spans="1:16" x14ac:dyDescent="0.3">
      <c r="C93" s="2">
        <f t="shared" si="10"/>
        <v>90</v>
      </c>
      <c r="D93" s="49">
        <f>D94</f>
        <v>5</v>
      </c>
    </row>
    <row r="94" spans="1:16" x14ac:dyDescent="0.3">
      <c r="C94" s="2">
        <f t="shared" si="10"/>
        <v>100</v>
      </c>
      <c r="D94" s="49">
        <f>$C$2</f>
        <v>5</v>
      </c>
    </row>
    <row r="95" spans="1:16" x14ac:dyDescent="0.3">
      <c r="D95" s="44"/>
    </row>
    <row r="97" spans="1:4" x14ac:dyDescent="0.3">
      <c r="C97" s="40" t="s">
        <v>66</v>
      </c>
      <c r="D97" s="51" t="str">
        <f>"{"&amp;TEXT(ROUND(D84,2),"0.00")&amp;", "&amp;TEXT(ROUND(D85,2),"0.00")&amp;", "&amp;TEXT(ROUND(D86,2),"0.00")&amp;", "&amp;TEXT(ROUND(D87,2),"0.00")&amp;", "&amp;TEXT(ROUND(D88,2),"0.00")&amp;", "&amp;TEXT(ROUND(D89,2),"0.00")&amp;", "&amp;TEXT(ROUND(D90,2),"0.00")&amp;", "&amp;TEXT(ROUND(D91,2),"0.00")&amp;", "&amp;TEXT(ROUND(D92,2),"0.00")&amp;", "&amp;TEXT(ROUND(D93,2),"0.00")&amp;", "&amp;TEXT(ROUND(D94,2),"0.00")&amp;"}"</f>
        <v>{0.00, 0.00, 0.00, 1.00, 2.00, 3.00, 4.00, 5.00, 5.00, 5.00, 5.00}</v>
      </c>
    </row>
    <row r="100" spans="1:4" x14ac:dyDescent="0.3">
      <c r="A100">
        <v>6</v>
      </c>
      <c r="B100" s="1" t="s">
        <v>59</v>
      </c>
    </row>
    <row r="101" spans="1:4" x14ac:dyDescent="0.3">
      <c r="C101" s="2" t="s">
        <v>54</v>
      </c>
      <c r="D101" s="2" t="s">
        <v>67</v>
      </c>
    </row>
    <row r="102" spans="1:4" x14ac:dyDescent="0.3">
      <c r="C102" s="2">
        <v>0</v>
      </c>
      <c r="D102" s="49">
        <f>$B$2</f>
        <v>0</v>
      </c>
    </row>
    <row r="103" spans="1:4" x14ac:dyDescent="0.3">
      <c r="C103" s="2">
        <f>C102+10</f>
        <v>10</v>
      </c>
      <c r="D103" s="49">
        <v>1200</v>
      </c>
    </row>
    <row r="104" spans="1:4" x14ac:dyDescent="0.3">
      <c r="C104" s="2">
        <f t="shared" ref="C104:C112" si="12">C103+10</f>
        <v>20</v>
      </c>
      <c r="D104" s="49">
        <v>1350</v>
      </c>
    </row>
    <row r="105" spans="1:4" x14ac:dyDescent="0.3">
      <c r="C105" s="2">
        <f t="shared" si="12"/>
        <v>30</v>
      </c>
      <c r="D105" s="49">
        <v>1400</v>
      </c>
    </row>
    <row r="106" spans="1:4" x14ac:dyDescent="0.3">
      <c r="C106" s="2">
        <f t="shared" si="12"/>
        <v>40</v>
      </c>
      <c r="D106" s="49">
        <v>1420</v>
      </c>
    </row>
    <row r="107" spans="1:4" x14ac:dyDescent="0.3">
      <c r="C107" s="2">
        <f t="shared" si="12"/>
        <v>50</v>
      </c>
      <c r="D107" s="49">
        <v>1480</v>
      </c>
    </row>
    <row r="108" spans="1:4" x14ac:dyDescent="0.3">
      <c r="C108" s="2">
        <f t="shared" si="12"/>
        <v>60</v>
      </c>
      <c r="D108" s="49">
        <v>1600</v>
      </c>
    </row>
    <row r="109" spans="1:4" x14ac:dyDescent="0.3">
      <c r="C109" s="2">
        <f t="shared" si="12"/>
        <v>70</v>
      </c>
      <c r="D109" s="49">
        <v>1750</v>
      </c>
    </row>
    <row r="110" spans="1:4" x14ac:dyDescent="0.3">
      <c r="C110" s="2">
        <f t="shared" si="12"/>
        <v>80</v>
      </c>
      <c r="D110" s="49">
        <v>1940</v>
      </c>
    </row>
    <row r="111" spans="1:4" x14ac:dyDescent="0.3">
      <c r="C111" s="2">
        <f t="shared" si="12"/>
        <v>90</v>
      </c>
      <c r="D111" s="49">
        <v>2060</v>
      </c>
    </row>
    <row r="112" spans="1:4" x14ac:dyDescent="0.3">
      <c r="C112" s="2">
        <f t="shared" si="12"/>
        <v>100</v>
      </c>
      <c r="D112" s="49">
        <f>$C$2</f>
        <v>5</v>
      </c>
    </row>
    <row r="115" spans="1:4" x14ac:dyDescent="0.3">
      <c r="C115" s="40" t="s">
        <v>66</v>
      </c>
      <c r="D115" s="51" t="str">
        <f>"{"&amp;TEXT(ROUND(D102,2),"0.00")&amp;", "&amp;TEXT(ROUND(D103,2),"0.00")&amp;", "&amp;TEXT(ROUND(D104,2),"0.00")&amp;", "&amp;TEXT(ROUND(D105,2),"0.00")&amp;", "&amp;TEXT(ROUND(D106,2),"0.00")&amp;", "&amp;TEXT(ROUND(D107,2),"0.00")&amp;", "&amp;TEXT(ROUND(D108,2),"0.00")&amp;", "&amp;TEXT(ROUND(D109,2),"0.00")&amp;", "&amp;TEXT(ROUND(D110,2),"0.00")&amp;", "&amp;TEXT(ROUND(D111,2),"0.00")&amp;", "&amp;TEXT(ROUND(D112,2),"0.00")&amp;"}"</f>
        <v>{0.00, 1200.00, 1350.00, 1400.00, 1420.00, 1480.00, 1600.00, 1750.00, 1940.00, 2060.00, 5.00}</v>
      </c>
    </row>
    <row r="119" spans="1:4" x14ac:dyDescent="0.3">
      <c r="A119">
        <v>7</v>
      </c>
      <c r="B119" s="1" t="s">
        <v>60</v>
      </c>
    </row>
    <row r="120" spans="1:4" x14ac:dyDescent="0.3">
      <c r="C120" s="2" t="s">
        <v>54</v>
      </c>
      <c r="D120" s="2" t="s">
        <v>67</v>
      </c>
    </row>
    <row r="121" spans="1:4" x14ac:dyDescent="0.3">
      <c r="C121" s="2">
        <v>0</v>
      </c>
      <c r="D121" s="49">
        <f>$B$2</f>
        <v>0</v>
      </c>
    </row>
    <row r="122" spans="1:4" x14ac:dyDescent="0.3">
      <c r="C122" s="2">
        <f>C121+10</f>
        <v>10</v>
      </c>
      <c r="D122" s="49">
        <v>1250</v>
      </c>
    </row>
    <row r="123" spans="1:4" x14ac:dyDescent="0.3">
      <c r="C123" s="2">
        <f t="shared" ref="C123:C131" si="13">C122+10</f>
        <v>20</v>
      </c>
      <c r="D123" s="49">
        <v>1450</v>
      </c>
    </row>
    <row r="124" spans="1:4" x14ac:dyDescent="0.3">
      <c r="C124" s="2">
        <f t="shared" si="13"/>
        <v>30</v>
      </c>
      <c r="D124" s="49">
        <v>1550</v>
      </c>
    </row>
    <row r="125" spans="1:4" x14ac:dyDescent="0.3">
      <c r="C125" s="2">
        <f t="shared" si="13"/>
        <v>40</v>
      </c>
      <c r="D125" s="49">
        <v>1600</v>
      </c>
    </row>
    <row r="126" spans="1:4" x14ac:dyDescent="0.3">
      <c r="C126" s="2">
        <f t="shared" si="13"/>
        <v>50</v>
      </c>
      <c r="D126" s="49">
        <v>1600</v>
      </c>
    </row>
    <row r="127" spans="1:4" x14ac:dyDescent="0.3">
      <c r="C127" s="2">
        <f t="shared" si="13"/>
        <v>60</v>
      </c>
      <c r="D127" s="49">
        <v>1620</v>
      </c>
    </row>
    <row r="128" spans="1:4" x14ac:dyDescent="0.3">
      <c r="C128" s="2">
        <f t="shared" si="13"/>
        <v>70</v>
      </c>
      <c r="D128" s="49">
        <v>1750</v>
      </c>
    </row>
    <row r="129" spans="1:4" x14ac:dyDescent="0.3">
      <c r="C129" s="2">
        <f t="shared" si="13"/>
        <v>80</v>
      </c>
      <c r="D129" s="49">
        <v>1940</v>
      </c>
    </row>
    <row r="130" spans="1:4" x14ac:dyDescent="0.3">
      <c r="C130" s="2">
        <f t="shared" si="13"/>
        <v>90</v>
      </c>
      <c r="D130" s="49">
        <v>2060</v>
      </c>
    </row>
    <row r="131" spans="1:4" x14ac:dyDescent="0.3">
      <c r="C131" s="2">
        <f t="shared" si="13"/>
        <v>100</v>
      </c>
      <c r="D131" s="49">
        <f>$C$2</f>
        <v>5</v>
      </c>
    </row>
    <row r="134" spans="1:4" x14ac:dyDescent="0.3">
      <c r="C134" s="40" t="s">
        <v>66</v>
      </c>
      <c r="D134" s="51" t="str">
        <f>"{"&amp;TEXT(ROUND(D121,2),"0.00")&amp;", "&amp;TEXT(ROUND(D122,2),"0.00")&amp;", "&amp;TEXT(ROUND(D123,2),"0.00")&amp;", "&amp;TEXT(ROUND(D124,2),"0.00")&amp;", "&amp;TEXT(ROUND(D125,2),"0.00")&amp;", "&amp;TEXT(ROUND(D126,2),"0.00")&amp;", "&amp;TEXT(ROUND(D127,2),"0.00")&amp;", "&amp;TEXT(ROUND(D128,2),"0.00")&amp;", "&amp;TEXT(ROUND(D129,2),"0.00")&amp;", "&amp;TEXT(ROUND(D130,2),"0.00")&amp;", "&amp;TEXT(ROUND(D131,2),"0.00")&amp;"}"</f>
        <v>{0.00, 1250.00, 1450.00, 1550.00, 1600.00, 1600.00, 1620.00, 1750.00, 1940.00, 2060.00, 5.00}</v>
      </c>
    </row>
    <row r="137" spans="1:4" x14ac:dyDescent="0.3">
      <c r="A137">
        <v>8</v>
      </c>
      <c r="B137" s="1" t="s">
        <v>64</v>
      </c>
    </row>
    <row r="138" spans="1:4" x14ac:dyDescent="0.3">
      <c r="C138" s="2" t="s">
        <v>54</v>
      </c>
      <c r="D138" s="2" t="s">
        <v>67</v>
      </c>
    </row>
    <row r="139" spans="1:4" x14ac:dyDescent="0.3">
      <c r="C139" s="2">
        <v>0</v>
      </c>
      <c r="D139" s="49">
        <f>$B$2</f>
        <v>0</v>
      </c>
    </row>
    <row r="140" spans="1:4" x14ac:dyDescent="0.3">
      <c r="C140" s="2">
        <f>C139+10</f>
        <v>10</v>
      </c>
      <c r="D140" s="49">
        <v>910</v>
      </c>
    </row>
    <row r="141" spans="1:4" x14ac:dyDescent="0.3">
      <c r="C141" s="2">
        <f t="shared" ref="C141:C149" si="14">C140+10</f>
        <v>20</v>
      </c>
      <c r="D141" s="49">
        <v>930</v>
      </c>
    </row>
    <row r="142" spans="1:4" x14ac:dyDescent="0.3">
      <c r="C142" s="2">
        <f t="shared" si="14"/>
        <v>30</v>
      </c>
      <c r="D142" s="49">
        <v>1020</v>
      </c>
    </row>
    <row r="143" spans="1:4" x14ac:dyDescent="0.3">
      <c r="C143" s="2">
        <f t="shared" si="14"/>
        <v>40</v>
      </c>
      <c r="D143" s="49">
        <v>1200</v>
      </c>
    </row>
    <row r="144" spans="1:4" x14ac:dyDescent="0.3">
      <c r="C144" s="2">
        <f t="shared" si="14"/>
        <v>50</v>
      </c>
      <c r="D144" s="49">
        <v>1570</v>
      </c>
    </row>
    <row r="145" spans="1:4" x14ac:dyDescent="0.3">
      <c r="C145" s="2">
        <f t="shared" si="14"/>
        <v>60</v>
      </c>
      <c r="D145" s="49">
        <v>1790</v>
      </c>
    </row>
    <row r="146" spans="1:4" x14ac:dyDescent="0.3">
      <c r="C146" s="2">
        <f t="shared" si="14"/>
        <v>70</v>
      </c>
      <c r="D146" s="49">
        <v>1900</v>
      </c>
    </row>
    <row r="147" spans="1:4" x14ac:dyDescent="0.3">
      <c r="C147" s="2">
        <f t="shared" si="14"/>
        <v>80</v>
      </c>
      <c r="D147" s="49">
        <v>2000</v>
      </c>
    </row>
    <row r="148" spans="1:4" x14ac:dyDescent="0.3">
      <c r="C148" s="2">
        <f t="shared" si="14"/>
        <v>90</v>
      </c>
      <c r="D148" s="49">
        <v>2070</v>
      </c>
    </row>
    <row r="149" spans="1:4" x14ac:dyDescent="0.3">
      <c r="C149" s="2">
        <f t="shared" si="14"/>
        <v>100</v>
      </c>
      <c r="D149" s="49">
        <f>$C$2</f>
        <v>5</v>
      </c>
    </row>
    <row r="152" spans="1:4" x14ac:dyDescent="0.3">
      <c r="C152" s="40" t="s">
        <v>66</v>
      </c>
      <c r="D152" s="51" t="str">
        <f>"{"&amp;TEXT(ROUND(D139,2),"0.00")&amp;", "&amp;TEXT(ROUND(D140,2),"0.00")&amp;", "&amp;TEXT(ROUND(D141,2),"0.00")&amp;", "&amp;TEXT(ROUND(D142,2),"0.00")&amp;", "&amp;TEXT(ROUND(D143,2),"0.00")&amp;", "&amp;TEXT(ROUND(D144,2),"0.00")&amp;", "&amp;TEXT(ROUND(D145,2),"0.00")&amp;", "&amp;TEXT(ROUND(D146,2),"0.00")&amp;", "&amp;TEXT(ROUND(D147,2),"0.00")&amp;", "&amp;TEXT(ROUND(D148,2),"0.00")&amp;", "&amp;TEXT(ROUND(D149,2),"0.00")&amp;"}"</f>
        <v>{0.00, 910.00, 930.00, 1020.00, 1200.00, 1570.00, 1790.00, 1900.00, 2000.00, 2070.00, 5.00}</v>
      </c>
    </row>
    <row r="155" spans="1:4" x14ac:dyDescent="0.3">
      <c r="A155">
        <v>9</v>
      </c>
      <c r="B155" s="1" t="s">
        <v>65</v>
      </c>
    </row>
    <row r="156" spans="1:4" x14ac:dyDescent="0.3">
      <c r="C156" s="2" t="s">
        <v>54</v>
      </c>
      <c r="D156" s="2" t="s">
        <v>67</v>
      </c>
    </row>
    <row r="157" spans="1:4" x14ac:dyDescent="0.3">
      <c r="C157" s="2">
        <v>0</v>
      </c>
      <c r="D157" s="49">
        <f>$B$2</f>
        <v>0</v>
      </c>
    </row>
    <row r="158" spans="1:4" x14ac:dyDescent="0.3">
      <c r="C158" s="2">
        <f>C157+10</f>
        <v>10</v>
      </c>
      <c r="D158" s="49">
        <v>900</v>
      </c>
    </row>
    <row r="159" spans="1:4" x14ac:dyDescent="0.3">
      <c r="C159" s="2">
        <f t="shared" ref="C159:C167" si="15">C158+10</f>
        <v>20</v>
      </c>
      <c r="D159" s="49">
        <v>920</v>
      </c>
    </row>
    <row r="160" spans="1:4" x14ac:dyDescent="0.3">
      <c r="C160" s="2">
        <f t="shared" si="15"/>
        <v>30</v>
      </c>
      <c r="D160" s="49">
        <v>980</v>
      </c>
    </row>
    <row r="161" spans="1:4" x14ac:dyDescent="0.3">
      <c r="C161" s="2">
        <f t="shared" si="15"/>
        <v>40</v>
      </c>
      <c r="D161" s="49">
        <v>1200</v>
      </c>
    </row>
    <row r="162" spans="1:4" x14ac:dyDescent="0.3">
      <c r="C162" s="2">
        <f t="shared" si="15"/>
        <v>50</v>
      </c>
      <c r="D162" s="49">
        <v>1640</v>
      </c>
    </row>
    <row r="163" spans="1:4" x14ac:dyDescent="0.3">
      <c r="C163" s="2">
        <f t="shared" si="15"/>
        <v>60</v>
      </c>
      <c r="D163" s="49">
        <v>1900</v>
      </c>
    </row>
    <row r="164" spans="1:4" x14ac:dyDescent="0.3">
      <c r="C164" s="2">
        <f t="shared" si="15"/>
        <v>70</v>
      </c>
      <c r="D164" s="49">
        <v>2010</v>
      </c>
    </row>
    <row r="165" spans="1:4" x14ac:dyDescent="0.3">
      <c r="C165" s="2">
        <f t="shared" si="15"/>
        <v>80</v>
      </c>
      <c r="D165" s="49">
        <v>2080</v>
      </c>
    </row>
    <row r="166" spans="1:4" x14ac:dyDescent="0.3">
      <c r="C166" s="2">
        <f t="shared" si="15"/>
        <v>90</v>
      </c>
      <c r="D166" s="49">
        <v>2100</v>
      </c>
    </row>
    <row r="167" spans="1:4" x14ac:dyDescent="0.3">
      <c r="C167" s="2">
        <f t="shared" si="15"/>
        <v>100</v>
      </c>
      <c r="D167" s="49">
        <f>$C$2</f>
        <v>5</v>
      </c>
    </row>
    <row r="170" spans="1:4" x14ac:dyDescent="0.3">
      <c r="C170" s="40" t="s">
        <v>66</v>
      </c>
      <c r="D170" s="51" t="str">
        <f>"{"&amp;TEXT(ROUND(D157,2),"0.00")&amp;", "&amp;TEXT(ROUND(D158,2),"0.00")&amp;", "&amp;TEXT(ROUND(D159,2),"0.00")&amp;", "&amp;TEXT(ROUND(D160,2),"0.00")&amp;", "&amp;TEXT(ROUND(D161,2),"0.00")&amp;", "&amp;TEXT(ROUND(D162,2),"0.00")&amp;", "&amp;TEXT(ROUND(D163,2),"0.00")&amp;", "&amp;TEXT(ROUND(D164,2),"0.00")&amp;", "&amp;TEXT(ROUND(D165,2),"0.00")&amp;", "&amp;TEXT(ROUND(D166,2),"0.00")&amp;", "&amp;TEXT(ROUND(D167,2),"0.00")&amp;"}"</f>
        <v>{0.00, 900.00, 920.00, 980.00, 1200.00, 1640.00, 1900.00, 2010.00, 2080.00, 2100.00, 5.00}</v>
      </c>
    </row>
    <row r="173" spans="1:4" x14ac:dyDescent="0.3">
      <c r="A173">
        <v>10</v>
      </c>
      <c r="B173" s="1" t="s">
        <v>61</v>
      </c>
    </row>
    <row r="174" spans="1:4" x14ac:dyDescent="0.3">
      <c r="C174" s="2" t="s">
        <v>54</v>
      </c>
      <c r="D174" s="2" t="s">
        <v>67</v>
      </c>
    </row>
    <row r="175" spans="1:4" x14ac:dyDescent="0.3">
      <c r="C175" s="2">
        <v>0</v>
      </c>
      <c r="D175" s="49">
        <f>$B$2</f>
        <v>0</v>
      </c>
    </row>
    <row r="176" spans="1:4" x14ac:dyDescent="0.3">
      <c r="C176" s="2">
        <f>C175+10</f>
        <v>10</v>
      </c>
      <c r="D176" s="49">
        <v>900</v>
      </c>
    </row>
    <row r="177" spans="1:4" x14ac:dyDescent="0.3">
      <c r="C177" s="2">
        <f t="shared" ref="C177:C185" si="16">C176+10</f>
        <v>20</v>
      </c>
      <c r="D177" s="49">
        <v>910</v>
      </c>
    </row>
    <row r="178" spans="1:4" x14ac:dyDescent="0.3">
      <c r="C178" s="2">
        <f t="shared" si="16"/>
        <v>30</v>
      </c>
      <c r="D178" s="49">
        <v>930</v>
      </c>
    </row>
    <row r="179" spans="1:4" x14ac:dyDescent="0.3">
      <c r="C179" s="2">
        <f t="shared" si="16"/>
        <v>40</v>
      </c>
      <c r="D179" s="49">
        <v>990</v>
      </c>
    </row>
    <row r="180" spans="1:4" x14ac:dyDescent="0.3">
      <c r="C180" s="2">
        <f t="shared" si="16"/>
        <v>50</v>
      </c>
      <c r="D180" s="49">
        <v>1110</v>
      </c>
    </row>
    <row r="181" spans="1:4" x14ac:dyDescent="0.3">
      <c r="C181" s="2">
        <f t="shared" si="16"/>
        <v>60</v>
      </c>
      <c r="D181" s="49">
        <v>1310</v>
      </c>
    </row>
    <row r="182" spans="1:4" x14ac:dyDescent="0.3">
      <c r="C182" s="2">
        <f t="shared" si="16"/>
        <v>70</v>
      </c>
      <c r="D182" s="49">
        <v>1590</v>
      </c>
    </row>
    <row r="183" spans="1:4" x14ac:dyDescent="0.3">
      <c r="C183" s="2">
        <f t="shared" si="16"/>
        <v>80</v>
      </c>
      <c r="D183" s="49">
        <v>1890</v>
      </c>
    </row>
    <row r="184" spans="1:4" x14ac:dyDescent="0.3">
      <c r="C184" s="2">
        <f t="shared" si="16"/>
        <v>90</v>
      </c>
      <c r="D184" s="49">
        <v>2090</v>
      </c>
    </row>
    <row r="185" spans="1:4" x14ac:dyDescent="0.3">
      <c r="C185" s="2">
        <f t="shared" si="16"/>
        <v>100</v>
      </c>
      <c r="D185" s="49">
        <f>$C$2</f>
        <v>5</v>
      </c>
    </row>
    <row r="188" spans="1:4" x14ac:dyDescent="0.3">
      <c r="C188" s="40" t="s">
        <v>66</v>
      </c>
      <c r="D188" s="51" t="str">
        <f>"{"&amp;TEXT(ROUND(D175,2),"0.00")&amp;", "&amp;TEXT(ROUND(D176,2),"0.00")&amp;", "&amp;TEXT(ROUND(D177,2),"0.00")&amp;", "&amp;TEXT(ROUND(D178,2),"0.00")&amp;", "&amp;TEXT(ROUND(D179,2),"0.00")&amp;", "&amp;TEXT(ROUND(D180,2),"0.00")&amp;", "&amp;TEXT(ROUND(D181,2),"0.00")&amp;", "&amp;TEXT(ROUND(D182,2),"0.00")&amp;", "&amp;TEXT(ROUND(D183,2),"0.00")&amp;", "&amp;TEXT(ROUND(D184,2),"0.00")&amp;", "&amp;TEXT(ROUND(D185,2),"0.00")&amp;"}"</f>
        <v>{0.00, 900.00, 910.00, 930.00, 990.00, 1110.00, 1310.00, 1590.00, 1890.00, 2090.00, 5.00}</v>
      </c>
    </row>
    <row r="191" spans="1:4" x14ac:dyDescent="0.3">
      <c r="A191">
        <v>11</v>
      </c>
      <c r="B191" s="1" t="s">
        <v>62</v>
      </c>
    </row>
    <row r="192" spans="1:4" x14ac:dyDescent="0.3">
      <c r="C192" s="2" t="s">
        <v>54</v>
      </c>
      <c r="D192" s="2" t="s">
        <v>67</v>
      </c>
    </row>
    <row r="193" spans="3:4" x14ac:dyDescent="0.3">
      <c r="C193" s="2">
        <v>0</v>
      </c>
      <c r="D193" s="49">
        <f>$B$2</f>
        <v>0</v>
      </c>
    </row>
    <row r="194" spans="3:4" x14ac:dyDescent="0.3">
      <c r="C194" s="2">
        <f>C193+10</f>
        <v>10</v>
      </c>
      <c r="D194" s="49">
        <v>900</v>
      </c>
    </row>
    <row r="195" spans="3:4" x14ac:dyDescent="0.3">
      <c r="C195" s="2">
        <f t="shared" ref="C195:C203" si="17">C194+10</f>
        <v>20</v>
      </c>
      <c r="D195" s="49">
        <v>910</v>
      </c>
    </row>
    <row r="196" spans="3:4" x14ac:dyDescent="0.3">
      <c r="C196" s="2">
        <f t="shared" si="17"/>
        <v>30</v>
      </c>
      <c r="D196" s="49">
        <v>920</v>
      </c>
    </row>
    <row r="197" spans="3:4" x14ac:dyDescent="0.3">
      <c r="C197" s="2">
        <f t="shared" si="17"/>
        <v>40</v>
      </c>
      <c r="D197" s="49">
        <v>930</v>
      </c>
    </row>
    <row r="198" spans="3:4" x14ac:dyDescent="0.3">
      <c r="C198" s="2">
        <f t="shared" si="17"/>
        <v>50</v>
      </c>
      <c r="D198" s="49">
        <v>980</v>
      </c>
    </row>
    <row r="199" spans="3:4" x14ac:dyDescent="0.3">
      <c r="C199" s="2">
        <f t="shared" si="17"/>
        <v>60</v>
      </c>
      <c r="D199" s="49">
        <v>1100</v>
      </c>
    </row>
    <row r="200" spans="3:4" x14ac:dyDescent="0.3">
      <c r="C200" s="2">
        <f t="shared" si="17"/>
        <v>70</v>
      </c>
      <c r="D200" s="49">
        <v>1300</v>
      </c>
    </row>
    <row r="201" spans="3:4" x14ac:dyDescent="0.3">
      <c r="C201" s="2">
        <f t="shared" si="17"/>
        <v>80</v>
      </c>
      <c r="D201" s="49">
        <v>1550</v>
      </c>
    </row>
    <row r="202" spans="3:4" x14ac:dyDescent="0.3">
      <c r="C202" s="2">
        <f t="shared" si="17"/>
        <v>90</v>
      </c>
      <c r="D202" s="49">
        <v>1800</v>
      </c>
    </row>
    <row r="203" spans="3:4" x14ac:dyDescent="0.3">
      <c r="C203" s="2">
        <f t="shared" si="17"/>
        <v>100</v>
      </c>
      <c r="D203" s="49">
        <f>$C$2</f>
        <v>5</v>
      </c>
    </row>
    <row r="206" spans="3:4" x14ac:dyDescent="0.3">
      <c r="C206" s="40" t="s">
        <v>66</v>
      </c>
      <c r="D206" s="51" t="str">
        <f>"{"&amp;TEXT(ROUND(D193,2),"0.00")&amp;", "&amp;TEXT(ROUND(D194,2),"0.00")&amp;", "&amp;TEXT(ROUND(D195,2),"0.00")&amp;", "&amp;TEXT(ROUND(D196,2),"0.00")&amp;", "&amp;TEXT(ROUND(D197,2),"0.00")&amp;", "&amp;TEXT(ROUND(D198,2),"0.00")&amp;", "&amp;TEXT(ROUND(D199,2),"0.00")&amp;", "&amp;TEXT(ROUND(D200,2),"0.00")&amp;", "&amp;TEXT(ROUND(D201,2),"0.00")&amp;", "&amp;TEXT(ROUND(D202,2),"0.00")&amp;", "&amp;TEXT(ROUND(D203,2),"0.00")&amp;"}"</f>
        <v>{0.00, 900.00, 910.00, 920.00, 930.00, 980.00, 1100.00, 1300.00, 1550.00, 1800.00, 5.00}</v>
      </c>
    </row>
    <row r="209" spans="1:4" x14ac:dyDescent="0.3">
      <c r="A209">
        <v>12</v>
      </c>
      <c r="B209" s="1" t="s">
        <v>63</v>
      </c>
    </row>
    <row r="210" spans="1:4" x14ac:dyDescent="0.3">
      <c r="C210" s="2" t="s">
        <v>54</v>
      </c>
      <c r="D210" s="2" t="s">
        <v>67</v>
      </c>
    </row>
    <row r="211" spans="1:4" x14ac:dyDescent="0.3">
      <c r="C211" s="2">
        <v>0</v>
      </c>
      <c r="D211" s="49">
        <f>$B$2</f>
        <v>0</v>
      </c>
    </row>
    <row r="212" spans="1:4" x14ac:dyDescent="0.3">
      <c r="C212" s="2">
        <f>C211+10</f>
        <v>10</v>
      </c>
      <c r="D212" s="49">
        <v>1020</v>
      </c>
    </row>
    <row r="213" spans="1:4" x14ac:dyDescent="0.3">
      <c r="C213" s="2">
        <f t="shared" ref="C213:C221" si="18">C212+10</f>
        <v>20</v>
      </c>
      <c r="D213" s="49">
        <v>1140</v>
      </c>
    </row>
    <row r="214" spans="1:4" x14ac:dyDescent="0.3">
      <c r="C214" s="2">
        <f t="shared" si="18"/>
        <v>30</v>
      </c>
      <c r="D214" s="49">
        <v>1260</v>
      </c>
    </row>
    <row r="215" spans="1:4" x14ac:dyDescent="0.3">
      <c r="C215" s="2">
        <f t="shared" si="18"/>
        <v>40</v>
      </c>
      <c r="D215" s="49">
        <v>1380</v>
      </c>
    </row>
    <row r="216" spans="1:4" x14ac:dyDescent="0.3">
      <c r="C216" s="2">
        <f t="shared" si="18"/>
        <v>50</v>
      </c>
      <c r="D216" s="49">
        <v>1380</v>
      </c>
    </row>
    <row r="217" spans="1:4" x14ac:dyDescent="0.3">
      <c r="C217" s="2">
        <f t="shared" si="18"/>
        <v>60</v>
      </c>
      <c r="D217" s="49">
        <v>1380</v>
      </c>
    </row>
    <row r="218" spans="1:4" x14ac:dyDescent="0.3">
      <c r="C218" s="2">
        <f t="shared" si="18"/>
        <v>70</v>
      </c>
      <c r="D218" s="49">
        <v>1380</v>
      </c>
    </row>
    <row r="219" spans="1:4" x14ac:dyDescent="0.3">
      <c r="C219" s="2">
        <f t="shared" si="18"/>
        <v>80</v>
      </c>
      <c r="D219" s="49">
        <v>1650</v>
      </c>
    </row>
    <row r="220" spans="1:4" x14ac:dyDescent="0.3">
      <c r="C220" s="2">
        <f t="shared" si="18"/>
        <v>90</v>
      </c>
      <c r="D220" s="49">
        <v>1900</v>
      </c>
    </row>
    <row r="221" spans="1:4" x14ac:dyDescent="0.3">
      <c r="C221" s="2">
        <f t="shared" si="18"/>
        <v>100</v>
      </c>
      <c r="D221" s="49">
        <f>$C$2</f>
        <v>5</v>
      </c>
    </row>
    <row r="224" spans="1:4" x14ac:dyDescent="0.3">
      <c r="C224" s="40" t="s">
        <v>66</v>
      </c>
      <c r="D224" s="51" t="str">
        <f>"{"&amp;TEXT(ROUND(D211,2),"0.00")&amp;", "&amp;TEXT(ROUND(D212,2),"0.00")&amp;", "&amp;TEXT(ROUND(D213,2),"0.00")&amp;", "&amp;TEXT(ROUND(D214,2),"0.00")&amp;", "&amp;TEXT(ROUND(D215,2),"0.00")&amp;", "&amp;TEXT(ROUND(D216,2),"0.00")&amp;", "&amp;TEXT(ROUND(D217,2),"0.00")&amp;", "&amp;TEXT(ROUND(D218,2),"0.00")&amp;", "&amp;TEXT(ROUND(D219,2),"0.00")&amp;", "&amp;TEXT(ROUND(D220,2),"0.00")&amp;", "&amp;TEXT(ROUND(D221,2),"0.00")&amp;"}"</f>
        <v>{0.00, 1020.00, 1140.00, 1260.00, 1380.00, 1380.00, 1380.00, 1380.00, 1650.00, 1900.00, 5.00}</v>
      </c>
    </row>
    <row r="229" spans="1:6" x14ac:dyDescent="0.3">
      <c r="A229">
        <v>13</v>
      </c>
      <c r="B229" s="1" t="s">
        <v>73</v>
      </c>
      <c r="C229" s="2" t="s">
        <v>74</v>
      </c>
      <c r="E229" s="41" t="s">
        <v>70</v>
      </c>
    </row>
    <row r="230" spans="1:6" x14ac:dyDescent="0.3">
      <c r="C230" s="2" t="s">
        <v>54</v>
      </c>
      <c r="D230" s="2" t="s">
        <v>67</v>
      </c>
      <c r="E230" s="47">
        <v>10</v>
      </c>
    </row>
    <row r="231" spans="1:6" x14ac:dyDescent="0.3">
      <c r="C231" s="2">
        <v>0</v>
      </c>
      <c r="D231" s="49">
        <f>$B$2</f>
        <v>0</v>
      </c>
      <c r="E231" s="43">
        <f>C236</f>
        <v>50</v>
      </c>
      <c r="F231" s="45">
        <f>D236</f>
        <v>1100</v>
      </c>
    </row>
    <row r="232" spans="1:6" x14ac:dyDescent="0.3">
      <c r="C232" s="2">
        <f>C231+10</f>
        <v>10</v>
      </c>
      <c r="D232" s="49">
        <f>C232*$E$233+$F$233</f>
        <v>220</v>
      </c>
      <c r="E232" s="43">
        <f>C231</f>
        <v>0</v>
      </c>
      <c r="F232" s="45">
        <f>D231</f>
        <v>0</v>
      </c>
    </row>
    <row r="233" spans="1:6" x14ac:dyDescent="0.3">
      <c r="C233" s="2">
        <f t="shared" ref="C233:C241" si="19">C232+10</f>
        <v>20</v>
      </c>
      <c r="D233" s="49">
        <f t="shared" ref="D233:D235" si="20">C233*$E$233+$F$233</f>
        <v>440</v>
      </c>
      <c r="E233" s="46">
        <f>SLOPE(F231:F232,E231:E232)</f>
        <v>22</v>
      </c>
      <c r="F233" s="43">
        <f>INTERCEPT(F231:F232,E231:E232)</f>
        <v>0</v>
      </c>
    </row>
    <row r="234" spans="1:6" x14ac:dyDescent="0.3">
      <c r="C234" s="2">
        <f t="shared" si="19"/>
        <v>30</v>
      </c>
      <c r="D234" s="49">
        <f t="shared" si="20"/>
        <v>660</v>
      </c>
    </row>
    <row r="235" spans="1:6" x14ac:dyDescent="0.3">
      <c r="C235" s="2">
        <f t="shared" si="19"/>
        <v>40</v>
      </c>
      <c r="D235" s="49">
        <f t="shared" si="20"/>
        <v>880</v>
      </c>
    </row>
    <row r="236" spans="1:6" x14ac:dyDescent="0.3">
      <c r="C236" s="2">
        <f t="shared" si="19"/>
        <v>50</v>
      </c>
      <c r="D236" s="49">
        <v>1100</v>
      </c>
    </row>
    <row r="237" spans="1:6" x14ac:dyDescent="0.3">
      <c r="C237" s="2">
        <f t="shared" si="19"/>
        <v>60</v>
      </c>
      <c r="D237" s="49">
        <f>$C237*$E$230 +$D$236</f>
        <v>1700</v>
      </c>
    </row>
    <row r="238" spans="1:6" x14ac:dyDescent="0.3">
      <c r="C238" s="2">
        <f t="shared" si="19"/>
        <v>70</v>
      </c>
      <c r="D238" s="49">
        <f t="shared" ref="D238:D240" si="21">$C238*$E$230 +$D$236</f>
        <v>1800</v>
      </c>
    </row>
    <row r="239" spans="1:6" x14ac:dyDescent="0.3">
      <c r="C239" s="2">
        <f t="shared" si="19"/>
        <v>80</v>
      </c>
      <c r="D239" s="49">
        <f t="shared" si="21"/>
        <v>1900</v>
      </c>
    </row>
    <row r="240" spans="1:6" x14ac:dyDescent="0.3">
      <c r="C240" s="2">
        <f t="shared" si="19"/>
        <v>90</v>
      </c>
      <c r="D240" s="49">
        <f t="shared" si="21"/>
        <v>2000</v>
      </c>
    </row>
    <row r="241" spans="3:4" x14ac:dyDescent="0.3">
      <c r="C241" s="2">
        <f t="shared" si="19"/>
        <v>100</v>
      </c>
      <c r="D241" s="49">
        <f>$C$2</f>
        <v>5</v>
      </c>
    </row>
    <row r="244" spans="3:4" x14ac:dyDescent="0.3">
      <c r="C244" s="40" t="s">
        <v>66</v>
      </c>
      <c r="D244" s="51" t="str">
        <f>"{"&amp;TEXT(ROUND(D231,2),"0.00")&amp;", "&amp;TEXT(ROUND(D232,2),"0.00")&amp;", "&amp;TEXT(ROUND(D233,2),"0.00")&amp;", "&amp;TEXT(ROUND(D234,2),"0.00")&amp;", "&amp;TEXT(ROUND(D235,2),"0.00")&amp;", "&amp;TEXT(ROUND(D236,2),"0.00")&amp;", "&amp;TEXT(ROUND(D237,2),"0.00")&amp;", "&amp;TEXT(ROUND(D238,2),"0.00")&amp;", "&amp;TEXT(ROUND(D239,2),"0.00")&amp;", "&amp;TEXT(ROUND(D240,2),"0.00")&amp;", "&amp;TEXT(ROUND(D241,2),"0.00")&amp;"}"</f>
        <v>{0.00, 220.00, 440.00, 660.00, 880.00, 1100.00, 1700.00, 1800.00, 1900.00, 2000.00, 5.00}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93E7-42D5-4B9D-8038-09DB771F5AA7}">
  <dimension ref="C1:D16"/>
  <sheetViews>
    <sheetView workbookViewId="0">
      <selection activeCell="S25" sqref="S25"/>
    </sheetView>
  </sheetViews>
  <sheetFormatPr defaultRowHeight="14.4" x14ac:dyDescent="0.3"/>
  <sheetData>
    <row r="1" spans="3:4" x14ac:dyDescent="0.3">
      <c r="C1" t="s">
        <v>78</v>
      </c>
    </row>
    <row r="2" spans="3:4" x14ac:dyDescent="0.3">
      <c r="C2" s="56" t="s">
        <v>68</v>
      </c>
      <c r="D2" s="57"/>
    </row>
    <row r="3" spans="3:4" x14ac:dyDescent="0.3">
      <c r="C3" s="2" t="s">
        <v>76</v>
      </c>
      <c r="D3" s="2" t="s">
        <v>75</v>
      </c>
    </row>
    <row r="4" spans="3:4" x14ac:dyDescent="0.3">
      <c r="C4" s="42">
        <v>0</v>
      </c>
      <c r="D4" s="42">
        <v>5</v>
      </c>
    </row>
    <row r="5" spans="3:4" x14ac:dyDescent="0.3">
      <c r="C5" s="56" t="s">
        <v>77</v>
      </c>
      <c r="D5" s="57"/>
    </row>
    <row r="6" spans="3:4" x14ac:dyDescent="0.3">
      <c r="C6" s="2" t="s">
        <v>76</v>
      </c>
      <c r="D6" s="2" t="s">
        <v>75</v>
      </c>
    </row>
    <row r="7" spans="3:4" x14ac:dyDescent="0.3">
      <c r="C7" s="42">
        <v>1700</v>
      </c>
      <c r="D7" s="42">
        <v>1400</v>
      </c>
    </row>
    <row r="10" spans="3:4" x14ac:dyDescent="0.3">
      <c r="C10" t="s">
        <v>79</v>
      </c>
    </row>
    <row r="11" spans="3:4" x14ac:dyDescent="0.3">
      <c r="C11" s="56" t="s">
        <v>68</v>
      </c>
      <c r="D11" s="57"/>
    </row>
    <row r="12" spans="3:4" x14ac:dyDescent="0.3">
      <c r="C12" s="2" t="s">
        <v>76</v>
      </c>
      <c r="D12" s="2" t="s">
        <v>75</v>
      </c>
    </row>
    <row r="13" spans="3:4" x14ac:dyDescent="0.3">
      <c r="C13" s="52">
        <v>0</v>
      </c>
      <c r="D13" s="52">
        <v>6.5</v>
      </c>
    </row>
    <row r="14" spans="3:4" x14ac:dyDescent="0.3">
      <c r="C14" s="56" t="s">
        <v>77</v>
      </c>
      <c r="D14" s="57"/>
    </row>
    <row r="15" spans="3:4" x14ac:dyDescent="0.3">
      <c r="C15" s="2" t="s">
        <v>76</v>
      </c>
      <c r="D15" s="2" t="s">
        <v>75</v>
      </c>
    </row>
    <row r="16" spans="3:4" x14ac:dyDescent="0.3">
      <c r="C16" s="52">
        <v>1700</v>
      </c>
      <c r="D16" s="52">
        <v>1350</v>
      </c>
    </row>
  </sheetData>
  <mergeCells count="4">
    <mergeCell ref="C2:D2"/>
    <mergeCell ref="C5:D5"/>
    <mergeCell ref="C14:D14"/>
    <mergeCell ref="C11:D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0087-1F4C-41CF-9A78-017DABD69E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DD3F-C2E5-4659-8900-13E26ABFDF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3D16-7ED8-4E8D-856C-A87CDCED8F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TODOs</vt:lpstr>
      <vt:lpstr>CAN</vt:lpstr>
      <vt:lpstr>ClutchPaddle</vt:lpstr>
      <vt:lpstr>Clutch SERVO</vt:lpstr>
      <vt:lpstr>ClutchRelease</vt:lpstr>
      <vt:lpstr>Multifunction</vt:lpstr>
      <vt:lpstr>nEngine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Batsis</dc:creator>
  <cp:lastModifiedBy>Orestis Batsis</cp:lastModifiedBy>
  <dcterms:created xsi:type="dcterms:W3CDTF">2024-06-26T07:48:11Z</dcterms:created>
  <dcterms:modified xsi:type="dcterms:W3CDTF">2024-07-05T14:56:41Z</dcterms:modified>
</cp:coreProperties>
</file>