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C2" i="1"/>
  <c r="C3" i="1"/>
  <c r="I16" i="1" l="1"/>
  <c r="I14" i="1"/>
  <c r="I15" i="1"/>
  <c r="I17" i="1" s="1"/>
  <c r="I8" i="1" s="1"/>
  <c r="F21" i="1"/>
  <c r="F18" i="1"/>
  <c r="F17" i="1"/>
  <c r="F15" i="1"/>
  <c r="F16" i="1"/>
  <c r="F14" i="1"/>
  <c r="C21" i="1"/>
  <c r="C20" i="1"/>
  <c r="C19" i="1"/>
  <c r="F19" i="1" l="1"/>
  <c r="F22" i="1" s="1"/>
  <c r="F23" i="1"/>
  <c r="F26" i="1"/>
  <c r="F27" i="1" s="1"/>
  <c r="I4" i="1" s="1"/>
  <c r="F28" i="1"/>
  <c r="I5" i="1" s="1"/>
  <c r="I2" i="1"/>
  <c r="F20" i="1"/>
  <c r="F24" i="1" s="1"/>
  <c r="F25" i="1" s="1"/>
  <c r="I3" i="1" s="1"/>
  <c r="I19" i="1"/>
  <c r="I20" i="1" s="1"/>
  <c r="I21" i="1" s="1"/>
  <c r="I22" i="1" l="1"/>
  <c r="I23" i="1" s="1"/>
  <c r="I9" i="1" s="1"/>
  <c r="I24" i="1"/>
  <c r="I11" i="1" s="1"/>
</calcChain>
</file>

<file path=xl/sharedStrings.xml><?xml version="1.0" encoding="utf-8"?>
<sst xmlns="http://schemas.openxmlformats.org/spreadsheetml/2006/main" count="59" uniqueCount="44">
  <si>
    <t>Скорость распр. сигн. по каналу св. (V), км/с</t>
  </si>
  <si>
    <t>Макс задержка одного ретранслятора,( Lp) бит</t>
  </si>
  <si>
    <t>Макс число ретрансляторов (np)</t>
  </si>
  <si>
    <t>ШИНА</t>
  </si>
  <si>
    <t>КОЛЬЦО</t>
  </si>
  <si>
    <t>Число разрядов сдвиг регистра станции, (b)</t>
  </si>
  <si>
    <t>Закон распред длин инф части кадра, (Vс)</t>
  </si>
  <si>
    <t>Закон распред длин служ части кадра, (Vи)</t>
  </si>
  <si>
    <t>Vl</t>
  </si>
  <si>
    <t>Средняя длина сообщения (Lc), бит</t>
  </si>
  <si>
    <t>Средняя длина инф части сегмента (d)</t>
  </si>
  <si>
    <t>Длина служ части сегмента (h), бит</t>
  </si>
  <si>
    <t>ОБЩЕЕ</t>
  </si>
  <si>
    <t>Протяженность сети S</t>
  </si>
  <si>
    <t>Число станций M</t>
  </si>
  <si>
    <t>Среднее значение интенсивности сообщений</t>
  </si>
  <si>
    <t>X=</t>
  </si>
  <si>
    <t>Y=</t>
  </si>
  <si>
    <t>Z=</t>
  </si>
  <si>
    <t>Коэффициент загрузки</t>
  </si>
  <si>
    <t>Предельное знач сумм интенсивн</t>
  </si>
  <si>
    <t>Мин время задержки доставки</t>
  </si>
  <si>
    <t>РАСЧЕТЫ:</t>
  </si>
  <si>
    <t>tср</t>
  </si>
  <si>
    <t>tрт</t>
  </si>
  <si>
    <t>t</t>
  </si>
  <si>
    <t>Tср</t>
  </si>
  <si>
    <t>Tn</t>
  </si>
  <si>
    <t>Tи</t>
  </si>
  <si>
    <t>Vср</t>
  </si>
  <si>
    <t>A</t>
  </si>
  <si>
    <t>R</t>
  </si>
  <si>
    <t>a</t>
  </si>
  <si>
    <t>C</t>
  </si>
  <si>
    <t>Amax</t>
  </si>
  <si>
    <t>Tnmin</t>
  </si>
  <si>
    <t>Скорость модуляции (B), бит/с</t>
  </si>
  <si>
    <t>Средняя длина инф части кадра (Lи), бит</t>
  </si>
  <si>
    <t>Средняя длина служ части кадра (Ln), бит</t>
  </si>
  <si>
    <t>Tn/Tср</t>
  </si>
  <si>
    <t>Время задержки доставки</t>
  </si>
  <si>
    <t>N</t>
  </si>
  <si>
    <t>g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</si>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</sst>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zoomScale="106" zoomScaleNormal="106" workbookViewId="0">
      <selection activeCell="I24" sqref="I24"/>
    </sheetView>
  </sheetViews>
  <sheetFormatPr defaultRowHeight="15" x14ac:dyDescent="0.25"/>
  <cols>
    <col min="2" max="2" width="45" customWidth="1"/>
    <col min="3" max="3" width="14.7109375" customWidth="1"/>
    <col min="5" max="5" width="12.28515625" customWidth="1"/>
    <col min="6" max="6" width="16.42578125" customWidth="1"/>
    <col min="8" max="8" width="28.140625" customWidth="1"/>
    <col min="9" max="9" width="16.42578125" customWidth="1"/>
  </cols>
  <sheetData>
    <row r="1" spans="2:9" x14ac:dyDescent="0.25">
      <c r="B1" t="s">
        <v>3</v>
      </c>
      <c r="H1" t="s">
        <v>3</v>
      </c>
    </row>
    <row r="2" spans="2:9" x14ac:dyDescent="0.25">
      <c r="B2" t="s">
        <v>36</v>
      </c>
      <c r="C2" s="1">
        <f>10^7</f>
        <v>10000000</v>
      </c>
      <c r="E2" t="s">
        <v>16</v>
      </c>
      <c r="F2">
        <v>0</v>
      </c>
      <c r="H2" t="s">
        <v>19</v>
      </c>
      <c r="I2">
        <f>F22</f>
        <v>3.7631999999999999E-2</v>
      </c>
    </row>
    <row r="3" spans="2:9" x14ac:dyDescent="0.25">
      <c r="B3" t="s">
        <v>0</v>
      </c>
      <c r="C3" s="1">
        <f>2.3*10^5</f>
        <v>229999.99999999997</v>
      </c>
      <c r="E3" t="s">
        <v>17</v>
      </c>
      <c r="F3">
        <v>6</v>
      </c>
      <c r="H3" t="s">
        <v>40</v>
      </c>
      <c r="I3">
        <f>F25</f>
        <v>2.1252747935966292E-4</v>
      </c>
    </row>
    <row r="4" spans="2:9" x14ac:dyDescent="0.25">
      <c r="B4" t="s">
        <v>2</v>
      </c>
      <c r="C4" s="1">
        <v>2</v>
      </c>
      <c r="E4" t="s">
        <v>18</v>
      </c>
      <c r="F4">
        <v>8</v>
      </c>
      <c r="H4" t="s">
        <v>20</v>
      </c>
      <c r="I4">
        <f>F27</f>
        <v>3687.0697349926645</v>
      </c>
    </row>
    <row r="5" spans="2:9" x14ac:dyDescent="0.25">
      <c r="B5" t="s">
        <v>1</v>
      </c>
      <c r="C5" s="1">
        <v>14</v>
      </c>
      <c r="H5" t="s">
        <v>21</v>
      </c>
      <c r="I5">
        <f>F28</f>
        <v>1.9796521739130435E-4</v>
      </c>
    </row>
    <row r="6" spans="2:9" x14ac:dyDescent="0.25">
      <c r="B6" t="s">
        <v>37</v>
      </c>
      <c r="C6" s="1">
        <v>1600</v>
      </c>
    </row>
    <row r="7" spans="2:9" x14ac:dyDescent="0.25">
      <c r="B7" t="s">
        <v>38</v>
      </c>
      <c r="C7" s="1">
        <v>320</v>
      </c>
      <c r="H7" t="s">
        <v>4</v>
      </c>
    </row>
    <row r="8" spans="2:9" x14ac:dyDescent="0.25">
      <c r="B8" t="s">
        <v>7</v>
      </c>
      <c r="C8" s="1">
        <v>1</v>
      </c>
      <c r="H8" t="s">
        <v>19</v>
      </c>
      <c r="I8">
        <f>I17</f>
        <v>3.1360000000000006E-2</v>
      </c>
    </row>
    <row r="9" spans="2:9" x14ac:dyDescent="0.25">
      <c r="B9" t="s">
        <v>6</v>
      </c>
      <c r="C9" s="1">
        <v>0</v>
      </c>
      <c r="H9" t="s">
        <v>40</v>
      </c>
      <c r="I9">
        <f>I23</f>
        <v>4.3129897695379715E-4</v>
      </c>
    </row>
    <row r="10" spans="2:9" x14ac:dyDescent="0.25">
      <c r="C10" s="1"/>
      <c r="H10" t="s">
        <v>20</v>
      </c>
    </row>
    <row r="11" spans="2:9" x14ac:dyDescent="0.25">
      <c r="B11" t="s">
        <v>4</v>
      </c>
      <c r="C11" s="1"/>
      <c r="H11" t="s">
        <v>21</v>
      </c>
      <c r="I11">
        <f>I24</f>
        <v>3.9768115942029E-4</v>
      </c>
    </row>
    <row r="12" spans="2:9" x14ac:dyDescent="0.25">
      <c r="B12" t="s">
        <v>5</v>
      </c>
      <c r="C12" s="1">
        <v>2</v>
      </c>
    </row>
    <row r="13" spans="2:9" x14ac:dyDescent="0.25">
      <c r="B13" t="s">
        <v>8</v>
      </c>
      <c r="C13" s="1">
        <v>1</v>
      </c>
      <c r="E13" t="s">
        <v>22</v>
      </c>
    </row>
    <row r="14" spans="2:9" x14ac:dyDescent="0.25">
      <c r="B14" t="s">
        <v>9</v>
      </c>
      <c r="C14" s="1">
        <v>1600</v>
      </c>
      <c r="E14" t="s">
        <v>23</v>
      </c>
      <c r="F14">
        <f>C19/C3</f>
        <v>9.1304347826086965E-6</v>
      </c>
      <c r="H14" t="s">
        <v>25</v>
      </c>
      <c r="I14">
        <f>C19/(C20*C3)</f>
        <v>6.5217391304347842E-7</v>
      </c>
    </row>
    <row r="15" spans="2:9" x14ac:dyDescent="0.25">
      <c r="B15" t="s">
        <v>10</v>
      </c>
      <c r="C15" s="1">
        <v>48</v>
      </c>
      <c r="E15" t="s">
        <v>24</v>
      </c>
      <c r="F15">
        <f>C4*C5/C2</f>
        <v>2.7999999999999999E-6</v>
      </c>
      <c r="H15" t="s">
        <v>26</v>
      </c>
      <c r="I15">
        <f>C6/C2</f>
        <v>1.6000000000000001E-4</v>
      </c>
    </row>
    <row r="16" spans="2:9" x14ac:dyDescent="0.25">
      <c r="B16" t="s">
        <v>11</v>
      </c>
      <c r="C16" s="1">
        <v>22</v>
      </c>
      <c r="E16" t="s">
        <v>25</v>
      </c>
      <c r="F16">
        <f>F14+F15</f>
        <v>1.1930434782608697E-5</v>
      </c>
      <c r="H16" t="s">
        <v>30</v>
      </c>
      <c r="I16">
        <f>C20*C21</f>
        <v>196</v>
      </c>
    </row>
    <row r="17" spans="2:9" x14ac:dyDescent="0.25">
      <c r="C17" s="1"/>
      <c r="E17" t="s">
        <v>28</v>
      </c>
      <c r="F17">
        <f>C6/C2</f>
        <v>1.6000000000000001E-4</v>
      </c>
      <c r="H17" t="s">
        <v>31</v>
      </c>
      <c r="I17">
        <f>I16*I15</f>
        <v>3.1360000000000006E-2</v>
      </c>
    </row>
    <row r="18" spans="2:9" x14ac:dyDescent="0.25">
      <c r="B18" t="s">
        <v>12</v>
      </c>
      <c r="C18" s="1"/>
      <c r="E18" t="s">
        <v>27</v>
      </c>
      <c r="F18">
        <f>C7/C2</f>
        <v>3.1999999999999999E-5</v>
      </c>
      <c r="H18" t="s">
        <v>43</v>
      </c>
      <c r="I18">
        <f>C20*(C12+ C2*I14)</f>
        <v>119.304347826087</v>
      </c>
    </row>
    <row r="19" spans="2:9" x14ac:dyDescent="0.25">
      <c r="B19" t="s">
        <v>13</v>
      </c>
      <c r="C19" s="1">
        <f>F4/5 + 0.5</f>
        <v>2.1</v>
      </c>
      <c r="E19" t="s">
        <v>26</v>
      </c>
      <c r="F19">
        <f>F18+F17</f>
        <v>1.92E-4</v>
      </c>
      <c r="H19" t="s">
        <v>41</v>
      </c>
      <c r="I19">
        <f>INT(I18/(C16+C15))</f>
        <v>1</v>
      </c>
    </row>
    <row r="20" spans="2:9" x14ac:dyDescent="0.25">
      <c r="B20" t="s">
        <v>14</v>
      </c>
      <c r="C20" s="1">
        <f>2*F2 + F3 + F4</f>
        <v>14</v>
      </c>
      <c r="E20" t="s">
        <v>29</v>
      </c>
      <c r="F20">
        <f>F17/F19</f>
        <v>0.83333333333333337</v>
      </c>
      <c r="H20" t="s">
        <v>42</v>
      </c>
      <c r="I20">
        <f>I18/I19</f>
        <v>119.304347826087</v>
      </c>
    </row>
    <row r="21" spans="2:9" x14ac:dyDescent="0.25">
      <c r="B21" t="s">
        <v>15</v>
      </c>
      <c r="C21" s="1">
        <f>3*F2 + 2*F3 - F4 + 10</f>
        <v>14</v>
      </c>
      <c r="E21" t="s">
        <v>30</v>
      </c>
      <c r="F21">
        <f>C20*C21</f>
        <v>196</v>
      </c>
      <c r="H21" t="s">
        <v>33</v>
      </c>
      <c r="I21">
        <f>C15/I20</f>
        <v>0.40233236151603485</v>
      </c>
    </row>
    <row r="22" spans="2:9" x14ac:dyDescent="0.25">
      <c r="C22" s="1"/>
      <c r="E22" t="s">
        <v>31</v>
      </c>
      <c r="F22">
        <f>F21*F19</f>
        <v>3.7631999999999999E-2</v>
      </c>
      <c r="H22" t="s">
        <v>39</v>
      </c>
      <c r="I22">
        <f>1/(I21-I17)</f>
        <v>2.6956186059612319</v>
      </c>
    </row>
    <row r="23" spans="2:9" x14ac:dyDescent="0.25">
      <c r="C23" s="1"/>
      <c r="E23" t="s">
        <v>32</v>
      </c>
      <c r="F23">
        <f>F16/F19</f>
        <v>6.2137681159420297E-2</v>
      </c>
      <c r="H23" t="s">
        <v>27</v>
      </c>
      <c r="I23">
        <f>I15*I22</f>
        <v>4.3129897695379715E-4</v>
      </c>
    </row>
    <row r="24" spans="2:9" x14ac:dyDescent="0.25">
      <c r="E24" t="s">
        <v>39</v>
      </c>
      <c r="F24">
        <f>F22*(1+F20*F20)*(1+F23*(1+2*EXP(1))/2*(1-F22*(1+F23*(1+2*EXP(1))))) + 1 + F23/2</f>
        <v>1.1069139549982443</v>
      </c>
      <c r="H24" t="s">
        <v>35</v>
      </c>
      <c r="I24">
        <f>I15/I21</f>
        <v>3.9768115942029E-4</v>
      </c>
    </row>
    <row r="25" spans="2:9" x14ac:dyDescent="0.25">
      <c r="E25" t="s">
        <v>27</v>
      </c>
      <c r="F25">
        <f>F24*F19</f>
        <v>2.1252747935966292E-4</v>
      </c>
    </row>
    <row r="26" spans="2:9" x14ac:dyDescent="0.25">
      <c r="E26" t="s">
        <v>33</v>
      </c>
      <c r="F26">
        <f>1/(1+6.64*F23)</f>
        <v>0.70791738911859159</v>
      </c>
    </row>
    <row r="27" spans="2:9" x14ac:dyDescent="0.25">
      <c r="E27" t="s">
        <v>34</v>
      </c>
      <c r="F27">
        <f>F26/F19</f>
        <v>3687.0697349926645</v>
      </c>
    </row>
    <row r="28" spans="2:9" x14ac:dyDescent="0.25">
      <c r="E28" t="s">
        <v>35</v>
      </c>
      <c r="F28">
        <f>(1 + F23/2)*F19</f>
        <v>1.9796521739130435E-4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2016-09-18T07:57:52Z</dcterms:modified>
</cp:coreProperties>
</file>