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University\Диссертация\Statistica_for_Vicia\Statistics\"/>
    </mc:Choice>
  </mc:AlternateContent>
  <xr:revisionPtr revIDLastSave="0" documentId="13_ncr:1_{E0160722-C778-4160-AB67-D29D6EBF6A20}" xr6:coauthVersionLast="47" xr6:coauthVersionMax="47" xr10:uidLastSave="{00000000-0000-0000-0000-000000000000}"/>
  <bookViews>
    <workbookView xWindow="7200" yWindow="228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H111" i="1" s="1"/>
  <c r="J111" i="1" s="1"/>
  <c r="B110" i="1"/>
  <c r="H110" i="1" s="1"/>
  <c r="J110" i="1" s="1"/>
  <c r="B109" i="1"/>
  <c r="H109" i="1" s="1"/>
  <c r="J109" i="1" s="1"/>
  <c r="B108" i="1"/>
  <c r="H108" i="1" s="1"/>
  <c r="J108" i="1" s="1"/>
  <c r="B107" i="1"/>
  <c r="B106" i="1"/>
  <c r="H106" i="1" s="1"/>
  <c r="J106" i="1" s="1"/>
  <c r="B105" i="1"/>
  <c r="B104" i="1"/>
  <c r="B103" i="1"/>
  <c r="B102" i="1"/>
  <c r="B101" i="1"/>
  <c r="K112" i="1"/>
  <c r="J103" i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H102" i="1"/>
  <c r="J102" i="1" s="1"/>
  <c r="H103" i="1"/>
  <c r="H104" i="1"/>
  <c r="J104" i="1" s="1"/>
  <c r="H105" i="1"/>
  <c r="J105" i="1" s="1"/>
  <c r="H107" i="1"/>
  <c r="J107" i="1" s="1"/>
  <c r="H112" i="1"/>
  <c r="J112" i="1" s="1"/>
  <c r="I101" i="1"/>
  <c r="K101" i="1" s="1"/>
  <c r="H101" i="1"/>
  <c r="J101" i="1" s="1"/>
  <c r="K91" i="1"/>
  <c r="K92" i="1"/>
  <c r="K93" i="1"/>
  <c r="K94" i="1"/>
  <c r="K95" i="1"/>
  <c r="K96" i="1"/>
  <c r="K97" i="1"/>
  <c r="K98" i="1"/>
  <c r="K99" i="1"/>
  <c r="K100" i="1"/>
  <c r="I92" i="1"/>
  <c r="I93" i="1"/>
  <c r="I94" i="1"/>
  <c r="I95" i="1"/>
  <c r="I96" i="1"/>
  <c r="I97" i="1"/>
  <c r="I98" i="1"/>
  <c r="I99" i="1"/>
  <c r="I100" i="1"/>
  <c r="I91" i="1"/>
  <c r="I80" i="1"/>
  <c r="J90" i="1"/>
  <c r="J91" i="1"/>
  <c r="J92" i="1"/>
  <c r="J93" i="1"/>
  <c r="J94" i="1"/>
  <c r="J95" i="1"/>
  <c r="J96" i="1"/>
  <c r="J97" i="1"/>
  <c r="J98" i="1"/>
  <c r="J99" i="1"/>
  <c r="J100" i="1"/>
  <c r="H92" i="1"/>
  <c r="H93" i="1"/>
  <c r="H94" i="1"/>
  <c r="H95" i="1"/>
  <c r="H96" i="1"/>
  <c r="H97" i="1"/>
  <c r="H98" i="1"/>
  <c r="H99" i="1"/>
  <c r="H100" i="1"/>
  <c r="H91" i="1"/>
  <c r="H69" i="1"/>
  <c r="J69" i="1"/>
  <c r="K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8" i="1"/>
  <c r="K69" i="1"/>
  <c r="K70" i="1"/>
  <c r="K71" i="1"/>
  <c r="K72" i="1"/>
  <c r="K73" i="1"/>
  <c r="K74" i="1"/>
  <c r="K75" i="1"/>
  <c r="K76" i="1"/>
  <c r="K77" i="1"/>
  <c r="K78" i="1"/>
  <c r="K79" i="1"/>
  <c r="K80" i="1"/>
  <c r="I69" i="1"/>
  <c r="I70" i="1"/>
  <c r="I71" i="1"/>
  <c r="I72" i="1"/>
  <c r="I73" i="1"/>
  <c r="I74" i="1"/>
  <c r="I75" i="1"/>
  <c r="I76" i="1"/>
  <c r="I77" i="1"/>
  <c r="I78" i="1"/>
  <c r="I79" i="1"/>
  <c r="I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68" i="1"/>
  <c r="B71" i="1"/>
  <c r="J62" i="1"/>
  <c r="J61" i="1"/>
  <c r="J63" i="1"/>
  <c r="J64" i="1"/>
  <c r="J65" i="1"/>
  <c r="J66" i="1"/>
  <c r="J67" i="1"/>
  <c r="H63" i="1"/>
  <c r="H64" i="1"/>
  <c r="H65" i="1"/>
  <c r="H66" i="1"/>
  <c r="H67" i="1"/>
  <c r="H62" i="1"/>
  <c r="H61" i="1"/>
  <c r="H60" i="1"/>
  <c r="H57" i="1"/>
  <c r="J57" i="1" s="1"/>
  <c r="H58" i="1"/>
  <c r="J58" i="1" s="1"/>
  <c r="H59" i="1"/>
  <c r="J60" i="1"/>
  <c r="H56" i="1"/>
  <c r="J56" i="1" s="1"/>
  <c r="J59" i="1"/>
  <c r="B64" i="1"/>
  <c r="B63" i="1"/>
  <c r="B62" i="1"/>
  <c r="B61" i="1"/>
  <c r="H44" i="1"/>
  <c r="H45" i="1"/>
  <c r="H46" i="1"/>
  <c r="J46" i="1" s="1"/>
  <c r="H47" i="1"/>
  <c r="J47" i="1" s="1"/>
  <c r="H48" i="1"/>
  <c r="H49" i="1"/>
  <c r="J49" i="1" s="1"/>
  <c r="H50" i="1"/>
  <c r="H51" i="1"/>
  <c r="H52" i="1"/>
  <c r="J52" i="1" s="1"/>
  <c r="H53" i="1"/>
  <c r="H54" i="1"/>
  <c r="H55" i="1"/>
  <c r="J55" i="1" s="1"/>
  <c r="H43" i="1"/>
  <c r="J43" i="1" s="1"/>
  <c r="J54" i="1"/>
  <c r="J53" i="1"/>
  <c r="J51" i="1"/>
  <c r="J50" i="1"/>
  <c r="J48" i="1"/>
  <c r="J45" i="1"/>
  <c r="J44" i="1"/>
  <c r="J42" i="1"/>
  <c r="H42" i="1"/>
  <c r="J34" i="1"/>
  <c r="J35" i="1"/>
  <c r="J36" i="1"/>
  <c r="J37" i="1"/>
  <c r="J38" i="1"/>
  <c r="J39" i="1"/>
  <c r="J40" i="1"/>
  <c r="J41" i="1"/>
  <c r="J33" i="1"/>
  <c r="H34" i="1"/>
  <c r="H35" i="1"/>
  <c r="H36" i="1"/>
  <c r="H37" i="1"/>
  <c r="H38" i="1"/>
  <c r="H39" i="1"/>
  <c r="H40" i="1"/>
  <c r="H41" i="1"/>
  <c r="H33" i="1"/>
  <c r="B35" i="1"/>
  <c r="K21" i="1"/>
  <c r="K22" i="1"/>
  <c r="K25" i="1"/>
  <c r="K26" i="1"/>
  <c r="K29" i="1"/>
  <c r="J21" i="1"/>
  <c r="H32" i="1"/>
  <c r="J32" i="1" s="1"/>
  <c r="H24" i="1"/>
  <c r="J24" i="1" s="1"/>
  <c r="I24" i="1"/>
  <c r="K24" i="1" s="1"/>
  <c r="H25" i="1"/>
  <c r="J25" i="1" s="1"/>
  <c r="I25" i="1"/>
  <c r="H26" i="1"/>
  <c r="J26" i="1" s="1"/>
  <c r="I26" i="1"/>
  <c r="H27" i="1"/>
  <c r="J27" i="1" s="1"/>
  <c r="I27" i="1"/>
  <c r="K27" i="1" s="1"/>
  <c r="H28" i="1"/>
  <c r="J28" i="1" s="1"/>
  <c r="I28" i="1"/>
  <c r="K28" i="1" s="1"/>
  <c r="H29" i="1"/>
  <c r="J29" i="1" s="1"/>
  <c r="I29" i="1"/>
  <c r="H30" i="1"/>
  <c r="J30" i="1" s="1"/>
  <c r="I30" i="1"/>
  <c r="K30" i="1" s="1"/>
  <c r="H31" i="1"/>
  <c r="J31" i="1" s="1"/>
  <c r="I31" i="1"/>
  <c r="K31" i="1" s="1"/>
  <c r="I32" i="1"/>
  <c r="K32" i="1" s="1"/>
  <c r="I23" i="1"/>
  <c r="K23" i="1" s="1"/>
  <c r="H23" i="1"/>
  <c r="J2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I22" i="1"/>
  <c r="I13" i="1"/>
  <c r="K13" i="1" s="1"/>
  <c r="I12" i="1"/>
  <c r="K1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3" i="1"/>
  <c r="K3" i="1" s="1"/>
  <c r="H22" i="1"/>
  <c r="J22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H13" i="1"/>
  <c r="J1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3" i="1"/>
  <c r="J3" i="1" s="1"/>
</calcChain>
</file>

<file path=xl/sharedStrings.xml><?xml version="1.0" encoding="utf-8"?>
<sst xmlns="http://schemas.openxmlformats.org/spreadsheetml/2006/main" count="121" uniqueCount="18">
  <si>
    <t>Treament</t>
  </si>
  <si>
    <t>FW.ROOT</t>
  </si>
  <si>
    <t>FW.SHOOT</t>
  </si>
  <si>
    <t>DWCW.ROOT</t>
  </si>
  <si>
    <t>DWCW.SHOOT</t>
  </si>
  <si>
    <t>10 mkM</t>
  </si>
  <si>
    <t>Hydration mean root</t>
  </si>
  <si>
    <t>His 1 mM</t>
  </si>
  <si>
    <t>Gln 5 mM</t>
  </si>
  <si>
    <t>Hydration mean shoot</t>
  </si>
  <si>
    <t>DW.ROOT</t>
  </si>
  <si>
    <t>DW.SHOOT</t>
  </si>
  <si>
    <t>CW.SHARE.ROOT</t>
  </si>
  <si>
    <t>CW.SHARE.SHOOT</t>
  </si>
  <si>
    <t>Control</t>
  </si>
  <si>
    <t>100 mkM</t>
  </si>
  <si>
    <t>100 mkM His 1 mM</t>
  </si>
  <si>
    <t>100 mkM Gln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</si>
</sst>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2"/>
  <sheetViews>
    <sheetView tabSelected="1" workbookViewId="0">
      <selection activeCell="A111" sqref="A111:A112"/>
    </sheetView>
  </sheetViews>
  <sheetFormatPr defaultRowHeight="15" x14ac:dyDescent="0.25"/>
  <cols>
    <col min="1" max="1" width="18.28515625" customWidth="1"/>
    <col min="3" max="3" width="13.140625" customWidth="1"/>
    <col min="4" max="4" width="14.28515625" customWidth="1"/>
    <col min="5" max="5" width="15.28515625" customWidth="1"/>
    <col min="6" max="6" width="22" customWidth="1"/>
    <col min="7" max="7" width="20.7109375" customWidth="1"/>
    <col min="8" max="8" width="14.85546875" customWidth="1"/>
    <col min="9" max="9" width="14.7109375" customWidth="1"/>
    <col min="10" max="10" width="17.42578125" customWidth="1"/>
    <col min="11" max="11" width="17.71093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6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5">
      <c r="A3" t="s">
        <v>5</v>
      </c>
      <c r="B3" s="1">
        <v>0.98509999999999998</v>
      </c>
      <c r="C3" s="1">
        <v>1.9343999999999999</v>
      </c>
      <c r="D3" s="1">
        <v>3.5200000000000002E-2</v>
      </c>
      <c r="E3" s="1">
        <v>9.3299999999999994E-2</v>
      </c>
      <c r="F3" s="1">
        <v>14.76881</v>
      </c>
      <c r="G3" s="1">
        <v>8.8236260000000009</v>
      </c>
      <c r="H3" s="1">
        <f>B3/(1+$F$3)</f>
        <v>6.2471423017970283E-2</v>
      </c>
      <c r="I3" s="1">
        <f>C3/(1+$G$3)</f>
        <v>0.19691303394489976</v>
      </c>
      <c r="J3" s="1">
        <f>D3/H3</f>
        <v>0.56345763069739119</v>
      </c>
      <c r="K3" s="1">
        <f>E3/I3</f>
        <v>0.47381322673697274</v>
      </c>
    </row>
    <row r="4" spans="1:11" x14ac:dyDescent="0.25">
      <c r="A4" t="s">
        <v>5</v>
      </c>
      <c r="B4" s="1">
        <v>1.0814999999999999</v>
      </c>
      <c r="C4" s="1">
        <v>2.1111</v>
      </c>
      <c r="D4" s="1">
        <v>3.5799999999999998E-2</v>
      </c>
      <c r="E4" s="1">
        <v>0.1113</v>
      </c>
      <c r="F4" s="1"/>
      <c r="G4" s="1"/>
      <c r="H4" s="1">
        <f t="shared" ref="H4:H12" si="0">B4/(1+$F$3)</f>
        <v>6.8584756871317487E-2</v>
      </c>
      <c r="I4" s="1">
        <f t="shared" ref="I4:I11" si="1">C4/(1+$G$3)</f>
        <v>0.2149002822379435</v>
      </c>
      <c r="J4" s="1">
        <f t="shared" ref="J4:J32" si="2">D4/H4</f>
        <v>0.52198187517337036</v>
      </c>
      <c r="K4" s="1">
        <f t="shared" ref="K4:K32" si="3">E4/I4</f>
        <v>0.51791462924541709</v>
      </c>
    </row>
    <row r="5" spans="1:11" x14ac:dyDescent="0.25">
      <c r="A5" t="s">
        <v>5</v>
      </c>
      <c r="B5" s="1">
        <v>0.98070000000000002</v>
      </c>
      <c r="C5" s="1">
        <v>1.8252999999999999</v>
      </c>
      <c r="D5" s="1">
        <v>3.4200000000000001E-2</v>
      </c>
      <c r="E5" s="1">
        <v>9.5699999999999993E-2</v>
      </c>
      <c r="F5" s="1"/>
      <c r="G5" s="1"/>
      <c r="H5" s="1">
        <f t="shared" si="0"/>
        <v>6.219239118234033E-2</v>
      </c>
      <c r="I5" s="1">
        <f t="shared" si="1"/>
        <v>0.1858071551176724</v>
      </c>
      <c r="J5" s="1">
        <f t="shared" si="2"/>
        <v>0.54990649739981645</v>
      </c>
      <c r="K5" s="1">
        <f t="shared" si="3"/>
        <v>0.51505013323837179</v>
      </c>
    </row>
    <row r="6" spans="1:11" x14ac:dyDescent="0.25">
      <c r="A6" t="s">
        <v>5</v>
      </c>
      <c r="B6" s="1">
        <v>0.94830000000000003</v>
      </c>
      <c r="C6" s="1">
        <v>1.7063999999999999</v>
      </c>
      <c r="D6" s="1">
        <v>3.49E-2</v>
      </c>
      <c r="E6" s="1">
        <v>8.8300000000000003E-2</v>
      </c>
      <c r="F6" s="1"/>
      <c r="G6" s="1"/>
      <c r="H6" s="1">
        <f t="shared" si="0"/>
        <v>6.0137702210883381E-2</v>
      </c>
      <c r="I6" s="1">
        <f t="shared" si="1"/>
        <v>0.1737036813087143</v>
      </c>
      <c r="J6" s="1">
        <f t="shared" si="2"/>
        <v>0.58033477696931357</v>
      </c>
      <c r="K6" s="1">
        <f t="shared" si="3"/>
        <v>0.50833695253164568</v>
      </c>
    </row>
    <row r="7" spans="1:11" x14ac:dyDescent="0.25">
      <c r="A7" t="s">
        <v>5</v>
      </c>
      <c r="B7" s="1">
        <v>1.0086999999999999</v>
      </c>
      <c r="C7" s="1">
        <v>1.9435</v>
      </c>
      <c r="D7" s="1">
        <v>3.5700000000000003E-2</v>
      </c>
      <c r="E7" s="1">
        <v>9.6699999999999994E-2</v>
      </c>
      <c r="F7" s="1"/>
      <c r="G7" s="1"/>
      <c r="H7" s="1">
        <f t="shared" si="0"/>
        <v>6.3968048318167312E-2</v>
      </c>
      <c r="I7" s="1">
        <f t="shared" si="1"/>
        <v>0.19783937214222119</v>
      </c>
      <c r="J7" s="1">
        <f t="shared" si="2"/>
        <v>0.5580911242192923</v>
      </c>
      <c r="K7" s="1">
        <f t="shared" si="3"/>
        <v>0.48878036233599181</v>
      </c>
    </row>
    <row r="8" spans="1:11" x14ac:dyDescent="0.25">
      <c r="A8" t="s">
        <v>5</v>
      </c>
      <c r="B8" s="1">
        <v>1.0952</v>
      </c>
      <c r="C8" s="1">
        <v>2.0276000000000001</v>
      </c>
      <c r="D8" s="1">
        <v>3.78E-2</v>
      </c>
      <c r="E8" s="1">
        <v>9.9400000000000002E-2</v>
      </c>
      <c r="F8" s="1"/>
      <c r="G8" s="1"/>
      <c r="H8" s="1">
        <f t="shared" si="0"/>
        <v>6.9453560541347117E-2</v>
      </c>
      <c r="I8" s="1">
        <f t="shared" si="1"/>
        <v>0.20640036581197208</v>
      </c>
      <c r="J8" s="1">
        <f t="shared" si="2"/>
        <v>0.54424855551497453</v>
      </c>
      <c r="K8" s="1">
        <f t="shared" si="3"/>
        <v>0.48158829374630108</v>
      </c>
    </row>
    <row r="9" spans="1:11" x14ac:dyDescent="0.25">
      <c r="A9" t="s">
        <v>5</v>
      </c>
      <c r="B9" s="1">
        <v>0.99019999999999997</v>
      </c>
      <c r="C9" s="1">
        <v>1.9798</v>
      </c>
      <c r="D9" s="1">
        <v>3.5900000000000001E-2</v>
      </c>
      <c r="E9" s="1">
        <v>0.1</v>
      </c>
      <c r="F9" s="1"/>
      <c r="G9" s="1"/>
      <c r="H9" s="1">
        <f t="shared" si="0"/>
        <v>6.2794846281995914E-2</v>
      </c>
      <c r="I9" s="1">
        <f t="shared" si="1"/>
        <v>0.20153454539087703</v>
      </c>
      <c r="J9" s="1">
        <f t="shared" si="2"/>
        <v>0.57170296808725518</v>
      </c>
      <c r="K9" s="1">
        <f t="shared" si="3"/>
        <v>0.4961928477624003</v>
      </c>
    </row>
    <row r="10" spans="1:11" x14ac:dyDescent="0.25">
      <c r="A10" t="s">
        <v>5</v>
      </c>
      <c r="B10" s="1">
        <v>0.91479999999999995</v>
      </c>
      <c r="C10" s="1">
        <v>1.734</v>
      </c>
      <c r="D10" s="1">
        <v>3.27E-2</v>
      </c>
      <c r="E10" s="1">
        <v>8.2199999999999995E-2</v>
      </c>
      <c r="F10" s="1"/>
      <c r="G10" s="1"/>
      <c r="H10" s="1">
        <f t="shared" si="0"/>
        <v>5.8013255280518941E-2</v>
      </c>
      <c r="I10" s="1">
        <f t="shared" si="1"/>
        <v>0.17651323452256834</v>
      </c>
      <c r="J10" s="1">
        <f t="shared" si="2"/>
        <v>0.56366428399650204</v>
      </c>
      <c r="K10" s="1">
        <f t="shared" si="3"/>
        <v>0.46568746089965396</v>
      </c>
    </row>
    <row r="11" spans="1:11" x14ac:dyDescent="0.25">
      <c r="A11" t="s">
        <v>5</v>
      </c>
      <c r="B11" s="1">
        <v>0.96299999999999997</v>
      </c>
      <c r="C11" s="1">
        <v>1.8748</v>
      </c>
      <c r="D11" s="1">
        <v>3.2899999999999999E-2</v>
      </c>
      <c r="E11" s="1">
        <v>8.9800000000000005E-2</v>
      </c>
      <c r="F11" s="1"/>
      <c r="G11" s="1"/>
      <c r="H11" s="1">
        <f t="shared" si="0"/>
        <v>6.1069922207192547E-2</v>
      </c>
      <c r="I11" s="1">
        <f t="shared" si="1"/>
        <v>0.19084602772947584</v>
      </c>
      <c r="J11" s="1">
        <f t="shared" si="2"/>
        <v>0.53872673831775708</v>
      </c>
      <c r="K11" s="1">
        <f t="shared" si="3"/>
        <v>0.47053638510774487</v>
      </c>
    </row>
    <row r="12" spans="1:11" x14ac:dyDescent="0.25">
      <c r="A12" t="s">
        <v>5</v>
      </c>
      <c r="B12" s="1">
        <v>0.88090000000000002</v>
      </c>
      <c r="C12" s="1">
        <v>1.8033999999999999</v>
      </c>
      <c r="D12" s="1">
        <v>3.2300000000000002E-2</v>
      </c>
      <c r="E12" s="1">
        <v>8.9099999999999999E-2</v>
      </c>
      <c r="F12" s="1"/>
      <c r="G12" s="1"/>
      <c r="H12" s="1">
        <f t="shared" si="0"/>
        <v>5.5863441819642701E-2</v>
      </c>
      <c r="I12" s="1">
        <f>C12/(1+$G$3)</f>
        <v>0.18357783571972303</v>
      </c>
      <c r="J12" s="1">
        <f t="shared" si="2"/>
        <v>0.57819566693154734</v>
      </c>
      <c r="K12" s="1">
        <f t="shared" si="3"/>
        <v>0.48535270965953203</v>
      </c>
    </row>
    <row r="13" spans="1:11" x14ac:dyDescent="0.25">
      <c r="A13" t="s">
        <v>7</v>
      </c>
      <c r="B13" s="1">
        <v>1.2693000000000001</v>
      </c>
      <c r="C13" s="1">
        <v>2.0939999999999999</v>
      </c>
      <c r="D13" s="1">
        <v>3.6499999999999998E-2</v>
      </c>
      <c r="E13" s="1">
        <v>9.8900000000000002E-2</v>
      </c>
      <c r="F13" s="1">
        <v>15.98573</v>
      </c>
      <c r="G13" s="1">
        <v>8.6211040000000008</v>
      </c>
      <c r="H13" s="1">
        <f>B13/(1+$F$13)</f>
        <v>7.4727432968733173E-2</v>
      </c>
      <c r="I13" s="1">
        <f>C13/(1+$G$13)</f>
        <v>0.21764654035545189</v>
      </c>
      <c r="J13" s="1">
        <f t="shared" si="2"/>
        <v>0.48844177499409114</v>
      </c>
      <c r="K13" s="1">
        <f t="shared" si="3"/>
        <v>0.45440648787010518</v>
      </c>
    </row>
    <row r="14" spans="1:11" x14ac:dyDescent="0.25">
      <c r="A14" t="s">
        <v>7</v>
      </c>
      <c r="B14" s="1">
        <v>1.3978999999999999</v>
      </c>
      <c r="C14" s="1">
        <v>2.3694000000000002</v>
      </c>
      <c r="D14" s="1">
        <v>3.95E-2</v>
      </c>
      <c r="E14" s="1">
        <v>0.1173</v>
      </c>
      <c r="F14" s="1"/>
      <c r="G14" s="1"/>
      <c r="H14" s="1">
        <f t="shared" ref="H14:H21" si="4">B14/(1+$F$13)</f>
        <v>8.229849408886164E-2</v>
      </c>
      <c r="I14" s="1">
        <f t="shared" ref="I14:I22" si="5">C14/(1+$G$13)</f>
        <v>0.24627111400105434</v>
      </c>
      <c r="J14" s="1">
        <f t="shared" si="2"/>
        <v>0.47996017955504694</v>
      </c>
      <c r="K14" s="1">
        <f t="shared" si="3"/>
        <v>0.47630433831349711</v>
      </c>
    </row>
    <row r="15" spans="1:11" x14ac:dyDescent="0.25">
      <c r="A15" t="s">
        <v>7</v>
      </c>
      <c r="B15" s="1">
        <v>1.2942</v>
      </c>
      <c r="C15" s="1">
        <v>2.0910000000000002</v>
      </c>
      <c r="D15" s="1">
        <v>3.95E-2</v>
      </c>
      <c r="E15" s="1">
        <v>0.10489999999999999</v>
      </c>
      <c r="F15" s="1"/>
      <c r="G15" s="1"/>
      <c r="H15" s="1">
        <f t="shared" si="4"/>
        <v>7.6193369375352135E-2</v>
      </c>
      <c r="I15" s="1">
        <f t="shared" si="5"/>
        <v>0.21733472582772206</v>
      </c>
      <c r="J15" s="1">
        <f t="shared" si="2"/>
        <v>0.51841781409364862</v>
      </c>
      <c r="K15" s="1">
        <f t="shared" si="3"/>
        <v>0.48266561912960304</v>
      </c>
    </row>
    <row r="16" spans="1:11" x14ac:dyDescent="0.25">
      <c r="A16" t="s">
        <v>7</v>
      </c>
      <c r="B16" s="1">
        <v>1.2755000000000001</v>
      </c>
      <c r="C16" s="1">
        <v>2.0444</v>
      </c>
      <c r="D16" s="1">
        <v>3.61E-2</v>
      </c>
      <c r="E16" s="1">
        <v>9.5399999999999999E-2</v>
      </c>
      <c r="F16" s="1"/>
      <c r="G16" s="1"/>
      <c r="H16" s="1">
        <f t="shared" si="4"/>
        <v>7.5092445246686484E-2</v>
      </c>
      <c r="I16" s="1">
        <f t="shared" si="5"/>
        <v>0.212491206830318</v>
      </c>
      <c r="J16" s="1">
        <f t="shared" si="2"/>
        <v>0.4807407706781654</v>
      </c>
      <c r="K16" s="1">
        <f t="shared" si="3"/>
        <v>0.44895975425552731</v>
      </c>
    </row>
    <row r="17" spans="1:11" x14ac:dyDescent="0.25">
      <c r="A17" t="s">
        <v>7</v>
      </c>
      <c r="B17" s="1">
        <v>1.2164999999999999</v>
      </c>
      <c r="C17" s="1">
        <v>2.0851999999999999</v>
      </c>
      <c r="D17" s="1">
        <v>3.5400000000000001E-2</v>
      </c>
      <c r="E17" s="1">
        <v>0.1004</v>
      </c>
      <c r="F17" s="1"/>
      <c r="G17" s="1"/>
      <c r="H17" s="1">
        <f t="shared" si="4"/>
        <v>7.1618941311324263E-2</v>
      </c>
      <c r="I17" s="1">
        <f t="shared" si="5"/>
        <v>0.21673188440744429</v>
      </c>
      <c r="J17" s="1">
        <f t="shared" si="2"/>
        <v>0.49428264858199761</v>
      </c>
      <c r="K17" s="1">
        <f t="shared" si="3"/>
        <v>0.46324517629004419</v>
      </c>
    </row>
    <row r="18" spans="1:11" x14ac:dyDescent="0.25">
      <c r="A18" t="s">
        <v>7</v>
      </c>
      <c r="B18" s="1">
        <v>1.2537</v>
      </c>
      <c r="C18" s="1">
        <v>2.1625999999999999</v>
      </c>
      <c r="D18" s="1">
        <v>3.5700000000000003E-2</v>
      </c>
      <c r="E18" s="1">
        <v>0.1075</v>
      </c>
      <c r="F18" s="1"/>
      <c r="G18" s="1"/>
      <c r="H18" s="1">
        <f t="shared" si="4"/>
        <v>7.3809014979044171E-2</v>
      </c>
      <c r="I18" s="1">
        <f t="shared" si="5"/>
        <v>0.22477669922287502</v>
      </c>
      <c r="J18" s="1">
        <f t="shared" si="2"/>
        <v>0.48368075376884428</v>
      </c>
      <c r="K18" s="1">
        <f t="shared" si="3"/>
        <v>0.47825241838527704</v>
      </c>
    </row>
    <row r="19" spans="1:11" x14ac:dyDescent="0.25">
      <c r="A19" t="s">
        <v>7</v>
      </c>
      <c r="B19" s="1">
        <v>1.3686</v>
      </c>
      <c r="C19" s="1">
        <v>2.2395999999999998</v>
      </c>
      <c r="D19" s="1">
        <v>4.0300000000000002E-2</v>
      </c>
      <c r="E19" s="1">
        <v>0.11</v>
      </c>
      <c r="F19" s="1"/>
      <c r="G19" s="1"/>
      <c r="H19" s="1">
        <f t="shared" si="4"/>
        <v>8.0573516710791937E-2</v>
      </c>
      <c r="I19" s="1">
        <f t="shared" si="5"/>
        <v>0.23277993876794176</v>
      </c>
      <c r="J19" s="1">
        <f t="shared" si="2"/>
        <v>0.50016434239368701</v>
      </c>
      <c r="K19" s="1">
        <f t="shared" si="3"/>
        <v>0.47254931237721032</v>
      </c>
    </row>
    <row r="20" spans="1:11" x14ac:dyDescent="0.25">
      <c r="A20" t="s">
        <v>7</v>
      </c>
      <c r="B20" s="1">
        <v>1.2175</v>
      </c>
      <c r="C20" s="1">
        <v>2.1012</v>
      </c>
      <c r="D20" s="1">
        <v>3.5700000000000003E-2</v>
      </c>
      <c r="E20" s="1">
        <v>9.8799999999999999E-2</v>
      </c>
      <c r="F20" s="1"/>
      <c r="G20" s="1"/>
      <c r="H20" s="1">
        <f t="shared" si="4"/>
        <v>7.1677814259381259E-2</v>
      </c>
      <c r="I20" s="1">
        <f t="shared" si="5"/>
        <v>0.21839489522200362</v>
      </c>
      <c r="J20" s="1">
        <f t="shared" si="2"/>
        <v>0.49806206242299794</v>
      </c>
      <c r="K20" s="1">
        <f t="shared" si="3"/>
        <v>0.4523915263658862</v>
      </c>
    </row>
    <row r="21" spans="1:11" x14ac:dyDescent="0.25">
      <c r="A21" t="s">
        <v>7</v>
      </c>
      <c r="B21" s="1">
        <v>1.3139000000000001</v>
      </c>
      <c r="C21" s="1">
        <v>2.1574</v>
      </c>
      <c r="D21" s="1">
        <v>3.8300000000000001E-2</v>
      </c>
      <c r="E21" s="1">
        <v>0.105</v>
      </c>
      <c r="F21" s="1"/>
      <c r="G21" s="1"/>
      <c r="H21" s="1">
        <f t="shared" si="4"/>
        <v>7.7353166452074767E-2</v>
      </c>
      <c r="I21" s="1">
        <f t="shared" si="5"/>
        <v>0.22423622070814325</v>
      </c>
      <c r="J21" s="1">
        <f t="shared" si="2"/>
        <v>0.49513163787198422</v>
      </c>
      <c r="K21" s="1">
        <f t="shared" si="3"/>
        <v>0.46825619727449708</v>
      </c>
    </row>
    <row r="22" spans="1:11" x14ac:dyDescent="0.25">
      <c r="A22" t="s">
        <v>7</v>
      </c>
      <c r="B22" s="1">
        <v>1.1285000000000001</v>
      </c>
      <c r="C22" s="1">
        <v>1.9417</v>
      </c>
      <c r="D22" s="1">
        <v>3.1899999999999998E-2</v>
      </c>
      <c r="E22" s="1">
        <v>9.3299999999999994E-2</v>
      </c>
      <c r="F22" s="1"/>
      <c r="G22" s="1"/>
      <c r="H22" s="1">
        <f>B22/(1+$F$13)</f>
        <v>6.643812188230945E-2</v>
      </c>
      <c r="I22" s="1">
        <f t="shared" si="5"/>
        <v>0.20181675616436531</v>
      </c>
      <c r="J22" s="1">
        <f t="shared" si="2"/>
        <v>0.48014602303943282</v>
      </c>
      <c r="K22" s="1">
        <f t="shared" si="3"/>
        <v>0.46230056301179384</v>
      </c>
    </row>
    <row r="23" spans="1:11" x14ac:dyDescent="0.25">
      <c r="A23" t="s">
        <v>8</v>
      </c>
      <c r="B23" s="1">
        <v>1.2255</v>
      </c>
      <c r="C23" s="1">
        <v>2.0196999999999998</v>
      </c>
      <c r="D23" s="1">
        <v>3.5400000000000001E-2</v>
      </c>
      <c r="E23" s="1">
        <v>7.8799999999999995E-2</v>
      </c>
      <c r="F23" s="1">
        <v>15.454040000000001</v>
      </c>
      <c r="G23" s="1">
        <v>8.7751210000000004</v>
      </c>
      <c r="H23" s="1">
        <f>B23/(1+$F$23)</f>
        <v>7.4480188452197768E-2</v>
      </c>
      <c r="I23" s="1">
        <f>C23/(1+$G$23)</f>
        <v>0.20661636822705312</v>
      </c>
      <c r="J23" s="1">
        <f t="shared" si="2"/>
        <v>0.47529417870257035</v>
      </c>
      <c r="K23" s="1">
        <f t="shared" si="3"/>
        <v>0.38138314343714413</v>
      </c>
    </row>
    <row r="24" spans="1:11" x14ac:dyDescent="0.25">
      <c r="A24" t="s">
        <v>8</v>
      </c>
      <c r="B24" s="1">
        <v>1.2625</v>
      </c>
      <c r="C24" s="1">
        <v>1.8428</v>
      </c>
      <c r="D24" s="1">
        <v>3.3399999999999999E-2</v>
      </c>
      <c r="E24" s="1">
        <v>8.14E-2</v>
      </c>
      <c r="F24" s="1"/>
      <c r="G24" s="1"/>
      <c r="H24" s="1">
        <f t="shared" ref="H24:H31" si="6">B24/(1+$F$23)</f>
        <v>7.6728876312443628E-2</v>
      </c>
      <c r="I24" s="1">
        <f t="shared" ref="I24:I32" si="7">C24/(1+$G$23)</f>
        <v>0.18851940553983934</v>
      </c>
      <c r="J24" s="1">
        <f t="shared" si="2"/>
        <v>0.43529895920792078</v>
      </c>
      <c r="K24" s="1">
        <f t="shared" si="3"/>
        <v>0.43178578760581726</v>
      </c>
    </row>
    <row r="25" spans="1:11" x14ac:dyDescent="0.25">
      <c r="A25" t="s">
        <v>8</v>
      </c>
      <c r="B25" s="1">
        <v>1.3218000000000001</v>
      </c>
      <c r="C25" s="1">
        <v>1.8794</v>
      </c>
      <c r="D25" s="1">
        <v>3.44E-2</v>
      </c>
      <c r="E25" s="1">
        <v>8.0399999999999999E-2</v>
      </c>
      <c r="F25" s="1"/>
      <c r="G25" s="1"/>
      <c r="H25" s="1">
        <f t="shared" si="6"/>
        <v>8.033285442359446E-2</v>
      </c>
      <c r="I25" s="1">
        <f t="shared" si="7"/>
        <v>0.19226360471650428</v>
      </c>
      <c r="J25" s="1">
        <f t="shared" si="2"/>
        <v>0.42821832047208347</v>
      </c>
      <c r="K25" s="1">
        <f t="shared" si="3"/>
        <v>0.41817586910716187</v>
      </c>
    </row>
    <row r="26" spans="1:11" x14ac:dyDescent="0.25">
      <c r="A26" t="s">
        <v>8</v>
      </c>
      <c r="B26" s="1">
        <v>1.3652</v>
      </c>
      <c r="C26" s="1">
        <v>2.0081000000000002</v>
      </c>
      <c r="D26" s="1">
        <v>3.9E-2</v>
      </c>
      <c r="E26" s="1">
        <v>8.9899999999999994E-2</v>
      </c>
      <c r="F26" s="1"/>
      <c r="G26" s="1"/>
      <c r="H26" s="1">
        <f t="shared" si="6"/>
        <v>8.2970504508315279E-2</v>
      </c>
      <c r="I26" s="1">
        <f t="shared" si="7"/>
        <v>0.20542968214920307</v>
      </c>
      <c r="J26" s="1">
        <f t="shared" si="2"/>
        <v>0.47004655728098449</v>
      </c>
      <c r="K26" s="1">
        <f t="shared" si="3"/>
        <v>0.43761933066082365</v>
      </c>
    </row>
    <row r="27" spans="1:11" x14ac:dyDescent="0.25">
      <c r="A27" t="s">
        <v>8</v>
      </c>
      <c r="B27" s="1">
        <v>1.1496</v>
      </c>
      <c r="C27" s="1">
        <v>1.7968999999999999</v>
      </c>
      <c r="D27" s="1">
        <v>3.1399999999999997E-2</v>
      </c>
      <c r="E27" s="1">
        <v>7.2400000000000006E-2</v>
      </c>
      <c r="F27" s="1"/>
      <c r="G27" s="1"/>
      <c r="H27" s="1">
        <f t="shared" si="6"/>
        <v>6.986733957131501E-2</v>
      </c>
      <c r="I27" s="1">
        <f t="shared" si="7"/>
        <v>0.1838238114904153</v>
      </c>
      <c r="J27" s="1">
        <f t="shared" si="2"/>
        <v>0.44942315240083502</v>
      </c>
      <c r="K27" s="1">
        <f t="shared" si="3"/>
        <v>0.39385539562580008</v>
      </c>
    </row>
    <row r="28" spans="1:11" x14ac:dyDescent="0.25">
      <c r="A28" t="s">
        <v>8</v>
      </c>
      <c r="B28" s="1">
        <v>1.2996000000000001</v>
      </c>
      <c r="C28" s="1">
        <v>2.0228000000000002</v>
      </c>
      <c r="D28" s="1">
        <v>3.7400000000000003E-2</v>
      </c>
      <c r="E28" s="1">
        <v>8.5500000000000007E-2</v>
      </c>
      <c r="F28" s="1"/>
      <c r="G28" s="1"/>
      <c r="H28" s="1">
        <f t="shared" si="6"/>
        <v>7.8983641707446928E-2</v>
      </c>
      <c r="I28" s="1">
        <f t="shared" si="7"/>
        <v>0.20693349985130619</v>
      </c>
      <c r="J28" s="1">
        <f t="shared" si="2"/>
        <v>0.47351577100646353</v>
      </c>
      <c r="K28" s="1">
        <f t="shared" si="3"/>
        <v>0.41317621391140996</v>
      </c>
    </row>
    <row r="29" spans="1:11" x14ac:dyDescent="0.25">
      <c r="A29" t="s">
        <v>8</v>
      </c>
      <c r="B29" s="1">
        <v>1.3393999999999999</v>
      </c>
      <c r="C29" s="1">
        <v>2.0125999999999999</v>
      </c>
      <c r="D29" s="1">
        <v>3.6200000000000003E-2</v>
      </c>
      <c r="E29" s="1">
        <v>8.7900000000000006E-2</v>
      </c>
      <c r="F29" s="1"/>
      <c r="G29" s="1"/>
      <c r="H29" s="1">
        <f t="shared" si="6"/>
        <v>8.1402500540900591E-2</v>
      </c>
      <c r="I29" s="1">
        <f t="shared" si="7"/>
        <v>0.20589003450698973</v>
      </c>
      <c r="J29" s="1">
        <f t="shared" si="2"/>
        <v>0.44470378378378383</v>
      </c>
      <c r="K29" s="1">
        <f t="shared" si="3"/>
        <v>0.42692692830169932</v>
      </c>
    </row>
    <row r="30" spans="1:11" x14ac:dyDescent="0.25">
      <c r="A30" t="s">
        <v>8</v>
      </c>
      <c r="B30" s="1">
        <v>1.21</v>
      </c>
      <c r="C30" s="1">
        <v>2.0436999999999999</v>
      </c>
      <c r="D30" s="1">
        <v>3.32E-2</v>
      </c>
      <c r="E30" s="1">
        <v>8.1699999999999995E-2</v>
      </c>
      <c r="F30" s="1"/>
      <c r="G30" s="1"/>
      <c r="H30" s="1">
        <f t="shared" si="6"/>
        <v>7.3538170564797459E-2</v>
      </c>
      <c r="I30" s="1">
        <f t="shared" si="7"/>
        <v>0.20907158080191537</v>
      </c>
      <c r="J30" s="1">
        <f t="shared" si="2"/>
        <v>0.45146622148760329</v>
      </c>
      <c r="K30" s="1">
        <f t="shared" si="3"/>
        <v>0.39077525355972015</v>
      </c>
    </row>
    <row r="31" spans="1:11" x14ac:dyDescent="0.25">
      <c r="A31" t="s">
        <v>8</v>
      </c>
      <c r="B31" s="1">
        <v>1.2454000000000001</v>
      </c>
      <c r="C31" s="1">
        <v>1.8723000000000001</v>
      </c>
      <c r="D31" s="1">
        <v>3.2800000000000003E-2</v>
      </c>
      <c r="E31" s="1">
        <v>7.8899999999999998E-2</v>
      </c>
      <c r="F31" s="1"/>
      <c r="G31" s="1"/>
      <c r="H31" s="1">
        <f t="shared" si="6"/>
        <v>7.56896178689246E-2</v>
      </c>
      <c r="I31" s="1">
        <f t="shared" si="7"/>
        <v>0.19153727099644086</v>
      </c>
      <c r="J31" s="1">
        <f t="shared" si="2"/>
        <v>0.43334873293720894</v>
      </c>
      <c r="K31" s="1">
        <f t="shared" si="3"/>
        <v>0.4119302712706297</v>
      </c>
    </row>
    <row r="32" spans="1:11" x14ac:dyDescent="0.25">
      <c r="A32" t="s">
        <v>8</v>
      </c>
      <c r="B32" s="1">
        <v>1.2654000000000001</v>
      </c>
      <c r="C32" s="1">
        <v>1.9126000000000001</v>
      </c>
      <c r="D32" s="1">
        <v>3.5200000000000002E-2</v>
      </c>
      <c r="E32" s="1">
        <v>7.8100000000000003E-2</v>
      </c>
      <c r="F32" s="1"/>
      <c r="G32" s="1"/>
      <c r="H32" s="1">
        <f>B32/(1+$F$23)</f>
        <v>7.6905124820408857E-2</v>
      </c>
      <c r="I32" s="1">
        <f t="shared" si="7"/>
        <v>0.19565998211173039</v>
      </c>
      <c r="J32" s="1">
        <f t="shared" si="2"/>
        <v>0.45770681839734467</v>
      </c>
      <c r="K32" s="1">
        <f t="shared" si="3"/>
        <v>0.39916184779880792</v>
      </c>
    </row>
    <row r="33" spans="1:11" x14ac:dyDescent="0.25">
      <c r="A33" t="s">
        <v>14</v>
      </c>
      <c r="B33" s="1">
        <v>2.7058</v>
      </c>
      <c r="C33" s="1"/>
      <c r="D33" s="1">
        <v>7.5700000000000003E-2</v>
      </c>
      <c r="E33" s="1"/>
      <c r="F33" s="1">
        <v>16.204730000000001</v>
      </c>
      <c r="G33" s="1"/>
      <c r="H33" s="1">
        <f>B33/(1+$F$33)</f>
        <v>0.15727070404475976</v>
      </c>
      <c r="I33" s="1"/>
      <c r="J33" s="1">
        <f>D33/H33</f>
        <v>0.48133567189001414</v>
      </c>
      <c r="K33" s="1"/>
    </row>
    <row r="34" spans="1:11" x14ac:dyDescent="0.25">
      <c r="A34" t="s">
        <v>14</v>
      </c>
      <c r="B34" s="1">
        <v>2.5028999999999999</v>
      </c>
      <c r="C34" s="1"/>
      <c r="D34" s="1">
        <v>6.7199999999999996E-2</v>
      </c>
      <c r="E34" s="1"/>
      <c r="F34" s="1"/>
      <c r="G34" s="1"/>
      <c r="H34" s="1">
        <f t="shared" ref="H34:H41" si="8">B34/(1+$F$33)</f>
        <v>0.14547743556568454</v>
      </c>
      <c r="I34" s="1"/>
      <c r="J34" s="1">
        <f t="shared" ref="J34:J41" si="9">D34/H34</f>
        <v>0.4619273067241999</v>
      </c>
      <c r="K34" s="1"/>
    </row>
    <row r="35" spans="1:11" x14ac:dyDescent="0.25">
      <c r="A35" t="s">
        <v>14</v>
      </c>
      <c r="B35" s="1">
        <f>2.5029*0.0575/0.0672</f>
        <v>2.1416183035714287</v>
      </c>
      <c r="C35" s="1"/>
      <c r="D35" s="1">
        <v>5.7500000000000002E-2</v>
      </c>
      <c r="E35" s="1"/>
      <c r="F35" s="1"/>
      <c r="G35" s="1"/>
      <c r="H35" s="1">
        <f t="shared" si="8"/>
        <v>0.12447846049147115</v>
      </c>
      <c r="I35" s="1"/>
      <c r="J35" s="1">
        <f t="shared" si="9"/>
        <v>0.46192730672419996</v>
      </c>
      <c r="K35" s="1"/>
    </row>
    <row r="36" spans="1:11" x14ac:dyDescent="0.25">
      <c r="A36" t="s">
        <v>14</v>
      </c>
      <c r="B36" s="1">
        <v>2.1467999999999998</v>
      </c>
      <c r="C36" s="1"/>
      <c r="D36" s="1">
        <v>5.9900000000000002E-2</v>
      </c>
      <c r="E36" s="1"/>
      <c r="F36" s="1"/>
      <c r="G36" s="1"/>
      <c r="H36" s="1">
        <f t="shared" si="8"/>
        <v>0.12477963908762298</v>
      </c>
      <c r="I36" s="1"/>
      <c r="J36" s="1">
        <f t="shared" si="9"/>
        <v>0.48004626746785922</v>
      </c>
      <c r="K36" s="1"/>
    </row>
    <row r="37" spans="1:11" x14ac:dyDescent="0.25">
      <c r="A37" t="s">
        <v>14</v>
      </c>
      <c r="B37" s="1">
        <v>1.5932999999999999</v>
      </c>
      <c r="C37" s="1"/>
      <c r="D37" s="1">
        <v>4.5699999999999998E-2</v>
      </c>
      <c r="E37" s="1"/>
      <c r="F37" s="1"/>
      <c r="G37" s="1"/>
      <c r="H37" s="1">
        <f t="shared" si="8"/>
        <v>9.2608253660475912E-2</v>
      </c>
      <c r="I37" s="1"/>
      <c r="J37" s="1">
        <f t="shared" si="9"/>
        <v>0.49347653360948979</v>
      </c>
      <c r="K37" s="1"/>
    </row>
    <row r="38" spans="1:11" x14ac:dyDescent="0.25">
      <c r="A38" t="s">
        <v>14</v>
      </c>
      <c r="B38" s="1">
        <v>2.2749000000000001</v>
      </c>
      <c r="C38" s="1"/>
      <c r="D38" s="1">
        <v>6.4199999999999993E-2</v>
      </c>
      <c r="E38" s="1"/>
      <c r="F38" s="1"/>
      <c r="G38" s="1"/>
      <c r="H38" s="1">
        <f t="shared" si="8"/>
        <v>0.13222526595883807</v>
      </c>
      <c r="I38" s="1"/>
      <c r="J38" s="1">
        <f t="shared" si="9"/>
        <v>0.48553504154028743</v>
      </c>
      <c r="K38" s="1"/>
    </row>
    <row r="39" spans="1:11" x14ac:dyDescent="0.25">
      <c r="A39" t="s">
        <v>14</v>
      </c>
      <c r="B39" s="1">
        <v>1.6936</v>
      </c>
      <c r="C39" s="1"/>
      <c r="D39" s="1">
        <v>4.82E-2</v>
      </c>
      <c r="E39" s="1"/>
      <c r="F39" s="1"/>
      <c r="G39" s="1"/>
      <c r="H39" s="1">
        <f t="shared" si="8"/>
        <v>9.8438045816470227E-2</v>
      </c>
      <c r="I39" s="1"/>
      <c r="J39" s="1">
        <f t="shared" si="9"/>
        <v>0.4896480786490317</v>
      </c>
      <c r="K39" s="1"/>
    </row>
    <row r="40" spans="1:11" x14ac:dyDescent="0.25">
      <c r="A40" t="s">
        <v>14</v>
      </c>
      <c r="B40" s="1">
        <v>1.2099</v>
      </c>
      <c r="C40" s="1"/>
      <c r="D40" s="1">
        <v>3.3700000000000001E-2</v>
      </c>
      <c r="E40" s="1"/>
      <c r="F40" s="1"/>
      <c r="G40" s="1"/>
      <c r="H40" s="1">
        <f t="shared" si="8"/>
        <v>7.0323684242647219E-2</v>
      </c>
      <c r="I40" s="1"/>
      <c r="J40" s="1">
        <f t="shared" si="9"/>
        <v>0.47921266303000254</v>
      </c>
      <c r="K40" s="1"/>
    </row>
    <row r="41" spans="1:11" x14ac:dyDescent="0.25">
      <c r="A41" t="s">
        <v>14</v>
      </c>
      <c r="B41" s="1">
        <v>2.6465999999999998</v>
      </c>
      <c r="C41" s="1"/>
      <c r="D41" s="1">
        <v>8.3299999999999999E-2</v>
      </c>
      <c r="E41" s="1"/>
      <c r="F41" s="1"/>
      <c r="G41" s="1"/>
      <c r="H41" s="1">
        <f t="shared" si="8"/>
        <v>0.15382978983105225</v>
      </c>
      <c r="I41" s="1"/>
      <c r="J41" s="1">
        <f t="shared" si="9"/>
        <v>0.54150759805032878</v>
      </c>
      <c r="K41" s="1"/>
    </row>
    <row r="42" spans="1:11" x14ac:dyDescent="0.25">
      <c r="A42" t="s">
        <v>14</v>
      </c>
      <c r="B42" s="1">
        <v>2.0070999999999999</v>
      </c>
      <c r="C42" s="1"/>
      <c r="D42" s="1">
        <v>6.2300000000000001E-2</v>
      </c>
      <c r="E42" s="1"/>
      <c r="F42" s="1"/>
      <c r="G42" s="1"/>
      <c r="H42" s="1">
        <f>B42/(1+$F$33)</f>
        <v>0.11665977902588415</v>
      </c>
      <c r="I42" s="1"/>
      <c r="J42" s="1">
        <f t="shared" ref="J42:J60" si="10">D42/H42</f>
        <v>0.53403152757710137</v>
      </c>
      <c r="K42" s="1"/>
    </row>
    <row r="43" spans="1:11" x14ac:dyDescent="0.25">
      <c r="A43" t="s">
        <v>5</v>
      </c>
      <c r="B43" s="1">
        <v>0.86719999999999997</v>
      </c>
      <c r="C43" s="1"/>
      <c r="D43" s="1">
        <v>3.1E-2</v>
      </c>
      <c r="E43" s="1"/>
      <c r="F43" s="1">
        <v>14.76881</v>
      </c>
      <c r="G43" s="1"/>
      <c r="H43" s="1">
        <f>B43/(1+$F$43)</f>
        <v>5.4994638149613063E-2</v>
      </c>
      <c r="I43" s="1"/>
      <c r="J43" s="1">
        <f t="shared" si="10"/>
        <v>0.56369131688191887</v>
      </c>
      <c r="K43" s="1"/>
    </row>
    <row r="44" spans="1:11" x14ac:dyDescent="0.25">
      <c r="A44" t="s">
        <v>5</v>
      </c>
      <c r="B44" s="1">
        <v>0.81459999999999999</v>
      </c>
      <c r="C44" s="1"/>
      <c r="D44" s="1">
        <v>3.0300000000000001E-2</v>
      </c>
      <c r="E44" s="1"/>
      <c r="F44" s="1"/>
      <c r="G44" s="1"/>
      <c r="H44" s="1">
        <f t="shared" ref="H44:H55" si="11">B44/(1+$F$43)</f>
        <v>5.1658939387309505E-2</v>
      </c>
      <c r="I44" s="1"/>
      <c r="J44" s="1">
        <f t="shared" si="10"/>
        <v>0.58653933587036589</v>
      </c>
      <c r="K44" s="1"/>
    </row>
    <row r="45" spans="1:11" x14ac:dyDescent="0.25">
      <c r="A45" t="s">
        <v>5</v>
      </c>
      <c r="B45" s="1">
        <v>0.93899999999999995</v>
      </c>
      <c r="C45" s="1"/>
      <c r="D45" s="1">
        <v>3.3599999999999998E-2</v>
      </c>
      <c r="E45" s="1"/>
      <c r="F45" s="1"/>
      <c r="G45" s="1"/>
      <c r="H45" s="1">
        <f t="shared" si="11"/>
        <v>5.9547930376483697E-2</v>
      </c>
      <c r="I45" s="1"/>
      <c r="J45" s="1">
        <f t="shared" si="10"/>
        <v>0.56425134824281153</v>
      </c>
      <c r="K45" s="1"/>
    </row>
    <row r="46" spans="1:11" x14ac:dyDescent="0.25">
      <c r="A46" t="s">
        <v>5</v>
      </c>
      <c r="B46" s="1">
        <v>0.9365</v>
      </c>
      <c r="C46" s="1"/>
      <c r="D46" s="1">
        <v>3.3300000000000003E-2</v>
      </c>
      <c r="E46" s="1"/>
      <c r="F46" s="1"/>
      <c r="G46" s="1"/>
      <c r="H46" s="1">
        <f t="shared" si="11"/>
        <v>5.9389389560784864E-2</v>
      </c>
      <c r="I46" s="1"/>
      <c r="J46" s="1">
        <f t="shared" si="10"/>
        <v>0.56070621783235464</v>
      </c>
      <c r="K46" s="1"/>
    </row>
    <row r="47" spans="1:11" x14ac:dyDescent="0.25">
      <c r="A47" t="s">
        <v>5</v>
      </c>
      <c r="B47" s="1">
        <v>0.83409999999999995</v>
      </c>
      <c r="C47" s="1"/>
      <c r="D47" s="1">
        <v>3.0099999999999998E-2</v>
      </c>
      <c r="E47" s="1"/>
      <c r="F47" s="1"/>
      <c r="G47" s="1"/>
      <c r="H47" s="1">
        <f t="shared" si="11"/>
        <v>5.2895557749760444E-2</v>
      </c>
      <c r="I47" s="1"/>
      <c r="J47" s="1">
        <f t="shared" si="10"/>
        <v>0.5690458949766215</v>
      </c>
      <c r="K47" s="1"/>
    </row>
    <row r="48" spans="1:11" x14ac:dyDescent="0.25">
      <c r="A48" t="s">
        <v>5</v>
      </c>
      <c r="B48" s="1">
        <v>0.84970000000000001</v>
      </c>
      <c r="C48" s="1"/>
      <c r="D48" s="1">
        <v>2.9600000000000001E-2</v>
      </c>
      <c r="E48" s="1"/>
      <c r="F48" s="1"/>
      <c r="G48" s="1"/>
      <c r="H48" s="1">
        <f t="shared" si="11"/>
        <v>5.3884852439721194E-2</v>
      </c>
      <c r="I48" s="1"/>
      <c r="J48" s="1">
        <f t="shared" si="10"/>
        <v>0.5493194962928093</v>
      </c>
      <c r="K48" s="1"/>
    </row>
    <row r="49" spans="1:11" x14ac:dyDescent="0.25">
      <c r="A49" t="s">
        <v>5</v>
      </c>
      <c r="B49" s="1">
        <v>0.82269999999999999</v>
      </c>
      <c r="C49" s="1"/>
      <c r="D49" s="1">
        <v>3.0700000000000002E-2</v>
      </c>
      <c r="E49" s="1"/>
      <c r="F49" s="1"/>
      <c r="G49" s="1"/>
      <c r="H49" s="1">
        <f t="shared" si="11"/>
        <v>5.217261163017374E-2</v>
      </c>
      <c r="I49" s="1"/>
      <c r="J49" s="1">
        <f t="shared" si="10"/>
        <v>0.5884313443539565</v>
      </c>
      <c r="K49" s="1"/>
    </row>
    <row r="50" spans="1:11" x14ac:dyDescent="0.25">
      <c r="A50" t="s">
        <v>5</v>
      </c>
      <c r="B50" s="1">
        <v>0.9032</v>
      </c>
      <c r="C50" s="1"/>
      <c r="D50" s="1">
        <v>3.3000000000000002E-2</v>
      </c>
      <c r="E50" s="1"/>
      <c r="F50" s="1"/>
      <c r="G50" s="1"/>
      <c r="H50" s="1">
        <f t="shared" si="11"/>
        <v>5.7277625895676337E-2</v>
      </c>
      <c r="I50" s="1"/>
      <c r="J50" s="1">
        <f t="shared" si="10"/>
        <v>0.57614119796279895</v>
      </c>
      <c r="K50" s="1"/>
    </row>
    <row r="51" spans="1:11" x14ac:dyDescent="0.25">
      <c r="A51" t="s">
        <v>5</v>
      </c>
      <c r="B51" s="1">
        <v>0.95779999999999998</v>
      </c>
      <c r="C51" s="1"/>
      <c r="D51" s="1">
        <v>3.4799999999999998E-2</v>
      </c>
      <c r="E51" s="1"/>
      <c r="F51" s="1"/>
      <c r="G51" s="1"/>
      <c r="H51" s="1">
        <f t="shared" si="11"/>
        <v>6.0740157310538966E-2</v>
      </c>
      <c r="I51" s="1"/>
      <c r="J51" s="1">
        <f t="shared" si="10"/>
        <v>0.57293233242848196</v>
      </c>
      <c r="K51" s="1"/>
    </row>
    <row r="52" spans="1:11" x14ac:dyDescent="0.25">
      <c r="A52" t="s">
        <v>5</v>
      </c>
      <c r="B52" s="1">
        <v>0.89910000000000001</v>
      </c>
      <c r="C52" s="1"/>
      <c r="D52" s="1">
        <v>3.2000000000000001E-2</v>
      </c>
      <c r="E52" s="1"/>
      <c r="F52" s="1"/>
      <c r="G52" s="1"/>
      <c r="H52" s="1">
        <f t="shared" si="11"/>
        <v>5.7017618957930241E-2</v>
      </c>
      <c r="I52" s="1"/>
      <c r="J52" s="1">
        <f t="shared" si="10"/>
        <v>0.56123003003003002</v>
      </c>
      <c r="K52" s="1"/>
    </row>
    <row r="53" spans="1:11" x14ac:dyDescent="0.25">
      <c r="A53" t="s">
        <v>5</v>
      </c>
      <c r="B53" s="1">
        <v>1.0391999999999999</v>
      </c>
      <c r="C53" s="1"/>
      <c r="D53" s="1">
        <v>3.7199999999999997E-2</v>
      </c>
      <c r="E53" s="1"/>
      <c r="F53" s="1"/>
      <c r="G53" s="1"/>
      <c r="H53" s="1">
        <f t="shared" si="11"/>
        <v>6.590224626969314E-2</v>
      </c>
      <c r="I53" s="1"/>
      <c r="J53" s="1">
        <f t="shared" si="10"/>
        <v>0.56447241339491916</v>
      </c>
      <c r="K53" s="1"/>
    </row>
    <row r="54" spans="1:11" x14ac:dyDescent="0.25">
      <c r="A54" t="s">
        <v>5</v>
      </c>
      <c r="B54" s="1">
        <v>0.93799999999999994</v>
      </c>
      <c r="C54" s="1"/>
      <c r="D54" s="1">
        <v>3.4099999999999998E-2</v>
      </c>
      <c r="E54" s="1"/>
      <c r="F54" s="1"/>
      <c r="G54" s="1"/>
      <c r="H54" s="1">
        <f t="shared" si="11"/>
        <v>5.9484514050204162E-2</v>
      </c>
      <c r="I54" s="1"/>
      <c r="J54" s="1">
        <f t="shared" si="10"/>
        <v>0.57325844456289987</v>
      </c>
      <c r="K54" s="1"/>
    </row>
    <row r="55" spans="1:11" x14ac:dyDescent="0.25">
      <c r="A55" t="s">
        <v>5</v>
      </c>
      <c r="B55" s="1">
        <v>1.0740000000000001</v>
      </c>
      <c r="C55" s="1"/>
      <c r="D55" s="1">
        <v>3.9300000000000002E-2</v>
      </c>
      <c r="E55" s="1"/>
      <c r="F55" s="1"/>
      <c r="G55" s="1"/>
      <c r="H55" s="1">
        <f t="shared" si="11"/>
        <v>6.810913442422098E-2</v>
      </c>
      <c r="I55" s="1"/>
      <c r="J55" s="1">
        <f t="shared" si="10"/>
        <v>0.57701511452513965</v>
      </c>
      <c r="K55" s="1"/>
    </row>
    <row r="56" spans="1:11" x14ac:dyDescent="0.25">
      <c r="A56" t="s">
        <v>7</v>
      </c>
      <c r="B56" s="1">
        <v>2.1467000000000001</v>
      </c>
      <c r="C56" s="1"/>
      <c r="D56" s="1">
        <v>6.6000000000000003E-2</v>
      </c>
      <c r="E56" s="1"/>
      <c r="F56" s="1">
        <v>15.98573</v>
      </c>
      <c r="G56" s="1"/>
      <c r="H56" s="1">
        <f>B56/(1+$F$56)</f>
        <v>0.12638255759393327</v>
      </c>
      <c r="I56" s="1"/>
      <c r="J56" s="1">
        <f t="shared" si="10"/>
        <v>0.52222396236083291</v>
      </c>
      <c r="K56" s="1"/>
    </row>
    <row r="57" spans="1:11" x14ac:dyDescent="0.25">
      <c r="A57" t="s">
        <v>7</v>
      </c>
      <c r="B57" s="1">
        <v>2.4571000000000001</v>
      </c>
      <c r="C57" s="1"/>
      <c r="D57" s="1">
        <v>7.5399999999999995E-2</v>
      </c>
      <c r="E57" s="1"/>
      <c r="F57" s="1"/>
      <c r="G57" s="1"/>
      <c r="H57" s="1">
        <f t="shared" ref="H57:H59" si="12">B57/(1+$F$56)</f>
        <v>0.14465672067082191</v>
      </c>
      <c r="I57" s="1"/>
      <c r="J57" s="1">
        <f t="shared" si="10"/>
        <v>0.52123399210451338</v>
      </c>
      <c r="K57" s="1"/>
    </row>
    <row r="58" spans="1:11" x14ac:dyDescent="0.25">
      <c r="A58" t="s">
        <v>7</v>
      </c>
      <c r="B58" s="1">
        <v>2.0366</v>
      </c>
      <c r="C58" s="1"/>
      <c r="D58" s="1">
        <v>6.4699999999999994E-2</v>
      </c>
      <c r="E58" s="1"/>
      <c r="F58" s="1"/>
      <c r="G58" s="1"/>
      <c r="H58" s="1">
        <f t="shared" si="12"/>
        <v>0.11990064601285902</v>
      </c>
      <c r="I58" s="1"/>
      <c r="J58" s="1">
        <f t="shared" si="10"/>
        <v>0.53961343955612295</v>
      </c>
      <c r="K58" s="1"/>
    </row>
    <row r="59" spans="1:11" x14ac:dyDescent="0.25">
      <c r="A59" t="s">
        <v>7</v>
      </c>
      <c r="B59" s="1">
        <v>2.0604</v>
      </c>
      <c r="C59" s="1"/>
      <c r="D59" s="1">
        <v>6.2100000000000002E-2</v>
      </c>
      <c r="E59" s="1"/>
      <c r="F59" s="1"/>
      <c r="G59" s="1"/>
      <c r="H59" s="1">
        <f t="shared" si="12"/>
        <v>0.12130182217661531</v>
      </c>
      <c r="I59" s="1"/>
      <c r="J59" s="1">
        <f t="shared" si="10"/>
        <v>0.5119461429819453</v>
      </c>
      <c r="K59" s="1"/>
    </row>
    <row r="60" spans="1:11" x14ac:dyDescent="0.25">
      <c r="A60" t="s">
        <v>7</v>
      </c>
      <c r="B60" s="1">
        <v>2.0962999999999998</v>
      </c>
      <c r="C60" s="1"/>
      <c r="D60" s="1">
        <v>6.3600000000000004E-2</v>
      </c>
      <c r="E60" s="1"/>
      <c r="F60" s="1"/>
      <c r="G60" s="1"/>
      <c r="H60" s="1">
        <f>B60/(1+$F$56)</f>
        <v>0.12341536101186112</v>
      </c>
      <c r="I60" s="1"/>
      <c r="J60" s="1">
        <f t="shared" si="10"/>
        <v>0.51533293326336882</v>
      </c>
      <c r="K60" s="1"/>
    </row>
    <row r="61" spans="1:11" x14ac:dyDescent="0.25">
      <c r="A61" t="s">
        <v>7</v>
      </c>
      <c r="B61" s="1">
        <f>2.0963*0.0685/0.0636</f>
        <v>2.2578073899371067</v>
      </c>
      <c r="C61" s="1"/>
      <c r="D61" s="1">
        <v>6.8500000000000005E-2</v>
      </c>
      <c r="E61" s="1"/>
      <c r="F61" s="1"/>
      <c r="G61" s="1"/>
      <c r="H61" s="1">
        <f>B61/(1+$F$56)</f>
        <v>0.1329237771904479</v>
      </c>
      <c r="I61" s="1"/>
      <c r="J61" s="1">
        <f t="shared" ref="J61:K76" si="13">D61/H61</f>
        <v>0.51533293326336893</v>
      </c>
      <c r="K61" s="1"/>
    </row>
    <row r="62" spans="1:11" x14ac:dyDescent="0.25">
      <c r="A62" t="s">
        <v>8</v>
      </c>
      <c r="B62" s="1">
        <f>0.979+0.9035</f>
        <v>1.8824999999999998</v>
      </c>
      <c r="C62" s="1"/>
      <c r="D62" s="1">
        <v>5.9400000000000001E-2</v>
      </c>
      <c r="E62" s="1"/>
      <c r="F62" s="1">
        <v>15.454040000000001</v>
      </c>
      <c r="G62" s="1"/>
      <c r="H62" s="1">
        <f>B62/(1+$F$62)</f>
        <v>0.11440959180845554</v>
      </c>
      <c r="I62" s="1"/>
      <c r="J62" s="1">
        <f>D62/H62</f>
        <v>0.51918723824701196</v>
      </c>
      <c r="K62" s="1"/>
    </row>
    <row r="63" spans="1:11" x14ac:dyDescent="0.25">
      <c r="A63" t="s">
        <v>8</v>
      </c>
      <c r="B63" s="1">
        <f>1.2288+1.0804</f>
        <v>2.3091999999999997</v>
      </c>
      <c r="C63" s="1"/>
      <c r="D63" s="1">
        <v>7.1499999999999994E-2</v>
      </c>
      <c r="E63" s="1"/>
      <c r="F63" s="1"/>
      <c r="G63" s="1"/>
      <c r="H63" s="1">
        <f t="shared" ref="H63:H67" si="14">B63/(1+$F$62)</f>
        <v>0.14034243261837212</v>
      </c>
      <c r="I63" s="1"/>
      <c r="J63" s="1">
        <f t="shared" si="13"/>
        <v>0.50946815347306429</v>
      </c>
      <c r="K63" s="1"/>
    </row>
    <row r="64" spans="1:11" x14ac:dyDescent="0.25">
      <c r="A64" t="s">
        <v>8</v>
      </c>
      <c r="B64" s="1">
        <f>2.1592</f>
        <v>2.1591999999999998</v>
      </c>
      <c r="C64" s="1"/>
      <c r="D64" s="1">
        <v>6.4600000000000005E-2</v>
      </c>
      <c r="E64" s="1"/>
      <c r="F64" s="1"/>
      <c r="G64" s="1"/>
      <c r="H64" s="1">
        <f t="shared" si="14"/>
        <v>0.13122613048224022</v>
      </c>
      <c r="I64" s="1"/>
      <c r="J64" s="1">
        <f t="shared" si="13"/>
        <v>0.49228000370507602</v>
      </c>
      <c r="K64" s="1"/>
    </row>
    <row r="65" spans="1:11" x14ac:dyDescent="0.25">
      <c r="A65" t="s">
        <v>8</v>
      </c>
      <c r="B65" s="1">
        <v>2.1448999999999998</v>
      </c>
      <c r="C65" s="1"/>
      <c r="D65" s="1">
        <v>6.4899999999999999E-2</v>
      </c>
      <c r="E65" s="1"/>
      <c r="F65" s="1"/>
      <c r="G65" s="1"/>
      <c r="H65" s="1">
        <f t="shared" si="14"/>
        <v>0.13035704301192899</v>
      </c>
      <c r="I65" s="1"/>
      <c r="J65" s="1">
        <f t="shared" si="13"/>
        <v>0.49786339503007132</v>
      </c>
      <c r="K65" s="1"/>
    </row>
    <row r="66" spans="1:11" x14ac:dyDescent="0.25">
      <c r="A66" t="s">
        <v>8</v>
      </c>
      <c r="B66" s="1">
        <v>2.5087000000000002</v>
      </c>
      <c r="C66" s="1"/>
      <c r="D66" s="1">
        <v>7.3899999999999993E-2</v>
      </c>
      <c r="E66" s="1"/>
      <c r="F66" s="1"/>
      <c r="G66" s="1"/>
      <c r="H66" s="1">
        <f t="shared" si="14"/>
        <v>0.15246711445942762</v>
      </c>
      <c r="I66" s="1"/>
      <c r="J66" s="1">
        <f t="shared" si="13"/>
        <v>0.48469468489655981</v>
      </c>
      <c r="K66" s="1"/>
    </row>
    <row r="67" spans="1:11" x14ac:dyDescent="0.25">
      <c r="A67" t="s">
        <v>8</v>
      </c>
      <c r="B67" s="1">
        <v>2.1785999999999999</v>
      </c>
      <c r="C67" s="1"/>
      <c r="D67" s="1">
        <v>7.0400000000000004E-2</v>
      </c>
      <c r="E67" s="1"/>
      <c r="F67" s="1"/>
      <c r="G67" s="1"/>
      <c r="H67" s="1">
        <f t="shared" si="14"/>
        <v>0.13240517222517995</v>
      </c>
      <c r="I67" s="1"/>
      <c r="J67" s="1">
        <f t="shared" si="13"/>
        <v>0.53170128339300471</v>
      </c>
      <c r="K67" s="1"/>
    </row>
    <row r="68" spans="1:11" x14ac:dyDescent="0.25">
      <c r="A68" t="s">
        <v>15</v>
      </c>
      <c r="B68" s="1">
        <v>0.87760000000000005</v>
      </c>
      <c r="C68" s="1">
        <v>1.6241000000000001</v>
      </c>
      <c r="D68" s="1">
        <v>3.4099999999999998E-2</v>
      </c>
      <c r="E68" s="1">
        <v>9.6500000000000002E-2</v>
      </c>
      <c r="F68" s="1">
        <v>13.823449999999999</v>
      </c>
      <c r="G68" s="1">
        <v>8.7577029999999993</v>
      </c>
      <c r="H68" s="1">
        <f>B68/(1+$F$68)</f>
        <v>5.9203491764737631E-2</v>
      </c>
      <c r="I68" s="1">
        <f>C68/(1+$G$68)</f>
        <v>0.16644286057897029</v>
      </c>
      <c r="J68" s="1">
        <f>D68/H68</f>
        <v>0.57597954079307201</v>
      </c>
      <c r="K68" s="1">
        <f>E68/I68</f>
        <v>0.57977854781109539</v>
      </c>
    </row>
    <row r="69" spans="1:11" x14ac:dyDescent="0.25">
      <c r="A69" t="s">
        <v>15</v>
      </c>
      <c r="B69" s="1">
        <v>0.94010000000000005</v>
      </c>
      <c r="C69" s="1">
        <v>1.6646000000000001</v>
      </c>
      <c r="D69" s="1">
        <v>3.7600000000000001E-2</v>
      </c>
      <c r="E69" s="1">
        <v>0.1002</v>
      </c>
      <c r="F69" s="1"/>
      <c r="G69" s="1"/>
      <c r="H69" s="1">
        <f>B69/(1+$F$68)</f>
        <v>6.3419784193288337E-2</v>
      </c>
      <c r="I69" s="1">
        <f t="shared" ref="I69:I79" si="15">C69/(1+$G$68)</f>
        <v>0.17059342757204232</v>
      </c>
      <c r="J69" s="1">
        <f>D69/H69</f>
        <v>0.59287492819912779</v>
      </c>
      <c r="K69" s="1">
        <f t="shared" si="13"/>
        <v>0.58736143253634499</v>
      </c>
    </row>
    <row r="70" spans="1:11" x14ac:dyDescent="0.25">
      <c r="A70" t="s">
        <v>15</v>
      </c>
      <c r="B70" s="1">
        <v>0.79100000000000004</v>
      </c>
      <c r="C70" s="1">
        <v>1.6294999999999999</v>
      </c>
      <c r="D70" s="1">
        <v>3.1199999999999999E-2</v>
      </c>
      <c r="E70" s="1">
        <v>9.8100000000000007E-2</v>
      </c>
      <c r="F70" s="1"/>
      <c r="G70" s="1"/>
      <c r="H70" s="1">
        <f t="shared" ref="H70:H90" si="16">B70/(1+$F$68)</f>
        <v>5.3361396975737774E-2</v>
      </c>
      <c r="I70" s="1">
        <f t="shared" si="15"/>
        <v>0.16699626951137989</v>
      </c>
      <c r="J70" s="1">
        <f t="shared" ref="J70:J89" si="17">D70/H70</f>
        <v>0.58469233881163074</v>
      </c>
      <c r="K70" s="1">
        <f t="shared" si="13"/>
        <v>0.58743827204664012</v>
      </c>
    </row>
    <row r="71" spans="1:11" x14ac:dyDescent="0.25">
      <c r="A71" t="s">
        <v>15</v>
      </c>
      <c r="B71" s="1">
        <f>0.791*0.0309/0.0312</f>
        <v>0.78339423076923087</v>
      </c>
      <c r="C71" s="1">
        <v>1.5370999999999999</v>
      </c>
      <c r="D71" s="1">
        <v>3.09E-2</v>
      </c>
      <c r="E71" s="1">
        <v>9.3399999999999997E-2</v>
      </c>
      <c r="F71" s="1"/>
      <c r="G71" s="1"/>
      <c r="H71" s="1">
        <f t="shared" si="16"/>
        <v>5.2848306620201839E-2</v>
      </c>
      <c r="I71" s="1">
        <f t="shared" si="15"/>
        <v>0.15752682777903776</v>
      </c>
      <c r="J71" s="1">
        <f t="shared" si="17"/>
        <v>0.58469233881163074</v>
      </c>
      <c r="K71" s="1">
        <f t="shared" si="13"/>
        <v>0.59291487879773597</v>
      </c>
    </row>
    <row r="72" spans="1:11" x14ac:dyDescent="0.25">
      <c r="A72" t="s">
        <v>15</v>
      </c>
      <c r="B72" s="1">
        <v>0.95660000000000001</v>
      </c>
      <c r="C72" s="1">
        <v>1.8128</v>
      </c>
      <c r="D72" s="1">
        <v>3.1300000000000001E-2</v>
      </c>
      <c r="E72" s="1">
        <v>0.11260000000000001</v>
      </c>
      <c r="F72" s="1"/>
      <c r="G72" s="1"/>
      <c r="H72" s="1">
        <f t="shared" si="16"/>
        <v>6.4532885394425726E-2</v>
      </c>
      <c r="I72" s="1">
        <f t="shared" si="15"/>
        <v>0.18578142827261704</v>
      </c>
      <c r="J72" s="1">
        <f t="shared" si="17"/>
        <v>0.48502402780681581</v>
      </c>
      <c r="K72" s="1">
        <f t="shared" si="13"/>
        <v>0.60608856895410412</v>
      </c>
    </row>
    <row r="73" spans="1:11" x14ac:dyDescent="0.25">
      <c r="A73" t="s">
        <v>15</v>
      </c>
      <c r="B73" s="1">
        <v>0.81899999999999995</v>
      </c>
      <c r="C73" s="1">
        <v>1.5961000000000001</v>
      </c>
      <c r="D73" s="1">
        <v>3.3500000000000002E-2</v>
      </c>
      <c r="E73" s="1">
        <v>9.6500000000000002E-2</v>
      </c>
      <c r="F73" s="1"/>
      <c r="G73" s="1"/>
      <c r="H73" s="1">
        <f t="shared" si="16"/>
        <v>5.5250295983728485E-2</v>
      </c>
      <c r="I73" s="1">
        <f t="shared" si="15"/>
        <v>0.16357333278129085</v>
      </c>
      <c r="J73" s="1">
        <f t="shared" si="17"/>
        <v>0.60633159340659348</v>
      </c>
      <c r="K73" s="1">
        <f t="shared" si="13"/>
        <v>0.58994946400601467</v>
      </c>
    </row>
    <row r="74" spans="1:11" x14ac:dyDescent="0.25">
      <c r="A74" t="s">
        <v>15</v>
      </c>
      <c r="B74" s="1">
        <v>1.0351999999999999</v>
      </c>
      <c r="C74" s="1">
        <v>1.9374</v>
      </c>
      <c r="D74" s="1">
        <v>4.0599999999999997E-2</v>
      </c>
      <c r="E74" s="1">
        <v>0.11509999999999999</v>
      </c>
      <c r="F74" s="1"/>
      <c r="G74" s="1"/>
      <c r="H74" s="1">
        <f t="shared" si="16"/>
        <v>6.9835294752571095E-2</v>
      </c>
      <c r="I74" s="1">
        <f t="shared" si="15"/>
        <v>0.19855082697229051</v>
      </c>
      <c r="J74" s="1">
        <f t="shared" si="17"/>
        <v>0.5813679192426584</v>
      </c>
      <c r="K74" s="1">
        <f t="shared" si="13"/>
        <v>0.57970043114483327</v>
      </c>
    </row>
    <row r="75" spans="1:11" x14ac:dyDescent="0.25">
      <c r="A75" t="s">
        <v>15</v>
      </c>
      <c r="B75" s="1">
        <v>0.82040000000000002</v>
      </c>
      <c r="C75" s="1">
        <v>1.7333000000000001</v>
      </c>
      <c r="D75" s="1">
        <v>3.3599999999999998E-2</v>
      </c>
      <c r="E75" s="1">
        <v>0.1086</v>
      </c>
      <c r="F75" s="1"/>
      <c r="G75" s="1"/>
      <c r="H75" s="1">
        <f t="shared" si="16"/>
        <v>5.5344740934128021E-2</v>
      </c>
      <c r="I75" s="1">
        <f t="shared" si="15"/>
        <v>0.17763401898992009</v>
      </c>
      <c r="J75" s="1">
        <f t="shared" si="17"/>
        <v>0.60710375426621155</v>
      </c>
      <c r="K75" s="1">
        <f t="shared" si="13"/>
        <v>0.61136937968037841</v>
      </c>
    </row>
    <row r="76" spans="1:11" x14ac:dyDescent="0.25">
      <c r="A76" t="s">
        <v>15</v>
      </c>
      <c r="B76" s="1">
        <v>0.82799999999999996</v>
      </c>
      <c r="C76" s="1">
        <v>1.5845</v>
      </c>
      <c r="D76" s="1">
        <v>3.3599999999999998E-2</v>
      </c>
      <c r="E76" s="1">
        <v>0.94799999999999995</v>
      </c>
      <c r="F76" s="1"/>
      <c r="G76" s="1"/>
      <c r="H76" s="1">
        <f t="shared" si="16"/>
        <v>5.5857442093439784E-2</v>
      </c>
      <c r="I76" s="1">
        <f t="shared" si="15"/>
        <v>0.16238452840796652</v>
      </c>
      <c r="J76" s="1">
        <f t="shared" si="17"/>
        <v>0.60153130434782609</v>
      </c>
      <c r="K76" s="1">
        <f t="shared" si="13"/>
        <v>5.837994600189333</v>
      </c>
    </row>
    <row r="77" spans="1:11" x14ac:dyDescent="0.25">
      <c r="A77" t="s">
        <v>15</v>
      </c>
      <c r="B77" s="1">
        <v>0.88339999999999996</v>
      </c>
      <c r="C77" s="1">
        <v>1.6814</v>
      </c>
      <c r="D77" s="1">
        <v>3.5999999999999997E-2</v>
      </c>
      <c r="E77" s="1">
        <v>9.4100000000000003E-2</v>
      </c>
      <c r="F77" s="1"/>
      <c r="G77" s="1"/>
      <c r="H77" s="1">
        <f t="shared" si="16"/>
        <v>5.9594763702107131E-2</v>
      </c>
      <c r="I77" s="1">
        <f t="shared" si="15"/>
        <v>0.17231514425064998</v>
      </c>
      <c r="J77" s="1">
        <f t="shared" si="17"/>
        <v>0.60407991849671716</v>
      </c>
      <c r="K77" s="1">
        <f t="shared" ref="K77:K100" si="18">E77/I77</f>
        <v>0.54609245408588081</v>
      </c>
    </row>
    <row r="78" spans="1:11" x14ac:dyDescent="0.25">
      <c r="A78" t="s">
        <v>15</v>
      </c>
      <c r="B78" s="1">
        <v>0.92869999999999997</v>
      </c>
      <c r="C78" s="1">
        <v>1.722</v>
      </c>
      <c r="D78" s="1">
        <v>3.7999999999999999E-2</v>
      </c>
      <c r="E78" s="1">
        <v>0.1051</v>
      </c>
      <c r="F78" s="1"/>
      <c r="G78" s="1"/>
      <c r="H78" s="1">
        <f t="shared" si="16"/>
        <v>6.2650732454320693E-2</v>
      </c>
      <c r="I78" s="1">
        <f t="shared" si="15"/>
        <v>0.17647595955728515</v>
      </c>
      <c r="J78" s="1">
        <f t="shared" si="17"/>
        <v>0.60653720254118659</v>
      </c>
      <c r="K78" s="1">
        <f t="shared" si="18"/>
        <v>0.59554853966318233</v>
      </c>
    </row>
    <row r="79" spans="1:11" x14ac:dyDescent="0.25">
      <c r="A79" t="s">
        <v>15</v>
      </c>
      <c r="B79" s="1">
        <v>0.76049999999999995</v>
      </c>
      <c r="C79" s="1">
        <v>1.7205999999999999</v>
      </c>
      <c r="D79" s="1">
        <v>3.3500000000000002E-2</v>
      </c>
      <c r="E79" s="1">
        <v>0.1042</v>
      </c>
      <c r="F79" s="1"/>
      <c r="G79" s="1"/>
      <c r="H79" s="1">
        <f t="shared" si="16"/>
        <v>5.1303846270605018E-2</v>
      </c>
      <c r="I79" s="1">
        <f t="shared" si="15"/>
        <v>0.17633248316740119</v>
      </c>
      <c r="J79" s="1">
        <f t="shared" si="17"/>
        <v>0.65297248520710072</v>
      </c>
      <c r="K79" s="1">
        <f t="shared" si="18"/>
        <v>0.59092912507264905</v>
      </c>
    </row>
    <row r="80" spans="1:11" x14ac:dyDescent="0.25">
      <c r="A80" t="s">
        <v>15</v>
      </c>
      <c r="B80" s="1">
        <v>0.88959999999999995</v>
      </c>
      <c r="C80" s="1">
        <v>1.6993</v>
      </c>
      <c r="D80" s="1">
        <v>3.7600000000000001E-2</v>
      </c>
      <c r="E80" s="1">
        <v>0.1046</v>
      </c>
      <c r="F80" s="1"/>
      <c r="G80" s="1"/>
      <c r="H80" s="1">
        <f t="shared" si="16"/>
        <v>6.0013019911019365E-2</v>
      </c>
      <c r="I80" s="1">
        <f>C80/(1+$G$68)</f>
        <v>0.17414959237845221</v>
      </c>
      <c r="J80" s="1">
        <f t="shared" si="17"/>
        <v>0.62653071043165465</v>
      </c>
      <c r="K80" s="1">
        <f t="shared" si="18"/>
        <v>0.60063304525392802</v>
      </c>
    </row>
    <row r="81" spans="1:11" x14ac:dyDescent="0.25">
      <c r="A81" t="s">
        <v>15</v>
      </c>
      <c r="B81" s="1">
        <v>0.87229999999999996</v>
      </c>
      <c r="C81" s="1"/>
      <c r="D81" s="1">
        <v>3.5999999999999997E-2</v>
      </c>
      <c r="E81" s="1"/>
      <c r="F81" s="1"/>
      <c r="G81" s="1"/>
      <c r="H81" s="1">
        <f t="shared" si="16"/>
        <v>5.8845950166796529E-2</v>
      </c>
      <c r="I81" s="1"/>
      <c r="J81" s="1">
        <f t="shared" si="17"/>
        <v>0.61176682334059374</v>
      </c>
      <c r="K81" s="1"/>
    </row>
    <row r="82" spans="1:11" x14ac:dyDescent="0.25">
      <c r="A82" t="s">
        <v>15</v>
      </c>
      <c r="B82" s="1">
        <v>0.81950000000000001</v>
      </c>
      <c r="C82" s="1"/>
      <c r="D82" s="1">
        <v>3.1600000000000003E-2</v>
      </c>
      <c r="E82" s="1"/>
      <c r="F82" s="1"/>
      <c r="G82" s="1"/>
      <c r="H82" s="1">
        <f t="shared" si="16"/>
        <v>5.528402632315689E-2</v>
      </c>
      <c r="I82" s="1"/>
      <c r="J82" s="1">
        <f t="shared" si="17"/>
        <v>0.57159367907260528</v>
      </c>
      <c r="K82" s="1"/>
    </row>
    <row r="83" spans="1:11" x14ac:dyDescent="0.25">
      <c r="A83" t="s">
        <v>15</v>
      </c>
      <c r="B83" s="1">
        <v>0.89449999999999996</v>
      </c>
      <c r="C83" s="1"/>
      <c r="D83" s="1">
        <v>3.5999999999999997E-2</v>
      </c>
      <c r="E83" s="1"/>
      <c r="F83" s="1"/>
      <c r="G83" s="1"/>
      <c r="H83" s="1">
        <f t="shared" si="16"/>
        <v>6.0343577237417741E-2</v>
      </c>
      <c r="I83" s="1"/>
      <c r="J83" s="1">
        <f t="shared" si="17"/>
        <v>0.59658378982671878</v>
      </c>
      <c r="K83" s="1"/>
    </row>
    <row r="84" spans="1:11" x14ac:dyDescent="0.25">
      <c r="A84" t="s">
        <v>15</v>
      </c>
      <c r="B84" s="1">
        <v>0.95679999999999998</v>
      </c>
      <c r="C84" s="1"/>
      <c r="D84" s="1">
        <v>3.6799999999999999E-2</v>
      </c>
      <c r="E84" s="1"/>
      <c r="F84" s="1"/>
      <c r="G84" s="1"/>
      <c r="H84" s="1">
        <f t="shared" si="16"/>
        <v>6.4546377530197083E-2</v>
      </c>
      <c r="I84" s="1"/>
      <c r="J84" s="1">
        <f t="shared" si="17"/>
        <v>0.57013269230769237</v>
      </c>
      <c r="K84" s="1"/>
    </row>
    <row r="85" spans="1:11" x14ac:dyDescent="0.25">
      <c r="A85" t="s">
        <v>15</v>
      </c>
      <c r="B85" s="1">
        <v>0.94830000000000003</v>
      </c>
      <c r="C85" s="1"/>
      <c r="D85" s="1">
        <v>3.7199999999999997E-2</v>
      </c>
      <c r="E85" s="1"/>
      <c r="F85" s="1"/>
      <c r="G85" s="1"/>
      <c r="H85" s="1">
        <f t="shared" si="16"/>
        <v>6.3972961759914196E-2</v>
      </c>
      <c r="I85" s="1"/>
      <c r="J85" s="1">
        <f t="shared" si="17"/>
        <v>0.58149566592850355</v>
      </c>
      <c r="K85" s="1"/>
    </row>
    <row r="86" spans="1:11" x14ac:dyDescent="0.25">
      <c r="A86" t="s">
        <v>15</v>
      </c>
      <c r="B86" s="1">
        <v>0.91010000000000002</v>
      </c>
      <c r="C86" s="1"/>
      <c r="D86" s="1">
        <v>3.6400000000000002E-2</v>
      </c>
      <c r="E86" s="1"/>
      <c r="F86" s="1"/>
      <c r="G86" s="1"/>
      <c r="H86" s="1">
        <f t="shared" si="16"/>
        <v>6.1395963827583999E-2</v>
      </c>
      <c r="I86" s="1"/>
      <c r="J86" s="1">
        <f t="shared" si="17"/>
        <v>0.59287284913745741</v>
      </c>
      <c r="K86" s="1"/>
    </row>
    <row r="87" spans="1:11" x14ac:dyDescent="0.25">
      <c r="A87" t="s">
        <v>15</v>
      </c>
      <c r="B87" s="1">
        <v>0.95540000000000003</v>
      </c>
      <c r="C87" s="1"/>
      <c r="D87" s="1">
        <v>3.8699999999999998E-2</v>
      </c>
      <c r="E87" s="1"/>
      <c r="F87" s="1"/>
      <c r="G87" s="1"/>
      <c r="H87" s="1">
        <f t="shared" si="16"/>
        <v>6.4451932579797561E-2</v>
      </c>
      <c r="I87" s="1"/>
      <c r="J87" s="1">
        <f t="shared" si="17"/>
        <v>0.60044747226292638</v>
      </c>
      <c r="K87" s="1"/>
    </row>
    <row r="88" spans="1:11" x14ac:dyDescent="0.25">
      <c r="A88" t="s">
        <v>15</v>
      </c>
      <c r="B88" s="1">
        <v>0.8891</v>
      </c>
      <c r="C88" s="1"/>
      <c r="D88" s="1">
        <v>3.49E-2</v>
      </c>
      <c r="E88" s="1"/>
      <c r="F88" s="1"/>
      <c r="G88" s="1"/>
      <c r="H88" s="1">
        <f t="shared" si="16"/>
        <v>5.997928957159096E-2</v>
      </c>
      <c r="I88" s="1"/>
      <c r="J88" s="1">
        <f t="shared" si="17"/>
        <v>0.58186751209087839</v>
      </c>
      <c r="K88" s="1"/>
    </row>
    <row r="89" spans="1:11" x14ac:dyDescent="0.25">
      <c r="A89" t="s">
        <v>15</v>
      </c>
      <c r="B89" s="1">
        <v>0.96079999999999999</v>
      </c>
      <c r="C89" s="1"/>
      <c r="D89" s="1">
        <v>3.9199999999999999E-2</v>
      </c>
      <c r="E89" s="1"/>
      <c r="F89" s="1"/>
      <c r="G89" s="1"/>
      <c r="H89" s="1">
        <f t="shared" si="16"/>
        <v>6.4816220245624334E-2</v>
      </c>
      <c r="I89" s="1"/>
      <c r="J89" s="1">
        <f t="shared" si="17"/>
        <v>0.60478688592839291</v>
      </c>
      <c r="K89" s="1"/>
    </row>
    <row r="90" spans="1:11" x14ac:dyDescent="0.25">
      <c r="A90" t="s">
        <v>15</v>
      </c>
      <c r="B90" s="1">
        <v>0.91610000000000003</v>
      </c>
      <c r="C90" s="1"/>
      <c r="D90" s="1">
        <v>3.7100000000000001E-2</v>
      </c>
      <c r="E90" s="1"/>
      <c r="F90" s="1"/>
      <c r="G90" s="1"/>
      <c r="H90" s="1">
        <f t="shared" si="16"/>
        <v>6.1800727900724869E-2</v>
      </c>
      <c r="I90" s="1"/>
      <c r="J90" s="1">
        <f>D90/H90</f>
        <v>0.60031655386966487</v>
      </c>
      <c r="K90" s="1"/>
    </row>
    <row r="91" spans="1:11" x14ac:dyDescent="0.25">
      <c r="A91" t="s">
        <v>16</v>
      </c>
      <c r="B91" s="1">
        <v>1.0426</v>
      </c>
      <c r="C91" s="1">
        <v>1.9346000000000001</v>
      </c>
      <c r="D91" s="1">
        <v>3.0599999999999999E-2</v>
      </c>
      <c r="E91" s="1">
        <v>9.4700000000000006E-2</v>
      </c>
      <c r="F91" s="1">
        <v>13.038880000000001</v>
      </c>
      <c r="G91" s="1">
        <v>8.8608820000000001</v>
      </c>
      <c r="H91" s="1">
        <f>B91/(1+$F$91)</f>
        <v>7.4265183547405481E-2</v>
      </c>
      <c r="I91" s="1">
        <f>C91/(1+$G$91)</f>
        <v>0.19618934695699636</v>
      </c>
      <c r="J91" s="1">
        <f>D91/H91</f>
        <v>0.41203695376942262</v>
      </c>
      <c r="K91" s="1">
        <f t="shared" si="18"/>
        <v>0.48269695306523314</v>
      </c>
    </row>
    <row r="92" spans="1:11" x14ac:dyDescent="0.25">
      <c r="A92" t="s">
        <v>16</v>
      </c>
      <c r="B92" s="1">
        <v>1.2203999999999999</v>
      </c>
      <c r="C92" s="1">
        <v>1.8661000000000001</v>
      </c>
      <c r="D92" s="1">
        <v>3.4500000000000003E-2</v>
      </c>
      <c r="E92" s="1">
        <v>9.0499999999999997E-2</v>
      </c>
      <c r="F92" s="1"/>
      <c r="G92" s="1"/>
      <c r="H92" s="1">
        <f t="shared" ref="H92:H100" si="19">B92/(1+$F$91)</f>
        <v>8.6930011510889749E-2</v>
      </c>
      <c r="I92" s="1">
        <f t="shared" ref="I92:I100" si="20">C92/(1+$G$91)</f>
        <v>0.18924270668688664</v>
      </c>
      <c r="J92" s="1">
        <f t="shared" ref="J92:J100" si="21">D92/H92</f>
        <v>0.39687099311701091</v>
      </c>
      <c r="K92" s="1">
        <f t="shared" si="18"/>
        <v>0.47822186431595304</v>
      </c>
    </row>
    <row r="93" spans="1:11" x14ac:dyDescent="0.25">
      <c r="A93" t="s">
        <v>16</v>
      </c>
      <c r="B93" s="1">
        <v>1.0562</v>
      </c>
      <c r="C93" s="1">
        <v>1.8939999999999999</v>
      </c>
      <c r="D93" s="1">
        <v>3.1E-2</v>
      </c>
      <c r="E93" s="1">
        <v>9.1399999999999995E-2</v>
      </c>
      <c r="F93" s="1"/>
      <c r="G93" s="1"/>
      <c r="H93" s="1">
        <f t="shared" si="19"/>
        <v>7.5233921794331166E-2</v>
      </c>
      <c r="I93" s="1">
        <f t="shared" si="20"/>
        <v>0.19207206819836195</v>
      </c>
      <c r="J93" s="1">
        <f t="shared" si="21"/>
        <v>0.41204817269456545</v>
      </c>
      <c r="K93" s="1">
        <f t="shared" si="18"/>
        <v>0.47586304899683213</v>
      </c>
    </row>
    <row r="94" spans="1:11" x14ac:dyDescent="0.25">
      <c r="A94" t="s">
        <v>16</v>
      </c>
      <c r="B94" s="1">
        <v>1.0223</v>
      </c>
      <c r="C94" s="1">
        <v>1.86</v>
      </c>
      <c r="D94" s="1">
        <v>2.9600000000000001E-2</v>
      </c>
      <c r="E94" s="1">
        <v>9.3899999999999997E-2</v>
      </c>
      <c r="F94" s="1"/>
      <c r="G94" s="1"/>
      <c r="H94" s="1">
        <f t="shared" si="19"/>
        <v>7.2819199252362007E-2</v>
      </c>
      <c r="I94" s="1">
        <f t="shared" si="20"/>
        <v>0.18862410076502284</v>
      </c>
      <c r="J94" s="1">
        <f t="shared" si="21"/>
        <v>0.40648620561479021</v>
      </c>
      <c r="K94" s="1">
        <f t="shared" si="18"/>
        <v>0.49781549451612905</v>
      </c>
    </row>
    <row r="95" spans="1:11" x14ac:dyDescent="0.25">
      <c r="A95" t="s">
        <v>16</v>
      </c>
      <c r="B95" s="1">
        <v>1.0881000000000001</v>
      </c>
      <c r="C95" s="1">
        <v>1.7990999999999999</v>
      </c>
      <c r="D95" s="1">
        <v>3.2300000000000002E-2</v>
      </c>
      <c r="E95" s="1">
        <v>9.11E-2</v>
      </c>
      <c r="F95" s="1"/>
      <c r="G95" s="1"/>
      <c r="H95" s="1">
        <f t="shared" si="19"/>
        <v>7.75061828293995E-2</v>
      </c>
      <c r="I95" s="1">
        <f t="shared" si="20"/>
        <v>0.18244818262707127</v>
      </c>
      <c r="J95" s="1">
        <f t="shared" si="21"/>
        <v>0.41674094660417244</v>
      </c>
      <c r="K95" s="1">
        <f t="shared" si="18"/>
        <v>0.49931985448279703</v>
      </c>
    </row>
    <row r="96" spans="1:11" x14ac:dyDescent="0.25">
      <c r="A96" t="s">
        <v>16</v>
      </c>
      <c r="B96" s="1">
        <v>1.0305</v>
      </c>
      <c r="C96" s="1">
        <v>1.8526</v>
      </c>
      <c r="D96" s="1">
        <v>3.1199999999999999E-2</v>
      </c>
      <c r="E96" s="1">
        <v>8.7999999999999995E-2</v>
      </c>
      <c r="F96" s="1"/>
      <c r="G96" s="1"/>
      <c r="H96" s="1">
        <f t="shared" si="19"/>
        <v>7.3403291430655437E-2</v>
      </c>
      <c r="I96" s="1">
        <f t="shared" si="20"/>
        <v>0.18787366079423726</v>
      </c>
      <c r="J96" s="1">
        <f t="shared" si="21"/>
        <v>0.42504905967976708</v>
      </c>
      <c r="K96" s="1">
        <f t="shared" si="18"/>
        <v>0.46839987908884811</v>
      </c>
    </row>
    <row r="97" spans="1:11" x14ac:dyDescent="0.25">
      <c r="A97" t="s">
        <v>16</v>
      </c>
      <c r="B97" s="1">
        <v>1.1673</v>
      </c>
      <c r="C97" s="1">
        <v>2.0609000000000002</v>
      </c>
      <c r="D97" s="1">
        <v>3.5799999999999998E-2</v>
      </c>
      <c r="E97" s="1">
        <v>0.10100000000000001</v>
      </c>
      <c r="F97" s="1"/>
      <c r="G97" s="1"/>
      <c r="H97" s="1">
        <f t="shared" si="19"/>
        <v>8.314765850267257E-2</v>
      </c>
      <c r="I97" s="1">
        <f t="shared" si="20"/>
        <v>0.20899753186378259</v>
      </c>
      <c r="J97" s="1">
        <f t="shared" si="21"/>
        <v>0.43055932836460209</v>
      </c>
      <c r="K97" s="1">
        <f t="shared" si="18"/>
        <v>0.48325929545344265</v>
      </c>
    </row>
    <row r="98" spans="1:11" x14ac:dyDescent="0.25">
      <c r="A98" t="s">
        <v>16</v>
      </c>
      <c r="B98" s="1">
        <v>1.0927</v>
      </c>
      <c r="C98" s="1">
        <v>1.8696999999999999</v>
      </c>
      <c r="D98" s="1">
        <v>3.2000000000000001E-2</v>
      </c>
      <c r="E98" s="1">
        <v>9.0499999999999997E-2</v>
      </c>
      <c r="F98" s="1"/>
      <c r="G98" s="1"/>
      <c r="H98" s="1">
        <f t="shared" si="19"/>
        <v>7.7833844295271418E-2</v>
      </c>
      <c r="I98" s="1">
        <f t="shared" si="20"/>
        <v>0.18960778559159311</v>
      </c>
      <c r="J98" s="1">
        <f t="shared" si="21"/>
        <v>0.41113220463073125</v>
      </c>
      <c r="K98" s="1">
        <f t="shared" si="18"/>
        <v>0.47730107557362145</v>
      </c>
    </row>
    <row r="99" spans="1:11" x14ac:dyDescent="0.25">
      <c r="A99" t="s">
        <v>16</v>
      </c>
      <c r="B99" s="1">
        <v>1.1151</v>
      </c>
      <c r="C99" s="1">
        <v>1.9656</v>
      </c>
      <c r="D99" s="1">
        <v>3.3099999999999997E-2</v>
      </c>
      <c r="E99" s="1">
        <v>9.4700000000000006E-2</v>
      </c>
      <c r="F99" s="1"/>
      <c r="G99" s="1"/>
      <c r="H99" s="1">
        <f t="shared" si="19"/>
        <v>7.9429413172560775E-2</v>
      </c>
      <c r="I99" s="1">
        <f t="shared" si="20"/>
        <v>0.19933308196974672</v>
      </c>
      <c r="J99" s="1">
        <f t="shared" si="21"/>
        <v>0.41672220249304992</v>
      </c>
      <c r="K99" s="1">
        <f t="shared" si="18"/>
        <v>0.47508421113146115</v>
      </c>
    </row>
    <row r="100" spans="1:11" x14ac:dyDescent="0.25">
      <c r="A100" t="s">
        <v>16</v>
      </c>
      <c r="B100" s="1">
        <v>0.93810000000000004</v>
      </c>
      <c r="C100" s="1">
        <v>1.6721999999999999</v>
      </c>
      <c r="D100" s="1">
        <v>2.8899999999999999E-2</v>
      </c>
      <c r="E100" s="1">
        <v>8.2900000000000001E-2</v>
      </c>
      <c r="F100" s="1"/>
      <c r="G100" s="1"/>
      <c r="H100" s="1">
        <f t="shared" si="19"/>
        <v>6.6821569811836845E-2</v>
      </c>
      <c r="I100" s="1">
        <f t="shared" si="20"/>
        <v>0.16957915123616729</v>
      </c>
      <c r="J100" s="1">
        <f t="shared" si="21"/>
        <v>0.4324950772838716</v>
      </c>
      <c r="K100" s="1">
        <f t="shared" si="18"/>
        <v>0.48885726456165535</v>
      </c>
    </row>
    <row r="101" spans="1:11" x14ac:dyDescent="0.25">
      <c r="A101" t="s">
        <v>17</v>
      </c>
      <c r="B101" s="1">
        <f>0.955+1.1177</f>
        <v>2.0726999999999998</v>
      </c>
      <c r="C101" s="1">
        <v>1.7114</v>
      </c>
      <c r="D101" s="1">
        <v>7.17E-2</v>
      </c>
      <c r="E101" s="1">
        <v>8.9800000000000005E-2</v>
      </c>
      <c r="F101" s="1">
        <v>13.045400000000001</v>
      </c>
      <c r="G101" s="1">
        <v>8.4877219999999998</v>
      </c>
      <c r="H101" s="1">
        <f>B101/(1+$F$101)</f>
        <v>0.14757144687940532</v>
      </c>
      <c r="I101" s="1">
        <f>C101/(1+$G$101)</f>
        <v>0.18038049597153036</v>
      </c>
      <c r="J101" s="1">
        <f t="shared" ref="J101:J112" si="22">D101/H101</f>
        <v>0.48586634824142433</v>
      </c>
      <c r="K101" s="1">
        <f t="shared" ref="K101:K112" si="23">E101/I101</f>
        <v>0.49783652892368824</v>
      </c>
    </row>
    <row r="102" spans="1:11" x14ac:dyDescent="0.25">
      <c r="A102" t="s">
        <v>17</v>
      </c>
      <c r="B102" s="1">
        <f>1.0117+0.9019</f>
        <v>1.9136000000000002</v>
      </c>
      <c r="C102" s="1">
        <v>1.8963000000000001</v>
      </c>
      <c r="D102" s="1">
        <v>6.9099999999999995E-2</v>
      </c>
      <c r="E102" s="1">
        <v>0.10009999999999999</v>
      </c>
      <c r="F102" s="1"/>
      <c r="G102" s="1"/>
      <c r="H102" s="1">
        <f t="shared" ref="H102:H112" si="24">B102/(1+$F$101)</f>
        <v>0.13624389479829696</v>
      </c>
      <c r="I102" s="1">
        <f t="shared" ref="I102:I112" si="25">C102/(1+$G$101)</f>
        <v>0.19986884101368063</v>
      </c>
      <c r="J102" s="1">
        <f t="shared" si="22"/>
        <v>0.50717868938127086</v>
      </c>
      <c r="K102" s="1">
        <f t="shared" si="23"/>
        <v>0.50082844075304533</v>
      </c>
    </row>
    <row r="103" spans="1:11" x14ac:dyDescent="0.25">
      <c r="A103" t="s">
        <v>17</v>
      </c>
      <c r="B103" s="1">
        <f>1.0832+1.0155</f>
        <v>2.0987</v>
      </c>
      <c r="C103" s="1">
        <v>1.6635</v>
      </c>
      <c r="D103" s="1">
        <v>7.3800000000000004E-2</v>
      </c>
      <c r="E103" s="1">
        <v>8.8999999999999996E-2</v>
      </c>
      <c r="F103" s="1"/>
      <c r="G103" s="1"/>
      <c r="H103" s="1">
        <f t="shared" si="24"/>
        <v>0.14942258675438222</v>
      </c>
      <c r="I103" s="1">
        <f t="shared" si="25"/>
        <v>0.17533186575239029</v>
      </c>
      <c r="J103" s="1">
        <f t="shared" si="22"/>
        <v>0.49390123409729836</v>
      </c>
      <c r="K103" s="1">
        <f t="shared" si="23"/>
        <v>0.50760881154192972</v>
      </c>
    </row>
    <row r="104" spans="1:11" x14ac:dyDescent="0.25">
      <c r="A104" t="s">
        <v>17</v>
      </c>
      <c r="B104" s="1">
        <f>1.057+0.9211</f>
        <v>1.9781</v>
      </c>
      <c r="C104" s="1">
        <v>1.6803999999999999</v>
      </c>
      <c r="D104" s="1">
        <v>6.93E-2</v>
      </c>
      <c r="E104" s="1">
        <v>9.06E-2</v>
      </c>
      <c r="F104" s="1"/>
      <c r="G104" s="1"/>
      <c r="H104" s="1">
        <f t="shared" si="24"/>
        <v>0.14083614564198954</v>
      </c>
      <c r="I104" s="1">
        <f t="shared" si="25"/>
        <v>0.17711311524515577</v>
      </c>
      <c r="J104" s="1">
        <f t="shared" si="22"/>
        <v>0.49206117992012538</v>
      </c>
      <c r="K104" s="1">
        <f t="shared" si="23"/>
        <v>0.5115374989288265</v>
      </c>
    </row>
    <row r="105" spans="1:11" x14ac:dyDescent="0.25">
      <c r="A105" t="s">
        <v>17</v>
      </c>
      <c r="B105" s="1">
        <f>1.0798+0.927</f>
        <v>2.0068000000000001</v>
      </c>
      <c r="C105" s="1">
        <v>1.8522000000000001</v>
      </c>
      <c r="D105" s="1">
        <v>6.5600000000000006E-2</v>
      </c>
      <c r="E105" s="1">
        <v>0.1002</v>
      </c>
      <c r="F105" s="1"/>
      <c r="G105" s="1"/>
      <c r="H105" s="1">
        <f t="shared" si="24"/>
        <v>0.14287951927321402</v>
      </c>
      <c r="I105" s="1">
        <f t="shared" si="25"/>
        <v>0.19522072843196714</v>
      </c>
      <c r="J105" s="1">
        <f t="shared" si="22"/>
        <v>0.45912808451265696</v>
      </c>
      <c r="K105" s="1">
        <f t="shared" si="23"/>
        <v>0.5132651681243926</v>
      </c>
    </row>
    <row r="106" spans="1:11" x14ac:dyDescent="0.25">
      <c r="A106" t="s">
        <v>17</v>
      </c>
      <c r="B106" s="1">
        <f>0.9933+0.9533</f>
        <v>1.9466000000000001</v>
      </c>
      <c r="C106" s="1">
        <v>1.7523</v>
      </c>
      <c r="D106" s="1">
        <v>6.5600000000000006E-2</v>
      </c>
      <c r="E106" s="1">
        <v>9.0200000000000002E-2</v>
      </c>
      <c r="F106" s="1"/>
      <c r="G106" s="1"/>
      <c r="H106" s="1">
        <f t="shared" si="24"/>
        <v>0.13859341848576759</v>
      </c>
      <c r="I106" s="1">
        <f t="shared" si="25"/>
        <v>0.18469133054277939</v>
      </c>
      <c r="J106" s="1">
        <f t="shared" si="22"/>
        <v>0.47332694955306692</v>
      </c>
      <c r="K106" s="1">
        <f t="shared" si="23"/>
        <v>0.48838242561205275</v>
      </c>
    </row>
    <row r="107" spans="1:11" x14ac:dyDescent="0.25">
      <c r="A107" t="s">
        <v>17</v>
      </c>
      <c r="B107" s="1">
        <f>1.0959+1.0429</f>
        <v>2.1387999999999998</v>
      </c>
      <c r="C107" s="1">
        <v>1.9312</v>
      </c>
      <c r="D107" s="1">
        <v>7.4800000000000005E-2</v>
      </c>
      <c r="E107" s="1">
        <v>0.1021</v>
      </c>
      <c r="F107" s="1"/>
      <c r="G107" s="1"/>
      <c r="H107" s="1">
        <f t="shared" si="24"/>
        <v>0.1522776140230965</v>
      </c>
      <c r="I107" s="1">
        <f t="shared" si="25"/>
        <v>0.20354727931530878</v>
      </c>
      <c r="J107" s="1">
        <f t="shared" si="22"/>
        <v>0.49120811670095393</v>
      </c>
      <c r="K107" s="1">
        <f t="shared" si="23"/>
        <v>0.5016033638152444</v>
      </c>
    </row>
    <row r="108" spans="1:11" x14ac:dyDescent="0.25">
      <c r="A108" t="s">
        <v>17</v>
      </c>
      <c r="B108" s="1">
        <f>0.8004+0.9597</f>
        <v>1.7601</v>
      </c>
      <c r="C108" s="1">
        <v>1.6955</v>
      </c>
      <c r="D108" s="1">
        <v>5.9299999999999999E-2</v>
      </c>
      <c r="E108" s="1">
        <v>8.6800000000000002E-2</v>
      </c>
      <c r="F108" s="1"/>
      <c r="G108" s="1"/>
      <c r="H108" s="1">
        <f t="shared" si="24"/>
        <v>0.12531504976718355</v>
      </c>
      <c r="I108" s="1">
        <f t="shared" si="25"/>
        <v>0.17870464585703502</v>
      </c>
      <c r="J108" s="1">
        <f t="shared" si="22"/>
        <v>0.4732073291290268</v>
      </c>
      <c r="K108" s="1">
        <f t="shared" si="23"/>
        <v>0.48571764647596577</v>
      </c>
    </row>
    <row r="109" spans="1:11" x14ac:dyDescent="0.25">
      <c r="A109" t="s">
        <v>17</v>
      </c>
      <c r="B109" s="1">
        <f>1.0542+0.9347</f>
        <v>1.9889000000000001</v>
      </c>
      <c r="C109" s="1">
        <v>1.9558</v>
      </c>
      <c r="D109" s="1">
        <v>7.0300000000000001E-2</v>
      </c>
      <c r="E109" s="1">
        <v>0.1004</v>
      </c>
      <c r="F109" s="1"/>
      <c r="G109" s="1"/>
      <c r="H109" s="1">
        <f t="shared" si="24"/>
        <v>0.14160508066697994</v>
      </c>
      <c r="I109" s="1">
        <f t="shared" si="25"/>
        <v>0.20614010402075442</v>
      </c>
      <c r="J109" s="1">
        <f t="shared" si="22"/>
        <v>0.49645111368092915</v>
      </c>
      <c r="K109" s="1">
        <f t="shared" si="23"/>
        <v>0.48704739175784845</v>
      </c>
    </row>
    <row r="110" spans="1:11" x14ac:dyDescent="0.25">
      <c r="A110" t="s">
        <v>17</v>
      </c>
      <c r="B110" s="1">
        <f>1.032+1.0277</f>
        <v>2.0597000000000003</v>
      </c>
      <c r="C110" s="1">
        <v>1.6962999999999999</v>
      </c>
      <c r="D110" s="1">
        <v>7.17E-2</v>
      </c>
      <c r="E110" s="1">
        <v>8.72E-2</v>
      </c>
      <c r="F110" s="1"/>
      <c r="G110" s="1"/>
      <c r="H110" s="1">
        <f t="shared" si="24"/>
        <v>0.14664587694191694</v>
      </c>
      <c r="I110" s="1">
        <f t="shared" si="25"/>
        <v>0.17878896535965114</v>
      </c>
      <c r="J110" s="1">
        <f t="shared" si="22"/>
        <v>0.48893294169053741</v>
      </c>
      <c r="K110" s="1">
        <f t="shared" si="23"/>
        <v>0.48772584943700997</v>
      </c>
    </row>
    <row r="111" spans="1:11" x14ac:dyDescent="0.25">
      <c r="A111" t="s">
        <v>17</v>
      </c>
      <c r="B111" s="1">
        <f>0.9641+0.9432</f>
        <v>1.9073</v>
      </c>
      <c r="C111" s="1">
        <v>1.6624000000000001</v>
      </c>
      <c r="D111" s="1">
        <v>7.0199999999999999E-2</v>
      </c>
      <c r="E111" s="1">
        <v>0.08</v>
      </c>
      <c r="F111" s="1"/>
      <c r="G111" s="1"/>
      <c r="H111" s="1">
        <f t="shared" si="24"/>
        <v>0.13579534936705254</v>
      </c>
      <c r="I111" s="1">
        <f t="shared" si="25"/>
        <v>0.17521592643629316</v>
      </c>
      <c r="J111" s="1">
        <f t="shared" si="22"/>
        <v>0.51695437529491961</v>
      </c>
      <c r="K111" s="1">
        <f t="shared" si="23"/>
        <v>0.45657949951876797</v>
      </c>
    </row>
    <row r="112" spans="1:11" x14ac:dyDescent="0.25">
      <c r="A112" t="s">
        <v>17</v>
      </c>
      <c r="B112" s="1">
        <v>1.0546</v>
      </c>
      <c r="C112" s="1"/>
      <c r="D112" s="1">
        <v>3.6999999999999998E-2</v>
      </c>
      <c r="E112" s="1"/>
      <c r="F112" s="1"/>
      <c r="G112" s="1"/>
      <c r="H112" s="1">
        <f t="shared" si="24"/>
        <v>7.5085081236561435E-2</v>
      </c>
      <c r="I112" s="1">
        <f t="shared" si="25"/>
        <v>0</v>
      </c>
      <c r="J112" s="1">
        <f t="shared" si="22"/>
        <v>0.49277432201782667</v>
      </c>
      <c r="K112" s="1" t="e">
        <f t="shared" si="23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Nikushin</dc:creator>
  <cp:lastModifiedBy>Oleg Nikushin</cp:lastModifiedBy>
  <dcterms:created xsi:type="dcterms:W3CDTF">2015-06-05T18:19:34Z</dcterms:created>
  <dcterms:modified xsi:type="dcterms:W3CDTF">2022-12-19T15:57:40Z</dcterms:modified>
</cp:coreProperties>
</file>